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Default Extension="png" ContentType="image/pn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</Types>
</file>

<file path=_rels/.rels>&#65279;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/Relationships>
</file>

<file path=xl/workbook.xml><?xml version="1.0" encoding="utf-8"?>
<workbook xmlns:r="http://schemas.openxmlformats.org/officeDocument/2006/relationships" xmlns:x15="http://schemas.microsoft.com/office/spreadsheetml/2010/11/main" xmlns="http://schemas.openxmlformats.org/spreadsheetml/2006/main">
  <mc:AlternateContent xmlns:mc="http://schemas.openxmlformats.org/markup-compatibility/2006">
    <mc:Choice Requires="x15">
      <x15ac:absPath xmlns:x15ac="http://schemas.microsoft.com/office/spreadsheetml/2010/11/ac" url="C:\KrosData\Export\"/>
    </mc:Choice>
  </mc:AlternateContent>
  <bookViews>
    <workbookView xWindow="0" yWindow="0" windowWidth="0" windowHeight="0"/>
  </bookViews>
  <sheets>
    <sheet name="Rekapitulace stavby" sheetId="1" r:id="rId1"/>
    <sheet name="01 - Bourací a stavební p..." sheetId="2" r:id="rId2"/>
    <sheet name="02 - Střecha přístavby" sheetId="3" r:id="rId3"/>
    <sheet name="044 - Energetická opatření" sheetId="4" r:id="rId4"/>
    <sheet name="01 - Bourací a stavební p..._01" sheetId="5" r:id="rId5"/>
    <sheet name="02 - Střecha nástavby" sheetId="6" r:id="rId6"/>
    <sheet name="044 - Energetická opatření_01" sheetId="7" r:id="rId7"/>
    <sheet name="01 - Výtah" sheetId="8" r:id="rId8"/>
    <sheet name="01 - Bourací a stavební p..._02" sheetId="9" r:id="rId9"/>
    <sheet name="01 - Elektroinstalace - s..." sheetId="10" r:id="rId10"/>
    <sheet name="02 - Elektroinstalace - s..." sheetId="11" r:id="rId11"/>
    <sheet name="03 - Vytápění" sheetId="12" r:id="rId12"/>
    <sheet name="04 - Vzduchotechnika" sheetId="13" r:id="rId13"/>
    <sheet name="05 - Zdravotechnika" sheetId="14" r:id="rId14"/>
    <sheet name="044 - Energetická opatření_02" sheetId="15" r:id="rId15"/>
    <sheet name="SO 05.1 - Areálové rozvod..." sheetId="16" r:id="rId16"/>
    <sheet name="SO 05.1.1 - Přípojka spla..." sheetId="17" r:id="rId17"/>
    <sheet name="SO 05.2 - Areálové rozvod..." sheetId="18" r:id="rId18"/>
    <sheet name="SO 05.3 - Přeložka sdělov..." sheetId="19" r:id="rId19"/>
    <sheet name="SO 06 - Zpevněné plochy" sheetId="20" r:id="rId20"/>
    <sheet name="VRN - Vedlejší rozpočtové..." sheetId="21" r:id="rId21"/>
    <sheet name="Seznam figur" sheetId="22" r:id="rId22"/>
    <sheet name="Pokyny pro vyplnění" sheetId="23" r:id="rId23"/>
  </sheets>
  <definedNames>
    <definedName name="_xlnm.Print_Area" localSheetId="0">'Rekapitulace stavby'!$D$4:$AO$36,'Rekapitulace stavby'!$C$42:$AQ$81</definedName>
    <definedName name="_xlnm.Print_Titles" localSheetId="0">'Rekapitulace stavby'!$52:$52</definedName>
    <definedName name="_xlnm._FilterDatabase" localSheetId="1" hidden="1">'01 - Bourací a stavební p...'!$C$110:$K$1518</definedName>
    <definedName name="_xlnm.Print_Area" localSheetId="1">'01 - Bourací a stavební p...'!$C$4:$J$41,'01 - Bourací a stavební p...'!$C$47:$J$90,'01 - Bourací a stavební p...'!$C$96:$K$1518</definedName>
    <definedName name="_xlnm.Print_Titles" localSheetId="1">'01 - Bourací a stavební p...'!$110:$110</definedName>
    <definedName name="_xlnm._FilterDatabase" localSheetId="2" hidden="1">'02 - Střecha přístavby'!$C$93:$K$153</definedName>
    <definedName name="_xlnm.Print_Area" localSheetId="2">'02 - Střecha přístavby'!$C$4:$J$41,'02 - Střecha přístavby'!$C$47:$J$73,'02 - Střecha přístavby'!$C$79:$K$153</definedName>
    <definedName name="_xlnm.Print_Titles" localSheetId="2">'02 - Střecha přístavby'!$93:$93</definedName>
    <definedName name="_xlnm._FilterDatabase" localSheetId="3" hidden="1">'044 - Energetická opatření'!$C$97:$K$271</definedName>
    <definedName name="_xlnm.Print_Area" localSheetId="3">'044 - Energetická opatření'!$C$4:$J$41,'044 - Energetická opatření'!$C$47:$J$77,'044 - Energetická opatření'!$C$83:$K$271</definedName>
    <definedName name="_xlnm.Print_Titles" localSheetId="3">'044 - Energetická opatření'!$97:$97</definedName>
    <definedName name="_xlnm._FilterDatabase" localSheetId="4" hidden="1">'01 - Bourací a stavební p..._01'!$C$109:$K$1064</definedName>
    <definedName name="_xlnm.Print_Area" localSheetId="4">'01 - Bourací a stavební p..._01'!$C$4:$J$41,'01 - Bourací a stavební p..._01'!$C$47:$J$89,'01 - Bourací a stavební p..._01'!$C$95:$K$1064</definedName>
    <definedName name="_xlnm.Print_Titles" localSheetId="4">'01 - Bourací a stavební p..._01'!$109:$109</definedName>
    <definedName name="_xlnm._FilterDatabase" localSheetId="5" hidden="1">'02 - Střecha nástavby'!$C$94:$K$274</definedName>
    <definedName name="_xlnm.Print_Area" localSheetId="5">'02 - Střecha nástavby'!$C$4:$J$41,'02 - Střecha nástavby'!$C$47:$J$74,'02 - Střecha nástavby'!$C$80:$K$274</definedName>
    <definedName name="_xlnm.Print_Titles" localSheetId="5">'02 - Střecha nástavby'!$94:$94</definedName>
    <definedName name="_xlnm._FilterDatabase" localSheetId="6" hidden="1">'044 - Energetická opatření_01'!$C$93:$K$251</definedName>
    <definedName name="_xlnm.Print_Area" localSheetId="6">'044 - Energetická opatření_01'!$C$4:$J$41,'044 - Energetická opatření_01'!$C$47:$J$73,'044 - Energetická opatření_01'!$C$79:$K$251</definedName>
    <definedName name="_xlnm.Print_Titles" localSheetId="6">'044 - Energetická opatření_01'!$93:$93</definedName>
    <definedName name="_xlnm._FilterDatabase" localSheetId="7" hidden="1">'01 - Výtah'!$C$103:$K$391</definedName>
    <definedName name="_xlnm.Print_Area" localSheetId="7">'01 - Výtah'!$C$4:$J$41,'01 - Výtah'!$C$47:$J$83,'01 - Výtah'!$C$89:$K$391</definedName>
    <definedName name="_xlnm.Print_Titles" localSheetId="7">'01 - Výtah'!$103:$103</definedName>
    <definedName name="_xlnm._FilterDatabase" localSheetId="8" hidden="1">'01 - Bourací a stavební p..._02'!$C$101:$K$515</definedName>
    <definedName name="_xlnm.Print_Area" localSheetId="8">'01 - Bourací a stavební p..._02'!$C$4:$J$41,'01 - Bourací a stavební p..._02'!$C$47:$J$81,'01 - Bourací a stavební p..._02'!$C$87:$K$515</definedName>
    <definedName name="_xlnm.Print_Titles" localSheetId="8">'01 - Bourací a stavební p..._02'!$101:$101</definedName>
    <definedName name="_xlnm._FilterDatabase" localSheetId="9" hidden="1">'01 - Elektroinstalace - s...'!$C$111:$K$268</definedName>
    <definedName name="_xlnm.Print_Area" localSheetId="9">'01 - Elektroinstalace - s...'!$C$4:$J$41,'01 - Elektroinstalace - s...'!$C$47:$J$91,'01 - Elektroinstalace - s...'!$C$97:$K$268</definedName>
    <definedName name="_xlnm.Print_Titles" localSheetId="9">'01 - Elektroinstalace - s...'!$111:$111</definedName>
    <definedName name="_xlnm._FilterDatabase" localSheetId="10" hidden="1">'02 - Elektroinstalace - s...'!$C$93:$K$191</definedName>
    <definedName name="_xlnm.Print_Area" localSheetId="10">'02 - Elektroinstalace - s...'!$C$4:$J$41,'02 - Elektroinstalace - s...'!$C$47:$J$73,'02 - Elektroinstalace - s...'!$C$79:$K$191</definedName>
    <definedName name="_xlnm.Print_Titles" localSheetId="10">'02 - Elektroinstalace - s...'!$93:$93</definedName>
    <definedName name="_xlnm._FilterDatabase" localSheetId="11" hidden="1">'03 - Vytápění'!$C$98:$K$328</definedName>
    <definedName name="_xlnm.Print_Area" localSheetId="11">'03 - Vytápění'!$C$4:$J$41,'03 - Vytápění'!$C$47:$J$78,'03 - Vytápění'!$C$84:$K$328</definedName>
    <definedName name="_xlnm.Print_Titles" localSheetId="11">'03 - Vytápění'!$98:$98</definedName>
    <definedName name="_xlnm._FilterDatabase" localSheetId="12" hidden="1">'04 - Vzduchotechnika'!$C$84:$K$117</definedName>
    <definedName name="_xlnm.Print_Area" localSheetId="12">'04 - Vzduchotechnika'!$C$4:$J$41,'04 - Vzduchotechnika'!$C$47:$J$64,'04 - Vzduchotechnika'!$C$70:$K$117</definedName>
    <definedName name="_xlnm.Print_Titles" localSheetId="12">'04 - Vzduchotechnika'!$84:$84</definedName>
    <definedName name="_xlnm._FilterDatabase" localSheetId="13" hidden="1">'05 - Zdravotechnika'!$C$96:$K$253</definedName>
    <definedName name="_xlnm.Print_Area" localSheetId="13">'05 - Zdravotechnika'!$C$4:$J$41,'05 - Zdravotechnika'!$C$47:$J$76,'05 - Zdravotechnika'!$C$82:$K$253</definedName>
    <definedName name="_xlnm.Print_Titles" localSheetId="13">'05 - Zdravotechnika'!$96:$96</definedName>
    <definedName name="_xlnm._FilterDatabase" localSheetId="14" hidden="1">'044 - Energetická opatření_02'!$C$100:$K$224</definedName>
    <definedName name="_xlnm.Print_Area" localSheetId="14">'044 - Energetická opatření_02'!$C$4:$J$41,'044 - Energetická opatření_02'!$C$47:$J$80,'044 - Energetická opatření_02'!$C$86:$K$224</definedName>
    <definedName name="_xlnm.Print_Titles" localSheetId="14">'044 - Energetická opatření_02'!$100:$100</definedName>
    <definedName name="_xlnm._FilterDatabase" localSheetId="15" hidden="1">'SO 05.1 - Areálové rozvod...'!$C$95:$K$182</definedName>
    <definedName name="_xlnm.Print_Area" localSheetId="15">'SO 05.1 - Areálové rozvod...'!$C$4:$J$41,'SO 05.1 - Areálové rozvod...'!$C$47:$J$75,'SO 05.1 - Areálové rozvod...'!$C$81:$K$182</definedName>
    <definedName name="_xlnm.Print_Titles" localSheetId="15">'SO 05.1 - Areálové rozvod...'!$95:$95</definedName>
    <definedName name="_xlnm._FilterDatabase" localSheetId="16" hidden="1">'SO 05.1.1 - Přípojka spla...'!$C$98:$K$215</definedName>
    <definedName name="_xlnm.Print_Area" localSheetId="16">'SO 05.1.1 - Přípojka spla...'!$C$4:$J$41,'SO 05.1.1 - Přípojka spla...'!$C$47:$J$78,'SO 05.1.1 - Přípojka spla...'!$C$84:$K$215</definedName>
    <definedName name="_xlnm.Print_Titles" localSheetId="16">'SO 05.1.1 - Přípojka spla...'!$98:$98</definedName>
    <definedName name="_xlnm._FilterDatabase" localSheetId="17" hidden="1">'SO 05.2 - Areálové rozvod...'!$C$97:$K$185</definedName>
    <definedName name="_xlnm.Print_Area" localSheetId="17">'SO 05.2 - Areálové rozvod...'!$C$4:$J$41,'SO 05.2 - Areálové rozvod...'!$C$47:$J$77,'SO 05.2 - Areálové rozvod...'!$C$83:$K$185</definedName>
    <definedName name="_xlnm.Print_Titles" localSheetId="17">'SO 05.2 - Areálové rozvod...'!$97:$97</definedName>
    <definedName name="_xlnm._FilterDatabase" localSheetId="18" hidden="1">'SO 05.3 - Přeložka sdělov...'!$C$85:$K$89</definedName>
    <definedName name="_xlnm.Print_Area" localSheetId="18">'SO 05.3 - Přeložka sdělov...'!$C$4:$J$41,'SO 05.3 - Přeložka sdělov...'!$C$47:$J$65,'SO 05.3 - Přeložka sdělov...'!$C$71:$K$89</definedName>
    <definedName name="_xlnm.Print_Titles" localSheetId="18">'SO 05.3 - Přeložka sdělov...'!$85:$85</definedName>
    <definedName name="_xlnm._FilterDatabase" localSheetId="19" hidden="1">'SO 06 - Zpevněné plochy'!$C$84:$K$173</definedName>
    <definedName name="_xlnm.Print_Area" localSheetId="19">'SO 06 - Zpevněné plochy'!$C$4:$J$39,'SO 06 - Zpevněné plochy'!$C$45:$J$66,'SO 06 - Zpevněné plochy'!$C$72:$K$173</definedName>
    <definedName name="_xlnm.Print_Titles" localSheetId="19">'SO 06 - Zpevněné plochy'!$84:$84</definedName>
    <definedName name="_xlnm._FilterDatabase" localSheetId="20" hidden="1">'VRN - Vedlejší rozpočtové...'!$C$85:$K$139</definedName>
    <definedName name="_xlnm.Print_Area" localSheetId="20">'VRN - Vedlejší rozpočtové...'!$C$4:$J$39,'VRN - Vedlejší rozpočtové...'!$C$45:$J$67,'VRN - Vedlejší rozpočtové...'!$C$73:$K$139</definedName>
    <definedName name="_xlnm.Print_Titles" localSheetId="20">'VRN - Vedlejší rozpočtové...'!$85:$85</definedName>
    <definedName name="_xlnm.Print_Area" localSheetId="21">'Seznam figur'!$C$4:$G$108</definedName>
    <definedName name="_xlnm.Print_Titles" localSheetId="21">'Seznam figur'!$9:$9</definedName>
    <definedName name="_xlnm.Print_Area" localSheetId="22">'Pokyny pro vyplnění'!$B$2:$K$71,'Pokyny pro vyplnění'!$B$74:$K$118,'Pokyny pro vyplnění'!$B$121:$K$161,'Pokyny pro vyplnění'!$B$164:$K$219</definedName>
  </definedNames>
  <calcPr/>
</workbook>
</file>

<file path=xl/calcChain.xml><?xml version="1.0" encoding="utf-8"?>
<calcChain xmlns="http://schemas.openxmlformats.org/spreadsheetml/2006/main">
  <c i="22" l="1" r="D7"/>
  <c i="21" r="J37"/>
  <c r="J36"/>
  <c i="1" r="AY80"/>
  <c i="21" r="J35"/>
  <c i="1" r="AX80"/>
  <c i="21" r="BI138"/>
  <c r="BH138"/>
  <c r="BG138"/>
  <c r="BF138"/>
  <c r="T138"/>
  <c r="T137"/>
  <c r="R138"/>
  <c r="R137"/>
  <c r="P138"/>
  <c r="P137"/>
  <c r="BI136"/>
  <c r="BH136"/>
  <c r="BG136"/>
  <c r="BF136"/>
  <c r="T136"/>
  <c r="R136"/>
  <c r="P136"/>
  <c r="BI134"/>
  <c r="BH134"/>
  <c r="BG134"/>
  <c r="BF134"/>
  <c r="T134"/>
  <c r="R134"/>
  <c r="P134"/>
  <c r="BI131"/>
  <c r="BH131"/>
  <c r="BG131"/>
  <c r="BF131"/>
  <c r="T131"/>
  <c r="R131"/>
  <c r="P131"/>
  <c r="BI129"/>
  <c r="BH129"/>
  <c r="BG129"/>
  <c r="BF129"/>
  <c r="T129"/>
  <c r="R129"/>
  <c r="P129"/>
  <c r="BI125"/>
  <c r="BH125"/>
  <c r="BG125"/>
  <c r="BF125"/>
  <c r="T125"/>
  <c r="R125"/>
  <c r="P125"/>
  <c r="BI122"/>
  <c r="BH122"/>
  <c r="BG122"/>
  <c r="BF122"/>
  <c r="T122"/>
  <c r="R122"/>
  <c r="P122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1"/>
  <c r="BH111"/>
  <c r="BG111"/>
  <c r="BF111"/>
  <c r="T111"/>
  <c r="R111"/>
  <c r="P111"/>
  <c r="BI109"/>
  <c r="BH109"/>
  <c r="BG109"/>
  <c r="BF109"/>
  <c r="T109"/>
  <c r="R109"/>
  <c r="P109"/>
  <c r="BI105"/>
  <c r="BH105"/>
  <c r="BG105"/>
  <c r="BF105"/>
  <c r="T105"/>
  <c r="R105"/>
  <c r="P105"/>
  <c r="BI102"/>
  <c r="BH102"/>
  <c r="BG102"/>
  <c r="BF102"/>
  <c r="T102"/>
  <c r="R102"/>
  <c r="P102"/>
  <c r="BI99"/>
  <c r="BH99"/>
  <c r="BG99"/>
  <c r="BF99"/>
  <c r="T99"/>
  <c r="R99"/>
  <c r="P99"/>
  <c r="BI97"/>
  <c r="BH97"/>
  <c r="BG97"/>
  <c r="BF97"/>
  <c r="T97"/>
  <c r="R97"/>
  <c r="P97"/>
  <c r="BI93"/>
  <c r="BH93"/>
  <c r="BG93"/>
  <c r="BF93"/>
  <c r="T93"/>
  <c r="R93"/>
  <c r="P93"/>
  <c r="BI89"/>
  <c r="BH89"/>
  <c r="BG89"/>
  <c r="BF89"/>
  <c r="T89"/>
  <c r="R89"/>
  <c r="P89"/>
  <c r="J83"/>
  <c r="J82"/>
  <c r="F82"/>
  <c r="F80"/>
  <c r="E78"/>
  <c r="J55"/>
  <c r="J54"/>
  <c r="F54"/>
  <c r="F52"/>
  <c r="E50"/>
  <c r="J18"/>
  <c r="E18"/>
  <c r="F83"/>
  <c r="J17"/>
  <c r="J12"/>
  <c r="J80"/>
  <c r="E7"/>
  <c r="E76"/>
  <c i="20" r="J37"/>
  <c r="J36"/>
  <c i="1" r="AY79"/>
  <c i="20" r="J35"/>
  <c i="1" r="AX79"/>
  <c i="20" r="BI172"/>
  <c r="BH172"/>
  <c r="BG172"/>
  <c r="BF172"/>
  <c r="T172"/>
  <c r="T171"/>
  <c r="R172"/>
  <c r="R171"/>
  <c r="P172"/>
  <c r="P171"/>
  <c r="BI169"/>
  <c r="BH169"/>
  <c r="BG169"/>
  <c r="BF169"/>
  <c r="T169"/>
  <c r="R169"/>
  <c r="P169"/>
  <c r="BI166"/>
  <c r="BH166"/>
  <c r="BG166"/>
  <c r="BF166"/>
  <c r="T166"/>
  <c r="R166"/>
  <c r="P166"/>
  <c r="BI164"/>
  <c r="BH164"/>
  <c r="BG164"/>
  <c r="BF164"/>
  <c r="T164"/>
  <c r="R164"/>
  <c r="P164"/>
  <c r="BI160"/>
  <c r="BH160"/>
  <c r="BG160"/>
  <c r="BF160"/>
  <c r="T160"/>
  <c r="R160"/>
  <c r="P160"/>
  <c r="BI154"/>
  <c r="BH154"/>
  <c r="BG154"/>
  <c r="BF154"/>
  <c r="T154"/>
  <c r="R154"/>
  <c r="P154"/>
  <c r="BI152"/>
  <c r="BH152"/>
  <c r="BG152"/>
  <c r="BF152"/>
  <c r="T152"/>
  <c r="R152"/>
  <c r="P152"/>
  <c r="BI149"/>
  <c r="BH149"/>
  <c r="BG149"/>
  <c r="BF149"/>
  <c r="T149"/>
  <c r="R149"/>
  <c r="P149"/>
  <c r="BI141"/>
  <c r="BH141"/>
  <c r="BG141"/>
  <c r="BF141"/>
  <c r="T141"/>
  <c r="R141"/>
  <c r="P141"/>
  <c r="BI139"/>
  <c r="BH139"/>
  <c r="BG139"/>
  <c r="BF139"/>
  <c r="T139"/>
  <c r="R139"/>
  <c r="P139"/>
  <c r="BI133"/>
  <c r="BH133"/>
  <c r="BG133"/>
  <c r="BF133"/>
  <c r="T133"/>
  <c r="R133"/>
  <c r="P133"/>
  <c r="BI131"/>
  <c r="BH131"/>
  <c r="BG131"/>
  <c r="BF131"/>
  <c r="T131"/>
  <c r="R131"/>
  <c r="P131"/>
  <c r="BI125"/>
  <c r="BH125"/>
  <c r="BG125"/>
  <c r="BF125"/>
  <c r="T125"/>
  <c r="R125"/>
  <c r="P125"/>
  <c r="BI121"/>
  <c r="BH121"/>
  <c r="BG121"/>
  <c r="BF121"/>
  <c r="T121"/>
  <c r="R121"/>
  <c r="P121"/>
  <c r="BI118"/>
  <c r="BH118"/>
  <c r="BG118"/>
  <c r="BF118"/>
  <c r="T118"/>
  <c r="R118"/>
  <c r="P118"/>
  <c r="BI113"/>
  <c r="BH113"/>
  <c r="BG113"/>
  <c r="BF113"/>
  <c r="T113"/>
  <c r="R113"/>
  <c r="P113"/>
  <c r="BI110"/>
  <c r="BH110"/>
  <c r="BG110"/>
  <c r="BF110"/>
  <c r="T110"/>
  <c r="R110"/>
  <c r="P110"/>
  <c r="BI108"/>
  <c r="BH108"/>
  <c r="BG108"/>
  <c r="BF108"/>
  <c r="T108"/>
  <c r="R108"/>
  <c r="P108"/>
  <c r="BI105"/>
  <c r="BH105"/>
  <c r="BG105"/>
  <c r="BF105"/>
  <c r="T105"/>
  <c r="R105"/>
  <c r="P105"/>
  <c r="BI100"/>
  <c r="BH100"/>
  <c r="BG100"/>
  <c r="BF100"/>
  <c r="T100"/>
  <c r="R100"/>
  <c r="P100"/>
  <c r="BI97"/>
  <c r="BH97"/>
  <c r="BG97"/>
  <c r="BF97"/>
  <c r="T97"/>
  <c r="R97"/>
  <c r="P97"/>
  <c r="BI94"/>
  <c r="BH94"/>
  <c r="BG94"/>
  <c r="BF94"/>
  <c r="T94"/>
  <c r="R94"/>
  <c r="P94"/>
  <c r="BI91"/>
  <c r="BH91"/>
  <c r="BG91"/>
  <c r="BF91"/>
  <c r="T91"/>
  <c r="R91"/>
  <c r="P91"/>
  <c r="BI88"/>
  <c r="BH88"/>
  <c r="BG88"/>
  <c r="BF88"/>
  <c r="T88"/>
  <c r="R88"/>
  <c r="P88"/>
  <c r="J82"/>
  <c r="J81"/>
  <c r="F81"/>
  <c r="F79"/>
  <c r="E77"/>
  <c r="J55"/>
  <c r="J54"/>
  <c r="F54"/>
  <c r="F52"/>
  <c r="E50"/>
  <c r="J18"/>
  <c r="E18"/>
  <c r="F82"/>
  <c r="J17"/>
  <c r="J12"/>
  <c r="J52"/>
  <c r="E7"/>
  <c r="E75"/>
  <c i="19" r="J39"/>
  <c r="J38"/>
  <c i="1" r="AY78"/>
  <c i="19" r="J37"/>
  <c i="1" r="AX78"/>
  <c i="19" r="BI88"/>
  <c r="BH88"/>
  <c r="BG88"/>
  <c r="BF88"/>
  <c r="T88"/>
  <c r="T87"/>
  <c r="T86"/>
  <c r="R88"/>
  <c r="R87"/>
  <c r="R86"/>
  <c r="P88"/>
  <c r="P87"/>
  <c r="P86"/>
  <c i="1" r="AU78"/>
  <c i="19" r="J83"/>
  <c r="J82"/>
  <c r="F82"/>
  <c r="F80"/>
  <c r="E78"/>
  <c r="J59"/>
  <c r="J58"/>
  <c r="F58"/>
  <c r="F56"/>
  <c r="E54"/>
  <c r="J20"/>
  <c r="E20"/>
  <c r="F83"/>
  <c r="J19"/>
  <c r="J14"/>
  <c r="J80"/>
  <c r="E7"/>
  <c r="E74"/>
  <c i="18" r="J39"/>
  <c r="J38"/>
  <c i="1" r="AY77"/>
  <c i="18" r="J37"/>
  <c i="1" r="AX77"/>
  <c i="18" r="BI184"/>
  <c r="BH184"/>
  <c r="BG184"/>
  <c r="BF184"/>
  <c r="T184"/>
  <c r="T183"/>
  <c r="T182"/>
  <c r="R184"/>
  <c r="R183"/>
  <c r="R182"/>
  <c r="P184"/>
  <c r="P183"/>
  <c r="P182"/>
  <c r="BI181"/>
  <c r="BH181"/>
  <c r="BG181"/>
  <c r="BF181"/>
  <c r="T181"/>
  <c r="T180"/>
  <c r="R181"/>
  <c r="R180"/>
  <c r="P181"/>
  <c r="P180"/>
  <c r="BI179"/>
  <c r="BH179"/>
  <c r="BG179"/>
  <c r="BF179"/>
  <c r="T179"/>
  <c r="R179"/>
  <c r="P179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69"/>
  <c r="BH169"/>
  <c r="BG169"/>
  <c r="BF169"/>
  <c r="T169"/>
  <c r="T168"/>
  <c r="R169"/>
  <c r="R168"/>
  <c r="P169"/>
  <c r="P168"/>
  <c r="BI164"/>
  <c r="BH164"/>
  <c r="BG164"/>
  <c r="BF164"/>
  <c r="T164"/>
  <c r="T163"/>
  <c r="R164"/>
  <c r="R163"/>
  <c r="P164"/>
  <c r="P163"/>
  <c r="BI159"/>
  <c r="BH159"/>
  <c r="BG159"/>
  <c r="BF159"/>
  <c r="T159"/>
  <c r="R159"/>
  <c r="P159"/>
  <c r="BI155"/>
  <c r="BH155"/>
  <c r="BG155"/>
  <c r="BF155"/>
  <c r="T155"/>
  <c r="R155"/>
  <c r="P155"/>
  <c r="BI151"/>
  <c r="BH151"/>
  <c r="BG151"/>
  <c r="BF151"/>
  <c r="T151"/>
  <c r="R151"/>
  <c r="P151"/>
  <c r="BI146"/>
  <c r="BH146"/>
  <c r="BG146"/>
  <c r="BF146"/>
  <c r="T146"/>
  <c r="R146"/>
  <c r="P146"/>
  <c r="BI143"/>
  <c r="BH143"/>
  <c r="BG143"/>
  <c r="BF143"/>
  <c r="T143"/>
  <c r="R143"/>
  <c r="P143"/>
  <c r="BI136"/>
  <c r="BH136"/>
  <c r="BG136"/>
  <c r="BF136"/>
  <c r="T136"/>
  <c r="R136"/>
  <c r="P136"/>
  <c r="BI132"/>
  <c r="BH132"/>
  <c r="BG132"/>
  <c r="BF132"/>
  <c r="T132"/>
  <c r="R132"/>
  <c r="P132"/>
  <c r="BI129"/>
  <c r="BH129"/>
  <c r="BG129"/>
  <c r="BF129"/>
  <c r="T129"/>
  <c r="R129"/>
  <c r="P129"/>
  <c r="BI125"/>
  <c r="BH125"/>
  <c r="BG125"/>
  <c r="BF125"/>
  <c r="T125"/>
  <c r="R125"/>
  <c r="P125"/>
  <c r="BI123"/>
  <c r="BH123"/>
  <c r="BG123"/>
  <c r="BF123"/>
  <c r="T123"/>
  <c r="T122"/>
  <c r="R123"/>
  <c r="R122"/>
  <c r="P123"/>
  <c r="P122"/>
  <c r="BI118"/>
  <c r="BH118"/>
  <c r="BG118"/>
  <c r="BF118"/>
  <c r="T118"/>
  <c r="R118"/>
  <c r="P118"/>
  <c r="BI114"/>
  <c r="BH114"/>
  <c r="BG114"/>
  <c r="BF114"/>
  <c r="T114"/>
  <c r="R114"/>
  <c r="P114"/>
  <c r="BI111"/>
  <c r="BH111"/>
  <c r="BG111"/>
  <c r="BF111"/>
  <c r="T111"/>
  <c r="R111"/>
  <c r="P111"/>
  <c r="BI108"/>
  <c r="BH108"/>
  <c r="BG108"/>
  <c r="BF108"/>
  <c r="T108"/>
  <c r="R108"/>
  <c r="P108"/>
  <c r="BI106"/>
  <c r="BH106"/>
  <c r="BG106"/>
  <c r="BF106"/>
  <c r="T106"/>
  <c r="T105"/>
  <c r="R106"/>
  <c r="R105"/>
  <c r="P106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J95"/>
  <c r="J94"/>
  <c r="F94"/>
  <c r="F92"/>
  <c r="E90"/>
  <c r="J59"/>
  <c r="J58"/>
  <c r="F58"/>
  <c r="F56"/>
  <c r="E54"/>
  <c r="J20"/>
  <c r="E20"/>
  <c r="F59"/>
  <c r="J19"/>
  <c r="J14"/>
  <c r="J92"/>
  <c r="E7"/>
  <c r="E86"/>
  <c i="17" r="J39"/>
  <c r="J38"/>
  <c i="1" r="AY76"/>
  <c i="17" r="J37"/>
  <c i="1" r="AX76"/>
  <c i="17" r="BI214"/>
  <c r="BH214"/>
  <c r="BG214"/>
  <c r="BF214"/>
  <c r="T214"/>
  <c r="T213"/>
  <c r="T212"/>
  <c r="R214"/>
  <c r="R213"/>
  <c r="R212"/>
  <c r="P214"/>
  <c r="P213"/>
  <c r="P212"/>
  <c r="BI211"/>
  <c r="BH211"/>
  <c r="BG211"/>
  <c r="BF211"/>
  <c r="T211"/>
  <c r="T210"/>
  <c r="R211"/>
  <c r="R210"/>
  <c r="P211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3"/>
  <c r="BH203"/>
  <c r="BG203"/>
  <c r="BF203"/>
  <c r="T203"/>
  <c r="R203"/>
  <c r="P203"/>
  <c r="BI199"/>
  <c r="BH199"/>
  <c r="BG199"/>
  <c r="BF199"/>
  <c r="T199"/>
  <c r="R199"/>
  <c r="P199"/>
  <c r="BI198"/>
  <c r="BH198"/>
  <c r="BG198"/>
  <c r="BF198"/>
  <c r="T198"/>
  <c r="R198"/>
  <c r="P198"/>
  <c r="BI196"/>
  <c r="BH196"/>
  <c r="BG196"/>
  <c r="BF196"/>
  <c r="T196"/>
  <c r="R196"/>
  <c r="P196"/>
  <c r="BI192"/>
  <c r="BH192"/>
  <c r="BG192"/>
  <c r="BF192"/>
  <c r="T192"/>
  <c r="R192"/>
  <c r="P192"/>
  <c r="BI185"/>
  <c r="BH185"/>
  <c r="BG185"/>
  <c r="BF185"/>
  <c r="T185"/>
  <c r="T184"/>
  <c r="R185"/>
  <c r="R184"/>
  <c r="P185"/>
  <c r="P184"/>
  <c r="BI180"/>
  <c r="BH180"/>
  <c r="BG180"/>
  <c r="BF180"/>
  <c r="T180"/>
  <c r="T179"/>
  <c r="R180"/>
  <c r="R179"/>
  <c r="P180"/>
  <c r="P179"/>
  <c r="BI175"/>
  <c r="BH175"/>
  <c r="BG175"/>
  <c r="BF175"/>
  <c r="T175"/>
  <c r="R175"/>
  <c r="P175"/>
  <c r="BI171"/>
  <c r="BH171"/>
  <c r="BG171"/>
  <c r="BF171"/>
  <c r="T171"/>
  <c r="R171"/>
  <c r="P171"/>
  <c r="BI167"/>
  <c r="BH167"/>
  <c r="BG167"/>
  <c r="BF167"/>
  <c r="T167"/>
  <c r="R167"/>
  <c r="P167"/>
  <c r="BI160"/>
  <c r="BH160"/>
  <c r="BG160"/>
  <c r="BF160"/>
  <c r="T160"/>
  <c r="R160"/>
  <c r="P160"/>
  <c r="BI156"/>
  <c r="BH156"/>
  <c r="BG156"/>
  <c r="BF156"/>
  <c r="T156"/>
  <c r="R156"/>
  <c r="P156"/>
  <c r="BI147"/>
  <c r="BH147"/>
  <c r="BG147"/>
  <c r="BF147"/>
  <c r="T147"/>
  <c r="R147"/>
  <c r="P147"/>
  <c r="BI141"/>
  <c r="BH141"/>
  <c r="BG141"/>
  <c r="BF141"/>
  <c r="T141"/>
  <c r="R141"/>
  <c r="P141"/>
  <c r="BI137"/>
  <c r="BH137"/>
  <c r="BG137"/>
  <c r="BF137"/>
  <c r="T137"/>
  <c r="R137"/>
  <c r="P137"/>
  <c r="BI131"/>
  <c r="BH131"/>
  <c r="BG131"/>
  <c r="BF131"/>
  <c r="T131"/>
  <c r="R131"/>
  <c r="P131"/>
  <c r="BI129"/>
  <c r="BH129"/>
  <c r="BG129"/>
  <c r="BF129"/>
  <c r="T129"/>
  <c r="T128"/>
  <c r="R129"/>
  <c r="R128"/>
  <c r="P129"/>
  <c r="P128"/>
  <c r="BI124"/>
  <c r="BH124"/>
  <c r="BG124"/>
  <c r="BF124"/>
  <c r="T124"/>
  <c r="R124"/>
  <c r="P124"/>
  <c r="BI120"/>
  <c r="BH120"/>
  <c r="BG120"/>
  <c r="BF120"/>
  <c r="T120"/>
  <c r="R120"/>
  <c r="P120"/>
  <c r="BI116"/>
  <c r="BH116"/>
  <c r="BG116"/>
  <c r="BF116"/>
  <c r="T116"/>
  <c r="R116"/>
  <c r="P116"/>
  <c r="BI112"/>
  <c r="BH112"/>
  <c r="BG112"/>
  <c r="BF112"/>
  <c r="T112"/>
  <c r="R112"/>
  <c r="P112"/>
  <c r="BI107"/>
  <c r="BH107"/>
  <c r="BG107"/>
  <c r="BF107"/>
  <c r="T107"/>
  <c r="T106"/>
  <c r="R107"/>
  <c r="R106"/>
  <c r="P107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J96"/>
  <c r="J95"/>
  <c r="F95"/>
  <c r="F93"/>
  <c r="E91"/>
  <c r="J59"/>
  <c r="J58"/>
  <c r="F58"/>
  <c r="F56"/>
  <c r="E54"/>
  <c r="J20"/>
  <c r="E20"/>
  <c r="F59"/>
  <c r="J19"/>
  <c r="J14"/>
  <c r="J56"/>
  <c r="E7"/>
  <c r="E50"/>
  <c i="16" r="J39"/>
  <c r="J38"/>
  <c i="1" r="AY75"/>
  <c i="16" r="J37"/>
  <c i="1" r="AX75"/>
  <c i="16" r="BI181"/>
  <c r="BH181"/>
  <c r="BG181"/>
  <c r="BF181"/>
  <c r="T181"/>
  <c r="T180"/>
  <c r="T179"/>
  <c r="R181"/>
  <c r="R180"/>
  <c r="R179"/>
  <c r="P181"/>
  <c r="P180"/>
  <c r="P179"/>
  <c r="BI178"/>
  <c r="BH178"/>
  <c r="BG178"/>
  <c r="BF178"/>
  <c r="T178"/>
  <c r="T177"/>
  <c r="R178"/>
  <c r="R177"/>
  <c r="P178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68"/>
  <c r="BH168"/>
  <c r="BG168"/>
  <c r="BF168"/>
  <c r="T168"/>
  <c r="R168"/>
  <c r="P168"/>
  <c r="BI163"/>
  <c r="BH163"/>
  <c r="BG163"/>
  <c r="BF163"/>
  <c r="T163"/>
  <c r="T162"/>
  <c r="R163"/>
  <c r="R162"/>
  <c r="P163"/>
  <c r="P162"/>
  <c r="BI157"/>
  <c r="BH157"/>
  <c r="BG157"/>
  <c r="BF157"/>
  <c r="T157"/>
  <c r="T156"/>
  <c r="R157"/>
  <c r="R156"/>
  <c r="P157"/>
  <c r="P156"/>
  <c r="BI153"/>
  <c r="BH153"/>
  <c r="BG153"/>
  <c r="BF153"/>
  <c r="T153"/>
  <c r="T152"/>
  <c r="R153"/>
  <c r="R152"/>
  <c r="P153"/>
  <c r="P152"/>
  <c r="BI147"/>
  <c r="BH147"/>
  <c r="BG147"/>
  <c r="BF147"/>
  <c r="T147"/>
  <c r="R147"/>
  <c r="P147"/>
  <c r="BI143"/>
  <c r="BH143"/>
  <c r="BG143"/>
  <c r="BF143"/>
  <c r="T143"/>
  <c r="R143"/>
  <c r="P143"/>
  <c r="BI135"/>
  <c r="BH135"/>
  <c r="BG135"/>
  <c r="BF135"/>
  <c r="T135"/>
  <c r="R135"/>
  <c r="P135"/>
  <c r="BI130"/>
  <c r="BH130"/>
  <c r="BG130"/>
  <c r="BF130"/>
  <c r="T130"/>
  <c r="R130"/>
  <c r="P130"/>
  <c r="BI127"/>
  <c r="BH127"/>
  <c r="BG127"/>
  <c r="BF127"/>
  <c r="T127"/>
  <c r="R127"/>
  <c r="P127"/>
  <c r="BI122"/>
  <c r="BH122"/>
  <c r="BG122"/>
  <c r="BF122"/>
  <c r="T122"/>
  <c r="R122"/>
  <c r="P122"/>
  <c r="BI116"/>
  <c r="BH116"/>
  <c r="BG116"/>
  <c r="BF116"/>
  <c r="T116"/>
  <c r="R116"/>
  <c r="P116"/>
  <c r="BI111"/>
  <c r="BH111"/>
  <c r="BG111"/>
  <c r="BF111"/>
  <c r="T111"/>
  <c r="R111"/>
  <c r="P111"/>
  <c r="BI108"/>
  <c r="BH108"/>
  <c r="BG108"/>
  <c r="BF108"/>
  <c r="T108"/>
  <c r="R108"/>
  <c r="P108"/>
  <c r="BI104"/>
  <c r="BH104"/>
  <c r="BG104"/>
  <c r="BF104"/>
  <c r="T104"/>
  <c r="R104"/>
  <c r="P104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J93"/>
  <c r="J92"/>
  <c r="F92"/>
  <c r="F90"/>
  <c r="E88"/>
  <c r="J59"/>
  <c r="J58"/>
  <c r="F58"/>
  <c r="F56"/>
  <c r="E54"/>
  <c r="J20"/>
  <c r="E20"/>
  <c r="F93"/>
  <c r="J19"/>
  <c r="J14"/>
  <c r="J90"/>
  <c r="E7"/>
  <c r="E84"/>
  <c i="15" r="J39"/>
  <c r="J38"/>
  <c i="1" r="AY73"/>
  <c i="15" r="J37"/>
  <c i="1" r="AX73"/>
  <c i="15" r="BI223"/>
  <c r="BH223"/>
  <c r="BG223"/>
  <c r="BF223"/>
  <c r="T223"/>
  <c r="T222"/>
  <c r="T221"/>
  <c r="R223"/>
  <c r="R222"/>
  <c r="R221"/>
  <c r="P223"/>
  <c r="P222"/>
  <c r="P221"/>
  <c r="BI218"/>
  <c r="BH218"/>
  <c r="BG218"/>
  <c r="BF218"/>
  <c r="T218"/>
  <c r="T217"/>
  <c r="R218"/>
  <c r="R217"/>
  <c r="P218"/>
  <c r="P217"/>
  <c r="BI214"/>
  <c r="BH214"/>
  <c r="BG214"/>
  <c r="BF214"/>
  <c r="T214"/>
  <c r="T213"/>
  <c r="R214"/>
  <c r="R213"/>
  <c r="P214"/>
  <c r="P213"/>
  <c r="BI210"/>
  <c r="BH210"/>
  <c r="BG210"/>
  <c r="BF210"/>
  <c r="T210"/>
  <c r="T209"/>
  <c r="R210"/>
  <c r="R209"/>
  <c r="P210"/>
  <c r="P209"/>
  <c r="BI204"/>
  <c r="BH204"/>
  <c r="BG204"/>
  <c r="BF204"/>
  <c r="T204"/>
  <c r="R204"/>
  <c r="P204"/>
  <c r="BI201"/>
  <c r="BH201"/>
  <c r="BG201"/>
  <c r="BF201"/>
  <c r="T201"/>
  <c r="R201"/>
  <c r="P201"/>
  <c r="BI198"/>
  <c r="BH198"/>
  <c r="BG198"/>
  <c r="BF198"/>
  <c r="T198"/>
  <c r="R198"/>
  <c r="P198"/>
  <c r="BI195"/>
  <c r="BH195"/>
  <c r="BG195"/>
  <c r="BF195"/>
  <c r="T195"/>
  <c r="R195"/>
  <c r="P195"/>
  <c r="BI191"/>
  <c r="BH191"/>
  <c r="BG191"/>
  <c r="BF191"/>
  <c r="T191"/>
  <c r="R191"/>
  <c r="P191"/>
  <c r="BI188"/>
  <c r="BH188"/>
  <c r="BG188"/>
  <c r="BF188"/>
  <c r="T188"/>
  <c r="R188"/>
  <c r="P188"/>
  <c r="BI185"/>
  <c r="BH185"/>
  <c r="BG185"/>
  <c r="BF185"/>
  <c r="T185"/>
  <c r="R185"/>
  <c r="P185"/>
  <c r="BI181"/>
  <c r="BH181"/>
  <c r="BG181"/>
  <c r="BF181"/>
  <c r="T181"/>
  <c r="R181"/>
  <c r="P181"/>
  <c r="BI179"/>
  <c r="BH179"/>
  <c r="BG179"/>
  <c r="BF179"/>
  <c r="T179"/>
  <c r="R179"/>
  <c r="P179"/>
  <c r="BI176"/>
  <c r="BH176"/>
  <c r="BG176"/>
  <c r="BF176"/>
  <c r="T176"/>
  <c r="R176"/>
  <c r="P176"/>
  <c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48"/>
  <c r="BH148"/>
  <c r="BG148"/>
  <c r="BF148"/>
  <c r="T148"/>
  <c r="R148"/>
  <c r="P148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3"/>
  <c r="BH133"/>
  <c r="BG133"/>
  <c r="BF133"/>
  <c r="T133"/>
  <c r="R133"/>
  <c r="P133"/>
  <c r="BI131"/>
  <c r="BH131"/>
  <c r="BG131"/>
  <c r="BF131"/>
  <c r="T131"/>
  <c r="R131"/>
  <c r="P131"/>
  <c r="BI129"/>
  <c r="BH129"/>
  <c r="BG129"/>
  <c r="BF129"/>
  <c r="T129"/>
  <c r="R129"/>
  <c r="P129"/>
  <c r="BI127"/>
  <c r="BH127"/>
  <c r="BG127"/>
  <c r="BF127"/>
  <c r="T127"/>
  <c r="R127"/>
  <c r="P127"/>
  <c r="BI124"/>
  <c r="BH124"/>
  <c r="BG124"/>
  <c r="BF124"/>
  <c r="T124"/>
  <c r="R124"/>
  <c r="P124"/>
  <c r="BI121"/>
  <c r="BH121"/>
  <c r="BG121"/>
  <c r="BF121"/>
  <c r="T121"/>
  <c r="R121"/>
  <c r="P121"/>
  <c r="BI118"/>
  <c r="BH118"/>
  <c r="BG118"/>
  <c r="BF118"/>
  <c r="T118"/>
  <c r="R118"/>
  <c r="P118"/>
  <c r="BI116"/>
  <c r="BH116"/>
  <c r="BG116"/>
  <c r="BF116"/>
  <c r="T116"/>
  <c r="R116"/>
  <c r="P116"/>
  <c r="BI115"/>
  <c r="BH115"/>
  <c r="BG115"/>
  <c r="BF115"/>
  <c r="T115"/>
  <c r="R115"/>
  <c r="P115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4"/>
  <c r="BH104"/>
  <c r="BG104"/>
  <c r="BF104"/>
  <c r="T104"/>
  <c r="R104"/>
  <c r="P104"/>
  <c r="J98"/>
  <c r="J97"/>
  <c r="F97"/>
  <c r="F95"/>
  <c r="E93"/>
  <c r="J59"/>
  <c r="J58"/>
  <c r="F58"/>
  <c r="F56"/>
  <c r="E54"/>
  <c r="J20"/>
  <c r="E20"/>
  <c r="F98"/>
  <c r="J19"/>
  <c r="J14"/>
  <c r="J56"/>
  <c r="E7"/>
  <c r="E50"/>
  <c i="14" r="J39"/>
  <c r="J38"/>
  <c i="1" r="AY72"/>
  <c i="14" r="J37"/>
  <c i="1" r="AX72"/>
  <c i="14" r="BI252"/>
  <c r="BH252"/>
  <c r="BG252"/>
  <c r="BF252"/>
  <c r="T252"/>
  <c r="T251"/>
  <c r="T250"/>
  <c r="R252"/>
  <c r="R251"/>
  <c r="R250"/>
  <c r="P252"/>
  <c r="P251"/>
  <c r="P250"/>
  <c r="BI249"/>
  <c r="BH249"/>
  <c r="BG249"/>
  <c r="BF249"/>
  <c r="T249"/>
  <c r="R249"/>
  <c r="P249"/>
  <c r="BI248"/>
  <c r="BH248"/>
  <c r="BG248"/>
  <c r="BF248"/>
  <c r="T248"/>
  <c r="R248"/>
  <c r="P248"/>
  <c r="BI246"/>
  <c r="BH246"/>
  <c r="BG246"/>
  <c r="BF246"/>
  <c r="T246"/>
  <c r="R246"/>
  <c r="P246"/>
  <c r="BI245"/>
  <c r="BH245"/>
  <c r="BG245"/>
  <c r="BF245"/>
  <c r="T245"/>
  <c r="R245"/>
  <c r="P245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4"/>
  <c r="BH234"/>
  <c r="BG234"/>
  <c r="BF234"/>
  <c r="T234"/>
  <c r="R234"/>
  <c r="P234"/>
  <c r="BI232"/>
  <c r="BH232"/>
  <c r="BG232"/>
  <c r="BF232"/>
  <c r="T232"/>
  <c r="R232"/>
  <c r="P232"/>
  <c r="BI231"/>
  <c r="BH231"/>
  <c r="BG231"/>
  <c r="BF231"/>
  <c r="T231"/>
  <c r="R231"/>
  <c r="P231"/>
  <c r="BI229"/>
  <c r="BH229"/>
  <c r="BG229"/>
  <c r="BF229"/>
  <c r="T229"/>
  <c r="R229"/>
  <c r="P229"/>
  <c r="BI228"/>
  <c r="BH228"/>
  <c r="BG228"/>
  <c r="BF228"/>
  <c r="T228"/>
  <c r="R228"/>
  <c r="P228"/>
  <c r="BI226"/>
  <c r="BH226"/>
  <c r="BG226"/>
  <c r="BF226"/>
  <c r="T226"/>
  <c r="R226"/>
  <c r="P226"/>
  <c r="BI225"/>
  <c r="BH225"/>
  <c r="BG225"/>
  <c r="BF225"/>
  <c r="T225"/>
  <c r="R225"/>
  <c r="P225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3"/>
  <c r="BH193"/>
  <c r="BG193"/>
  <c r="BF193"/>
  <c r="T193"/>
  <c r="R193"/>
  <c r="P193"/>
  <c r="BI190"/>
  <c r="BH190"/>
  <c r="BG190"/>
  <c r="BF190"/>
  <c r="T190"/>
  <c r="R190"/>
  <c r="P190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79"/>
  <c r="BH179"/>
  <c r="BG179"/>
  <c r="BF179"/>
  <c r="T179"/>
  <c r="R179"/>
  <c r="P179"/>
  <c r="BI176"/>
  <c r="BH176"/>
  <c r="BG176"/>
  <c r="BF176"/>
  <c r="T176"/>
  <c r="R176"/>
  <c r="P176"/>
  <c r="BI173"/>
  <c r="BH173"/>
  <c r="BG173"/>
  <c r="BF173"/>
  <c r="T173"/>
  <c r="R173"/>
  <c r="P173"/>
  <c r="BI170"/>
  <c r="BH170"/>
  <c r="BG170"/>
  <c r="BF170"/>
  <c r="T170"/>
  <c r="R170"/>
  <c r="P170"/>
  <c r="BI167"/>
  <c r="BH167"/>
  <c r="BG167"/>
  <c r="BF167"/>
  <c r="T167"/>
  <c r="R167"/>
  <c r="P167"/>
  <c r="BI164"/>
  <c r="BH164"/>
  <c r="BG164"/>
  <c r="BF164"/>
  <c r="T164"/>
  <c r="R164"/>
  <c r="P164"/>
  <c r="BI161"/>
  <c r="BH161"/>
  <c r="BG161"/>
  <c r="BF161"/>
  <c r="T161"/>
  <c r="R161"/>
  <c r="P161"/>
  <c r="BI158"/>
  <c r="BH158"/>
  <c r="BG158"/>
  <c r="BF158"/>
  <c r="T158"/>
  <c r="R158"/>
  <c r="P158"/>
  <c r="BI155"/>
  <c r="BH155"/>
  <c r="BG155"/>
  <c r="BF155"/>
  <c r="T155"/>
  <c r="R155"/>
  <c r="P155"/>
  <c r="BI149"/>
  <c r="BH149"/>
  <c r="BG149"/>
  <c r="BF149"/>
  <c r="T149"/>
  <c r="T148"/>
  <c r="R149"/>
  <c r="R148"/>
  <c r="P149"/>
  <c r="P148"/>
  <c r="BI141"/>
  <c r="BH141"/>
  <c r="BG141"/>
  <c r="BF141"/>
  <c r="T141"/>
  <c r="R141"/>
  <c r="P141"/>
  <c r="BI136"/>
  <c r="BH136"/>
  <c r="BG136"/>
  <c r="BF136"/>
  <c r="T136"/>
  <c r="R136"/>
  <c r="P136"/>
  <c r="BI131"/>
  <c r="BH131"/>
  <c r="BG131"/>
  <c r="BF131"/>
  <c r="T131"/>
  <c r="R131"/>
  <c r="P131"/>
  <c r="BI125"/>
  <c r="BH125"/>
  <c r="BG125"/>
  <c r="BF125"/>
  <c r="T125"/>
  <c r="R125"/>
  <c r="P125"/>
  <c r="BI120"/>
  <c r="BH120"/>
  <c r="BG120"/>
  <c r="BF120"/>
  <c r="T120"/>
  <c r="R120"/>
  <c r="P120"/>
  <c r="BI114"/>
  <c r="BH114"/>
  <c r="BG114"/>
  <c r="BF114"/>
  <c r="T114"/>
  <c r="R114"/>
  <c r="P114"/>
  <c r="BI109"/>
  <c r="BH109"/>
  <c r="BG109"/>
  <c r="BF109"/>
  <c r="T109"/>
  <c r="R109"/>
  <c r="P109"/>
  <c r="BI104"/>
  <c r="BH104"/>
  <c r="BG104"/>
  <c r="BF104"/>
  <c r="T104"/>
  <c r="R104"/>
  <c r="P104"/>
  <c r="BI102"/>
  <c r="BH102"/>
  <c r="BG102"/>
  <c r="BF102"/>
  <c r="T102"/>
  <c r="T101"/>
  <c r="R102"/>
  <c r="R101"/>
  <c r="P102"/>
  <c r="P101"/>
  <c r="BI100"/>
  <c r="BH100"/>
  <c r="BG100"/>
  <c r="BF100"/>
  <c r="T100"/>
  <c r="R100"/>
  <c r="P100"/>
  <c r="BI99"/>
  <c r="BH99"/>
  <c r="BG99"/>
  <c r="BF99"/>
  <c r="T99"/>
  <c r="R99"/>
  <c r="P99"/>
  <c r="J94"/>
  <c r="J93"/>
  <c r="F93"/>
  <c r="F91"/>
  <c r="E89"/>
  <c r="J59"/>
  <c r="J58"/>
  <c r="F58"/>
  <c r="F56"/>
  <c r="E54"/>
  <c r="J20"/>
  <c r="E20"/>
  <c r="F94"/>
  <c r="J19"/>
  <c r="J14"/>
  <c r="J91"/>
  <c r="E7"/>
  <c r="E85"/>
  <c i="13" r="J39"/>
  <c r="J38"/>
  <c i="1" r="AY71"/>
  <c i="13" r="J37"/>
  <c i="1" r="AX71"/>
  <c i="13"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BI96"/>
  <c r="BH96"/>
  <c r="BG96"/>
  <c r="BF96"/>
  <c r="T96"/>
  <c r="R96"/>
  <c r="P96"/>
  <c r="BI95"/>
  <c r="BH95"/>
  <c r="BG95"/>
  <c r="BF95"/>
  <c r="T95"/>
  <c r="R95"/>
  <c r="P95"/>
  <c r="BI94"/>
  <c r="BH94"/>
  <c r="BG94"/>
  <c r="BF94"/>
  <c r="T94"/>
  <c r="R94"/>
  <c r="P94"/>
  <c r="BI93"/>
  <c r="BH93"/>
  <c r="BG93"/>
  <c r="BF93"/>
  <c r="T93"/>
  <c r="R93"/>
  <c r="P93"/>
  <c r="BI92"/>
  <c r="BH92"/>
  <c r="BG92"/>
  <c r="BF92"/>
  <c r="T92"/>
  <c r="R92"/>
  <c r="P92"/>
  <c r="BI91"/>
  <c r="BH91"/>
  <c r="BG91"/>
  <c r="BF91"/>
  <c r="T91"/>
  <c r="R91"/>
  <c r="P91"/>
  <c r="BI90"/>
  <c r="BH90"/>
  <c r="BG90"/>
  <c r="BF90"/>
  <c r="T90"/>
  <c r="R90"/>
  <c r="P90"/>
  <c r="BI89"/>
  <c r="BH89"/>
  <c r="BG89"/>
  <c r="BF89"/>
  <c r="T89"/>
  <c r="R89"/>
  <c r="P89"/>
  <c r="BI88"/>
  <c r="BH88"/>
  <c r="BG88"/>
  <c r="BF88"/>
  <c r="T88"/>
  <c r="R88"/>
  <c r="P88"/>
  <c r="BI87"/>
  <c r="BH87"/>
  <c r="BG87"/>
  <c r="BF87"/>
  <c r="T87"/>
  <c r="R87"/>
  <c r="P87"/>
  <c r="BI86"/>
  <c r="BH86"/>
  <c r="BG86"/>
  <c r="BF86"/>
  <c r="T86"/>
  <c r="R86"/>
  <c r="P86"/>
  <c r="J82"/>
  <c r="J81"/>
  <c r="F81"/>
  <c r="F79"/>
  <c r="E77"/>
  <c r="J59"/>
  <c r="J58"/>
  <c r="F58"/>
  <c r="F56"/>
  <c r="E54"/>
  <c r="J20"/>
  <c r="E20"/>
  <c r="F82"/>
  <c r="J19"/>
  <c r="J14"/>
  <c r="J56"/>
  <c r="E7"/>
  <c r="E73"/>
  <c i="12" r="J39"/>
  <c r="J38"/>
  <c i="1" r="AY70"/>
  <c i="12" r="J37"/>
  <c i="1" r="AX70"/>
  <c i="12" r="BI327"/>
  <c r="BH327"/>
  <c r="BG327"/>
  <c r="BF327"/>
  <c r="T327"/>
  <c r="T326"/>
  <c r="T325"/>
  <c r="R327"/>
  <c r="R326"/>
  <c r="R325"/>
  <c r="P327"/>
  <c r="P326"/>
  <c r="P325"/>
  <c r="BI322"/>
  <c r="BH322"/>
  <c r="BG322"/>
  <c r="BF322"/>
  <c r="T322"/>
  <c r="T321"/>
  <c r="R322"/>
  <c r="R321"/>
  <c r="P322"/>
  <c r="P321"/>
  <c r="BI317"/>
  <c r="BH317"/>
  <c r="BG317"/>
  <c r="BF317"/>
  <c r="T317"/>
  <c r="R317"/>
  <c r="P317"/>
  <c r="BI311"/>
  <c r="BH311"/>
  <c r="BG311"/>
  <c r="BF311"/>
  <c r="T311"/>
  <c r="R311"/>
  <c r="P311"/>
  <c r="BI309"/>
  <c r="BH309"/>
  <c r="BG309"/>
  <c r="BF309"/>
  <c r="T309"/>
  <c r="R309"/>
  <c r="P309"/>
  <c r="BI302"/>
  <c r="BH302"/>
  <c r="BG302"/>
  <c r="BF302"/>
  <c r="T302"/>
  <c r="R302"/>
  <c r="P302"/>
  <c r="BI297"/>
  <c r="BH297"/>
  <c r="BG297"/>
  <c r="BF297"/>
  <c r="T297"/>
  <c r="R297"/>
  <c r="P297"/>
  <c r="BI292"/>
  <c r="BH292"/>
  <c r="BG292"/>
  <c r="BF292"/>
  <c r="T292"/>
  <c r="R292"/>
  <c r="P292"/>
  <c r="BI286"/>
  <c r="BH286"/>
  <c r="BG286"/>
  <c r="BF286"/>
  <c r="T286"/>
  <c r="T285"/>
  <c r="R286"/>
  <c r="R285"/>
  <c r="P286"/>
  <c r="P285"/>
  <c r="BI283"/>
  <c r="BH283"/>
  <c r="BG283"/>
  <c r="BF283"/>
  <c r="T283"/>
  <c r="R283"/>
  <c r="P283"/>
  <c r="BI281"/>
  <c r="BH281"/>
  <c r="BG281"/>
  <c r="BF281"/>
  <c r="T281"/>
  <c r="R281"/>
  <c r="P281"/>
  <c r="BI279"/>
  <c r="BH279"/>
  <c r="BG279"/>
  <c r="BF279"/>
  <c r="T279"/>
  <c r="R279"/>
  <c r="P279"/>
  <c r="BI277"/>
  <c r="BH277"/>
  <c r="BG277"/>
  <c r="BF277"/>
  <c r="T277"/>
  <c r="R277"/>
  <c r="P277"/>
  <c r="BI275"/>
  <c r="BH275"/>
  <c r="BG275"/>
  <c r="BF275"/>
  <c r="T275"/>
  <c r="R275"/>
  <c r="P275"/>
  <c r="BI273"/>
  <c r="BH273"/>
  <c r="BG273"/>
  <c r="BF273"/>
  <c r="T273"/>
  <c r="R273"/>
  <c r="P273"/>
  <c r="BI271"/>
  <c r="BH271"/>
  <c r="BG271"/>
  <c r="BF271"/>
  <c r="T271"/>
  <c r="R271"/>
  <c r="P271"/>
  <c r="BI269"/>
  <c r="BH269"/>
  <c r="BG269"/>
  <c r="BF269"/>
  <c r="T269"/>
  <c r="R269"/>
  <c r="P269"/>
  <c r="BI267"/>
  <c r="BH267"/>
  <c r="BG267"/>
  <c r="BF267"/>
  <c r="T267"/>
  <c r="R267"/>
  <c r="P267"/>
  <c r="BI262"/>
  <c r="BH262"/>
  <c r="BG262"/>
  <c r="BF262"/>
  <c r="T262"/>
  <c r="R262"/>
  <c r="P262"/>
  <c r="BI257"/>
  <c r="BH257"/>
  <c r="BG257"/>
  <c r="BF257"/>
  <c r="T257"/>
  <c r="R257"/>
  <c r="P257"/>
  <c r="BI252"/>
  <c r="BH252"/>
  <c r="BG252"/>
  <c r="BF252"/>
  <c r="T252"/>
  <c r="R252"/>
  <c r="P252"/>
  <c r="BI247"/>
  <c r="BH247"/>
  <c r="BG247"/>
  <c r="BF247"/>
  <c r="T247"/>
  <c r="R247"/>
  <c r="P247"/>
  <c r="BI243"/>
  <c r="BH243"/>
  <c r="BG243"/>
  <c r="BF243"/>
  <c r="T243"/>
  <c r="R243"/>
  <c r="P243"/>
  <c r="BI238"/>
  <c r="BH238"/>
  <c r="BG238"/>
  <c r="BF238"/>
  <c r="T238"/>
  <c r="R238"/>
  <c r="P238"/>
  <c r="BI235"/>
  <c r="BH235"/>
  <c r="BG235"/>
  <c r="BF235"/>
  <c r="T235"/>
  <c r="R235"/>
  <c r="P235"/>
  <c r="BI233"/>
  <c r="BH233"/>
  <c r="BG233"/>
  <c r="BF233"/>
  <c r="T233"/>
  <c r="R233"/>
  <c r="P233"/>
  <c r="BI231"/>
  <c r="BH231"/>
  <c r="BG231"/>
  <c r="BF231"/>
  <c r="T231"/>
  <c r="R231"/>
  <c r="P231"/>
  <c r="BI229"/>
  <c r="BH229"/>
  <c r="BG229"/>
  <c r="BF229"/>
  <c r="T229"/>
  <c r="R229"/>
  <c r="P229"/>
  <c r="BI227"/>
  <c r="BH227"/>
  <c r="BG227"/>
  <c r="BF227"/>
  <c r="T227"/>
  <c r="R227"/>
  <c r="P227"/>
  <c r="BI225"/>
  <c r="BH225"/>
  <c r="BG225"/>
  <c r="BF225"/>
  <c r="T225"/>
  <c r="R225"/>
  <c r="P225"/>
  <c r="BI223"/>
  <c r="BH223"/>
  <c r="BG223"/>
  <c r="BF223"/>
  <c r="T223"/>
  <c r="R223"/>
  <c r="P223"/>
  <c r="BI221"/>
  <c r="BH221"/>
  <c r="BG221"/>
  <c r="BF221"/>
  <c r="T221"/>
  <c r="R221"/>
  <c r="P221"/>
  <c r="BI219"/>
  <c r="BH219"/>
  <c r="BG219"/>
  <c r="BF219"/>
  <c r="T219"/>
  <c r="R219"/>
  <c r="P219"/>
  <c r="BI217"/>
  <c r="BH217"/>
  <c r="BG217"/>
  <c r="BF217"/>
  <c r="T217"/>
  <c r="R217"/>
  <c r="P217"/>
  <c r="BI215"/>
  <c r="BH215"/>
  <c r="BG215"/>
  <c r="BF215"/>
  <c r="T215"/>
  <c r="R215"/>
  <c r="P215"/>
  <c r="BI211"/>
  <c r="BH211"/>
  <c r="BG211"/>
  <c r="BF211"/>
  <c r="T211"/>
  <c r="R211"/>
  <c r="P211"/>
  <c r="BI208"/>
  <c r="BH208"/>
  <c r="BG208"/>
  <c r="BF208"/>
  <c r="T208"/>
  <c r="R208"/>
  <c r="P208"/>
  <c r="BI206"/>
  <c r="BH206"/>
  <c r="BG206"/>
  <c r="BF206"/>
  <c r="T206"/>
  <c r="R206"/>
  <c r="P206"/>
  <c r="BI204"/>
  <c r="BH204"/>
  <c r="BG204"/>
  <c r="BF204"/>
  <c r="T204"/>
  <c r="R204"/>
  <c r="P204"/>
  <c r="BI202"/>
  <c r="BH202"/>
  <c r="BG202"/>
  <c r="BF202"/>
  <c r="T202"/>
  <c r="R202"/>
  <c r="P202"/>
  <c r="BI200"/>
  <c r="BH200"/>
  <c r="BG200"/>
  <c r="BF200"/>
  <c r="T200"/>
  <c r="R200"/>
  <c r="P200"/>
  <c r="BI198"/>
  <c r="BH198"/>
  <c r="BG198"/>
  <c r="BF198"/>
  <c r="T198"/>
  <c r="R198"/>
  <c r="P198"/>
  <c r="BI196"/>
  <c r="BH196"/>
  <c r="BG196"/>
  <c r="BF196"/>
  <c r="T196"/>
  <c r="R196"/>
  <c r="P196"/>
  <c r="BI194"/>
  <c r="BH194"/>
  <c r="BG194"/>
  <c r="BF194"/>
  <c r="T194"/>
  <c r="R194"/>
  <c r="P194"/>
  <c r="BI191"/>
  <c r="BH191"/>
  <c r="BG191"/>
  <c r="BF191"/>
  <c r="T191"/>
  <c r="R191"/>
  <c r="P191"/>
  <c r="BI188"/>
  <c r="BH188"/>
  <c r="BG188"/>
  <c r="BF188"/>
  <c r="T188"/>
  <c r="R188"/>
  <c r="P188"/>
  <c r="BI186"/>
  <c r="BH186"/>
  <c r="BG186"/>
  <c r="BF186"/>
  <c r="T186"/>
  <c r="R186"/>
  <c r="P186"/>
  <c r="BI183"/>
  <c r="BH183"/>
  <c r="BG183"/>
  <c r="BF183"/>
  <c r="T183"/>
  <c r="R183"/>
  <c r="P183"/>
  <c r="BI181"/>
  <c r="BH181"/>
  <c r="BG181"/>
  <c r="BF181"/>
  <c r="T181"/>
  <c r="R181"/>
  <c r="P181"/>
  <c r="BI179"/>
  <c r="BH179"/>
  <c r="BG179"/>
  <c r="BF179"/>
  <c r="T179"/>
  <c r="R179"/>
  <c r="P179"/>
  <c r="BI176"/>
  <c r="BH176"/>
  <c r="BG176"/>
  <c r="BF176"/>
  <c r="T176"/>
  <c r="R176"/>
  <c r="P176"/>
  <c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6"/>
  <c r="BH146"/>
  <c r="BG146"/>
  <c r="BF146"/>
  <c r="T146"/>
  <c r="R146"/>
  <c r="P146"/>
  <c r="BI145"/>
  <c r="BH145"/>
  <c r="BG145"/>
  <c r="BF145"/>
  <c r="T145"/>
  <c r="R145"/>
  <c r="P145"/>
  <c r="BI141"/>
  <c r="BH141"/>
  <c r="BG141"/>
  <c r="BF141"/>
  <c r="T141"/>
  <c r="R141"/>
  <c r="P141"/>
  <c r="BI138"/>
  <c r="BH138"/>
  <c r="BG138"/>
  <c r="BF138"/>
  <c r="T138"/>
  <c r="T137"/>
  <c r="R138"/>
  <c r="R137"/>
  <c r="P138"/>
  <c r="P137"/>
  <c r="BI135"/>
  <c r="BH135"/>
  <c r="BG135"/>
  <c r="BF135"/>
  <c r="T135"/>
  <c r="R135"/>
  <c r="P135"/>
  <c r="BI132"/>
  <c r="BH132"/>
  <c r="BG132"/>
  <c r="BF132"/>
  <c r="T132"/>
  <c r="R132"/>
  <c r="P132"/>
  <c r="BI129"/>
  <c r="BH129"/>
  <c r="BG129"/>
  <c r="BF129"/>
  <c r="T129"/>
  <c r="R129"/>
  <c r="P129"/>
  <c r="BI126"/>
  <c r="BH126"/>
  <c r="BG126"/>
  <c r="BF126"/>
  <c r="T126"/>
  <c r="R126"/>
  <c r="P126"/>
  <c r="BI123"/>
  <c r="BH123"/>
  <c r="BG123"/>
  <c r="BF123"/>
  <c r="T123"/>
  <c r="R123"/>
  <c r="P123"/>
  <c r="BI120"/>
  <c r="BH120"/>
  <c r="BG120"/>
  <c r="BF120"/>
  <c r="T120"/>
  <c r="R120"/>
  <c r="P120"/>
  <c r="BI117"/>
  <c r="BH117"/>
  <c r="BG117"/>
  <c r="BF117"/>
  <c r="T117"/>
  <c r="R117"/>
  <c r="P117"/>
  <c r="BI114"/>
  <c r="BH114"/>
  <c r="BG114"/>
  <c r="BF114"/>
  <c r="T114"/>
  <c r="R114"/>
  <c r="P114"/>
  <c r="BI111"/>
  <c r="BH111"/>
  <c r="BG111"/>
  <c r="BF111"/>
  <c r="T111"/>
  <c r="R111"/>
  <c r="P111"/>
  <c r="BI109"/>
  <c r="BH109"/>
  <c r="BG109"/>
  <c r="BF109"/>
  <c r="T109"/>
  <c r="R109"/>
  <c r="P109"/>
  <c r="BI107"/>
  <c r="BH107"/>
  <c r="BG107"/>
  <c r="BF107"/>
  <c r="T107"/>
  <c r="R107"/>
  <c r="P107"/>
  <c r="BI104"/>
  <c r="BH104"/>
  <c r="BG104"/>
  <c r="BF104"/>
  <c r="T104"/>
  <c r="R104"/>
  <c r="P104"/>
  <c r="BI102"/>
  <c r="BH102"/>
  <c r="BG102"/>
  <c r="BF102"/>
  <c r="T102"/>
  <c r="R102"/>
  <c r="P102"/>
  <c r="J96"/>
  <c r="J95"/>
  <c r="F95"/>
  <c r="F93"/>
  <c r="E91"/>
  <c r="J59"/>
  <c r="J58"/>
  <c r="F58"/>
  <c r="F56"/>
  <c r="E54"/>
  <c r="J20"/>
  <c r="E20"/>
  <c r="F96"/>
  <c r="J19"/>
  <c r="J14"/>
  <c r="J56"/>
  <c r="E7"/>
  <c r="E87"/>
  <c i="11" r="J39"/>
  <c r="J38"/>
  <c i="1" r="AY69"/>
  <c i="11" r="J37"/>
  <c i="1" r="AX69"/>
  <c i="11"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66"/>
  <c r="BH166"/>
  <c r="BG166"/>
  <c r="BF166"/>
  <c r="T166"/>
  <c r="T165"/>
  <c r="R166"/>
  <c r="R165"/>
  <c r="P166"/>
  <c r="P165"/>
  <c r="BI164"/>
  <c r="BH164"/>
  <c r="BG164"/>
  <c r="BF164"/>
  <c r="T164"/>
  <c r="R164"/>
  <c r="P164"/>
  <c r="BI162"/>
  <c r="BH162"/>
  <c r="BG162"/>
  <c r="BF162"/>
  <c r="T162"/>
  <c r="R162"/>
  <c r="P162"/>
  <c r="BI153"/>
  <c r="BH153"/>
  <c r="BG153"/>
  <c r="BF153"/>
  <c r="T153"/>
  <c r="R153"/>
  <c r="P153"/>
  <c r="BI149"/>
  <c r="BH149"/>
  <c r="BG149"/>
  <c r="BF149"/>
  <c r="T149"/>
  <c r="R149"/>
  <c r="P149"/>
  <c r="BI148"/>
  <c r="BH148"/>
  <c r="BG148"/>
  <c r="BF148"/>
  <c r="T148"/>
  <c r="R148"/>
  <c r="P148"/>
  <c r="BI146"/>
  <c r="BH146"/>
  <c r="BG146"/>
  <c r="BF146"/>
  <c r="T146"/>
  <c r="R146"/>
  <c r="P146"/>
  <c r="BI144"/>
  <c r="BH144"/>
  <c r="BG144"/>
  <c r="BF144"/>
  <c r="T144"/>
  <c r="R144"/>
  <c r="P144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1"/>
  <c r="BH131"/>
  <c r="BG131"/>
  <c r="BF131"/>
  <c r="T131"/>
  <c r="R131"/>
  <c r="P131"/>
  <c r="BI128"/>
  <c r="BH128"/>
  <c r="BG128"/>
  <c r="BF128"/>
  <c r="T128"/>
  <c r="R128"/>
  <c r="P128"/>
  <c r="BI127"/>
  <c r="BH127"/>
  <c r="BG127"/>
  <c r="BF127"/>
  <c r="T127"/>
  <c r="R127"/>
  <c r="P127"/>
  <c r="BI125"/>
  <c r="BH125"/>
  <c r="BG125"/>
  <c r="BF125"/>
  <c r="T125"/>
  <c r="R125"/>
  <c r="P125"/>
  <c r="BI123"/>
  <c r="BH123"/>
  <c r="BG123"/>
  <c r="BF123"/>
  <c r="T123"/>
  <c r="R123"/>
  <c r="P123"/>
  <c r="BI122"/>
  <c r="BH122"/>
  <c r="BG122"/>
  <c r="BF122"/>
  <c r="T122"/>
  <c r="R122"/>
  <c r="P122"/>
  <c r="BI120"/>
  <c r="BH120"/>
  <c r="BG120"/>
  <c r="BF120"/>
  <c r="T120"/>
  <c r="R120"/>
  <c r="P120"/>
  <c r="BI118"/>
  <c r="BH118"/>
  <c r="BG118"/>
  <c r="BF118"/>
  <c r="T118"/>
  <c r="R118"/>
  <c r="P118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1"/>
  <c r="BH111"/>
  <c r="BG111"/>
  <c r="BF111"/>
  <c r="T111"/>
  <c r="R111"/>
  <c r="P111"/>
  <c r="BI107"/>
  <c r="BH107"/>
  <c r="BG107"/>
  <c r="BF107"/>
  <c r="T107"/>
  <c r="R107"/>
  <c r="P107"/>
  <c r="BI105"/>
  <c r="BH105"/>
  <c r="BG105"/>
  <c r="BF105"/>
  <c r="T105"/>
  <c r="R105"/>
  <c r="P105"/>
  <c r="BI103"/>
  <c r="BH103"/>
  <c r="BG103"/>
  <c r="BF103"/>
  <c r="T103"/>
  <c r="R103"/>
  <c r="P103"/>
  <c r="BI101"/>
  <c r="BH101"/>
  <c r="BG101"/>
  <c r="BF101"/>
  <c r="T101"/>
  <c r="R101"/>
  <c r="P101"/>
  <c r="BI99"/>
  <c r="BH99"/>
  <c r="BG99"/>
  <c r="BF99"/>
  <c r="T99"/>
  <c r="R99"/>
  <c r="P99"/>
  <c r="BI97"/>
  <c r="BH97"/>
  <c r="BG97"/>
  <c r="BF97"/>
  <c r="T97"/>
  <c r="R97"/>
  <c r="P97"/>
  <c r="J91"/>
  <c r="J90"/>
  <c r="F90"/>
  <c r="F88"/>
  <c r="E86"/>
  <c r="J59"/>
  <c r="J58"/>
  <c r="F58"/>
  <c r="F56"/>
  <c r="E54"/>
  <c r="J20"/>
  <c r="E20"/>
  <c r="F91"/>
  <c r="J19"/>
  <c r="J14"/>
  <c r="J56"/>
  <c r="E7"/>
  <c r="E82"/>
  <c i="10" r="J39"/>
  <c r="J38"/>
  <c i="1" r="AY68"/>
  <c i="10" r="J37"/>
  <c i="1" r="AX68"/>
  <c i="10" r="BI268"/>
  <c r="BH268"/>
  <c r="BG268"/>
  <c r="BF268"/>
  <c r="T268"/>
  <c r="R268"/>
  <c r="P268"/>
  <c r="BI267"/>
  <c r="BH267"/>
  <c r="BG267"/>
  <c r="BF267"/>
  <c r="T267"/>
  <c r="R267"/>
  <c r="P267"/>
  <c r="BI266"/>
  <c r="BH266"/>
  <c r="BG266"/>
  <c r="BF266"/>
  <c r="T266"/>
  <c r="R266"/>
  <c r="P266"/>
  <c r="BI264"/>
  <c r="BH264"/>
  <c r="BG264"/>
  <c r="BF264"/>
  <c r="T264"/>
  <c r="T263"/>
  <c r="R264"/>
  <c r="R263"/>
  <c r="P264"/>
  <c r="P263"/>
  <c r="BI261"/>
  <c r="BH261"/>
  <c r="BG261"/>
  <c r="BF261"/>
  <c r="T261"/>
  <c r="R261"/>
  <c r="P261"/>
  <c r="BI259"/>
  <c r="BH259"/>
  <c r="BG259"/>
  <c r="BF259"/>
  <c r="T259"/>
  <c r="R259"/>
  <c r="P259"/>
  <c r="BI257"/>
  <c r="BH257"/>
  <c r="BG257"/>
  <c r="BF257"/>
  <c r="T257"/>
  <c r="R257"/>
  <c r="P257"/>
  <c r="BI255"/>
  <c r="BH255"/>
  <c r="BG255"/>
  <c r="BF255"/>
  <c r="T255"/>
  <c r="R255"/>
  <c r="P255"/>
  <c r="BI253"/>
  <c r="BH253"/>
  <c r="BG253"/>
  <c r="BF253"/>
  <c r="T253"/>
  <c r="R253"/>
  <c r="P253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7"/>
  <c r="BH247"/>
  <c r="BG247"/>
  <c r="BF247"/>
  <c r="T247"/>
  <c r="T246"/>
  <c r="R247"/>
  <c r="R246"/>
  <c r="P247"/>
  <c r="P246"/>
  <c r="BI245"/>
  <c r="BH245"/>
  <c r="BG245"/>
  <c r="BF245"/>
  <c r="T245"/>
  <c r="T244"/>
  <c r="R245"/>
  <c r="R244"/>
  <c r="P245"/>
  <c r="P244"/>
  <c r="BI243"/>
  <c r="BH243"/>
  <c r="BG243"/>
  <c r="BF243"/>
  <c r="T243"/>
  <c r="T242"/>
  <c r="R243"/>
  <c r="R242"/>
  <c r="P243"/>
  <c r="P242"/>
  <c r="BI241"/>
  <c r="BH241"/>
  <c r="BG241"/>
  <c r="BF241"/>
  <c r="T241"/>
  <c r="T240"/>
  <c r="R241"/>
  <c r="R240"/>
  <c r="P241"/>
  <c r="P240"/>
  <c r="BI239"/>
  <c r="BH239"/>
  <c r="BG239"/>
  <c r="BF239"/>
  <c r="T239"/>
  <c r="T238"/>
  <c r="R239"/>
  <c r="R238"/>
  <c r="P239"/>
  <c r="P238"/>
  <c r="BI237"/>
  <c r="BH237"/>
  <c r="BG237"/>
  <c r="BF237"/>
  <c r="T237"/>
  <c r="T236"/>
  <c r="R237"/>
  <c r="R236"/>
  <c r="P237"/>
  <c r="P236"/>
  <c r="BI235"/>
  <c r="BH235"/>
  <c r="BG235"/>
  <c r="BF235"/>
  <c r="T235"/>
  <c r="T234"/>
  <c r="R235"/>
  <c r="R234"/>
  <c r="P235"/>
  <c r="P234"/>
  <c r="BI233"/>
  <c r="BH233"/>
  <c r="BG233"/>
  <c r="BF233"/>
  <c r="T233"/>
  <c r="T232"/>
  <c r="R233"/>
  <c r="R232"/>
  <c r="P233"/>
  <c r="P232"/>
  <c r="BI231"/>
  <c r="BH231"/>
  <c r="BG231"/>
  <c r="BF231"/>
  <c r="T231"/>
  <c r="T230"/>
  <c r="R231"/>
  <c r="R230"/>
  <c r="P231"/>
  <c r="P230"/>
  <c r="BI227"/>
  <c r="BH227"/>
  <c r="BG227"/>
  <c r="BF227"/>
  <c r="T227"/>
  <c r="R227"/>
  <c r="P227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0"/>
  <c r="BH220"/>
  <c r="BG220"/>
  <c r="BF220"/>
  <c r="T220"/>
  <c r="R220"/>
  <c r="P220"/>
  <c r="BI217"/>
  <c r="BH217"/>
  <c r="BG217"/>
  <c r="BF217"/>
  <c r="T217"/>
  <c r="R217"/>
  <c r="P217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0"/>
  <c r="BH210"/>
  <c r="BG210"/>
  <c r="BF210"/>
  <c r="T210"/>
  <c r="R210"/>
  <c r="P210"/>
  <c r="BI207"/>
  <c r="BH207"/>
  <c r="BG207"/>
  <c r="BF207"/>
  <c r="T207"/>
  <c r="R207"/>
  <c r="P207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0"/>
  <c r="BH200"/>
  <c r="BG200"/>
  <c r="BF200"/>
  <c r="T200"/>
  <c r="R200"/>
  <c r="P200"/>
  <c r="BI197"/>
  <c r="BH197"/>
  <c r="BG197"/>
  <c r="BF197"/>
  <c r="T197"/>
  <c r="R197"/>
  <c r="P197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0"/>
  <c r="BH190"/>
  <c r="BG190"/>
  <c r="BF190"/>
  <c r="T190"/>
  <c r="R190"/>
  <c r="P190"/>
  <c r="BI187"/>
  <c r="BH187"/>
  <c r="BG187"/>
  <c r="BF187"/>
  <c r="T187"/>
  <c r="R187"/>
  <c r="P187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0"/>
  <c r="BH180"/>
  <c r="BG180"/>
  <c r="BF180"/>
  <c r="T180"/>
  <c r="R180"/>
  <c r="P180"/>
  <c r="BI178"/>
  <c r="BH178"/>
  <c r="BG178"/>
  <c r="BF178"/>
  <c r="T178"/>
  <c r="R178"/>
  <c r="P178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1"/>
  <c r="BH171"/>
  <c r="BG171"/>
  <c r="BF171"/>
  <c r="T171"/>
  <c r="R171"/>
  <c r="P171"/>
  <c r="BI168"/>
  <c r="BH168"/>
  <c r="BG168"/>
  <c r="BF168"/>
  <c r="T168"/>
  <c r="R168"/>
  <c r="P168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1"/>
  <c r="BH161"/>
  <c r="BG161"/>
  <c r="BF161"/>
  <c r="T161"/>
  <c r="R161"/>
  <c r="P161"/>
  <c r="BI158"/>
  <c r="BH158"/>
  <c r="BG158"/>
  <c r="BF158"/>
  <c r="T158"/>
  <c r="R158"/>
  <c r="P158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2"/>
  <c r="BH152"/>
  <c r="BG152"/>
  <c r="BF152"/>
  <c r="T152"/>
  <c r="R152"/>
  <c r="P152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6"/>
  <c r="BH146"/>
  <c r="BG146"/>
  <c r="BF146"/>
  <c r="T146"/>
  <c r="R146"/>
  <c r="P146"/>
  <c r="BI144"/>
  <c r="BH144"/>
  <c r="BG144"/>
  <c r="BF144"/>
  <c r="T144"/>
  <c r="R144"/>
  <c r="P144"/>
  <c r="BI142"/>
  <c r="BH142"/>
  <c r="BG142"/>
  <c r="BF142"/>
  <c r="T142"/>
  <c r="R142"/>
  <c r="P142"/>
  <c r="BI140"/>
  <c r="BH140"/>
  <c r="BG140"/>
  <c r="BF140"/>
  <c r="T140"/>
  <c r="R140"/>
  <c r="P140"/>
  <c r="BI137"/>
  <c r="BH137"/>
  <c r="BG137"/>
  <c r="BF137"/>
  <c r="T137"/>
  <c r="T136"/>
  <c r="R137"/>
  <c r="R136"/>
  <c r="P137"/>
  <c r="P136"/>
  <c r="BI133"/>
  <c r="BH133"/>
  <c r="BG133"/>
  <c r="BF133"/>
  <c r="T133"/>
  <c r="R133"/>
  <c r="P133"/>
  <c r="BI131"/>
  <c r="BH131"/>
  <c r="BG131"/>
  <c r="BF131"/>
  <c r="T131"/>
  <c r="R131"/>
  <c r="P131"/>
  <c r="BI129"/>
  <c r="BH129"/>
  <c r="BG129"/>
  <c r="BF129"/>
  <c r="T129"/>
  <c r="R129"/>
  <c r="P129"/>
  <c r="BI127"/>
  <c r="BH127"/>
  <c r="BG127"/>
  <c r="BF127"/>
  <c r="T127"/>
  <c r="R127"/>
  <c r="P127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BI122"/>
  <c r="BH122"/>
  <c r="BG122"/>
  <c r="BF122"/>
  <c r="T122"/>
  <c r="R122"/>
  <c r="P122"/>
  <c r="BI120"/>
  <c r="BH120"/>
  <c r="BG120"/>
  <c r="BF120"/>
  <c r="T120"/>
  <c r="R120"/>
  <c r="P120"/>
  <c r="BI118"/>
  <c r="BH118"/>
  <c r="BG118"/>
  <c r="BF118"/>
  <c r="T118"/>
  <c r="R118"/>
  <c r="P118"/>
  <c r="BI114"/>
  <c r="BH114"/>
  <c r="BG114"/>
  <c r="BF114"/>
  <c r="T114"/>
  <c r="T113"/>
  <c r="R114"/>
  <c r="R113"/>
  <c r="P114"/>
  <c r="P113"/>
  <c r="J109"/>
  <c r="J108"/>
  <c r="F108"/>
  <c r="F106"/>
  <c r="E104"/>
  <c r="J59"/>
  <c r="J58"/>
  <c r="F58"/>
  <c r="F56"/>
  <c r="E54"/>
  <c r="J20"/>
  <c r="E20"/>
  <c r="F109"/>
  <c r="J19"/>
  <c r="J14"/>
  <c r="J106"/>
  <c r="E7"/>
  <c r="E50"/>
  <c i="9" r="J39"/>
  <c r="J38"/>
  <c i="1" r="AY66"/>
  <c i="9" r="J37"/>
  <c i="1" r="AX66"/>
  <c i="9" r="BI514"/>
  <c r="BH514"/>
  <c r="BG514"/>
  <c r="BF514"/>
  <c r="T514"/>
  <c r="T513"/>
  <c r="T512"/>
  <c r="R514"/>
  <c r="R513"/>
  <c r="R512"/>
  <c r="P514"/>
  <c r="P513"/>
  <c r="P512"/>
  <c r="BI509"/>
  <c r="BH509"/>
  <c r="BG509"/>
  <c r="BF509"/>
  <c r="T509"/>
  <c r="R509"/>
  <c r="P509"/>
  <c r="BI506"/>
  <c r="BH506"/>
  <c r="BG506"/>
  <c r="BF506"/>
  <c r="T506"/>
  <c r="R506"/>
  <c r="P506"/>
  <c r="BI503"/>
  <c r="BH503"/>
  <c r="BG503"/>
  <c r="BF503"/>
  <c r="T503"/>
  <c r="R503"/>
  <c r="P503"/>
  <c r="BI487"/>
  <c r="BH487"/>
  <c r="BG487"/>
  <c r="BF487"/>
  <c r="T487"/>
  <c r="R487"/>
  <c r="P487"/>
  <c r="BI472"/>
  <c r="BH472"/>
  <c r="BG472"/>
  <c r="BF472"/>
  <c r="T472"/>
  <c r="R472"/>
  <c r="P472"/>
  <c r="BI470"/>
  <c r="BH470"/>
  <c r="BG470"/>
  <c r="BF470"/>
  <c r="T470"/>
  <c r="R470"/>
  <c r="P470"/>
  <c r="BI468"/>
  <c r="BH468"/>
  <c r="BG468"/>
  <c r="BF468"/>
  <c r="T468"/>
  <c r="R468"/>
  <c r="P468"/>
  <c r="BI466"/>
  <c r="BH466"/>
  <c r="BG466"/>
  <c r="BF466"/>
  <c r="T466"/>
  <c r="R466"/>
  <c r="P466"/>
  <c r="BI464"/>
  <c r="BH464"/>
  <c r="BG464"/>
  <c r="BF464"/>
  <c r="T464"/>
  <c r="R464"/>
  <c r="P464"/>
  <c r="BI452"/>
  <c r="BH452"/>
  <c r="BG452"/>
  <c r="BF452"/>
  <c r="T452"/>
  <c r="R452"/>
  <c r="P452"/>
  <c r="BI449"/>
  <c r="BH449"/>
  <c r="BG449"/>
  <c r="BF449"/>
  <c r="T449"/>
  <c r="R449"/>
  <c r="P449"/>
  <c r="BI446"/>
  <c r="BH446"/>
  <c r="BG446"/>
  <c r="BF446"/>
  <c r="T446"/>
  <c r="R446"/>
  <c r="P446"/>
  <c r="BI444"/>
  <c r="BH444"/>
  <c r="BG444"/>
  <c r="BF444"/>
  <c r="T444"/>
  <c r="R444"/>
  <c r="P444"/>
  <c r="BI441"/>
  <c r="BH441"/>
  <c r="BG441"/>
  <c r="BF441"/>
  <c r="T441"/>
  <c r="R441"/>
  <c r="P441"/>
  <c r="BI438"/>
  <c r="BH438"/>
  <c r="BG438"/>
  <c r="BF438"/>
  <c r="T438"/>
  <c r="R438"/>
  <c r="P438"/>
  <c r="BI435"/>
  <c r="BH435"/>
  <c r="BG435"/>
  <c r="BF435"/>
  <c r="T435"/>
  <c r="R435"/>
  <c r="P435"/>
  <c r="BI432"/>
  <c r="BH432"/>
  <c r="BG432"/>
  <c r="BF432"/>
  <c r="T432"/>
  <c r="R432"/>
  <c r="P432"/>
  <c r="BI429"/>
  <c r="BH429"/>
  <c r="BG429"/>
  <c r="BF429"/>
  <c r="T429"/>
  <c r="R429"/>
  <c r="P429"/>
  <c r="BI426"/>
  <c r="BH426"/>
  <c r="BG426"/>
  <c r="BF426"/>
  <c r="T426"/>
  <c r="R426"/>
  <c r="P426"/>
  <c r="BI423"/>
  <c r="BH423"/>
  <c r="BG423"/>
  <c r="BF423"/>
  <c r="T423"/>
  <c r="R423"/>
  <c r="P423"/>
  <c r="BI421"/>
  <c r="BH421"/>
  <c r="BG421"/>
  <c r="BF421"/>
  <c r="T421"/>
  <c r="R421"/>
  <c r="P421"/>
  <c r="BI411"/>
  <c r="BH411"/>
  <c r="BG411"/>
  <c r="BF411"/>
  <c r="T411"/>
  <c r="R411"/>
  <c r="P411"/>
  <c r="BI409"/>
  <c r="BH409"/>
  <c r="BG409"/>
  <c r="BF409"/>
  <c r="T409"/>
  <c r="R409"/>
  <c r="P409"/>
  <c r="BI399"/>
  <c r="BH399"/>
  <c r="BG399"/>
  <c r="BF399"/>
  <c r="T399"/>
  <c r="R399"/>
  <c r="P399"/>
  <c r="BI396"/>
  <c r="BH396"/>
  <c r="BG396"/>
  <c r="BF396"/>
  <c r="T396"/>
  <c r="R396"/>
  <c r="P396"/>
  <c r="BI394"/>
  <c r="BH394"/>
  <c r="BG394"/>
  <c r="BF394"/>
  <c r="T394"/>
  <c r="R394"/>
  <c r="P394"/>
  <c r="BI384"/>
  <c r="BH384"/>
  <c r="BG384"/>
  <c r="BF384"/>
  <c r="T384"/>
  <c r="R384"/>
  <c r="P384"/>
  <c r="BI374"/>
  <c r="BH374"/>
  <c r="BG374"/>
  <c r="BF374"/>
  <c r="T374"/>
  <c r="R374"/>
  <c r="P374"/>
  <c r="BI364"/>
  <c r="BH364"/>
  <c r="BG364"/>
  <c r="BF364"/>
  <c r="T364"/>
  <c r="R364"/>
  <c r="P364"/>
  <c r="BI355"/>
  <c r="BH355"/>
  <c r="BG355"/>
  <c r="BF355"/>
  <c r="T355"/>
  <c r="R355"/>
  <c r="P355"/>
  <c r="BI352"/>
  <c r="BH352"/>
  <c r="BG352"/>
  <c r="BF352"/>
  <c r="T352"/>
  <c r="R352"/>
  <c r="P352"/>
  <c r="BI346"/>
  <c r="BH346"/>
  <c r="BG346"/>
  <c r="BF346"/>
  <c r="T346"/>
  <c r="R346"/>
  <c r="P346"/>
  <c r="BI340"/>
  <c r="BH340"/>
  <c r="BG340"/>
  <c r="BF340"/>
  <c r="T340"/>
  <c r="R340"/>
  <c r="P340"/>
  <c r="BI334"/>
  <c r="BH334"/>
  <c r="BG334"/>
  <c r="BF334"/>
  <c r="T334"/>
  <c r="R334"/>
  <c r="P334"/>
  <c r="BI328"/>
  <c r="BH328"/>
  <c r="BG328"/>
  <c r="BF328"/>
  <c r="T328"/>
  <c r="R328"/>
  <c r="P328"/>
  <c r="BI321"/>
  <c r="BH321"/>
  <c r="BG321"/>
  <c r="BF321"/>
  <c r="T321"/>
  <c r="R321"/>
  <c r="P321"/>
  <c r="BI320"/>
  <c r="BH320"/>
  <c r="BG320"/>
  <c r="BF320"/>
  <c r="T320"/>
  <c r="R320"/>
  <c r="P320"/>
  <c r="BI315"/>
  <c r="BH315"/>
  <c r="BG315"/>
  <c r="BF315"/>
  <c r="T315"/>
  <c r="R315"/>
  <c r="P315"/>
  <c r="BI308"/>
  <c r="BH308"/>
  <c r="BG308"/>
  <c r="BF308"/>
  <c r="T308"/>
  <c r="R308"/>
  <c r="P308"/>
  <c r="BI302"/>
  <c r="BH302"/>
  <c r="BG302"/>
  <c r="BF302"/>
  <c r="T302"/>
  <c r="R302"/>
  <c r="P302"/>
  <c r="BI299"/>
  <c r="BH299"/>
  <c r="BG299"/>
  <c r="BF299"/>
  <c r="T299"/>
  <c r="R299"/>
  <c r="P299"/>
  <c r="BI297"/>
  <c r="BH297"/>
  <c r="BG297"/>
  <c r="BF297"/>
  <c r="T297"/>
  <c r="R297"/>
  <c r="P297"/>
  <c r="BI296"/>
  <c r="BH296"/>
  <c r="BG296"/>
  <c r="BF296"/>
  <c r="T296"/>
  <c r="R296"/>
  <c r="P296"/>
  <c r="BI293"/>
  <c r="BH293"/>
  <c r="BG293"/>
  <c r="BF293"/>
  <c r="T293"/>
  <c r="R293"/>
  <c r="P293"/>
  <c r="BI292"/>
  <c r="BH292"/>
  <c r="BG292"/>
  <c r="BF292"/>
  <c r="T292"/>
  <c r="R292"/>
  <c r="P292"/>
  <c r="BI289"/>
  <c r="BH289"/>
  <c r="BG289"/>
  <c r="BF289"/>
  <c r="T289"/>
  <c r="R289"/>
  <c r="P289"/>
  <c r="BI288"/>
  <c r="BH288"/>
  <c r="BG288"/>
  <c r="BF288"/>
  <c r="T288"/>
  <c r="R288"/>
  <c r="P288"/>
  <c r="BI285"/>
  <c r="BH285"/>
  <c r="BG285"/>
  <c r="BF285"/>
  <c r="T285"/>
  <c r="R285"/>
  <c r="P285"/>
  <c r="BI284"/>
  <c r="BH284"/>
  <c r="BG284"/>
  <c r="BF284"/>
  <c r="T284"/>
  <c r="R284"/>
  <c r="P284"/>
  <c r="BI281"/>
  <c r="BH281"/>
  <c r="BG281"/>
  <c r="BF281"/>
  <c r="T281"/>
  <c r="R281"/>
  <c r="P281"/>
  <c r="BI280"/>
  <c r="BH280"/>
  <c r="BG280"/>
  <c r="BF280"/>
  <c r="T280"/>
  <c r="R280"/>
  <c r="P280"/>
  <c r="BI277"/>
  <c r="BH277"/>
  <c r="BG277"/>
  <c r="BF277"/>
  <c r="T277"/>
  <c r="R277"/>
  <c r="P277"/>
  <c r="BI274"/>
  <c r="BH274"/>
  <c r="BG274"/>
  <c r="BF274"/>
  <c r="T274"/>
  <c r="R274"/>
  <c r="P274"/>
  <c r="BI272"/>
  <c r="BH272"/>
  <c r="BG272"/>
  <c r="BF272"/>
  <c r="T272"/>
  <c r="R272"/>
  <c r="P272"/>
  <c r="BI269"/>
  <c r="BH269"/>
  <c r="BG269"/>
  <c r="BF269"/>
  <c r="T269"/>
  <c r="R269"/>
  <c r="P269"/>
  <c r="BI267"/>
  <c r="BH267"/>
  <c r="BG267"/>
  <c r="BF267"/>
  <c r="T267"/>
  <c r="R267"/>
  <c r="P267"/>
  <c r="BI264"/>
  <c r="BH264"/>
  <c r="BG264"/>
  <c r="BF264"/>
  <c r="T264"/>
  <c r="R264"/>
  <c r="P264"/>
  <c r="BI261"/>
  <c r="BH261"/>
  <c r="BG261"/>
  <c r="BF261"/>
  <c r="T261"/>
  <c r="R261"/>
  <c r="P261"/>
  <c r="BI258"/>
  <c r="BH258"/>
  <c r="BG258"/>
  <c r="BF258"/>
  <c r="T258"/>
  <c r="R258"/>
  <c r="P258"/>
  <c r="BI253"/>
  <c r="BH253"/>
  <c r="BG253"/>
  <c r="BF253"/>
  <c r="T253"/>
  <c r="R253"/>
  <c r="P253"/>
  <c r="BI251"/>
  <c r="BH251"/>
  <c r="BG251"/>
  <c r="BF251"/>
  <c r="T251"/>
  <c r="T250"/>
  <c r="R251"/>
  <c r="R250"/>
  <c r="P251"/>
  <c r="P250"/>
  <c r="BI247"/>
  <c r="BH247"/>
  <c r="BG247"/>
  <c r="BF247"/>
  <c r="T247"/>
  <c r="T246"/>
  <c r="R247"/>
  <c r="R246"/>
  <c r="P247"/>
  <c r="P246"/>
  <c r="BI244"/>
  <c r="BH244"/>
  <c r="BG244"/>
  <c r="BF244"/>
  <c r="T244"/>
  <c r="R244"/>
  <c r="P244"/>
  <c r="BI241"/>
  <c r="BH241"/>
  <c r="BG241"/>
  <c r="BF241"/>
  <c r="T241"/>
  <c r="R241"/>
  <c r="P241"/>
  <c r="BI239"/>
  <c r="BH239"/>
  <c r="BG239"/>
  <c r="BF239"/>
  <c r="T239"/>
  <c r="R239"/>
  <c r="P239"/>
  <c r="BI237"/>
  <c r="BH237"/>
  <c r="BG237"/>
  <c r="BF237"/>
  <c r="T237"/>
  <c r="R237"/>
  <c r="P237"/>
  <c r="BI229"/>
  <c r="BH229"/>
  <c r="BG229"/>
  <c r="BF229"/>
  <c r="T229"/>
  <c r="R229"/>
  <c r="P229"/>
  <c r="BI225"/>
  <c r="BH225"/>
  <c r="BG225"/>
  <c r="BF225"/>
  <c r="T225"/>
  <c r="R225"/>
  <c r="P225"/>
  <c r="BI222"/>
  <c r="BH222"/>
  <c r="BG222"/>
  <c r="BF222"/>
  <c r="T222"/>
  <c r="R222"/>
  <c r="P222"/>
  <c r="BI217"/>
  <c r="BH217"/>
  <c r="BG217"/>
  <c r="BF217"/>
  <c r="T217"/>
  <c r="R217"/>
  <c r="P217"/>
  <c r="BI210"/>
  <c r="BH210"/>
  <c r="BG210"/>
  <c r="BF210"/>
  <c r="T210"/>
  <c r="R210"/>
  <c r="P210"/>
  <c r="BI208"/>
  <c r="BH208"/>
  <c r="BG208"/>
  <c r="BF208"/>
  <c r="T208"/>
  <c r="R208"/>
  <c r="P208"/>
  <c r="BI206"/>
  <c r="BH206"/>
  <c r="BG206"/>
  <c r="BF206"/>
  <c r="T206"/>
  <c r="R206"/>
  <c r="P206"/>
  <c r="BI205"/>
  <c r="BH205"/>
  <c r="BG205"/>
  <c r="BF205"/>
  <c r="T205"/>
  <c r="R205"/>
  <c r="P205"/>
  <c r="BI200"/>
  <c r="BH200"/>
  <c r="BG200"/>
  <c r="BF200"/>
  <c r="T200"/>
  <c r="R200"/>
  <c r="P200"/>
  <c r="BI198"/>
  <c r="BH198"/>
  <c r="BG198"/>
  <c r="BF198"/>
  <c r="T198"/>
  <c r="R198"/>
  <c r="P198"/>
  <c r="BI196"/>
  <c r="BH196"/>
  <c r="BG196"/>
  <c r="BF196"/>
  <c r="T196"/>
  <c r="R196"/>
  <c r="P196"/>
  <c r="BI191"/>
  <c r="BH191"/>
  <c r="BG191"/>
  <c r="BF191"/>
  <c r="T191"/>
  <c r="R191"/>
  <c r="P191"/>
  <c r="BI178"/>
  <c r="BH178"/>
  <c r="BG178"/>
  <c r="BF178"/>
  <c r="T178"/>
  <c r="R178"/>
  <c r="P178"/>
  <c r="BI166"/>
  <c r="BH166"/>
  <c r="BG166"/>
  <c r="BF166"/>
  <c r="T166"/>
  <c r="R166"/>
  <c r="P166"/>
  <c r="BI153"/>
  <c r="BH153"/>
  <c r="BG153"/>
  <c r="BF153"/>
  <c r="T153"/>
  <c r="R153"/>
  <c r="P153"/>
  <c r="BI146"/>
  <c r="BH146"/>
  <c r="BG146"/>
  <c r="BF146"/>
  <c r="T146"/>
  <c r="R146"/>
  <c r="P146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1"/>
  <c r="BH131"/>
  <c r="BG131"/>
  <c r="BF131"/>
  <c r="T131"/>
  <c r="R131"/>
  <c r="P131"/>
  <c r="BI125"/>
  <c r="BH125"/>
  <c r="BG125"/>
  <c r="BF125"/>
  <c r="T125"/>
  <c r="R125"/>
  <c r="P125"/>
  <c r="BI122"/>
  <c r="BH122"/>
  <c r="BG122"/>
  <c r="BF122"/>
  <c r="T122"/>
  <c r="R122"/>
  <c r="P122"/>
  <c r="BI119"/>
  <c r="BH119"/>
  <c r="BG119"/>
  <c r="BF119"/>
  <c r="T119"/>
  <c r="R119"/>
  <c r="P119"/>
  <c r="BI116"/>
  <c r="BH116"/>
  <c r="BG116"/>
  <c r="BF116"/>
  <c r="T116"/>
  <c r="R116"/>
  <c r="P116"/>
  <c r="BI113"/>
  <c r="BH113"/>
  <c r="BG113"/>
  <c r="BF113"/>
  <c r="T113"/>
  <c r="R113"/>
  <c r="P113"/>
  <c r="BI108"/>
  <c r="BH108"/>
  <c r="BG108"/>
  <c r="BF108"/>
  <c r="T108"/>
  <c r="R108"/>
  <c r="P108"/>
  <c r="BI105"/>
  <c r="BH105"/>
  <c r="BG105"/>
  <c r="BF105"/>
  <c r="T105"/>
  <c r="R105"/>
  <c r="P105"/>
  <c r="J99"/>
  <c r="J98"/>
  <c r="F98"/>
  <c r="F96"/>
  <c r="E94"/>
  <c r="J59"/>
  <c r="J58"/>
  <c r="F58"/>
  <c r="F56"/>
  <c r="E54"/>
  <c r="J20"/>
  <c r="E20"/>
  <c r="F59"/>
  <c r="J19"/>
  <c r="J14"/>
  <c r="J96"/>
  <c r="E7"/>
  <c r="E50"/>
  <c i="8" r="J39"/>
  <c r="J38"/>
  <c i="1" r="AY64"/>
  <c i="8" r="J37"/>
  <c i="1" r="AX64"/>
  <c i="8" r="BI390"/>
  <c r="BH390"/>
  <c r="BG390"/>
  <c r="BF390"/>
  <c r="T390"/>
  <c r="T389"/>
  <c r="T388"/>
  <c r="R390"/>
  <c r="R389"/>
  <c r="R388"/>
  <c r="P390"/>
  <c r="P389"/>
  <c r="P388"/>
  <c r="BI387"/>
  <c r="BH387"/>
  <c r="BG387"/>
  <c r="BF387"/>
  <c r="T387"/>
  <c r="R387"/>
  <c r="P387"/>
  <c r="BI386"/>
  <c r="BH386"/>
  <c r="BG386"/>
  <c r="BF386"/>
  <c r="T386"/>
  <c r="R386"/>
  <c r="P386"/>
  <c r="BI382"/>
  <c r="BH382"/>
  <c r="BG382"/>
  <c r="BF382"/>
  <c r="T382"/>
  <c r="R382"/>
  <c r="P382"/>
  <c r="BI379"/>
  <c r="BH379"/>
  <c r="BG379"/>
  <c r="BF379"/>
  <c r="T379"/>
  <c r="R379"/>
  <c r="P379"/>
  <c r="BI376"/>
  <c r="BH376"/>
  <c r="BG376"/>
  <c r="BF376"/>
  <c r="T376"/>
  <c r="R376"/>
  <c r="P376"/>
  <c r="BI370"/>
  <c r="BH370"/>
  <c r="BG370"/>
  <c r="BF370"/>
  <c r="T370"/>
  <c r="R370"/>
  <c r="P370"/>
  <c r="BI365"/>
  <c r="BH365"/>
  <c r="BG365"/>
  <c r="BF365"/>
  <c r="T365"/>
  <c r="R365"/>
  <c r="P365"/>
  <c r="BI360"/>
  <c r="BH360"/>
  <c r="BG360"/>
  <c r="BF360"/>
  <c r="T360"/>
  <c r="R360"/>
  <c r="P360"/>
  <c r="BI355"/>
  <c r="BH355"/>
  <c r="BG355"/>
  <c r="BF355"/>
  <c r="T355"/>
  <c r="R355"/>
  <c r="P355"/>
  <c r="BI350"/>
  <c r="BH350"/>
  <c r="BG350"/>
  <c r="BF350"/>
  <c r="T350"/>
  <c r="R350"/>
  <c r="P350"/>
  <c r="BI347"/>
  <c r="BH347"/>
  <c r="BG347"/>
  <c r="BF347"/>
  <c r="T347"/>
  <c r="R347"/>
  <c r="P347"/>
  <c r="BI342"/>
  <c r="BH342"/>
  <c r="BG342"/>
  <c r="BF342"/>
  <c r="T342"/>
  <c r="R342"/>
  <c r="P342"/>
  <c r="BI337"/>
  <c r="BH337"/>
  <c r="BG337"/>
  <c r="BF337"/>
  <c r="T337"/>
  <c r="R337"/>
  <c r="P337"/>
  <c r="BI332"/>
  <c r="BH332"/>
  <c r="BG332"/>
  <c r="BF332"/>
  <c r="T332"/>
  <c r="R332"/>
  <c r="P332"/>
  <c r="BI331"/>
  <c r="BH331"/>
  <c r="BG331"/>
  <c r="BF331"/>
  <c r="T331"/>
  <c r="R331"/>
  <c r="P331"/>
  <c r="BI326"/>
  <c r="BH326"/>
  <c r="BG326"/>
  <c r="BF326"/>
  <c r="T326"/>
  <c r="R326"/>
  <c r="P326"/>
  <c r="BI321"/>
  <c r="BH321"/>
  <c r="BG321"/>
  <c r="BF321"/>
  <c r="T321"/>
  <c r="R321"/>
  <c r="P321"/>
  <c r="BI318"/>
  <c r="BH318"/>
  <c r="BG318"/>
  <c r="BF318"/>
  <c r="T318"/>
  <c r="R318"/>
  <c r="P318"/>
  <c r="BI317"/>
  <c r="BH317"/>
  <c r="BG317"/>
  <c r="BF317"/>
  <c r="T317"/>
  <c r="R317"/>
  <c r="P317"/>
  <c r="BI315"/>
  <c r="BH315"/>
  <c r="BG315"/>
  <c r="BF315"/>
  <c r="T315"/>
  <c r="R315"/>
  <c r="P315"/>
  <c r="BI314"/>
  <c r="BH314"/>
  <c r="BG314"/>
  <c r="BF314"/>
  <c r="T314"/>
  <c r="R314"/>
  <c r="P314"/>
  <c r="BI313"/>
  <c r="BH313"/>
  <c r="BG313"/>
  <c r="BF313"/>
  <c r="T313"/>
  <c r="R313"/>
  <c r="P313"/>
  <c r="BI312"/>
  <c r="BH312"/>
  <c r="BG312"/>
  <c r="BF312"/>
  <c r="T312"/>
  <c r="R312"/>
  <c r="P312"/>
  <c r="BI307"/>
  <c r="BH307"/>
  <c r="BG307"/>
  <c r="BF307"/>
  <c r="T307"/>
  <c r="R307"/>
  <c r="P307"/>
  <c r="BI306"/>
  <c r="BH306"/>
  <c r="BG306"/>
  <c r="BF306"/>
  <c r="T306"/>
  <c r="R306"/>
  <c r="P306"/>
  <c r="BI303"/>
  <c r="BH303"/>
  <c r="BG303"/>
  <c r="BF303"/>
  <c r="T303"/>
  <c r="R303"/>
  <c r="P303"/>
  <c r="BI302"/>
  <c r="BH302"/>
  <c r="BG302"/>
  <c r="BF302"/>
  <c r="T302"/>
  <c r="R302"/>
  <c r="P302"/>
  <c r="BI299"/>
  <c r="BH299"/>
  <c r="BG299"/>
  <c r="BF299"/>
  <c r="T299"/>
  <c r="R299"/>
  <c r="P299"/>
  <c r="BI296"/>
  <c r="BH296"/>
  <c r="BG296"/>
  <c r="BF296"/>
  <c r="T296"/>
  <c r="R296"/>
  <c r="P296"/>
  <c r="BI295"/>
  <c r="BH295"/>
  <c r="BG295"/>
  <c r="BF295"/>
  <c r="T295"/>
  <c r="R295"/>
  <c r="P295"/>
  <c r="BI293"/>
  <c r="BH293"/>
  <c r="BG293"/>
  <c r="BF293"/>
  <c r="T293"/>
  <c r="R293"/>
  <c r="P293"/>
  <c r="BI292"/>
  <c r="BH292"/>
  <c r="BG292"/>
  <c r="BF292"/>
  <c r="T292"/>
  <c r="R292"/>
  <c r="P292"/>
  <c r="BI290"/>
  <c r="BH290"/>
  <c r="BG290"/>
  <c r="BF290"/>
  <c r="T290"/>
  <c r="R290"/>
  <c r="P290"/>
  <c r="BI287"/>
  <c r="BH287"/>
  <c r="BG287"/>
  <c r="BF287"/>
  <c r="T287"/>
  <c r="R287"/>
  <c r="P287"/>
  <c r="BI284"/>
  <c r="BH284"/>
  <c r="BG284"/>
  <c r="BF284"/>
  <c r="T284"/>
  <c r="R284"/>
  <c r="P284"/>
  <c r="BI281"/>
  <c r="BH281"/>
  <c r="BG281"/>
  <c r="BF281"/>
  <c r="T281"/>
  <c r="R281"/>
  <c r="P281"/>
  <c r="BI278"/>
  <c r="BH278"/>
  <c r="BG278"/>
  <c r="BF278"/>
  <c r="T278"/>
  <c r="R278"/>
  <c r="P278"/>
  <c r="BI275"/>
  <c r="BH275"/>
  <c r="BG275"/>
  <c r="BF275"/>
  <c r="T275"/>
  <c r="R275"/>
  <c r="P275"/>
  <c r="BI272"/>
  <c r="BH272"/>
  <c r="BG272"/>
  <c r="BF272"/>
  <c r="T272"/>
  <c r="R272"/>
  <c r="P272"/>
  <c r="BI270"/>
  <c r="BH270"/>
  <c r="BG270"/>
  <c r="BF270"/>
  <c r="T270"/>
  <c r="R270"/>
  <c r="P270"/>
  <c r="BI265"/>
  <c r="BH265"/>
  <c r="BG265"/>
  <c r="BF265"/>
  <c r="T265"/>
  <c r="R265"/>
  <c r="P265"/>
  <c r="BI262"/>
  <c r="BH262"/>
  <c r="BG262"/>
  <c r="BF262"/>
  <c r="T262"/>
  <c r="R262"/>
  <c r="P262"/>
  <c r="BI260"/>
  <c r="BH260"/>
  <c r="BG260"/>
  <c r="BF260"/>
  <c r="T260"/>
  <c r="R260"/>
  <c r="P260"/>
  <c r="BI257"/>
  <c r="BH257"/>
  <c r="BG257"/>
  <c r="BF257"/>
  <c r="T257"/>
  <c r="R257"/>
  <c r="P257"/>
  <c r="BI255"/>
  <c r="BH255"/>
  <c r="BG255"/>
  <c r="BF255"/>
  <c r="T255"/>
  <c r="R255"/>
  <c r="P255"/>
  <c r="BI252"/>
  <c r="BH252"/>
  <c r="BG252"/>
  <c r="BF252"/>
  <c r="T252"/>
  <c r="R252"/>
  <c r="P252"/>
  <c r="BI249"/>
  <c r="BH249"/>
  <c r="BG249"/>
  <c r="BF249"/>
  <c r="T249"/>
  <c r="R249"/>
  <c r="P249"/>
  <c r="BI247"/>
  <c r="BH247"/>
  <c r="BG247"/>
  <c r="BF247"/>
  <c r="T247"/>
  <c r="R247"/>
  <c r="P247"/>
  <c r="BI243"/>
  <c r="BH243"/>
  <c r="BG243"/>
  <c r="BF243"/>
  <c r="T243"/>
  <c r="R243"/>
  <c r="P243"/>
  <c r="BI241"/>
  <c r="BH241"/>
  <c r="BG241"/>
  <c r="BF241"/>
  <c r="T241"/>
  <c r="R241"/>
  <c r="P241"/>
  <c r="BI239"/>
  <c r="BH239"/>
  <c r="BG239"/>
  <c r="BF239"/>
  <c r="T239"/>
  <c r="R239"/>
  <c r="P239"/>
  <c r="BI235"/>
  <c r="BH235"/>
  <c r="BG235"/>
  <c r="BF235"/>
  <c r="T235"/>
  <c r="T234"/>
  <c r="R235"/>
  <c r="R234"/>
  <c r="P235"/>
  <c r="P234"/>
  <c r="BI231"/>
  <c r="BH231"/>
  <c r="BG231"/>
  <c r="BF231"/>
  <c r="T231"/>
  <c r="R231"/>
  <c r="P231"/>
  <c r="BI226"/>
  <c r="BH226"/>
  <c r="BG226"/>
  <c r="BF226"/>
  <c r="T226"/>
  <c r="R226"/>
  <c r="P226"/>
  <c r="BI221"/>
  <c r="BH221"/>
  <c r="BG221"/>
  <c r="BF221"/>
  <c r="T221"/>
  <c r="R221"/>
  <c r="P221"/>
  <c r="BI215"/>
  <c r="BH215"/>
  <c r="BG215"/>
  <c r="BF215"/>
  <c r="T215"/>
  <c r="R215"/>
  <c r="P215"/>
  <c r="BI212"/>
  <c r="BH212"/>
  <c r="BG212"/>
  <c r="BF212"/>
  <c r="T212"/>
  <c r="R212"/>
  <c r="P212"/>
  <c r="BI208"/>
  <c r="BH208"/>
  <c r="BG208"/>
  <c r="BF208"/>
  <c r="T208"/>
  <c r="R208"/>
  <c r="P208"/>
  <c r="BI206"/>
  <c r="BH206"/>
  <c r="BG206"/>
  <c r="BF206"/>
  <c r="T206"/>
  <c r="R206"/>
  <c r="P206"/>
  <c r="BI204"/>
  <c r="BH204"/>
  <c r="BG204"/>
  <c r="BF204"/>
  <c r="T204"/>
  <c r="R204"/>
  <c r="P204"/>
  <c r="BI202"/>
  <c r="BH202"/>
  <c r="BG202"/>
  <c r="BF202"/>
  <c r="T202"/>
  <c r="R202"/>
  <c r="P202"/>
  <c r="BI197"/>
  <c r="BH197"/>
  <c r="BG197"/>
  <c r="BF197"/>
  <c r="T197"/>
  <c r="R197"/>
  <c r="P197"/>
  <c r="BI192"/>
  <c r="BH192"/>
  <c r="BG192"/>
  <c r="BF192"/>
  <c r="T192"/>
  <c r="R192"/>
  <c r="P192"/>
  <c r="BI190"/>
  <c r="BH190"/>
  <c r="BG190"/>
  <c r="BF190"/>
  <c r="T190"/>
  <c r="R190"/>
  <c r="P190"/>
  <c r="BI189"/>
  <c r="BH189"/>
  <c r="BG189"/>
  <c r="BF189"/>
  <c r="T189"/>
  <c r="R189"/>
  <c r="P189"/>
  <c r="BI183"/>
  <c r="BH183"/>
  <c r="BG183"/>
  <c r="BF183"/>
  <c r="T183"/>
  <c r="R183"/>
  <c r="P183"/>
  <c r="BI179"/>
  <c r="BH179"/>
  <c r="BG179"/>
  <c r="BF179"/>
  <c r="T179"/>
  <c r="R179"/>
  <c r="P179"/>
  <c r="BI177"/>
  <c r="BH177"/>
  <c r="BG177"/>
  <c r="BF177"/>
  <c r="T177"/>
  <c r="R177"/>
  <c r="P177"/>
  <c r="BI174"/>
  <c r="BH174"/>
  <c r="BG174"/>
  <c r="BF174"/>
  <c r="T174"/>
  <c r="R174"/>
  <c r="P174"/>
  <c r="BI169"/>
  <c r="BH169"/>
  <c r="BG169"/>
  <c r="BF169"/>
  <c r="T169"/>
  <c r="R169"/>
  <c r="P169"/>
  <c r="BI166"/>
  <c r="BH166"/>
  <c r="BG166"/>
  <c r="BF166"/>
  <c r="T166"/>
  <c r="R166"/>
  <c r="P166"/>
  <c r="BI164"/>
  <c r="BH164"/>
  <c r="BG164"/>
  <c r="BF164"/>
  <c r="T164"/>
  <c r="R164"/>
  <c r="P164"/>
  <c r="BI161"/>
  <c r="BH161"/>
  <c r="BG161"/>
  <c r="BF161"/>
  <c r="T161"/>
  <c r="R161"/>
  <c r="P161"/>
  <c r="BI156"/>
  <c r="BH156"/>
  <c r="BG156"/>
  <c r="BF156"/>
  <c r="T156"/>
  <c r="R156"/>
  <c r="P156"/>
  <c r="BI150"/>
  <c r="BH150"/>
  <c r="BG150"/>
  <c r="BF150"/>
  <c r="T150"/>
  <c r="R150"/>
  <c r="P150"/>
  <c r="BI144"/>
  <c r="BH144"/>
  <c r="BG144"/>
  <c r="BF144"/>
  <c r="T144"/>
  <c r="R144"/>
  <c r="P144"/>
  <c r="BI142"/>
  <c r="BH142"/>
  <c r="BG142"/>
  <c r="BF142"/>
  <c r="T142"/>
  <c r="R142"/>
  <c r="P142"/>
  <c r="BI137"/>
  <c r="BH137"/>
  <c r="BG137"/>
  <c r="BF137"/>
  <c r="T137"/>
  <c r="R137"/>
  <c r="P137"/>
  <c r="BI133"/>
  <c r="BH133"/>
  <c r="BG133"/>
  <c r="BF133"/>
  <c r="T133"/>
  <c r="R133"/>
  <c r="P133"/>
  <c r="BI128"/>
  <c r="BH128"/>
  <c r="BG128"/>
  <c r="BF128"/>
  <c r="T128"/>
  <c r="R128"/>
  <c r="P128"/>
  <c r="BI126"/>
  <c r="BH126"/>
  <c r="BG126"/>
  <c r="BF126"/>
  <c r="T126"/>
  <c r="R126"/>
  <c r="P126"/>
  <c r="BI123"/>
  <c r="BH123"/>
  <c r="BG123"/>
  <c r="BF123"/>
  <c r="T123"/>
  <c r="R123"/>
  <c r="P123"/>
  <c r="BI121"/>
  <c r="BH121"/>
  <c r="BG121"/>
  <c r="BF121"/>
  <c r="T121"/>
  <c r="R121"/>
  <c r="P121"/>
  <c r="BI118"/>
  <c r="BH118"/>
  <c r="BG118"/>
  <c r="BF118"/>
  <c r="T118"/>
  <c r="R118"/>
  <c r="P118"/>
  <c r="BI113"/>
  <c r="BH113"/>
  <c r="BG113"/>
  <c r="BF113"/>
  <c r="T113"/>
  <c r="R113"/>
  <c r="P113"/>
  <c r="BI110"/>
  <c r="BH110"/>
  <c r="BG110"/>
  <c r="BF110"/>
  <c r="T110"/>
  <c r="R110"/>
  <c r="P110"/>
  <c r="BI107"/>
  <c r="BH107"/>
  <c r="BG107"/>
  <c r="BF107"/>
  <c r="T107"/>
  <c r="R107"/>
  <c r="P107"/>
  <c r="J101"/>
  <c r="J100"/>
  <c r="F100"/>
  <c r="F98"/>
  <c r="E96"/>
  <c r="J59"/>
  <c r="J58"/>
  <c r="F58"/>
  <c r="F56"/>
  <c r="E54"/>
  <c r="J20"/>
  <c r="E20"/>
  <c r="F101"/>
  <c r="J19"/>
  <c r="J14"/>
  <c r="J98"/>
  <c r="E7"/>
  <c r="E92"/>
  <c i="7" r="J39"/>
  <c r="J38"/>
  <c i="1" r="AY62"/>
  <c i="7" r="J37"/>
  <c i="1" r="AX62"/>
  <c i="7" r="BI250"/>
  <c r="BH250"/>
  <c r="BG250"/>
  <c r="BF250"/>
  <c r="T250"/>
  <c r="T249"/>
  <c r="T248"/>
  <c r="R250"/>
  <c r="R249"/>
  <c r="R248"/>
  <c r="P250"/>
  <c r="P249"/>
  <c r="P248"/>
  <c r="BI246"/>
  <c r="BH246"/>
  <c r="BG246"/>
  <c r="BF246"/>
  <c r="T246"/>
  <c r="R246"/>
  <c r="P246"/>
  <c r="BI244"/>
  <c r="BH244"/>
  <c r="BG244"/>
  <c r="BF244"/>
  <c r="T244"/>
  <c r="R244"/>
  <c r="P244"/>
  <c r="BI241"/>
  <c r="BH241"/>
  <c r="BG241"/>
  <c r="BF241"/>
  <c r="T241"/>
  <c r="R241"/>
  <c r="P241"/>
  <c r="BI239"/>
  <c r="BH239"/>
  <c r="BG239"/>
  <c r="BF239"/>
  <c r="T239"/>
  <c r="R239"/>
  <c r="P239"/>
  <c r="BI236"/>
  <c r="BH236"/>
  <c r="BG236"/>
  <c r="BF236"/>
  <c r="T236"/>
  <c r="R236"/>
  <c r="P236"/>
  <c r="BI234"/>
  <c r="BH234"/>
  <c r="BG234"/>
  <c r="BF234"/>
  <c r="T234"/>
  <c r="R234"/>
  <c r="P234"/>
  <c r="BI231"/>
  <c r="BH231"/>
  <c r="BG231"/>
  <c r="BF231"/>
  <c r="T231"/>
  <c r="R231"/>
  <c r="P231"/>
  <c r="BI229"/>
  <c r="BH229"/>
  <c r="BG229"/>
  <c r="BF229"/>
  <c r="T229"/>
  <c r="R229"/>
  <c r="P229"/>
  <c r="BI227"/>
  <c r="BH227"/>
  <c r="BG227"/>
  <c r="BF227"/>
  <c r="T227"/>
  <c r="R227"/>
  <c r="P227"/>
  <c r="BI224"/>
  <c r="BH224"/>
  <c r="BG224"/>
  <c r="BF224"/>
  <c r="T224"/>
  <c r="R224"/>
  <c r="P224"/>
  <c r="BI222"/>
  <c r="BH222"/>
  <c r="BG222"/>
  <c r="BF222"/>
  <c r="T222"/>
  <c r="R222"/>
  <c r="P222"/>
  <c r="BI219"/>
  <c r="BH219"/>
  <c r="BG219"/>
  <c r="BF219"/>
  <c r="T219"/>
  <c r="R219"/>
  <c r="P219"/>
  <c r="BI217"/>
  <c r="BH217"/>
  <c r="BG217"/>
  <c r="BF217"/>
  <c r="T217"/>
  <c r="R217"/>
  <c r="P217"/>
  <c r="BI199"/>
  <c r="BH199"/>
  <c r="BG199"/>
  <c r="BF199"/>
  <c r="T199"/>
  <c r="R199"/>
  <c r="P199"/>
  <c r="BI196"/>
  <c r="BH196"/>
  <c r="BG196"/>
  <c r="BF196"/>
  <c r="T196"/>
  <c r="R196"/>
  <c r="P196"/>
  <c r="BI192"/>
  <c r="BH192"/>
  <c r="BG192"/>
  <c r="BF192"/>
  <c r="T192"/>
  <c r="T191"/>
  <c r="R192"/>
  <c r="R191"/>
  <c r="P192"/>
  <c r="P191"/>
  <c r="BI189"/>
  <c r="BH189"/>
  <c r="BG189"/>
  <c r="BF189"/>
  <c r="T189"/>
  <c r="R189"/>
  <c r="P189"/>
  <c r="BI186"/>
  <c r="BH186"/>
  <c r="BG186"/>
  <c r="BF186"/>
  <c r="T186"/>
  <c r="R186"/>
  <c r="P186"/>
  <c r="BI184"/>
  <c r="BH184"/>
  <c r="BG184"/>
  <c r="BF184"/>
  <c r="T184"/>
  <c r="R184"/>
  <c r="P184"/>
  <c r="BI181"/>
  <c r="BH181"/>
  <c r="BG181"/>
  <c r="BF181"/>
  <c r="T181"/>
  <c r="R181"/>
  <c r="P181"/>
  <c r="BI179"/>
  <c r="BH179"/>
  <c r="BG179"/>
  <c r="BF179"/>
  <c r="T179"/>
  <c r="R179"/>
  <c r="P179"/>
  <c r="BI171"/>
  <c r="BH171"/>
  <c r="BG171"/>
  <c r="BF171"/>
  <c r="T171"/>
  <c r="R171"/>
  <c r="P171"/>
  <c r="BI165"/>
  <c r="BH165"/>
  <c r="BG165"/>
  <c r="BF165"/>
  <c r="T165"/>
  <c r="R165"/>
  <c r="P165"/>
  <c r="BI162"/>
  <c r="BH162"/>
  <c r="BG162"/>
  <c r="BF162"/>
  <c r="T162"/>
  <c r="R162"/>
  <c r="P162"/>
  <c r="BI155"/>
  <c r="BH155"/>
  <c r="BG155"/>
  <c r="BF155"/>
  <c r="T155"/>
  <c r="R155"/>
  <c r="P155"/>
  <c r="BI153"/>
  <c r="BH153"/>
  <c r="BG153"/>
  <c r="BF153"/>
  <c r="T153"/>
  <c r="R153"/>
  <c r="P153"/>
  <c r="BI147"/>
  <c r="BH147"/>
  <c r="BG147"/>
  <c r="BF147"/>
  <c r="T147"/>
  <c r="R147"/>
  <c r="P147"/>
  <c r="BI145"/>
  <c r="BH145"/>
  <c r="BG145"/>
  <c r="BF145"/>
  <c r="T145"/>
  <c r="R145"/>
  <c r="P145"/>
  <c r="BI140"/>
  <c r="BH140"/>
  <c r="BG140"/>
  <c r="BF140"/>
  <c r="T140"/>
  <c r="R140"/>
  <c r="P140"/>
  <c r="BI138"/>
  <c r="BH138"/>
  <c r="BG138"/>
  <c r="BF138"/>
  <c r="T138"/>
  <c r="R138"/>
  <c r="P138"/>
  <c r="BI117"/>
  <c r="BH117"/>
  <c r="BG117"/>
  <c r="BF117"/>
  <c r="T117"/>
  <c r="R117"/>
  <c r="P117"/>
  <c r="BI115"/>
  <c r="BH115"/>
  <c r="BG115"/>
  <c r="BF115"/>
  <c r="T115"/>
  <c r="R115"/>
  <c r="P115"/>
  <c r="BI112"/>
  <c r="BH112"/>
  <c r="BG112"/>
  <c r="BF112"/>
  <c r="T112"/>
  <c r="R112"/>
  <c r="P112"/>
  <c r="BI110"/>
  <c r="BH110"/>
  <c r="BG110"/>
  <c r="BF110"/>
  <c r="T110"/>
  <c r="R110"/>
  <c r="P110"/>
  <c r="BI105"/>
  <c r="BH105"/>
  <c r="BG105"/>
  <c r="BF105"/>
  <c r="T105"/>
  <c r="R105"/>
  <c r="P105"/>
  <c r="BI103"/>
  <c r="BH103"/>
  <c r="BG103"/>
  <c r="BF103"/>
  <c r="T103"/>
  <c r="R103"/>
  <c r="P103"/>
  <c r="BI97"/>
  <c r="BH97"/>
  <c r="BG97"/>
  <c r="BF97"/>
  <c r="T97"/>
  <c r="R97"/>
  <c r="P97"/>
  <c r="J91"/>
  <c r="J90"/>
  <c r="F90"/>
  <c r="F88"/>
  <c r="E86"/>
  <c r="J59"/>
  <c r="J58"/>
  <c r="F58"/>
  <c r="F56"/>
  <c r="E54"/>
  <c r="J20"/>
  <c r="E20"/>
  <c r="F91"/>
  <c r="J19"/>
  <c r="J14"/>
  <c r="J88"/>
  <c r="E7"/>
  <c r="E82"/>
  <c i="6" r="J39"/>
  <c r="J38"/>
  <c i="1" r="AY61"/>
  <c i="6" r="J37"/>
  <c i="1" r="AX61"/>
  <c i="6" r="BI273"/>
  <c r="BH273"/>
  <c r="BG273"/>
  <c r="BF273"/>
  <c r="T273"/>
  <c r="T272"/>
  <c r="T271"/>
  <c r="R273"/>
  <c r="R272"/>
  <c r="R271"/>
  <c r="P273"/>
  <c r="P272"/>
  <c r="P271"/>
  <c r="BI269"/>
  <c r="BH269"/>
  <c r="BG269"/>
  <c r="BF269"/>
  <c r="T269"/>
  <c r="R269"/>
  <c r="P269"/>
  <c r="BI264"/>
  <c r="BH264"/>
  <c r="BG264"/>
  <c r="BF264"/>
  <c r="T264"/>
  <c r="R264"/>
  <c r="P264"/>
  <c r="BI261"/>
  <c r="BH261"/>
  <c r="BG261"/>
  <c r="BF261"/>
  <c r="T261"/>
  <c r="R261"/>
  <c r="P261"/>
  <c r="BI256"/>
  <c r="BH256"/>
  <c r="BG256"/>
  <c r="BF256"/>
  <c r="T256"/>
  <c r="R256"/>
  <c r="P256"/>
  <c r="BI254"/>
  <c r="BH254"/>
  <c r="BG254"/>
  <c r="BF254"/>
  <c r="T254"/>
  <c r="R254"/>
  <c r="P254"/>
  <c r="BI251"/>
  <c r="BH251"/>
  <c r="BG251"/>
  <c r="BF251"/>
  <c r="T251"/>
  <c r="R251"/>
  <c r="P251"/>
  <c r="BI248"/>
  <c r="BH248"/>
  <c r="BG248"/>
  <c r="BF248"/>
  <c r="T248"/>
  <c r="R248"/>
  <c r="P248"/>
  <c r="BI245"/>
  <c r="BH245"/>
  <c r="BG245"/>
  <c r="BF245"/>
  <c r="T245"/>
  <c r="R245"/>
  <c r="P245"/>
  <c r="BI242"/>
  <c r="BH242"/>
  <c r="BG242"/>
  <c r="BF242"/>
  <c r="T242"/>
  <c r="R242"/>
  <c r="P242"/>
  <c r="BI240"/>
  <c r="BH240"/>
  <c r="BG240"/>
  <c r="BF240"/>
  <c r="T240"/>
  <c r="R240"/>
  <c r="P240"/>
  <c r="BI237"/>
  <c r="BH237"/>
  <c r="BG237"/>
  <c r="BF237"/>
  <c r="T237"/>
  <c r="R237"/>
  <c r="P237"/>
  <c r="BI235"/>
  <c r="BH235"/>
  <c r="BG235"/>
  <c r="BF235"/>
  <c r="T235"/>
  <c r="R235"/>
  <c r="P235"/>
  <c r="BI216"/>
  <c r="BH216"/>
  <c r="BG216"/>
  <c r="BF216"/>
  <c r="T216"/>
  <c r="R216"/>
  <c r="P216"/>
  <c r="BI213"/>
  <c r="BH213"/>
  <c r="BG213"/>
  <c r="BF213"/>
  <c r="T213"/>
  <c r="R213"/>
  <c r="P213"/>
  <c r="BI211"/>
  <c r="BH211"/>
  <c r="BG211"/>
  <c r="BF211"/>
  <c r="T211"/>
  <c r="R211"/>
  <c r="P211"/>
  <c r="BI209"/>
  <c r="BH209"/>
  <c r="BG209"/>
  <c r="BF209"/>
  <c r="T209"/>
  <c r="R209"/>
  <c r="P209"/>
  <c r="BI208"/>
  <c r="BH208"/>
  <c r="BG208"/>
  <c r="BF208"/>
  <c r="T208"/>
  <c r="R208"/>
  <c r="P208"/>
  <c r="BI206"/>
  <c r="BH206"/>
  <c r="BG206"/>
  <c r="BF206"/>
  <c r="T206"/>
  <c r="R206"/>
  <c r="P206"/>
  <c r="BI203"/>
  <c r="BH203"/>
  <c r="BG203"/>
  <c r="BF203"/>
  <c r="T203"/>
  <c r="R203"/>
  <c r="P203"/>
  <c r="BI201"/>
  <c r="BH201"/>
  <c r="BG201"/>
  <c r="BF201"/>
  <c r="T201"/>
  <c r="R201"/>
  <c r="P201"/>
  <c r="BI198"/>
  <c r="BH198"/>
  <c r="BG198"/>
  <c r="BF198"/>
  <c r="T198"/>
  <c r="R198"/>
  <c r="P198"/>
  <c r="BI194"/>
  <c r="BH194"/>
  <c r="BG194"/>
  <c r="BF194"/>
  <c r="T194"/>
  <c r="R194"/>
  <c r="P194"/>
  <c r="BI189"/>
  <c r="BH189"/>
  <c r="BG189"/>
  <c r="BF189"/>
  <c r="T189"/>
  <c r="R189"/>
  <c r="P189"/>
  <c r="BI186"/>
  <c r="BH186"/>
  <c r="BG186"/>
  <c r="BF186"/>
  <c r="T186"/>
  <c r="R186"/>
  <c r="P186"/>
  <c r="BI182"/>
  <c r="BH182"/>
  <c r="BG182"/>
  <c r="BF182"/>
  <c r="T182"/>
  <c r="R182"/>
  <c r="P182"/>
  <c r="BI179"/>
  <c r="BH179"/>
  <c r="BG179"/>
  <c r="BF179"/>
  <c r="T179"/>
  <c r="R179"/>
  <c r="P179"/>
  <c r="BI177"/>
  <c r="BH177"/>
  <c r="BG177"/>
  <c r="BF177"/>
  <c r="T177"/>
  <c r="R177"/>
  <c r="P177"/>
  <c r="BI175"/>
  <c r="BH175"/>
  <c r="BG175"/>
  <c r="BF175"/>
  <c r="T175"/>
  <c r="R175"/>
  <c r="P175"/>
  <c r="BI170"/>
  <c r="BH170"/>
  <c r="BG170"/>
  <c r="BF170"/>
  <c r="T170"/>
  <c r="R170"/>
  <c r="P170"/>
  <c r="BI168"/>
  <c r="BH168"/>
  <c r="BG168"/>
  <c r="BF168"/>
  <c r="T168"/>
  <c r="R168"/>
  <c r="P168"/>
  <c r="BI165"/>
  <c r="BH165"/>
  <c r="BG165"/>
  <c r="BF165"/>
  <c r="T165"/>
  <c r="R165"/>
  <c r="P165"/>
  <c r="BI163"/>
  <c r="BH163"/>
  <c r="BG163"/>
  <c r="BF163"/>
  <c r="T163"/>
  <c r="R163"/>
  <c r="P163"/>
  <c r="BI161"/>
  <c r="BH161"/>
  <c r="BG161"/>
  <c r="BF161"/>
  <c r="T161"/>
  <c r="R161"/>
  <c r="P161"/>
  <c r="BI157"/>
  <c r="BH157"/>
  <c r="BG157"/>
  <c r="BF157"/>
  <c r="T157"/>
  <c r="T156"/>
  <c r="R157"/>
  <c r="R156"/>
  <c r="P157"/>
  <c r="P156"/>
  <c r="BI153"/>
  <c r="BH153"/>
  <c r="BG153"/>
  <c r="BF153"/>
  <c r="T153"/>
  <c r="R153"/>
  <c r="P153"/>
  <c r="BI151"/>
  <c r="BH151"/>
  <c r="BG151"/>
  <c r="BF151"/>
  <c r="T151"/>
  <c r="R151"/>
  <c r="P151"/>
  <c r="BI145"/>
  <c r="BH145"/>
  <c r="BG145"/>
  <c r="BF145"/>
  <c r="T145"/>
  <c r="R145"/>
  <c r="P145"/>
  <c r="BI139"/>
  <c r="BH139"/>
  <c r="BG139"/>
  <c r="BF139"/>
  <c r="T139"/>
  <c r="R139"/>
  <c r="P139"/>
  <c r="BI136"/>
  <c r="BH136"/>
  <c r="BG136"/>
  <c r="BF136"/>
  <c r="T136"/>
  <c r="R136"/>
  <c r="P136"/>
  <c r="BI133"/>
  <c r="BH133"/>
  <c r="BG133"/>
  <c r="BF133"/>
  <c r="T133"/>
  <c r="R133"/>
  <c r="P133"/>
  <c r="BI127"/>
  <c r="BH127"/>
  <c r="BG127"/>
  <c r="BF127"/>
  <c r="T127"/>
  <c r="R127"/>
  <c r="P127"/>
  <c r="BI124"/>
  <c r="BH124"/>
  <c r="BG124"/>
  <c r="BF124"/>
  <c r="T124"/>
  <c r="R124"/>
  <c r="P124"/>
  <c r="BI121"/>
  <c r="BH121"/>
  <c r="BG121"/>
  <c r="BF121"/>
  <c r="T121"/>
  <c r="R121"/>
  <c r="P121"/>
  <c r="BI115"/>
  <c r="BH115"/>
  <c r="BG115"/>
  <c r="BF115"/>
  <c r="T115"/>
  <c r="R115"/>
  <c r="P115"/>
  <c r="BI112"/>
  <c r="BH112"/>
  <c r="BG112"/>
  <c r="BF112"/>
  <c r="T112"/>
  <c r="R112"/>
  <c r="P112"/>
  <c r="BI109"/>
  <c r="BH109"/>
  <c r="BG109"/>
  <c r="BF109"/>
  <c r="T109"/>
  <c r="R109"/>
  <c r="P109"/>
  <c r="BI106"/>
  <c r="BH106"/>
  <c r="BG106"/>
  <c r="BF106"/>
  <c r="T106"/>
  <c r="R106"/>
  <c r="P106"/>
  <c r="BI99"/>
  <c r="BH99"/>
  <c r="BG99"/>
  <c r="BF99"/>
  <c r="T99"/>
  <c r="R99"/>
  <c r="P99"/>
  <c r="BI98"/>
  <c r="BH98"/>
  <c r="BG98"/>
  <c r="BF98"/>
  <c r="T98"/>
  <c r="R98"/>
  <c r="P98"/>
  <c r="J92"/>
  <c r="J91"/>
  <c r="F91"/>
  <c r="F89"/>
  <c r="E87"/>
  <c r="J59"/>
  <c r="J58"/>
  <c r="F58"/>
  <c r="F56"/>
  <c r="E54"/>
  <c r="J20"/>
  <c r="E20"/>
  <c r="F92"/>
  <c r="J19"/>
  <c r="J14"/>
  <c r="J89"/>
  <c r="E7"/>
  <c r="E83"/>
  <c i="5" r="J39"/>
  <c r="J38"/>
  <c i="1" r="AY60"/>
  <c i="5" r="J37"/>
  <c i="1" r="AX60"/>
  <c i="5" r="BI1062"/>
  <c r="BH1062"/>
  <c r="BG1062"/>
  <c r="BF1062"/>
  <c r="T1062"/>
  <c r="T1061"/>
  <c r="T1060"/>
  <c r="R1062"/>
  <c r="R1061"/>
  <c r="R1060"/>
  <c r="P1062"/>
  <c r="P1061"/>
  <c r="P1060"/>
  <c r="BI1057"/>
  <c r="BH1057"/>
  <c r="BG1057"/>
  <c r="BF1057"/>
  <c r="T1057"/>
  <c r="R1057"/>
  <c r="P1057"/>
  <c r="BI1054"/>
  <c r="BH1054"/>
  <c r="BG1054"/>
  <c r="BF1054"/>
  <c r="T1054"/>
  <c r="R1054"/>
  <c r="P1054"/>
  <c r="BI1051"/>
  <c r="BH1051"/>
  <c r="BG1051"/>
  <c r="BF1051"/>
  <c r="T1051"/>
  <c r="R1051"/>
  <c r="P1051"/>
  <c r="BI1048"/>
  <c r="BH1048"/>
  <c r="BG1048"/>
  <c r="BF1048"/>
  <c r="T1048"/>
  <c r="R1048"/>
  <c r="P1048"/>
  <c r="BI1045"/>
  <c r="BH1045"/>
  <c r="BG1045"/>
  <c r="BF1045"/>
  <c r="T1045"/>
  <c r="R1045"/>
  <c r="P1045"/>
  <c r="BI1024"/>
  <c r="BH1024"/>
  <c r="BG1024"/>
  <c r="BF1024"/>
  <c r="T1024"/>
  <c r="R1024"/>
  <c r="P1024"/>
  <c r="BI1022"/>
  <c r="BH1022"/>
  <c r="BG1022"/>
  <c r="BF1022"/>
  <c r="T1022"/>
  <c r="R1022"/>
  <c r="P1022"/>
  <c r="BI1001"/>
  <c r="BH1001"/>
  <c r="BG1001"/>
  <c r="BF1001"/>
  <c r="T1001"/>
  <c r="R1001"/>
  <c r="P1001"/>
  <c r="BI999"/>
  <c r="BH999"/>
  <c r="BG999"/>
  <c r="BF999"/>
  <c r="T999"/>
  <c r="R999"/>
  <c r="P999"/>
  <c r="BI997"/>
  <c r="BH997"/>
  <c r="BG997"/>
  <c r="BF997"/>
  <c r="T997"/>
  <c r="R997"/>
  <c r="P997"/>
  <c r="BI995"/>
  <c r="BH995"/>
  <c r="BG995"/>
  <c r="BF995"/>
  <c r="T995"/>
  <c r="R995"/>
  <c r="P995"/>
  <c r="BI993"/>
  <c r="BH993"/>
  <c r="BG993"/>
  <c r="BF993"/>
  <c r="T993"/>
  <c r="R993"/>
  <c r="P993"/>
  <c r="BI990"/>
  <c r="BH990"/>
  <c r="BG990"/>
  <c r="BF990"/>
  <c r="T990"/>
  <c r="R990"/>
  <c r="P990"/>
  <c r="BI984"/>
  <c r="BH984"/>
  <c r="BG984"/>
  <c r="BF984"/>
  <c r="T984"/>
  <c r="R984"/>
  <c r="P984"/>
  <c r="BI981"/>
  <c r="BH981"/>
  <c r="BG981"/>
  <c r="BF981"/>
  <c r="T981"/>
  <c r="R981"/>
  <c r="P981"/>
  <c r="BI978"/>
  <c r="BH978"/>
  <c r="BG978"/>
  <c r="BF978"/>
  <c r="T978"/>
  <c r="R978"/>
  <c r="P978"/>
  <c r="BI975"/>
  <c r="BH975"/>
  <c r="BG975"/>
  <c r="BF975"/>
  <c r="T975"/>
  <c r="R975"/>
  <c r="P975"/>
  <c r="BI973"/>
  <c r="BH973"/>
  <c r="BG973"/>
  <c r="BF973"/>
  <c r="T973"/>
  <c r="R973"/>
  <c r="P973"/>
  <c r="BI971"/>
  <c r="BH971"/>
  <c r="BG971"/>
  <c r="BF971"/>
  <c r="T971"/>
  <c r="R971"/>
  <c r="P971"/>
  <c r="BI968"/>
  <c r="BH968"/>
  <c r="BG968"/>
  <c r="BF968"/>
  <c r="T968"/>
  <c r="R968"/>
  <c r="P968"/>
  <c r="BI965"/>
  <c r="BH965"/>
  <c r="BG965"/>
  <c r="BF965"/>
  <c r="T965"/>
  <c r="R965"/>
  <c r="P965"/>
  <c r="BI954"/>
  <c r="BH954"/>
  <c r="BG954"/>
  <c r="BF954"/>
  <c r="T954"/>
  <c r="R954"/>
  <c r="P954"/>
  <c r="BI946"/>
  <c r="BH946"/>
  <c r="BG946"/>
  <c r="BF946"/>
  <c r="T946"/>
  <c r="R946"/>
  <c r="P946"/>
  <c r="BI934"/>
  <c r="BH934"/>
  <c r="BG934"/>
  <c r="BF934"/>
  <c r="T934"/>
  <c r="R934"/>
  <c r="P934"/>
  <c r="BI922"/>
  <c r="BH922"/>
  <c r="BG922"/>
  <c r="BF922"/>
  <c r="T922"/>
  <c r="R922"/>
  <c r="P922"/>
  <c r="BI910"/>
  <c r="BH910"/>
  <c r="BG910"/>
  <c r="BF910"/>
  <c r="T910"/>
  <c r="R910"/>
  <c r="P910"/>
  <c r="BI898"/>
  <c r="BH898"/>
  <c r="BG898"/>
  <c r="BF898"/>
  <c r="T898"/>
  <c r="R898"/>
  <c r="P898"/>
  <c r="BI886"/>
  <c r="BH886"/>
  <c r="BG886"/>
  <c r="BF886"/>
  <c r="T886"/>
  <c r="R886"/>
  <c r="P886"/>
  <c r="BI883"/>
  <c r="BH883"/>
  <c r="BG883"/>
  <c r="BF883"/>
  <c r="T883"/>
  <c r="R883"/>
  <c r="P883"/>
  <c r="BI877"/>
  <c r="BH877"/>
  <c r="BG877"/>
  <c r="BF877"/>
  <c r="T877"/>
  <c r="R877"/>
  <c r="P877"/>
  <c r="BI871"/>
  <c r="BH871"/>
  <c r="BG871"/>
  <c r="BF871"/>
  <c r="T871"/>
  <c r="R871"/>
  <c r="P871"/>
  <c r="BI865"/>
  <c r="BH865"/>
  <c r="BG865"/>
  <c r="BF865"/>
  <c r="T865"/>
  <c r="R865"/>
  <c r="P865"/>
  <c r="BI859"/>
  <c r="BH859"/>
  <c r="BG859"/>
  <c r="BF859"/>
  <c r="T859"/>
  <c r="R859"/>
  <c r="P859"/>
  <c r="BI856"/>
  <c r="BH856"/>
  <c r="BG856"/>
  <c r="BF856"/>
  <c r="T856"/>
  <c r="R856"/>
  <c r="P856"/>
  <c r="BI854"/>
  <c r="BH854"/>
  <c r="BG854"/>
  <c r="BF854"/>
  <c r="T854"/>
  <c r="R854"/>
  <c r="P854"/>
  <c r="BI840"/>
  <c r="BH840"/>
  <c r="BG840"/>
  <c r="BF840"/>
  <c r="T840"/>
  <c r="R840"/>
  <c r="P840"/>
  <c r="BI838"/>
  <c r="BH838"/>
  <c r="BG838"/>
  <c r="BF838"/>
  <c r="T838"/>
  <c r="R838"/>
  <c r="P838"/>
  <c r="BI824"/>
  <c r="BH824"/>
  <c r="BG824"/>
  <c r="BF824"/>
  <c r="T824"/>
  <c r="R824"/>
  <c r="P824"/>
  <c r="BI821"/>
  <c r="BH821"/>
  <c r="BG821"/>
  <c r="BF821"/>
  <c r="T821"/>
  <c r="R821"/>
  <c r="P821"/>
  <c r="BI819"/>
  <c r="BH819"/>
  <c r="BG819"/>
  <c r="BF819"/>
  <c r="T819"/>
  <c r="R819"/>
  <c r="P819"/>
  <c r="BI804"/>
  <c r="BH804"/>
  <c r="BG804"/>
  <c r="BF804"/>
  <c r="T804"/>
  <c r="R804"/>
  <c r="P804"/>
  <c r="BI789"/>
  <c r="BH789"/>
  <c r="BG789"/>
  <c r="BF789"/>
  <c r="T789"/>
  <c r="R789"/>
  <c r="P789"/>
  <c r="BI774"/>
  <c r="BH774"/>
  <c r="BG774"/>
  <c r="BF774"/>
  <c r="T774"/>
  <c r="R774"/>
  <c r="P774"/>
  <c r="BI760"/>
  <c r="BH760"/>
  <c r="BG760"/>
  <c r="BF760"/>
  <c r="T760"/>
  <c r="R760"/>
  <c r="P760"/>
  <c r="BI757"/>
  <c r="BH757"/>
  <c r="BG757"/>
  <c r="BF757"/>
  <c r="T757"/>
  <c r="R757"/>
  <c r="P757"/>
  <c r="BI750"/>
  <c r="BH750"/>
  <c r="BG750"/>
  <c r="BF750"/>
  <c r="T750"/>
  <c r="R750"/>
  <c r="P750"/>
  <c r="BI747"/>
  <c r="BH747"/>
  <c r="BG747"/>
  <c r="BF747"/>
  <c r="T747"/>
  <c r="R747"/>
  <c r="P747"/>
  <c r="BI740"/>
  <c r="BH740"/>
  <c r="BG740"/>
  <c r="BF740"/>
  <c r="T740"/>
  <c r="R740"/>
  <c r="P740"/>
  <c r="BI733"/>
  <c r="BH733"/>
  <c r="BG733"/>
  <c r="BF733"/>
  <c r="T733"/>
  <c r="R733"/>
  <c r="P733"/>
  <c r="BI731"/>
  <c r="BH731"/>
  <c r="BG731"/>
  <c r="BF731"/>
  <c r="T731"/>
  <c r="R731"/>
  <c r="P731"/>
  <c r="BI729"/>
  <c r="BH729"/>
  <c r="BG729"/>
  <c r="BF729"/>
  <c r="T729"/>
  <c r="R729"/>
  <c r="P729"/>
  <c r="BI727"/>
  <c r="BH727"/>
  <c r="BG727"/>
  <c r="BF727"/>
  <c r="T727"/>
  <c r="R727"/>
  <c r="P727"/>
  <c r="BI724"/>
  <c r="BH724"/>
  <c r="BG724"/>
  <c r="BF724"/>
  <c r="T724"/>
  <c r="R724"/>
  <c r="P724"/>
  <c r="BI722"/>
  <c r="BH722"/>
  <c r="BG722"/>
  <c r="BF722"/>
  <c r="T722"/>
  <c r="R722"/>
  <c r="P722"/>
  <c r="BI719"/>
  <c r="BH719"/>
  <c r="BG719"/>
  <c r="BF719"/>
  <c r="T719"/>
  <c r="R719"/>
  <c r="P719"/>
  <c r="BI711"/>
  <c r="BH711"/>
  <c r="BG711"/>
  <c r="BF711"/>
  <c r="T711"/>
  <c r="R711"/>
  <c r="P711"/>
  <c r="BI708"/>
  <c r="BH708"/>
  <c r="BG708"/>
  <c r="BF708"/>
  <c r="T708"/>
  <c r="R708"/>
  <c r="P708"/>
  <c r="BI707"/>
  <c r="BH707"/>
  <c r="BG707"/>
  <c r="BF707"/>
  <c r="T707"/>
  <c r="R707"/>
  <c r="P707"/>
  <c r="BI705"/>
  <c r="BH705"/>
  <c r="BG705"/>
  <c r="BF705"/>
  <c r="T705"/>
  <c r="R705"/>
  <c r="P705"/>
  <c r="BI704"/>
  <c r="BH704"/>
  <c r="BG704"/>
  <c r="BF704"/>
  <c r="T704"/>
  <c r="R704"/>
  <c r="P704"/>
  <c r="BI702"/>
  <c r="BH702"/>
  <c r="BG702"/>
  <c r="BF702"/>
  <c r="T702"/>
  <c r="R702"/>
  <c r="P702"/>
  <c r="BI701"/>
  <c r="BH701"/>
  <c r="BG701"/>
  <c r="BF701"/>
  <c r="T701"/>
  <c r="R701"/>
  <c r="P701"/>
  <c r="BI699"/>
  <c r="BH699"/>
  <c r="BG699"/>
  <c r="BF699"/>
  <c r="T699"/>
  <c r="R699"/>
  <c r="P699"/>
  <c r="BI697"/>
  <c r="BH697"/>
  <c r="BG697"/>
  <c r="BF697"/>
  <c r="T697"/>
  <c r="R697"/>
  <c r="P697"/>
  <c r="BI694"/>
  <c r="BH694"/>
  <c r="BG694"/>
  <c r="BF694"/>
  <c r="T694"/>
  <c r="R694"/>
  <c r="P694"/>
  <c r="BI692"/>
  <c r="BH692"/>
  <c r="BG692"/>
  <c r="BF692"/>
  <c r="T692"/>
  <c r="R692"/>
  <c r="P692"/>
  <c r="BI689"/>
  <c r="BH689"/>
  <c r="BG689"/>
  <c r="BF689"/>
  <c r="T689"/>
  <c r="R689"/>
  <c r="P689"/>
  <c r="BI687"/>
  <c r="BH687"/>
  <c r="BG687"/>
  <c r="BF687"/>
  <c r="T687"/>
  <c r="R687"/>
  <c r="P687"/>
  <c r="BI684"/>
  <c r="BH684"/>
  <c r="BG684"/>
  <c r="BF684"/>
  <c r="T684"/>
  <c r="R684"/>
  <c r="P684"/>
  <c r="BI681"/>
  <c r="BH681"/>
  <c r="BG681"/>
  <c r="BF681"/>
  <c r="T681"/>
  <c r="R681"/>
  <c r="P681"/>
  <c r="BI678"/>
  <c r="BH678"/>
  <c r="BG678"/>
  <c r="BF678"/>
  <c r="T678"/>
  <c r="R678"/>
  <c r="P678"/>
  <c r="BI673"/>
  <c r="BH673"/>
  <c r="BG673"/>
  <c r="BF673"/>
  <c r="T673"/>
  <c r="R673"/>
  <c r="P673"/>
  <c r="BI672"/>
  <c r="BH672"/>
  <c r="BG672"/>
  <c r="BF672"/>
  <c r="T672"/>
  <c r="R672"/>
  <c r="P672"/>
  <c r="BI669"/>
  <c r="BH669"/>
  <c r="BG669"/>
  <c r="BF669"/>
  <c r="T669"/>
  <c r="R669"/>
  <c r="P669"/>
  <c r="BI667"/>
  <c r="BH667"/>
  <c r="BG667"/>
  <c r="BF667"/>
  <c r="T667"/>
  <c r="R667"/>
  <c r="P667"/>
  <c r="BI665"/>
  <c r="BH665"/>
  <c r="BG665"/>
  <c r="BF665"/>
  <c r="T665"/>
  <c r="R665"/>
  <c r="P665"/>
  <c r="BI663"/>
  <c r="BH663"/>
  <c r="BG663"/>
  <c r="BF663"/>
  <c r="T663"/>
  <c r="R663"/>
  <c r="P663"/>
  <c r="BI657"/>
  <c r="BH657"/>
  <c r="BG657"/>
  <c r="BF657"/>
  <c r="T657"/>
  <c r="R657"/>
  <c r="P657"/>
  <c r="BI654"/>
  <c r="BH654"/>
  <c r="BG654"/>
  <c r="BF654"/>
  <c r="T654"/>
  <c r="R654"/>
  <c r="P654"/>
  <c r="BI652"/>
  <c r="BH652"/>
  <c r="BG652"/>
  <c r="BF652"/>
  <c r="T652"/>
  <c r="R652"/>
  <c r="P652"/>
  <c r="BI649"/>
  <c r="BH649"/>
  <c r="BG649"/>
  <c r="BF649"/>
  <c r="T649"/>
  <c r="R649"/>
  <c r="P649"/>
  <c r="BI647"/>
  <c r="BH647"/>
  <c r="BG647"/>
  <c r="BF647"/>
  <c r="T647"/>
  <c r="R647"/>
  <c r="P647"/>
  <c r="BI644"/>
  <c r="BH644"/>
  <c r="BG644"/>
  <c r="BF644"/>
  <c r="T644"/>
  <c r="R644"/>
  <c r="P644"/>
  <c r="BI640"/>
  <c r="BH640"/>
  <c r="BG640"/>
  <c r="BF640"/>
  <c r="T640"/>
  <c r="R640"/>
  <c r="P640"/>
  <c r="BI636"/>
  <c r="BH636"/>
  <c r="BG636"/>
  <c r="BF636"/>
  <c r="T636"/>
  <c r="R636"/>
  <c r="P636"/>
  <c r="BI631"/>
  <c r="BH631"/>
  <c r="BG631"/>
  <c r="BF631"/>
  <c r="T631"/>
  <c r="R631"/>
  <c r="P631"/>
  <c r="BI629"/>
  <c r="BH629"/>
  <c r="BG629"/>
  <c r="BF629"/>
  <c r="T629"/>
  <c r="R629"/>
  <c r="P629"/>
  <c r="BI627"/>
  <c r="BH627"/>
  <c r="BG627"/>
  <c r="BF627"/>
  <c r="T627"/>
  <c r="R627"/>
  <c r="P627"/>
  <c r="BI624"/>
  <c r="BH624"/>
  <c r="BG624"/>
  <c r="BF624"/>
  <c r="T624"/>
  <c r="R624"/>
  <c r="P624"/>
  <c r="BI622"/>
  <c r="BH622"/>
  <c r="BG622"/>
  <c r="BF622"/>
  <c r="T622"/>
  <c r="R622"/>
  <c r="P622"/>
  <c r="BI620"/>
  <c r="BH620"/>
  <c r="BG620"/>
  <c r="BF620"/>
  <c r="T620"/>
  <c r="R620"/>
  <c r="P620"/>
  <c r="BI617"/>
  <c r="BH617"/>
  <c r="BG617"/>
  <c r="BF617"/>
  <c r="T617"/>
  <c r="R617"/>
  <c r="P617"/>
  <c r="BI615"/>
  <c r="BH615"/>
  <c r="BG615"/>
  <c r="BF615"/>
  <c r="T615"/>
  <c r="R615"/>
  <c r="P615"/>
  <c r="BI612"/>
  <c r="BH612"/>
  <c r="BG612"/>
  <c r="BF612"/>
  <c r="T612"/>
  <c r="R612"/>
  <c r="P612"/>
  <c r="BI610"/>
  <c r="BH610"/>
  <c r="BG610"/>
  <c r="BF610"/>
  <c r="T610"/>
  <c r="R610"/>
  <c r="P610"/>
  <c r="BI607"/>
  <c r="BH607"/>
  <c r="BG607"/>
  <c r="BF607"/>
  <c r="T607"/>
  <c r="R607"/>
  <c r="P607"/>
  <c r="BI605"/>
  <c r="BH605"/>
  <c r="BG605"/>
  <c r="BF605"/>
  <c r="T605"/>
  <c r="R605"/>
  <c r="P605"/>
  <c r="BI602"/>
  <c r="BH602"/>
  <c r="BG602"/>
  <c r="BF602"/>
  <c r="T602"/>
  <c r="R602"/>
  <c r="P602"/>
  <c r="BI600"/>
  <c r="BH600"/>
  <c r="BG600"/>
  <c r="BF600"/>
  <c r="T600"/>
  <c r="R600"/>
  <c r="P600"/>
  <c r="BI597"/>
  <c r="BH597"/>
  <c r="BG597"/>
  <c r="BF597"/>
  <c r="T597"/>
  <c r="R597"/>
  <c r="P597"/>
  <c r="BI595"/>
  <c r="BH595"/>
  <c r="BG595"/>
  <c r="BF595"/>
  <c r="T595"/>
  <c r="R595"/>
  <c r="P595"/>
  <c r="BI593"/>
  <c r="BH593"/>
  <c r="BG593"/>
  <c r="BF593"/>
  <c r="T593"/>
  <c r="R593"/>
  <c r="P593"/>
  <c r="BI588"/>
  <c r="BH588"/>
  <c r="BG588"/>
  <c r="BF588"/>
  <c r="T588"/>
  <c r="R588"/>
  <c r="P588"/>
  <c r="BI586"/>
  <c r="BH586"/>
  <c r="BG586"/>
  <c r="BF586"/>
  <c r="T586"/>
  <c r="R586"/>
  <c r="P586"/>
  <c r="BI583"/>
  <c r="BH583"/>
  <c r="BG583"/>
  <c r="BF583"/>
  <c r="T583"/>
  <c r="R583"/>
  <c r="P583"/>
  <c r="BI581"/>
  <c r="BH581"/>
  <c r="BG581"/>
  <c r="BF581"/>
  <c r="T581"/>
  <c r="R581"/>
  <c r="P581"/>
  <c r="BI579"/>
  <c r="BH579"/>
  <c r="BG579"/>
  <c r="BF579"/>
  <c r="T579"/>
  <c r="R579"/>
  <c r="P579"/>
  <c r="BI577"/>
  <c r="BH577"/>
  <c r="BG577"/>
  <c r="BF577"/>
  <c r="T577"/>
  <c r="R577"/>
  <c r="P577"/>
  <c r="BI575"/>
  <c r="BH575"/>
  <c r="BG575"/>
  <c r="BF575"/>
  <c r="T575"/>
  <c r="R575"/>
  <c r="P575"/>
  <c r="BI568"/>
  <c r="BH568"/>
  <c r="BG568"/>
  <c r="BF568"/>
  <c r="T568"/>
  <c r="R568"/>
  <c r="P568"/>
  <c r="BI566"/>
  <c r="BH566"/>
  <c r="BG566"/>
  <c r="BF566"/>
  <c r="T566"/>
  <c r="R566"/>
  <c r="P566"/>
  <c r="BI564"/>
  <c r="BH564"/>
  <c r="BG564"/>
  <c r="BF564"/>
  <c r="T564"/>
  <c r="R564"/>
  <c r="P564"/>
  <c r="BI559"/>
  <c r="BH559"/>
  <c r="BG559"/>
  <c r="BF559"/>
  <c r="T559"/>
  <c r="R559"/>
  <c r="P559"/>
  <c r="BI555"/>
  <c r="BH555"/>
  <c r="BG555"/>
  <c r="BF555"/>
  <c r="T555"/>
  <c r="R555"/>
  <c r="P555"/>
  <c r="BI550"/>
  <c r="BH550"/>
  <c r="BG550"/>
  <c r="BF550"/>
  <c r="T550"/>
  <c r="R550"/>
  <c r="P550"/>
  <c r="BI547"/>
  <c r="BH547"/>
  <c r="BG547"/>
  <c r="BF547"/>
  <c r="T547"/>
  <c r="T546"/>
  <c r="R547"/>
  <c r="R546"/>
  <c r="P547"/>
  <c r="P546"/>
  <c r="BI544"/>
  <c r="BH544"/>
  <c r="BG544"/>
  <c r="BF544"/>
  <c r="T544"/>
  <c r="R544"/>
  <c r="P544"/>
  <c r="BI541"/>
  <c r="BH541"/>
  <c r="BG541"/>
  <c r="BF541"/>
  <c r="T541"/>
  <c r="R541"/>
  <c r="P541"/>
  <c r="BI538"/>
  <c r="BH538"/>
  <c r="BG538"/>
  <c r="BF538"/>
  <c r="T538"/>
  <c r="R538"/>
  <c r="P538"/>
  <c r="BI535"/>
  <c r="BH535"/>
  <c r="BG535"/>
  <c r="BF535"/>
  <c r="T535"/>
  <c r="R535"/>
  <c r="P535"/>
  <c r="BI533"/>
  <c r="BH533"/>
  <c r="BG533"/>
  <c r="BF533"/>
  <c r="T533"/>
  <c r="R533"/>
  <c r="P533"/>
  <c r="BI530"/>
  <c r="BH530"/>
  <c r="BG530"/>
  <c r="BF530"/>
  <c r="T530"/>
  <c r="R530"/>
  <c r="P530"/>
  <c r="BI528"/>
  <c r="BH528"/>
  <c r="BG528"/>
  <c r="BF528"/>
  <c r="T528"/>
  <c r="R528"/>
  <c r="P528"/>
  <c r="BI524"/>
  <c r="BH524"/>
  <c r="BG524"/>
  <c r="BF524"/>
  <c r="T524"/>
  <c r="R524"/>
  <c r="P524"/>
  <c r="BI520"/>
  <c r="BH520"/>
  <c r="BG520"/>
  <c r="BF520"/>
  <c r="T520"/>
  <c r="R520"/>
  <c r="P520"/>
  <c r="BI518"/>
  <c r="BH518"/>
  <c r="BG518"/>
  <c r="BF518"/>
  <c r="T518"/>
  <c r="R518"/>
  <c r="P518"/>
  <c r="BI516"/>
  <c r="BH516"/>
  <c r="BG516"/>
  <c r="BF516"/>
  <c r="T516"/>
  <c r="R516"/>
  <c r="P516"/>
  <c r="BI506"/>
  <c r="BH506"/>
  <c r="BG506"/>
  <c r="BF506"/>
  <c r="T506"/>
  <c r="R506"/>
  <c r="P506"/>
  <c r="BI504"/>
  <c r="BH504"/>
  <c r="BG504"/>
  <c r="BF504"/>
  <c r="T504"/>
  <c r="R504"/>
  <c r="P504"/>
  <c r="BI498"/>
  <c r="BH498"/>
  <c r="BG498"/>
  <c r="BF498"/>
  <c r="T498"/>
  <c r="R498"/>
  <c r="P498"/>
  <c r="BI492"/>
  <c r="BH492"/>
  <c r="BG492"/>
  <c r="BF492"/>
  <c r="T492"/>
  <c r="R492"/>
  <c r="P492"/>
  <c r="BI486"/>
  <c r="BH486"/>
  <c r="BG486"/>
  <c r="BF486"/>
  <c r="T486"/>
  <c r="R486"/>
  <c r="P486"/>
  <c r="BI480"/>
  <c r="BH480"/>
  <c r="BG480"/>
  <c r="BF480"/>
  <c r="T480"/>
  <c r="R480"/>
  <c r="P480"/>
  <c r="BI474"/>
  <c r="BH474"/>
  <c r="BG474"/>
  <c r="BF474"/>
  <c r="T474"/>
  <c r="R474"/>
  <c r="P474"/>
  <c r="BI467"/>
  <c r="BH467"/>
  <c r="BG467"/>
  <c r="BF467"/>
  <c r="T467"/>
  <c r="R467"/>
  <c r="P467"/>
  <c r="BI454"/>
  <c r="BH454"/>
  <c r="BG454"/>
  <c r="BF454"/>
  <c r="T454"/>
  <c r="R454"/>
  <c r="P454"/>
  <c r="BI450"/>
  <c r="BH450"/>
  <c r="BG450"/>
  <c r="BF450"/>
  <c r="T450"/>
  <c r="R450"/>
  <c r="P450"/>
  <c r="BI444"/>
  <c r="BH444"/>
  <c r="BG444"/>
  <c r="BF444"/>
  <c r="T444"/>
  <c r="R444"/>
  <c r="P444"/>
  <c r="BI441"/>
  <c r="BH441"/>
  <c r="BG441"/>
  <c r="BF441"/>
  <c r="T441"/>
  <c r="R441"/>
  <c r="P441"/>
  <c r="BI438"/>
  <c r="BH438"/>
  <c r="BG438"/>
  <c r="BF438"/>
  <c r="T438"/>
  <c r="R438"/>
  <c r="P438"/>
  <c r="BI436"/>
  <c r="BH436"/>
  <c r="BG436"/>
  <c r="BF436"/>
  <c r="T436"/>
  <c r="R436"/>
  <c r="P436"/>
  <c r="BI434"/>
  <c r="BH434"/>
  <c r="BG434"/>
  <c r="BF434"/>
  <c r="T434"/>
  <c r="R434"/>
  <c r="P434"/>
  <c r="BI432"/>
  <c r="BH432"/>
  <c r="BG432"/>
  <c r="BF432"/>
  <c r="T432"/>
  <c r="R432"/>
  <c r="P432"/>
  <c r="BI430"/>
  <c r="BH430"/>
  <c r="BG430"/>
  <c r="BF430"/>
  <c r="T430"/>
  <c r="R430"/>
  <c r="P430"/>
  <c r="BI428"/>
  <c r="BH428"/>
  <c r="BG428"/>
  <c r="BF428"/>
  <c r="T428"/>
  <c r="R428"/>
  <c r="P428"/>
  <c r="BI426"/>
  <c r="BH426"/>
  <c r="BG426"/>
  <c r="BF426"/>
  <c r="T426"/>
  <c r="R426"/>
  <c r="P426"/>
  <c r="BI424"/>
  <c r="BH424"/>
  <c r="BG424"/>
  <c r="BF424"/>
  <c r="T424"/>
  <c r="T423"/>
  <c r="R424"/>
  <c r="R423"/>
  <c r="P424"/>
  <c r="P423"/>
  <c r="BI421"/>
  <c r="BH421"/>
  <c r="BG421"/>
  <c r="BF421"/>
  <c r="T421"/>
  <c r="R421"/>
  <c r="P421"/>
  <c r="BI419"/>
  <c r="BH419"/>
  <c r="BG419"/>
  <c r="BF419"/>
  <c r="T419"/>
  <c r="R419"/>
  <c r="P419"/>
  <c r="BI415"/>
  <c r="BH415"/>
  <c r="BG415"/>
  <c r="BF415"/>
  <c r="T415"/>
  <c r="T414"/>
  <c r="R415"/>
  <c r="R414"/>
  <c r="P415"/>
  <c r="P414"/>
  <c r="BI412"/>
  <c r="BH412"/>
  <c r="BG412"/>
  <c r="BF412"/>
  <c r="T412"/>
  <c r="R412"/>
  <c r="P412"/>
  <c r="BI410"/>
  <c r="BH410"/>
  <c r="BG410"/>
  <c r="BF410"/>
  <c r="T410"/>
  <c r="R410"/>
  <c r="P410"/>
  <c r="BI407"/>
  <c r="BH407"/>
  <c r="BG407"/>
  <c r="BF407"/>
  <c r="T407"/>
  <c r="R407"/>
  <c r="P407"/>
  <c r="BI405"/>
  <c r="BH405"/>
  <c r="BG405"/>
  <c r="BF405"/>
  <c r="T405"/>
  <c r="R405"/>
  <c r="P405"/>
  <c r="BI403"/>
  <c r="BH403"/>
  <c r="BG403"/>
  <c r="BF403"/>
  <c r="T403"/>
  <c r="R403"/>
  <c r="P403"/>
  <c r="BI400"/>
  <c r="BH400"/>
  <c r="BG400"/>
  <c r="BF400"/>
  <c r="T400"/>
  <c r="R400"/>
  <c r="P400"/>
  <c r="BI398"/>
  <c r="BH398"/>
  <c r="BG398"/>
  <c r="BF398"/>
  <c r="T398"/>
  <c r="R398"/>
  <c r="P398"/>
  <c r="BI395"/>
  <c r="BH395"/>
  <c r="BG395"/>
  <c r="BF395"/>
  <c r="T395"/>
  <c r="R395"/>
  <c r="P395"/>
  <c r="BI392"/>
  <c r="BH392"/>
  <c r="BG392"/>
  <c r="BF392"/>
  <c r="T392"/>
  <c r="R392"/>
  <c r="P392"/>
  <c r="BI389"/>
  <c r="BH389"/>
  <c r="BG389"/>
  <c r="BF389"/>
  <c r="T389"/>
  <c r="R389"/>
  <c r="P389"/>
  <c r="BI387"/>
  <c r="BH387"/>
  <c r="BG387"/>
  <c r="BF387"/>
  <c r="T387"/>
  <c r="R387"/>
  <c r="P387"/>
  <c r="BI382"/>
  <c r="BH382"/>
  <c r="BG382"/>
  <c r="BF382"/>
  <c r="T382"/>
  <c r="R382"/>
  <c r="P382"/>
  <c r="BI381"/>
  <c r="BH381"/>
  <c r="BG381"/>
  <c r="BF381"/>
  <c r="T381"/>
  <c r="R381"/>
  <c r="P381"/>
  <c r="BI380"/>
  <c r="BH380"/>
  <c r="BG380"/>
  <c r="BF380"/>
  <c r="T380"/>
  <c r="R380"/>
  <c r="P380"/>
  <c r="BI378"/>
  <c r="BH378"/>
  <c r="BG378"/>
  <c r="BF378"/>
  <c r="T378"/>
  <c r="R378"/>
  <c r="P378"/>
  <c r="BI375"/>
  <c r="BH375"/>
  <c r="BG375"/>
  <c r="BF375"/>
  <c r="T375"/>
  <c r="R375"/>
  <c r="P375"/>
  <c r="BI372"/>
  <c r="BH372"/>
  <c r="BG372"/>
  <c r="BF372"/>
  <c r="T372"/>
  <c r="R372"/>
  <c r="P372"/>
  <c r="BI369"/>
  <c r="BH369"/>
  <c r="BG369"/>
  <c r="BF369"/>
  <c r="T369"/>
  <c r="R369"/>
  <c r="P369"/>
  <c r="BI367"/>
  <c r="BH367"/>
  <c r="BG367"/>
  <c r="BF367"/>
  <c r="T367"/>
  <c r="R367"/>
  <c r="P367"/>
  <c r="BI364"/>
  <c r="BH364"/>
  <c r="BG364"/>
  <c r="BF364"/>
  <c r="T364"/>
  <c r="R364"/>
  <c r="P364"/>
  <c r="BI361"/>
  <c r="BH361"/>
  <c r="BG361"/>
  <c r="BF361"/>
  <c r="T361"/>
  <c r="R361"/>
  <c r="P361"/>
  <c r="BI358"/>
  <c r="BH358"/>
  <c r="BG358"/>
  <c r="BF358"/>
  <c r="T358"/>
  <c r="R358"/>
  <c r="P358"/>
  <c r="BI355"/>
  <c r="BH355"/>
  <c r="BG355"/>
  <c r="BF355"/>
  <c r="T355"/>
  <c r="R355"/>
  <c r="P355"/>
  <c r="BI351"/>
  <c r="BH351"/>
  <c r="BG351"/>
  <c r="BF351"/>
  <c r="T351"/>
  <c r="R351"/>
  <c r="P351"/>
  <c r="BI349"/>
  <c r="BH349"/>
  <c r="BG349"/>
  <c r="BF349"/>
  <c r="T349"/>
  <c r="R349"/>
  <c r="P349"/>
  <c r="BI345"/>
  <c r="BH345"/>
  <c r="BG345"/>
  <c r="BF345"/>
  <c r="T345"/>
  <c r="R345"/>
  <c r="P345"/>
  <c r="BI343"/>
  <c r="BH343"/>
  <c r="BG343"/>
  <c r="BF343"/>
  <c r="T343"/>
  <c r="R343"/>
  <c r="P343"/>
  <c r="BI340"/>
  <c r="BH340"/>
  <c r="BG340"/>
  <c r="BF340"/>
  <c r="T340"/>
  <c r="R340"/>
  <c r="P340"/>
  <c r="BI338"/>
  <c r="BH338"/>
  <c r="BG338"/>
  <c r="BF338"/>
  <c r="T338"/>
  <c r="R338"/>
  <c r="P338"/>
  <c r="BI336"/>
  <c r="BH336"/>
  <c r="BG336"/>
  <c r="BF336"/>
  <c r="T336"/>
  <c r="R336"/>
  <c r="P336"/>
  <c r="BI331"/>
  <c r="BH331"/>
  <c r="BG331"/>
  <c r="BF331"/>
  <c r="T331"/>
  <c r="R331"/>
  <c r="P331"/>
  <c r="BI313"/>
  <c r="BH313"/>
  <c r="BG313"/>
  <c r="BF313"/>
  <c r="T313"/>
  <c r="R313"/>
  <c r="P313"/>
  <c r="BI296"/>
  <c r="BH296"/>
  <c r="BG296"/>
  <c r="BF296"/>
  <c r="T296"/>
  <c r="R296"/>
  <c r="P296"/>
  <c r="BI280"/>
  <c r="BH280"/>
  <c r="BG280"/>
  <c r="BF280"/>
  <c r="T280"/>
  <c r="R280"/>
  <c r="P280"/>
  <c r="BI277"/>
  <c r="BH277"/>
  <c r="BG277"/>
  <c r="BF277"/>
  <c r="T277"/>
  <c r="R277"/>
  <c r="P277"/>
  <c r="BI274"/>
  <c r="BH274"/>
  <c r="BG274"/>
  <c r="BF274"/>
  <c r="T274"/>
  <c r="R274"/>
  <c r="P274"/>
  <c r="BI268"/>
  <c r="BH268"/>
  <c r="BG268"/>
  <c r="BF268"/>
  <c r="T268"/>
  <c r="R268"/>
  <c r="P268"/>
  <c r="BI265"/>
  <c r="BH265"/>
  <c r="BG265"/>
  <c r="BF265"/>
  <c r="T265"/>
  <c r="R265"/>
  <c r="P265"/>
  <c r="BI259"/>
  <c r="BH259"/>
  <c r="BG259"/>
  <c r="BF259"/>
  <c r="T259"/>
  <c r="R259"/>
  <c r="P259"/>
  <c r="BI256"/>
  <c r="BH256"/>
  <c r="BG256"/>
  <c r="BF256"/>
  <c r="T256"/>
  <c r="R256"/>
  <c r="P256"/>
  <c r="BI239"/>
  <c r="BH239"/>
  <c r="BG239"/>
  <c r="BF239"/>
  <c r="T239"/>
  <c r="R239"/>
  <c r="P239"/>
  <c r="BI235"/>
  <c r="BH235"/>
  <c r="BG235"/>
  <c r="BF235"/>
  <c r="T235"/>
  <c r="R235"/>
  <c r="P235"/>
  <c r="BI218"/>
  <c r="BH218"/>
  <c r="BG218"/>
  <c r="BF218"/>
  <c r="T218"/>
  <c r="R218"/>
  <c r="P218"/>
  <c r="BI211"/>
  <c r="BH211"/>
  <c r="BG211"/>
  <c r="BF211"/>
  <c r="T211"/>
  <c r="R211"/>
  <c r="P211"/>
  <c r="BI204"/>
  <c r="BH204"/>
  <c r="BG204"/>
  <c r="BF204"/>
  <c r="T204"/>
  <c r="R204"/>
  <c r="P204"/>
  <c r="BI202"/>
  <c r="BH202"/>
  <c r="BG202"/>
  <c r="BF202"/>
  <c r="T202"/>
  <c r="R202"/>
  <c r="P202"/>
  <c r="BI199"/>
  <c r="BH199"/>
  <c r="BG199"/>
  <c r="BF199"/>
  <c r="T199"/>
  <c r="R199"/>
  <c r="P199"/>
  <c r="BI196"/>
  <c r="BH196"/>
  <c r="BG196"/>
  <c r="BF196"/>
  <c r="T196"/>
  <c r="R196"/>
  <c r="P196"/>
  <c r="BI191"/>
  <c r="BH191"/>
  <c r="BG191"/>
  <c r="BF191"/>
  <c r="T191"/>
  <c r="R191"/>
  <c r="P191"/>
  <c r="BI188"/>
  <c r="BH188"/>
  <c r="BG188"/>
  <c r="BF188"/>
  <c r="T188"/>
  <c r="R188"/>
  <c r="P188"/>
  <c r="BI185"/>
  <c r="BH185"/>
  <c r="BG185"/>
  <c r="BF185"/>
  <c r="T185"/>
  <c r="R185"/>
  <c r="P185"/>
  <c r="BI179"/>
  <c r="BH179"/>
  <c r="BG179"/>
  <c r="BF179"/>
  <c r="T179"/>
  <c r="R179"/>
  <c r="P179"/>
  <c r="BI176"/>
  <c r="BH176"/>
  <c r="BG176"/>
  <c r="BF176"/>
  <c r="T176"/>
  <c r="R176"/>
  <c r="P176"/>
  <c r="BI175"/>
  <c r="BH175"/>
  <c r="BG175"/>
  <c r="BF175"/>
  <c r="T175"/>
  <c r="R175"/>
  <c r="P175"/>
  <c r="BI173"/>
  <c r="BH173"/>
  <c r="BG173"/>
  <c r="BF173"/>
  <c r="T173"/>
  <c r="R173"/>
  <c r="P173"/>
  <c r="BI170"/>
  <c r="BH170"/>
  <c r="BG170"/>
  <c r="BF170"/>
  <c r="T170"/>
  <c r="R170"/>
  <c r="P170"/>
  <c r="BI168"/>
  <c r="BH168"/>
  <c r="BG168"/>
  <c r="BF168"/>
  <c r="T168"/>
  <c r="R168"/>
  <c r="P168"/>
  <c r="BI165"/>
  <c r="BH165"/>
  <c r="BG165"/>
  <c r="BF165"/>
  <c r="T165"/>
  <c r="R165"/>
  <c r="P165"/>
  <c r="BI161"/>
  <c r="BH161"/>
  <c r="BG161"/>
  <c r="BF161"/>
  <c r="T161"/>
  <c r="R161"/>
  <c r="P161"/>
  <c r="BI159"/>
  <c r="BH159"/>
  <c r="BG159"/>
  <c r="BF159"/>
  <c r="T159"/>
  <c r="R159"/>
  <c r="P159"/>
  <c r="BI154"/>
  <c r="BH154"/>
  <c r="BG154"/>
  <c r="BF154"/>
  <c r="T154"/>
  <c r="R154"/>
  <c r="P154"/>
  <c r="BI149"/>
  <c r="BH149"/>
  <c r="BG149"/>
  <c r="BF149"/>
  <c r="T149"/>
  <c r="R149"/>
  <c r="P149"/>
  <c r="BI146"/>
  <c r="BH146"/>
  <c r="BG146"/>
  <c r="BF146"/>
  <c r="T146"/>
  <c r="R146"/>
  <c r="P146"/>
  <c r="BI143"/>
  <c r="BH143"/>
  <c r="BG143"/>
  <c r="BF143"/>
  <c r="T143"/>
  <c r="R143"/>
  <c r="P143"/>
  <c r="BI140"/>
  <c r="BH140"/>
  <c r="BG140"/>
  <c r="BF140"/>
  <c r="T140"/>
  <c r="R140"/>
  <c r="P140"/>
  <c r="BI137"/>
  <c r="BH137"/>
  <c r="BG137"/>
  <c r="BF137"/>
  <c r="T137"/>
  <c r="R137"/>
  <c r="P137"/>
  <c r="BI134"/>
  <c r="BH134"/>
  <c r="BG134"/>
  <c r="BF134"/>
  <c r="T134"/>
  <c r="R134"/>
  <c r="P134"/>
  <c r="BI125"/>
  <c r="BH125"/>
  <c r="BG125"/>
  <c r="BF125"/>
  <c r="T125"/>
  <c r="R125"/>
  <c r="P125"/>
  <c r="BI120"/>
  <c r="BH120"/>
  <c r="BG120"/>
  <c r="BF120"/>
  <c r="T120"/>
  <c r="R120"/>
  <c r="P120"/>
  <c r="BI113"/>
  <c r="BH113"/>
  <c r="BG113"/>
  <c r="BF113"/>
  <c r="T113"/>
  <c r="R113"/>
  <c r="P113"/>
  <c r="J107"/>
  <c r="J106"/>
  <c r="F106"/>
  <c r="F104"/>
  <c r="E102"/>
  <c r="J59"/>
  <c r="J58"/>
  <c r="F58"/>
  <c r="F56"/>
  <c r="E54"/>
  <c r="J20"/>
  <c r="E20"/>
  <c r="F59"/>
  <c r="J19"/>
  <c r="J14"/>
  <c r="J104"/>
  <c r="E7"/>
  <c r="E98"/>
  <c i="4" r="J39"/>
  <c r="J38"/>
  <c i="1" r="AY58"/>
  <c i="4" r="J37"/>
  <c i="1" r="AX58"/>
  <c i="4" r="BI270"/>
  <c r="BH270"/>
  <c r="BG270"/>
  <c r="BF270"/>
  <c r="T270"/>
  <c r="T269"/>
  <c r="T268"/>
  <c r="R270"/>
  <c r="R269"/>
  <c r="R268"/>
  <c r="P270"/>
  <c r="P269"/>
  <c r="P268"/>
  <c r="BI266"/>
  <c r="BH266"/>
  <c r="BG266"/>
  <c r="BF266"/>
  <c r="T266"/>
  <c r="R266"/>
  <c r="P266"/>
  <c r="BI264"/>
  <c r="BH264"/>
  <c r="BG264"/>
  <c r="BF264"/>
  <c r="T264"/>
  <c r="R264"/>
  <c r="P264"/>
  <c r="BI261"/>
  <c r="BH261"/>
  <c r="BG261"/>
  <c r="BF261"/>
  <c r="T261"/>
  <c r="R261"/>
  <c r="P261"/>
  <c r="BI260"/>
  <c r="BH260"/>
  <c r="BG260"/>
  <c r="BF260"/>
  <c r="T260"/>
  <c r="R260"/>
  <c r="P260"/>
  <c r="BI257"/>
  <c r="BH257"/>
  <c r="BG257"/>
  <c r="BF257"/>
  <c r="T257"/>
  <c r="R257"/>
  <c r="P257"/>
  <c r="BI255"/>
  <c r="BH255"/>
  <c r="BG255"/>
  <c r="BF255"/>
  <c r="T255"/>
  <c r="R255"/>
  <c r="P255"/>
  <c r="BI253"/>
  <c r="BH253"/>
  <c r="BG253"/>
  <c r="BF253"/>
  <c r="T253"/>
  <c r="R253"/>
  <c r="P253"/>
  <c r="BI248"/>
  <c r="BH248"/>
  <c r="BG248"/>
  <c r="BF248"/>
  <c r="T248"/>
  <c r="R248"/>
  <c r="P248"/>
  <c r="BI246"/>
  <c r="BH246"/>
  <c r="BG246"/>
  <c r="BF246"/>
  <c r="T246"/>
  <c r="R246"/>
  <c r="P246"/>
  <c r="BI244"/>
  <c r="BH244"/>
  <c r="BG244"/>
  <c r="BF244"/>
  <c r="T244"/>
  <c r="R244"/>
  <c r="P244"/>
  <c r="BI240"/>
  <c r="BH240"/>
  <c r="BG240"/>
  <c r="BF240"/>
  <c r="T240"/>
  <c r="R240"/>
  <c r="P240"/>
  <c r="BI238"/>
  <c r="BH238"/>
  <c r="BG238"/>
  <c r="BF238"/>
  <c r="T238"/>
  <c r="R238"/>
  <c r="P238"/>
  <c r="BI236"/>
  <c r="BH236"/>
  <c r="BG236"/>
  <c r="BF236"/>
  <c r="T236"/>
  <c r="R236"/>
  <c r="P236"/>
  <c r="BI234"/>
  <c r="BH234"/>
  <c r="BG234"/>
  <c r="BF234"/>
  <c r="T234"/>
  <c r="R234"/>
  <c r="P234"/>
  <c r="BI227"/>
  <c r="BH227"/>
  <c r="BG227"/>
  <c r="BF227"/>
  <c r="T227"/>
  <c r="T226"/>
  <c r="R227"/>
  <c r="R226"/>
  <c r="P227"/>
  <c r="P226"/>
  <c r="BI224"/>
  <c r="BH224"/>
  <c r="BG224"/>
  <c r="BF224"/>
  <c r="T224"/>
  <c r="R224"/>
  <c r="P224"/>
  <c r="BI222"/>
  <c r="BH222"/>
  <c r="BG222"/>
  <c r="BF222"/>
  <c r="T222"/>
  <c r="R222"/>
  <c r="P222"/>
  <c r="BI219"/>
  <c r="BH219"/>
  <c r="BG219"/>
  <c r="BF219"/>
  <c r="T219"/>
  <c r="R219"/>
  <c r="P219"/>
  <c r="BI216"/>
  <c r="BH216"/>
  <c r="BG216"/>
  <c r="BF216"/>
  <c r="T216"/>
  <c r="R216"/>
  <c r="P216"/>
  <c r="BI214"/>
  <c r="BH214"/>
  <c r="BG214"/>
  <c r="BF214"/>
  <c r="T214"/>
  <c r="R214"/>
  <c r="P214"/>
  <c r="BI212"/>
  <c r="BH212"/>
  <c r="BG212"/>
  <c r="BF212"/>
  <c r="T212"/>
  <c r="R212"/>
  <c r="P212"/>
  <c r="BI210"/>
  <c r="BH210"/>
  <c r="BG210"/>
  <c r="BF210"/>
  <c r="T210"/>
  <c r="R210"/>
  <c r="P210"/>
  <c r="BI197"/>
  <c r="BH197"/>
  <c r="BG197"/>
  <c r="BF197"/>
  <c r="T197"/>
  <c r="R197"/>
  <c r="P197"/>
  <c r="BI191"/>
  <c r="BH191"/>
  <c r="BG191"/>
  <c r="BF191"/>
  <c r="T191"/>
  <c r="R191"/>
  <c r="P191"/>
  <c r="BI187"/>
  <c r="BH187"/>
  <c r="BG187"/>
  <c r="BF187"/>
  <c r="T187"/>
  <c r="T186"/>
  <c r="R187"/>
  <c r="R186"/>
  <c r="P187"/>
  <c r="P186"/>
  <c r="BI184"/>
  <c r="BH184"/>
  <c r="BG184"/>
  <c r="BF184"/>
  <c r="T184"/>
  <c r="R184"/>
  <c r="P184"/>
  <c r="BI181"/>
  <c r="BH181"/>
  <c r="BG181"/>
  <c r="BF181"/>
  <c r="T181"/>
  <c r="R181"/>
  <c r="P181"/>
  <c r="BI179"/>
  <c r="BH179"/>
  <c r="BG179"/>
  <c r="BF179"/>
  <c r="T179"/>
  <c r="R179"/>
  <c r="P179"/>
  <c r="BI173"/>
  <c r="BH173"/>
  <c r="BG173"/>
  <c r="BF173"/>
  <c r="T173"/>
  <c r="R173"/>
  <c r="P173"/>
  <c r="BI167"/>
  <c r="BH167"/>
  <c r="BG167"/>
  <c r="BF167"/>
  <c r="T167"/>
  <c r="R167"/>
  <c r="P167"/>
  <c r="BI161"/>
  <c r="BH161"/>
  <c r="BG161"/>
  <c r="BF161"/>
  <c r="T161"/>
  <c r="R161"/>
  <c r="P161"/>
  <c r="BI158"/>
  <c r="BH158"/>
  <c r="BG158"/>
  <c r="BF158"/>
  <c r="T158"/>
  <c r="R158"/>
  <c r="P158"/>
  <c r="BI155"/>
  <c r="BH155"/>
  <c r="BG155"/>
  <c r="BF155"/>
  <c r="T155"/>
  <c r="R155"/>
  <c r="P155"/>
  <c r="BI152"/>
  <c r="BH152"/>
  <c r="BG152"/>
  <c r="BF152"/>
  <c r="T152"/>
  <c r="R152"/>
  <c r="P152"/>
  <c r="BI150"/>
  <c r="BH150"/>
  <c r="BG150"/>
  <c r="BF150"/>
  <c r="T150"/>
  <c r="R150"/>
  <c r="P150"/>
  <c r="BI145"/>
  <c r="BH145"/>
  <c r="BG145"/>
  <c r="BF145"/>
  <c r="T145"/>
  <c r="R145"/>
  <c r="P145"/>
  <c r="BI143"/>
  <c r="BH143"/>
  <c r="BG143"/>
  <c r="BF143"/>
  <c r="T143"/>
  <c r="R143"/>
  <c r="P143"/>
  <c r="BI140"/>
  <c r="BH140"/>
  <c r="BG140"/>
  <c r="BF140"/>
  <c r="T140"/>
  <c r="R140"/>
  <c r="P140"/>
  <c r="BI138"/>
  <c r="BH138"/>
  <c r="BG138"/>
  <c r="BF138"/>
  <c r="T138"/>
  <c r="R138"/>
  <c r="P138"/>
  <c r="BI132"/>
  <c r="BH132"/>
  <c r="BG132"/>
  <c r="BF132"/>
  <c r="T132"/>
  <c r="R132"/>
  <c r="P132"/>
  <c r="BI129"/>
  <c r="BH129"/>
  <c r="BG129"/>
  <c r="BF129"/>
  <c r="T129"/>
  <c r="R129"/>
  <c r="P129"/>
  <c r="BI126"/>
  <c r="BH126"/>
  <c r="BG126"/>
  <c r="BF126"/>
  <c r="T126"/>
  <c r="R126"/>
  <c r="P126"/>
  <c r="BI124"/>
  <c r="BH124"/>
  <c r="BG124"/>
  <c r="BF124"/>
  <c r="T124"/>
  <c r="R124"/>
  <c r="P124"/>
  <c r="BI119"/>
  <c r="BH119"/>
  <c r="BG119"/>
  <c r="BF119"/>
  <c r="T119"/>
  <c r="R119"/>
  <c r="P119"/>
  <c r="BI117"/>
  <c r="BH117"/>
  <c r="BG117"/>
  <c r="BF117"/>
  <c r="T117"/>
  <c r="R117"/>
  <c r="P117"/>
  <c r="BI111"/>
  <c r="BH111"/>
  <c r="BG111"/>
  <c r="BF111"/>
  <c r="T111"/>
  <c r="R111"/>
  <c r="P111"/>
  <c r="BI107"/>
  <c r="BH107"/>
  <c r="BG107"/>
  <c r="BF107"/>
  <c r="T107"/>
  <c r="T106"/>
  <c r="R107"/>
  <c r="R106"/>
  <c r="P107"/>
  <c r="P106"/>
  <c r="BI104"/>
  <c r="BH104"/>
  <c r="BG104"/>
  <c r="BF104"/>
  <c r="T104"/>
  <c r="R104"/>
  <c r="P104"/>
  <c r="BI101"/>
  <c r="BH101"/>
  <c r="BG101"/>
  <c r="BF101"/>
  <c r="T101"/>
  <c r="R101"/>
  <c r="P101"/>
  <c r="J95"/>
  <c r="J94"/>
  <c r="F94"/>
  <c r="F92"/>
  <c r="E90"/>
  <c r="J59"/>
  <c r="J58"/>
  <c r="F58"/>
  <c r="F56"/>
  <c r="E54"/>
  <c r="J20"/>
  <c r="E20"/>
  <c r="F59"/>
  <c r="J19"/>
  <c r="J14"/>
  <c r="J92"/>
  <c r="E7"/>
  <c r="E86"/>
  <c i="3" r="J39"/>
  <c r="J38"/>
  <c i="1" r="AY57"/>
  <c i="3" r="J37"/>
  <c i="1" r="AX57"/>
  <c i="3" r="BI152"/>
  <c r="BH152"/>
  <c r="BG152"/>
  <c r="BF152"/>
  <c r="T152"/>
  <c r="T151"/>
  <c r="T150"/>
  <c r="R152"/>
  <c r="R151"/>
  <c r="R150"/>
  <c r="P152"/>
  <c r="P151"/>
  <c r="P150"/>
  <c r="BI148"/>
  <c r="BH148"/>
  <c r="BG148"/>
  <c r="BF148"/>
  <c r="T148"/>
  <c r="R148"/>
  <c r="P148"/>
  <c r="BI145"/>
  <c r="BH145"/>
  <c r="BG145"/>
  <c r="BF145"/>
  <c r="T145"/>
  <c r="R145"/>
  <c r="P145"/>
  <c r="BI142"/>
  <c r="BH142"/>
  <c r="BG142"/>
  <c r="BF142"/>
  <c r="T142"/>
  <c r="R142"/>
  <c r="P142"/>
  <c r="BI140"/>
  <c r="BH140"/>
  <c r="BG140"/>
  <c r="BF140"/>
  <c r="T140"/>
  <c r="R140"/>
  <c r="P140"/>
  <c r="BI137"/>
  <c r="BH137"/>
  <c r="BG137"/>
  <c r="BF137"/>
  <c r="T137"/>
  <c r="R137"/>
  <c r="P137"/>
  <c r="BI135"/>
  <c r="BH135"/>
  <c r="BG135"/>
  <c r="BF135"/>
  <c r="T135"/>
  <c r="R135"/>
  <c r="P135"/>
  <c r="BI133"/>
  <c r="BH133"/>
  <c r="BG133"/>
  <c r="BF133"/>
  <c r="T133"/>
  <c r="R133"/>
  <c r="P133"/>
  <c r="BI131"/>
  <c r="BH131"/>
  <c r="BG131"/>
  <c r="BF131"/>
  <c r="T131"/>
  <c r="R131"/>
  <c r="P131"/>
  <c r="BI128"/>
  <c r="BH128"/>
  <c r="BG128"/>
  <c r="BF128"/>
  <c r="T128"/>
  <c r="R128"/>
  <c r="P128"/>
  <c r="BI124"/>
  <c r="BH124"/>
  <c r="BG124"/>
  <c r="BF124"/>
  <c r="T124"/>
  <c r="T123"/>
  <c r="R124"/>
  <c r="R123"/>
  <c r="P124"/>
  <c r="P123"/>
  <c r="BI120"/>
  <c r="BH120"/>
  <c r="BG120"/>
  <c r="BF120"/>
  <c r="T120"/>
  <c r="R120"/>
  <c r="P120"/>
  <c r="BI117"/>
  <c r="BH117"/>
  <c r="BG117"/>
  <c r="BF117"/>
  <c r="T117"/>
  <c r="R117"/>
  <c r="P117"/>
  <c r="BI115"/>
  <c r="BH115"/>
  <c r="BG115"/>
  <c r="BF115"/>
  <c r="T115"/>
  <c r="R115"/>
  <c r="P115"/>
  <c r="BI103"/>
  <c r="BH103"/>
  <c r="BG103"/>
  <c r="BF103"/>
  <c r="T103"/>
  <c r="R103"/>
  <c r="P103"/>
  <c r="BI101"/>
  <c r="BH101"/>
  <c r="BG101"/>
  <c r="BF101"/>
  <c r="T101"/>
  <c r="R101"/>
  <c r="P101"/>
  <c r="BI99"/>
  <c r="BH99"/>
  <c r="BG99"/>
  <c r="BF99"/>
  <c r="T99"/>
  <c r="R99"/>
  <c r="P99"/>
  <c r="BI97"/>
  <c r="BH97"/>
  <c r="BG97"/>
  <c r="BF97"/>
  <c r="T97"/>
  <c r="R97"/>
  <c r="P97"/>
  <c r="J91"/>
  <c r="J90"/>
  <c r="F90"/>
  <c r="F88"/>
  <c r="E86"/>
  <c r="J59"/>
  <c r="J58"/>
  <c r="F58"/>
  <c r="F56"/>
  <c r="E54"/>
  <c r="J20"/>
  <c r="E20"/>
  <c r="F91"/>
  <c r="J19"/>
  <c r="J14"/>
  <c r="J88"/>
  <c r="E7"/>
  <c r="E82"/>
  <c i="2" r="J39"/>
  <c r="J38"/>
  <c i="1" r="AY56"/>
  <c i="2" r="J37"/>
  <c i="1" r="AX56"/>
  <c i="2" r="BI1516"/>
  <c r="BH1516"/>
  <c r="BG1516"/>
  <c r="BF1516"/>
  <c r="T1516"/>
  <c r="T1515"/>
  <c r="T1514"/>
  <c r="R1516"/>
  <c r="R1515"/>
  <c r="R1514"/>
  <c r="P1516"/>
  <c r="P1515"/>
  <c r="P1514"/>
  <c r="BI1511"/>
  <c r="BH1511"/>
  <c r="BG1511"/>
  <c r="BF1511"/>
  <c r="T1511"/>
  <c r="R1511"/>
  <c r="P1511"/>
  <c r="BI1508"/>
  <c r="BH1508"/>
  <c r="BG1508"/>
  <c r="BF1508"/>
  <c r="T1508"/>
  <c r="R1508"/>
  <c r="P1508"/>
  <c r="BI1474"/>
  <c r="BH1474"/>
  <c r="BG1474"/>
  <c r="BF1474"/>
  <c r="T1474"/>
  <c r="R1474"/>
  <c r="P1474"/>
  <c r="BI1441"/>
  <c r="BH1441"/>
  <c r="BG1441"/>
  <c r="BF1441"/>
  <c r="T1441"/>
  <c r="R1441"/>
  <c r="P1441"/>
  <c r="BI1439"/>
  <c r="BH1439"/>
  <c r="BG1439"/>
  <c r="BF1439"/>
  <c r="T1439"/>
  <c r="R1439"/>
  <c r="P1439"/>
  <c r="BI1437"/>
  <c r="BH1437"/>
  <c r="BG1437"/>
  <c r="BF1437"/>
  <c r="T1437"/>
  <c r="R1437"/>
  <c r="P1437"/>
  <c r="BI1435"/>
  <c r="BH1435"/>
  <c r="BG1435"/>
  <c r="BF1435"/>
  <c r="T1435"/>
  <c r="R1435"/>
  <c r="P1435"/>
  <c r="BI1433"/>
  <c r="BH1433"/>
  <c r="BG1433"/>
  <c r="BF1433"/>
  <c r="T1433"/>
  <c r="R1433"/>
  <c r="P1433"/>
  <c r="BI1414"/>
  <c r="BH1414"/>
  <c r="BG1414"/>
  <c r="BF1414"/>
  <c r="T1414"/>
  <c r="R1414"/>
  <c r="P1414"/>
  <c r="BI1410"/>
  <c r="BH1410"/>
  <c r="BG1410"/>
  <c r="BF1410"/>
  <c r="T1410"/>
  <c r="R1410"/>
  <c r="P1410"/>
  <c r="BI1407"/>
  <c r="BH1407"/>
  <c r="BG1407"/>
  <c r="BF1407"/>
  <c r="T1407"/>
  <c r="R1407"/>
  <c r="P1407"/>
  <c r="BI1404"/>
  <c r="BH1404"/>
  <c r="BG1404"/>
  <c r="BF1404"/>
  <c r="T1404"/>
  <c r="R1404"/>
  <c r="P1404"/>
  <c r="BI1402"/>
  <c r="BH1402"/>
  <c r="BG1402"/>
  <c r="BF1402"/>
  <c r="T1402"/>
  <c r="R1402"/>
  <c r="P1402"/>
  <c r="BI1400"/>
  <c r="BH1400"/>
  <c r="BG1400"/>
  <c r="BF1400"/>
  <c r="T1400"/>
  <c r="R1400"/>
  <c r="P1400"/>
  <c r="BI1397"/>
  <c r="BH1397"/>
  <c r="BG1397"/>
  <c r="BF1397"/>
  <c r="T1397"/>
  <c r="R1397"/>
  <c r="P1397"/>
  <c r="BI1394"/>
  <c r="BH1394"/>
  <c r="BG1394"/>
  <c r="BF1394"/>
  <c r="T1394"/>
  <c r="R1394"/>
  <c r="P1394"/>
  <c r="BI1384"/>
  <c r="BH1384"/>
  <c r="BG1384"/>
  <c r="BF1384"/>
  <c r="T1384"/>
  <c r="R1384"/>
  <c r="P1384"/>
  <c r="BI1373"/>
  <c r="BH1373"/>
  <c r="BG1373"/>
  <c r="BF1373"/>
  <c r="T1373"/>
  <c r="R1373"/>
  <c r="P1373"/>
  <c r="BI1362"/>
  <c r="BH1362"/>
  <c r="BG1362"/>
  <c r="BF1362"/>
  <c r="T1362"/>
  <c r="R1362"/>
  <c r="P1362"/>
  <c r="BI1351"/>
  <c r="BH1351"/>
  <c r="BG1351"/>
  <c r="BF1351"/>
  <c r="T1351"/>
  <c r="R1351"/>
  <c r="P1351"/>
  <c r="BI1340"/>
  <c r="BH1340"/>
  <c r="BG1340"/>
  <c r="BF1340"/>
  <c r="T1340"/>
  <c r="R1340"/>
  <c r="P1340"/>
  <c r="BI1329"/>
  <c r="BH1329"/>
  <c r="BG1329"/>
  <c r="BF1329"/>
  <c r="T1329"/>
  <c r="R1329"/>
  <c r="P1329"/>
  <c r="BI1318"/>
  <c r="BH1318"/>
  <c r="BG1318"/>
  <c r="BF1318"/>
  <c r="T1318"/>
  <c r="R1318"/>
  <c r="P1318"/>
  <c r="BI1315"/>
  <c r="BH1315"/>
  <c r="BG1315"/>
  <c r="BF1315"/>
  <c r="T1315"/>
  <c r="R1315"/>
  <c r="P1315"/>
  <c r="BI1307"/>
  <c r="BH1307"/>
  <c r="BG1307"/>
  <c r="BF1307"/>
  <c r="T1307"/>
  <c r="R1307"/>
  <c r="P1307"/>
  <c r="BI1299"/>
  <c r="BH1299"/>
  <c r="BG1299"/>
  <c r="BF1299"/>
  <c r="T1299"/>
  <c r="R1299"/>
  <c r="P1299"/>
  <c r="BI1291"/>
  <c r="BH1291"/>
  <c r="BG1291"/>
  <c r="BF1291"/>
  <c r="T1291"/>
  <c r="R1291"/>
  <c r="P1291"/>
  <c r="BI1283"/>
  <c r="BH1283"/>
  <c r="BG1283"/>
  <c r="BF1283"/>
  <c r="T1283"/>
  <c r="R1283"/>
  <c r="P1283"/>
  <c r="BI1280"/>
  <c r="BH1280"/>
  <c r="BG1280"/>
  <c r="BF1280"/>
  <c r="T1280"/>
  <c r="R1280"/>
  <c r="P1280"/>
  <c r="BI1278"/>
  <c r="BH1278"/>
  <c r="BG1278"/>
  <c r="BF1278"/>
  <c r="T1278"/>
  <c r="R1278"/>
  <c r="P1278"/>
  <c r="BI1265"/>
  <c r="BH1265"/>
  <c r="BG1265"/>
  <c r="BF1265"/>
  <c r="T1265"/>
  <c r="R1265"/>
  <c r="P1265"/>
  <c r="BI1263"/>
  <c r="BH1263"/>
  <c r="BG1263"/>
  <c r="BF1263"/>
  <c r="T1263"/>
  <c r="R1263"/>
  <c r="P1263"/>
  <c r="BI1250"/>
  <c r="BH1250"/>
  <c r="BG1250"/>
  <c r="BF1250"/>
  <c r="T1250"/>
  <c r="R1250"/>
  <c r="P1250"/>
  <c r="BI1247"/>
  <c r="BH1247"/>
  <c r="BG1247"/>
  <c r="BF1247"/>
  <c r="T1247"/>
  <c r="R1247"/>
  <c r="P1247"/>
  <c r="BI1245"/>
  <c r="BH1245"/>
  <c r="BG1245"/>
  <c r="BF1245"/>
  <c r="T1245"/>
  <c r="R1245"/>
  <c r="P1245"/>
  <c r="BI1231"/>
  <c r="BH1231"/>
  <c r="BG1231"/>
  <c r="BF1231"/>
  <c r="T1231"/>
  <c r="R1231"/>
  <c r="P1231"/>
  <c r="BI1217"/>
  <c r="BH1217"/>
  <c r="BG1217"/>
  <c r="BF1217"/>
  <c r="T1217"/>
  <c r="R1217"/>
  <c r="P1217"/>
  <c r="BI1203"/>
  <c r="BH1203"/>
  <c r="BG1203"/>
  <c r="BF1203"/>
  <c r="T1203"/>
  <c r="R1203"/>
  <c r="P1203"/>
  <c r="BI1190"/>
  <c r="BH1190"/>
  <c r="BG1190"/>
  <c r="BF1190"/>
  <c r="T1190"/>
  <c r="R1190"/>
  <c r="P1190"/>
  <c r="BI1187"/>
  <c r="BH1187"/>
  <c r="BG1187"/>
  <c r="BF1187"/>
  <c r="T1187"/>
  <c r="R1187"/>
  <c r="P1187"/>
  <c r="BI1178"/>
  <c r="BH1178"/>
  <c r="BG1178"/>
  <c r="BF1178"/>
  <c r="T1178"/>
  <c r="R1178"/>
  <c r="P1178"/>
  <c r="BI1171"/>
  <c r="BH1171"/>
  <c r="BG1171"/>
  <c r="BF1171"/>
  <c r="T1171"/>
  <c r="R1171"/>
  <c r="P1171"/>
  <c r="BI1162"/>
  <c r="BH1162"/>
  <c r="BG1162"/>
  <c r="BF1162"/>
  <c r="T1162"/>
  <c r="R1162"/>
  <c r="P1162"/>
  <c r="BI1153"/>
  <c r="BH1153"/>
  <c r="BG1153"/>
  <c r="BF1153"/>
  <c r="T1153"/>
  <c r="R1153"/>
  <c r="P1153"/>
  <c r="BI1152"/>
  <c r="BH1152"/>
  <c r="BG1152"/>
  <c r="BF1152"/>
  <c r="T1152"/>
  <c r="R1152"/>
  <c r="P1152"/>
  <c r="BI1143"/>
  <c r="BH1143"/>
  <c r="BG1143"/>
  <c r="BF1143"/>
  <c r="T1143"/>
  <c r="R1143"/>
  <c r="P1143"/>
  <c r="BI1134"/>
  <c r="BH1134"/>
  <c r="BG1134"/>
  <c r="BF1134"/>
  <c r="T1134"/>
  <c r="R1134"/>
  <c r="P1134"/>
  <c r="BI1131"/>
  <c r="BH1131"/>
  <c r="BG1131"/>
  <c r="BF1131"/>
  <c r="T1131"/>
  <c r="R1131"/>
  <c r="P1131"/>
  <c r="BI1129"/>
  <c r="BH1129"/>
  <c r="BG1129"/>
  <c r="BF1129"/>
  <c r="T1129"/>
  <c r="R1129"/>
  <c r="P1129"/>
  <c r="BI1127"/>
  <c r="BH1127"/>
  <c r="BG1127"/>
  <c r="BF1127"/>
  <c r="T1127"/>
  <c r="R1127"/>
  <c r="P1127"/>
  <c r="BI1124"/>
  <c r="BH1124"/>
  <c r="BG1124"/>
  <c r="BF1124"/>
  <c r="T1124"/>
  <c r="R1124"/>
  <c r="P1124"/>
  <c r="BI1122"/>
  <c r="BH1122"/>
  <c r="BG1122"/>
  <c r="BF1122"/>
  <c r="T1122"/>
  <c r="R1122"/>
  <c r="P1122"/>
  <c r="BI1119"/>
  <c r="BH1119"/>
  <c r="BG1119"/>
  <c r="BF1119"/>
  <c r="T1119"/>
  <c r="R1119"/>
  <c r="P1119"/>
  <c r="BI1117"/>
  <c r="BH1117"/>
  <c r="BG1117"/>
  <c r="BF1117"/>
  <c r="T1117"/>
  <c r="R1117"/>
  <c r="P1117"/>
  <c r="BI1114"/>
  <c r="BH1114"/>
  <c r="BG1114"/>
  <c r="BF1114"/>
  <c r="T1114"/>
  <c r="R1114"/>
  <c r="P1114"/>
  <c r="BI1112"/>
  <c r="BH1112"/>
  <c r="BG1112"/>
  <c r="BF1112"/>
  <c r="T1112"/>
  <c r="R1112"/>
  <c r="P1112"/>
  <c r="BI1109"/>
  <c r="BH1109"/>
  <c r="BG1109"/>
  <c r="BF1109"/>
  <c r="T1109"/>
  <c r="R1109"/>
  <c r="P1109"/>
  <c r="BI1107"/>
  <c r="BH1107"/>
  <c r="BG1107"/>
  <c r="BF1107"/>
  <c r="T1107"/>
  <c r="R1107"/>
  <c r="P1107"/>
  <c r="BI1104"/>
  <c r="BH1104"/>
  <c r="BG1104"/>
  <c r="BF1104"/>
  <c r="T1104"/>
  <c r="R1104"/>
  <c r="P1104"/>
  <c r="BI1102"/>
  <c r="BH1102"/>
  <c r="BG1102"/>
  <c r="BF1102"/>
  <c r="T1102"/>
  <c r="R1102"/>
  <c r="P1102"/>
  <c r="BI1099"/>
  <c r="BH1099"/>
  <c r="BG1099"/>
  <c r="BF1099"/>
  <c r="T1099"/>
  <c r="R1099"/>
  <c r="P1099"/>
  <c r="BI1097"/>
  <c r="BH1097"/>
  <c r="BG1097"/>
  <c r="BF1097"/>
  <c r="T1097"/>
  <c r="R1097"/>
  <c r="P1097"/>
  <c r="BI1094"/>
  <c r="BH1094"/>
  <c r="BG1094"/>
  <c r="BF1094"/>
  <c r="T1094"/>
  <c r="R1094"/>
  <c r="P1094"/>
  <c r="BI1091"/>
  <c r="BH1091"/>
  <c r="BG1091"/>
  <c r="BF1091"/>
  <c r="T1091"/>
  <c r="R1091"/>
  <c r="P1091"/>
  <c r="BI1087"/>
  <c r="BH1087"/>
  <c r="BG1087"/>
  <c r="BF1087"/>
  <c r="T1087"/>
  <c r="R1087"/>
  <c r="P1087"/>
  <c r="BI1083"/>
  <c r="BH1083"/>
  <c r="BG1083"/>
  <c r="BF1083"/>
  <c r="T1083"/>
  <c r="R1083"/>
  <c r="P1083"/>
  <c r="BI1076"/>
  <c r="BH1076"/>
  <c r="BG1076"/>
  <c r="BF1076"/>
  <c r="T1076"/>
  <c r="R1076"/>
  <c r="P1076"/>
  <c r="BI1074"/>
  <c r="BH1074"/>
  <c r="BG1074"/>
  <c r="BF1074"/>
  <c r="T1074"/>
  <c r="R1074"/>
  <c r="P1074"/>
  <c r="BI1072"/>
  <c r="BH1072"/>
  <c r="BG1072"/>
  <c r="BF1072"/>
  <c r="T1072"/>
  <c r="R1072"/>
  <c r="P1072"/>
  <c r="BI1070"/>
  <c r="BH1070"/>
  <c r="BG1070"/>
  <c r="BF1070"/>
  <c r="T1070"/>
  <c r="R1070"/>
  <c r="P1070"/>
  <c r="BI1068"/>
  <c r="BH1068"/>
  <c r="BG1068"/>
  <c r="BF1068"/>
  <c r="T1068"/>
  <c r="R1068"/>
  <c r="P1068"/>
  <c r="BI1061"/>
  <c r="BH1061"/>
  <c r="BG1061"/>
  <c r="BF1061"/>
  <c r="T1061"/>
  <c r="R1061"/>
  <c r="P1061"/>
  <c r="BI1053"/>
  <c r="BH1053"/>
  <c r="BG1053"/>
  <c r="BF1053"/>
  <c r="T1053"/>
  <c r="R1053"/>
  <c r="P1053"/>
  <c r="BI1049"/>
  <c r="BH1049"/>
  <c r="BG1049"/>
  <c r="BF1049"/>
  <c r="T1049"/>
  <c r="R1049"/>
  <c r="P1049"/>
  <c r="BI1047"/>
  <c r="BH1047"/>
  <c r="BG1047"/>
  <c r="BF1047"/>
  <c r="T1047"/>
  <c r="R1047"/>
  <c r="P1047"/>
  <c r="BI1045"/>
  <c r="BH1045"/>
  <c r="BG1045"/>
  <c r="BF1045"/>
  <c r="T1045"/>
  <c r="R1045"/>
  <c r="P1045"/>
  <c r="BI1041"/>
  <c r="BH1041"/>
  <c r="BG1041"/>
  <c r="BF1041"/>
  <c r="T1041"/>
  <c r="R1041"/>
  <c r="P1041"/>
  <c r="BI1032"/>
  <c r="BH1032"/>
  <c r="BG1032"/>
  <c r="BF1032"/>
  <c r="T1032"/>
  <c r="R1032"/>
  <c r="P1032"/>
  <c r="BI1031"/>
  <c r="BH1031"/>
  <c r="BG1031"/>
  <c r="BF1031"/>
  <c r="T1031"/>
  <c r="R1031"/>
  <c r="P1031"/>
  <c r="BI1028"/>
  <c r="BH1028"/>
  <c r="BG1028"/>
  <c r="BF1028"/>
  <c r="T1028"/>
  <c r="R1028"/>
  <c r="P1028"/>
  <c r="BI1026"/>
  <c r="BH1026"/>
  <c r="BG1026"/>
  <c r="BF1026"/>
  <c r="T1026"/>
  <c r="R1026"/>
  <c r="P1026"/>
  <c r="BI1023"/>
  <c r="BH1023"/>
  <c r="BG1023"/>
  <c r="BF1023"/>
  <c r="T1023"/>
  <c r="R1023"/>
  <c r="P1023"/>
  <c r="BI1021"/>
  <c r="BH1021"/>
  <c r="BG1021"/>
  <c r="BF1021"/>
  <c r="T1021"/>
  <c r="R1021"/>
  <c r="P1021"/>
  <c r="BI1019"/>
  <c r="BH1019"/>
  <c r="BG1019"/>
  <c r="BF1019"/>
  <c r="T1019"/>
  <c r="R1019"/>
  <c r="P1019"/>
  <c r="BI1014"/>
  <c r="BH1014"/>
  <c r="BG1014"/>
  <c r="BF1014"/>
  <c r="T1014"/>
  <c r="R1014"/>
  <c r="P1014"/>
  <c r="BI1012"/>
  <c r="BH1012"/>
  <c r="BG1012"/>
  <c r="BF1012"/>
  <c r="T1012"/>
  <c r="R1012"/>
  <c r="P1012"/>
  <c r="BI1009"/>
  <c r="BH1009"/>
  <c r="BG1009"/>
  <c r="BF1009"/>
  <c r="T1009"/>
  <c r="R1009"/>
  <c r="P1009"/>
  <c r="BI1007"/>
  <c r="BH1007"/>
  <c r="BG1007"/>
  <c r="BF1007"/>
  <c r="T1007"/>
  <c r="R1007"/>
  <c r="P1007"/>
  <c r="BI1004"/>
  <c r="BH1004"/>
  <c r="BG1004"/>
  <c r="BF1004"/>
  <c r="T1004"/>
  <c r="R1004"/>
  <c r="P1004"/>
  <c r="BI1002"/>
  <c r="BH1002"/>
  <c r="BG1002"/>
  <c r="BF1002"/>
  <c r="T1002"/>
  <c r="R1002"/>
  <c r="P1002"/>
  <c r="BI999"/>
  <c r="BH999"/>
  <c r="BG999"/>
  <c r="BF999"/>
  <c r="T999"/>
  <c r="R999"/>
  <c r="P999"/>
  <c r="BI994"/>
  <c r="BH994"/>
  <c r="BG994"/>
  <c r="BF994"/>
  <c r="T994"/>
  <c r="R994"/>
  <c r="P994"/>
  <c r="BI988"/>
  <c r="BH988"/>
  <c r="BG988"/>
  <c r="BF988"/>
  <c r="T988"/>
  <c r="R988"/>
  <c r="P988"/>
  <c r="BI984"/>
  <c r="BH984"/>
  <c r="BG984"/>
  <c r="BF984"/>
  <c r="T984"/>
  <c r="R984"/>
  <c r="P984"/>
  <c r="BI979"/>
  <c r="BH979"/>
  <c r="BG979"/>
  <c r="BF979"/>
  <c r="T979"/>
  <c r="R979"/>
  <c r="P979"/>
  <c r="BI976"/>
  <c r="BH976"/>
  <c r="BG976"/>
  <c r="BF976"/>
  <c r="T976"/>
  <c r="R976"/>
  <c r="P976"/>
  <c r="BI973"/>
  <c r="BH973"/>
  <c r="BG973"/>
  <c r="BF973"/>
  <c r="T973"/>
  <c r="R973"/>
  <c r="P973"/>
  <c r="BI970"/>
  <c r="BH970"/>
  <c r="BG970"/>
  <c r="BF970"/>
  <c r="T970"/>
  <c r="R970"/>
  <c r="P970"/>
  <c r="BI968"/>
  <c r="BH968"/>
  <c r="BG968"/>
  <c r="BF968"/>
  <c r="T968"/>
  <c r="R968"/>
  <c r="P968"/>
  <c r="BI959"/>
  <c r="BH959"/>
  <c r="BG959"/>
  <c r="BF959"/>
  <c r="T959"/>
  <c r="R959"/>
  <c r="P959"/>
  <c r="BI951"/>
  <c r="BH951"/>
  <c r="BG951"/>
  <c r="BF951"/>
  <c r="T951"/>
  <c r="R951"/>
  <c r="P951"/>
  <c r="BI942"/>
  <c r="BH942"/>
  <c r="BG942"/>
  <c r="BF942"/>
  <c r="T942"/>
  <c r="R942"/>
  <c r="P942"/>
  <c r="BI933"/>
  <c r="BH933"/>
  <c r="BG933"/>
  <c r="BF933"/>
  <c r="T933"/>
  <c r="R933"/>
  <c r="P933"/>
  <c r="BI924"/>
  <c r="BH924"/>
  <c r="BG924"/>
  <c r="BF924"/>
  <c r="T924"/>
  <c r="R924"/>
  <c r="P924"/>
  <c r="BI904"/>
  <c r="BH904"/>
  <c r="BG904"/>
  <c r="BF904"/>
  <c r="T904"/>
  <c r="R904"/>
  <c r="P904"/>
  <c r="BI899"/>
  <c r="BH899"/>
  <c r="BG899"/>
  <c r="BF899"/>
  <c r="T899"/>
  <c r="R899"/>
  <c r="P899"/>
  <c r="BI895"/>
  <c r="BH895"/>
  <c r="BG895"/>
  <c r="BF895"/>
  <c r="T895"/>
  <c r="R895"/>
  <c r="P895"/>
  <c r="BI893"/>
  <c r="BH893"/>
  <c r="BG893"/>
  <c r="BF893"/>
  <c r="T893"/>
  <c r="T892"/>
  <c r="R893"/>
  <c r="R892"/>
  <c r="P893"/>
  <c r="P892"/>
  <c r="BI890"/>
  <c r="BH890"/>
  <c r="BG890"/>
  <c r="BF890"/>
  <c r="T890"/>
  <c r="R890"/>
  <c r="P890"/>
  <c r="BI888"/>
  <c r="BH888"/>
  <c r="BG888"/>
  <c r="BF888"/>
  <c r="T888"/>
  <c r="R888"/>
  <c r="P888"/>
  <c r="BI883"/>
  <c r="BH883"/>
  <c r="BG883"/>
  <c r="BF883"/>
  <c r="T883"/>
  <c r="R883"/>
  <c r="P883"/>
  <c r="BI881"/>
  <c r="BH881"/>
  <c r="BG881"/>
  <c r="BF881"/>
  <c r="T881"/>
  <c r="R881"/>
  <c r="P881"/>
  <c r="BI876"/>
  <c r="BH876"/>
  <c r="BG876"/>
  <c r="BF876"/>
  <c r="T876"/>
  <c r="R876"/>
  <c r="P876"/>
  <c r="BI872"/>
  <c r="BH872"/>
  <c r="BG872"/>
  <c r="BF872"/>
  <c r="T872"/>
  <c r="T871"/>
  <c r="R872"/>
  <c r="R871"/>
  <c r="P872"/>
  <c r="P871"/>
  <c r="BI869"/>
  <c r="BH869"/>
  <c r="BG869"/>
  <c r="BF869"/>
  <c r="T869"/>
  <c r="R869"/>
  <c r="P869"/>
  <c r="BI866"/>
  <c r="BH866"/>
  <c r="BG866"/>
  <c r="BF866"/>
  <c r="T866"/>
  <c r="R866"/>
  <c r="P866"/>
  <c r="BI864"/>
  <c r="BH864"/>
  <c r="BG864"/>
  <c r="BF864"/>
  <c r="T864"/>
  <c r="R864"/>
  <c r="P864"/>
  <c r="BI862"/>
  <c r="BH862"/>
  <c r="BG862"/>
  <c r="BF862"/>
  <c r="T862"/>
  <c r="R862"/>
  <c r="P862"/>
  <c r="BI859"/>
  <c r="BH859"/>
  <c r="BG859"/>
  <c r="BF859"/>
  <c r="T859"/>
  <c r="R859"/>
  <c r="P859"/>
  <c r="BI850"/>
  <c r="BH850"/>
  <c r="BG850"/>
  <c r="BF850"/>
  <c r="T850"/>
  <c r="R850"/>
  <c r="P850"/>
  <c r="BI847"/>
  <c r="BH847"/>
  <c r="BG847"/>
  <c r="BF847"/>
  <c r="T847"/>
  <c r="R847"/>
  <c r="P847"/>
  <c r="BI841"/>
  <c r="BH841"/>
  <c r="BG841"/>
  <c r="BF841"/>
  <c r="T841"/>
  <c r="R841"/>
  <c r="P841"/>
  <c r="BI838"/>
  <c r="BH838"/>
  <c r="BG838"/>
  <c r="BF838"/>
  <c r="T838"/>
  <c r="R838"/>
  <c r="P838"/>
  <c r="BI837"/>
  <c r="BH837"/>
  <c r="BG837"/>
  <c r="BF837"/>
  <c r="T837"/>
  <c r="R837"/>
  <c r="P837"/>
  <c r="BI836"/>
  <c r="BH836"/>
  <c r="BG836"/>
  <c r="BF836"/>
  <c r="T836"/>
  <c r="R836"/>
  <c r="P836"/>
  <c r="BI835"/>
  <c r="BH835"/>
  <c r="BG835"/>
  <c r="BF835"/>
  <c r="T835"/>
  <c r="R835"/>
  <c r="P835"/>
  <c r="BI834"/>
  <c r="BH834"/>
  <c r="BG834"/>
  <c r="BF834"/>
  <c r="T834"/>
  <c r="R834"/>
  <c r="P834"/>
  <c r="BI832"/>
  <c r="BH832"/>
  <c r="BG832"/>
  <c r="BF832"/>
  <c r="T832"/>
  <c r="R832"/>
  <c r="P832"/>
  <c r="BI830"/>
  <c r="BH830"/>
  <c r="BG830"/>
  <c r="BF830"/>
  <c r="T830"/>
  <c r="R830"/>
  <c r="P830"/>
  <c r="BI827"/>
  <c r="BH827"/>
  <c r="BG827"/>
  <c r="BF827"/>
  <c r="T827"/>
  <c r="R827"/>
  <c r="P827"/>
  <c r="BI824"/>
  <c r="BH824"/>
  <c r="BG824"/>
  <c r="BF824"/>
  <c r="T824"/>
  <c r="R824"/>
  <c r="P824"/>
  <c r="BI822"/>
  <c r="BH822"/>
  <c r="BG822"/>
  <c r="BF822"/>
  <c r="T822"/>
  <c r="R822"/>
  <c r="P822"/>
  <c r="BI817"/>
  <c r="BH817"/>
  <c r="BG817"/>
  <c r="BF817"/>
  <c r="T817"/>
  <c r="R817"/>
  <c r="P817"/>
  <c r="BI815"/>
  <c r="BH815"/>
  <c r="BG815"/>
  <c r="BF815"/>
  <c r="T815"/>
  <c r="R815"/>
  <c r="P815"/>
  <c r="BI813"/>
  <c r="BH813"/>
  <c r="BG813"/>
  <c r="BF813"/>
  <c r="T813"/>
  <c r="R813"/>
  <c r="P813"/>
  <c r="BI811"/>
  <c r="BH811"/>
  <c r="BG811"/>
  <c r="BF811"/>
  <c r="T811"/>
  <c r="R811"/>
  <c r="P811"/>
  <c r="BI809"/>
  <c r="BH809"/>
  <c r="BG809"/>
  <c r="BF809"/>
  <c r="T809"/>
  <c r="R809"/>
  <c r="P809"/>
  <c r="BI803"/>
  <c r="BH803"/>
  <c r="BG803"/>
  <c r="BF803"/>
  <c r="T803"/>
  <c r="R803"/>
  <c r="P803"/>
  <c r="BI801"/>
  <c r="BH801"/>
  <c r="BG801"/>
  <c r="BF801"/>
  <c r="T801"/>
  <c r="R801"/>
  <c r="P801"/>
  <c r="BI798"/>
  <c r="BH798"/>
  <c r="BG798"/>
  <c r="BF798"/>
  <c r="T798"/>
  <c r="R798"/>
  <c r="P798"/>
  <c r="BI796"/>
  <c r="BH796"/>
  <c r="BG796"/>
  <c r="BF796"/>
  <c r="T796"/>
  <c r="R796"/>
  <c r="P796"/>
  <c r="BI793"/>
  <c r="BH793"/>
  <c r="BG793"/>
  <c r="BF793"/>
  <c r="T793"/>
  <c r="R793"/>
  <c r="P793"/>
  <c r="BI780"/>
  <c r="BH780"/>
  <c r="BG780"/>
  <c r="BF780"/>
  <c r="T780"/>
  <c r="R780"/>
  <c r="P780"/>
  <c r="BI766"/>
  <c r="BH766"/>
  <c r="BG766"/>
  <c r="BF766"/>
  <c r="T766"/>
  <c r="R766"/>
  <c r="P766"/>
  <c r="BI753"/>
  <c r="BH753"/>
  <c r="BG753"/>
  <c r="BF753"/>
  <c r="T753"/>
  <c r="R753"/>
  <c r="P753"/>
  <c r="BI750"/>
  <c r="BH750"/>
  <c r="BG750"/>
  <c r="BF750"/>
  <c r="T750"/>
  <c r="R750"/>
  <c r="P750"/>
  <c r="BI744"/>
  <c r="BH744"/>
  <c r="BG744"/>
  <c r="BF744"/>
  <c r="T744"/>
  <c r="R744"/>
  <c r="P744"/>
  <c r="BI738"/>
  <c r="BH738"/>
  <c r="BG738"/>
  <c r="BF738"/>
  <c r="T738"/>
  <c r="R738"/>
  <c r="P738"/>
  <c r="BI733"/>
  <c r="BH733"/>
  <c r="BG733"/>
  <c r="BF733"/>
  <c r="T733"/>
  <c r="R733"/>
  <c r="P733"/>
  <c r="BI700"/>
  <c r="BH700"/>
  <c r="BG700"/>
  <c r="BF700"/>
  <c r="T700"/>
  <c r="R700"/>
  <c r="P700"/>
  <c r="BI692"/>
  <c r="BH692"/>
  <c r="BG692"/>
  <c r="BF692"/>
  <c r="T692"/>
  <c r="R692"/>
  <c r="P692"/>
  <c r="BI673"/>
  <c r="BH673"/>
  <c r="BG673"/>
  <c r="BF673"/>
  <c r="T673"/>
  <c r="R673"/>
  <c r="P673"/>
  <c r="BI668"/>
  <c r="BH668"/>
  <c r="BG668"/>
  <c r="BF668"/>
  <c r="T668"/>
  <c r="R668"/>
  <c r="P668"/>
  <c r="BI635"/>
  <c r="BH635"/>
  <c r="BG635"/>
  <c r="BF635"/>
  <c r="T635"/>
  <c r="R635"/>
  <c r="P635"/>
  <c r="BI629"/>
  <c r="BH629"/>
  <c r="BG629"/>
  <c r="BF629"/>
  <c r="T629"/>
  <c r="R629"/>
  <c r="P629"/>
  <c r="BI623"/>
  <c r="BH623"/>
  <c r="BG623"/>
  <c r="BF623"/>
  <c r="T623"/>
  <c r="R623"/>
  <c r="P623"/>
  <c r="BI620"/>
  <c r="BH620"/>
  <c r="BG620"/>
  <c r="BF620"/>
  <c r="T620"/>
  <c r="R620"/>
  <c r="P620"/>
  <c r="BI617"/>
  <c r="BH617"/>
  <c r="BG617"/>
  <c r="BF617"/>
  <c r="T617"/>
  <c r="R617"/>
  <c r="P617"/>
  <c r="BI610"/>
  <c r="BH610"/>
  <c r="BG610"/>
  <c r="BF610"/>
  <c r="T610"/>
  <c r="R610"/>
  <c r="P610"/>
  <c r="BI608"/>
  <c r="BH608"/>
  <c r="BG608"/>
  <c r="BF608"/>
  <c r="T608"/>
  <c r="R608"/>
  <c r="P608"/>
  <c r="BI605"/>
  <c r="BH605"/>
  <c r="BG605"/>
  <c r="BF605"/>
  <c r="T605"/>
  <c r="R605"/>
  <c r="P605"/>
  <c r="BI603"/>
  <c r="BH603"/>
  <c r="BG603"/>
  <c r="BF603"/>
  <c r="T603"/>
  <c r="R603"/>
  <c r="P603"/>
  <c r="BI600"/>
  <c r="BH600"/>
  <c r="BG600"/>
  <c r="BF600"/>
  <c r="T600"/>
  <c r="R600"/>
  <c r="P600"/>
  <c r="BI588"/>
  <c r="BH588"/>
  <c r="BG588"/>
  <c r="BF588"/>
  <c r="T588"/>
  <c r="R588"/>
  <c r="P588"/>
  <c r="BI586"/>
  <c r="BH586"/>
  <c r="BG586"/>
  <c r="BF586"/>
  <c r="T586"/>
  <c r="R586"/>
  <c r="P586"/>
  <c r="BI580"/>
  <c r="BH580"/>
  <c r="BG580"/>
  <c r="BF580"/>
  <c r="T580"/>
  <c r="R580"/>
  <c r="P580"/>
  <c r="BI578"/>
  <c r="BH578"/>
  <c r="BG578"/>
  <c r="BF578"/>
  <c r="T578"/>
  <c r="R578"/>
  <c r="P578"/>
  <c r="BI551"/>
  <c r="BH551"/>
  <c r="BG551"/>
  <c r="BF551"/>
  <c r="T551"/>
  <c r="R551"/>
  <c r="P551"/>
  <c r="BI549"/>
  <c r="BH549"/>
  <c r="BG549"/>
  <c r="BF549"/>
  <c r="T549"/>
  <c r="R549"/>
  <c r="P549"/>
  <c r="BI522"/>
  <c r="BH522"/>
  <c r="BG522"/>
  <c r="BF522"/>
  <c r="T522"/>
  <c r="R522"/>
  <c r="P522"/>
  <c r="BI494"/>
  <c r="BH494"/>
  <c r="BG494"/>
  <c r="BF494"/>
  <c r="T494"/>
  <c r="R494"/>
  <c r="P494"/>
  <c r="BI492"/>
  <c r="BH492"/>
  <c r="BG492"/>
  <c r="BF492"/>
  <c r="T492"/>
  <c r="R492"/>
  <c r="P492"/>
  <c r="BI486"/>
  <c r="BH486"/>
  <c r="BG486"/>
  <c r="BF486"/>
  <c r="T486"/>
  <c r="R486"/>
  <c r="P486"/>
  <c r="BI484"/>
  <c r="BH484"/>
  <c r="BG484"/>
  <c r="BF484"/>
  <c r="T484"/>
  <c r="R484"/>
  <c r="P484"/>
  <c r="BI478"/>
  <c r="BH478"/>
  <c r="BG478"/>
  <c r="BF478"/>
  <c r="T478"/>
  <c r="R478"/>
  <c r="P478"/>
  <c r="BI471"/>
  <c r="BH471"/>
  <c r="BG471"/>
  <c r="BF471"/>
  <c r="T471"/>
  <c r="R471"/>
  <c r="P471"/>
  <c r="BI459"/>
  <c r="BH459"/>
  <c r="BG459"/>
  <c r="BF459"/>
  <c r="T459"/>
  <c r="R459"/>
  <c r="P459"/>
  <c r="BI457"/>
  <c r="BH457"/>
  <c r="BG457"/>
  <c r="BF457"/>
  <c r="T457"/>
  <c r="R457"/>
  <c r="P457"/>
  <c r="BI455"/>
  <c r="BH455"/>
  <c r="BG455"/>
  <c r="BF455"/>
  <c r="T455"/>
  <c r="R455"/>
  <c r="P455"/>
  <c r="BI453"/>
  <c r="BH453"/>
  <c r="BG453"/>
  <c r="BF453"/>
  <c r="T453"/>
  <c r="R453"/>
  <c r="P453"/>
  <c r="BI451"/>
  <c r="BH451"/>
  <c r="BG451"/>
  <c r="BF451"/>
  <c r="T451"/>
  <c r="R451"/>
  <c r="P451"/>
  <c r="BI449"/>
  <c r="BH449"/>
  <c r="BG449"/>
  <c r="BF449"/>
  <c r="T449"/>
  <c r="R449"/>
  <c r="P449"/>
  <c r="BI447"/>
  <c r="BH447"/>
  <c r="BG447"/>
  <c r="BF447"/>
  <c r="T447"/>
  <c r="R447"/>
  <c r="P447"/>
  <c r="BI445"/>
  <c r="BH445"/>
  <c r="BG445"/>
  <c r="BF445"/>
  <c r="T445"/>
  <c r="R445"/>
  <c r="P445"/>
  <c r="BI441"/>
  <c r="BH441"/>
  <c r="BG441"/>
  <c r="BF441"/>
  <c r="T441"/>
  <c r="R441"/>
  <c r="P441"/>
  <c r="BI438"/>
  <c r="BH438"/>
  <c r="BG438"/>
  <c r="BF438"/>
  <c r="T438"/>
  <c r="R438"/>
  <c r="P438"/>
  <c r="BI436"/>
  <c r="BH436"/>
  <c r="BG436"/>
  <c r="BF436"/>
  <c r="T436"/>
  <c r="R436"/>
  <c r="P436"/>
  <c r="BI434"/>
  <c r="BH434"/>
  <c r="BG434"/>
  <c r="BF434"/>
  <c r="T434"/>
  <c r="R434"/>
  <c r="P434"/>
  <c r="BI432"/>
  <c r="BH432"/>
  <c r="BG432"/>
  <c r="BF432"/>
  <c r="T432"/>
  <c r="R432"/>
  <c r="P432"/>
  <c r="BI430"/>
  <c r="BH430"/>
  <c r="BG430"/>
  <c r="BF430"/>
  <c r="T430"/>
  <c r="R430"/>
  <c r="P430"/>
  <c r="BI428"/>
  <c r="BH428"/>
  <c r="BG428"/>
  <c r="BF428"/>
  <c r="T428"/>
  <c r="R428"/>
  <c r="P428"/>
  <c r="BI412"/>
  <c r="BH412"/>
  <c r="BG412"/>
  <c r="BF412"/>
  <c r="T412"/>
  <c r="R412"/>
  <c r="P412"/>
  <c r="BI406"/>
  <c r="BH406"/>
  <c r="BG406"/>
  <c r="BF406"/>
  <c r="T406"/>
  <c r="R406"/>
  <c r="P406"/>
  <c r="BI400"/>
  <c r="BH400"/>
  <c r="BG400"/>
  <c r="BF400"/>
  <c r="T400"/>
  <c r="R400"/>
  <c r="P400"/>
  <c r="BI392"/>
  <c r="BH392"/>
  <c r="BG392"/>
  <c r="BF392"/>
  <c r="T392"/>
  <c r="R392"/>
  <c r="P392"/>
  <c r="BI386"/>
  <c r="BH386"/>
  <c r="BG386"/>
  <c r="BF386"/>
  <c r="T386"/>
  <c r="R386"/>
  <c r="P386"/>
  <c r="BI382"/>
  <c r="BH382"/>
  <c r="BG382"/>
  <c r="BF382"/>
  <c r="T382"/>
  <c r="R382"/>
  <c r="P382"/>
  <c r="BI380"/>
  <c r="BH380"/>
  <c r="BG380"/>
  <c r="BF380"/>
  <c r="T380"/>
  <c r="R380"/>
  <c r="P380"/>
  <c r="BI368"/>
  <c r="BH368"/>
  <c r="BG368"/>
  <c r="BF368"/>
  <c r="T368"/>
  <c r="R368"/>
  <c r="P368"/>
  <c r="BI366"/>
  <c r="BH366"/>
  <c r="BG366"/>
  <c r="BF366"/>
  <c r="T366"/>
  <c r="R366"/>
  <c r="P366"/>
  <c r="BI359"/>
  <c r="BH359"/>
  <c r="BG359"/>
  <c r="BF359"/>
  <c r="T359"/>
  <c r="R359"/>
  <c r="P359"/>
  <c r="BI357"/>
  <c r="BH357"/>
  <c r="BG357"/>
  <c r="BF357"/>
  <c r="T357"/>
  <c r="R357"/>
  <c r="P357"/>
  <c r="BI350"/>
  <c r="BH350"/>
  <c r="BG350"/>
  <c r="BF350"/>
  <c r="T350"/>
  <c r="R350"/>
  <c r="P350"/>
  <c r="BI343"/>
  <c r="BH343"/>
  <c r="BG343"/>
  <c r="BF343"/>
  <c r="T343"/>
  <c r="R343"/>
  <c r="P343"/>
  <c r="BI311"/>
  <c r="BH311"/>
  <c r="BG311"/>
  <c r="BF311"/>
  <c r="T311"/>
  <c r="R311"/>
  <c r="P311"/>
  <c r="BI309"/>
  <c r="BH309"/>
  <c r="BG309"/>
  <c r="BF309"/>
  <c r="T309"/>
  <c r="R309"/>
  <c r="P309"/>
  <c r="BI305"/>
  <c r="BH305"/>
  <c r="BG305"/>
  <c r="BF305"/>
  <c r="T305"/>
  <c r="R305"/>
  <c r="P305"/>
  <c r="BI301"/>
  <c r="BH301"/>
  <c r="BG301"/>
  <c r="BF301"/>
  <c r="T301"/>
  <c r="R301"/>
  <c r="P301"/>
  <c r="BI296"/>
  <c r="BH296"/>
  <c r="BG296"/>
  <c r="BF296"/>
  <c r="T296"/>
  <c r="R296"/>
  <c r="P296"/>
  <c r="BI285"/>
  <c r="BH285"/>
  <c r="BG285"/>
  <c r="BF285"/>
  <c r="T285"/>
  <c r="R285"/>
  <c r="P285"/>
  <c r="BI282"/>
  <c r="BH282"/>
  <c r="BG282"/>
  <c r="BF282"/>
  <c r="T282"/>
  <c r="R282"/>
  <c r="P282"/>
  <c r="BI277"/>
  <c r="BH277"/>
  <c r="BG277"/>
  <c r="BF277"/>
  <c r="T277"/>
  <c r="R277"/>
  <c r="P277"/>
  <c r="BI268"/>
  <c r="BH268"/>
  <c r="BG268"/>
  <c r="BF268"/>
  <c r="T268"/>
  <c r="R268"/>
  <c r="P268"/>
  <c r="BI265"/>
  <c r="BH265"/>
  <c r="BG265"/>
  <c r="BF265"/>
  <c r="T265"/>
  <c r="R265"/>
  <c r="P265"/>
  <c r="BI260"/>
  <c r="BH260"/>
  <c r="BG260"/>
  <c r="BF260"/>
  <c r="T260"/>
  <c r="R260"/>
  <c r="P260"/>
  <c r="BI257"/>
  <c r="BH257"/>
  <c r="BG257"/>
  <c r="BF257"/>
  <c r="T257"/>
  <c r="R257"/>
  <c r="P257"/>
  <c r="BI254"/>
  <c r="BH254"/>
  <c r="BG254"/>
  <c r="BF254"/>
  <c r="T254"/>
  <c r="R254"/>
  <c r="P254"/>
  <c r="BI248"/>
  <c r="BH248"/>
  <c r="BG248"/>
  <c r="BF248"/>
  <c r="T248"/>
  <c r="R248"/>
  <c r="P248"/>
  <c r="BI245"/>
  <c r="BH245"/>
  <c r="BG245"/>
  <c r="BF245"/>
  <c r="T245"/>
  <c r="R245"/>
  <c r="P245"/>
  <c r="BI242"/>
  <c r="BH242"/>
  <c r="BG242"/>
  <c r="BF242"/>
  <c r="T242"/>
  <c r="R242"/>
  <c r="P242"/>
  <c r="BI238"/>
  <c r="BH238"/>
  <c r="BG238"/>
  <c r="BF238"/>
  <c r="T238"/>
  <c r="R238"/>
  <c r="P238"/>
  <c r="BI234"/>
  <c r="BH234"/>
  <c r="BG234"/>
  <c r="BF234"/>
  <c r="T234"/>
  <c r="R234"/>
  <c r="P234"/>
  <c r="BI232"/>
  <c r="BH232"/>
  <c r="BG232"/>
  <c r="BF232"/>
  <c r="T232"/>
  <c r="R232"/>
  <c r="P232"/>
  <c r="BI230"/>
  <c r="BH230"/>
  <c r="BG230"/>
  <c r="BF230"/>
  <c r="T230"/>
  <c r="R230"/>
  <c r="P230"/>
  <c r="BI227"/>
  <c r="BH227"/>
  <c r="BG227"/>
  <c r="BF227"/>
  <c r="T227"/>
  <c r="R227"/>
  <c r="P227"/>
  <c r="BI224"/>
  <c r="BH224"/>
  <c r="BG224"/>
  <c r="BF224"/>
  <c r="T224"/>
  <c r="R224"/>
  <c r="P224"/>
  <c r="BI221"/>
  <c r="BH221"/>
  <c r="BG221"/>
  <c r="BF221"/>
  <c r="T221"/>
  <c r="R221"/>
  <c r="P221"/>
  <c r="BI219"/>
  <c r="BH219"/>
  <c r="BG219"/>
  <c r="BF219"/>
  <c r="T219"/>
  <c r="R219"/>
  <c r="P219"/>
  <c r="BI216"/>
  <c r="BH216"/>
  <c r="BG216"/>
  <c r="BF216"/>
  <c r="T216"/>
  <c r="R216"/>
  <c r="P216"/>
  <c r="BI211"/>
  <c r="BH211"/>
  <c r="BG211"/>
  <c r="BF211"/>
  <c r="T211"/>
  <c r="R211"/>
  <c r="P211"/>
  <c r="BI208"/>
  <c r="BH208"/>
  <c r="BG208"/>
  <c r="BF208"/>
  <c r="T208"/>
  <c r="R208"/>
  <c r="P208"/>
  <c r="BI206"/>
  <c r="BH206"/>
  <c r="BG206"/>
  <c r="BF206"/>
  <c r="T206"/>
  <c r="R206"/>
  <c r="P206"/>
  <c r="BI203"/>
  <c r="BH203"/>
  <c r="BG203"/>
  <c r="BF203"/>
  <c r="T203"/>
  <c r="R203"/>
  <c r="P203"/>
  <c r="BI198"/>
  <c r="BH198"/>
  <c r="BG198"/>
  <c r="BF198"/>
  <c r="T198"/>
  <c r="R198"/>
  <c r="P198"/>
  <c r="BI192"/>
  <c r="BH192"/>
  <c r="BG192"/>
  <c r="BF192"/>
  <c r="T192"/>
  <c r="R192"/>
  <c r="P192"/>
  <c r="BI189"/>
  <c r="BH189"/>
  <c r="BG189"/>
  <c r="BF189"/>
  <c r="T189"/>
  <c r="R189"/>
  <c r="P189"/>
  <c r="BI186"/>
  <c r="BH186"/>
  <c r="BG186"/>
  <c r="BF186"/>
  <c r="T186"/>
  <c r="R186"/>
  <c r="P186"/>
  <c r="BI183"/>
  <c r="BH183"/>
  <c r="BG183"/>
  <c r="BF183"/>
  <c r="T183"/>
  <c r="R183"/>
  <c r="P183"/>
  <c r="BI177"/>
  <c r="BH177"/>
  <c r="BG177"/>
  <c r="BF177"/>
  <c r="T177"/>
  <c r="R177"/>
  <c r="P177"/>
  <c r="BI175"/>
  <c r="BH175"/>
  <c r="BG175"/>
  <c r="BF175"/>
  <c r="T175"/>
  <c r="R175"/>
  <c r="P175"/>
  <c r="BI167"/>
  <c r="BH167"/>
  <c r="BG167"/>
  <c r="BF167"/>
  <c r="T167"/>
  <c r="R167"/>
  <c r="P167"/>
  <c r="BI161"/>
  <c r="BH161"/>
  <c r="BG161"/>
  <c r="BF161"/>
  <c r="T161"/>
  <c r="R161"/>
  <c r="P161"/>
  <c r="BI157"/>
  <c r="BH157"/>
  <c r="BG157"/>
  <c r="BF157"/>
  <c r="T157"/>
  <c r="R157"/>
  <c r="P157"/>
  <c r="BI149"/>
  <c r="BH149"/>
  <c r="BG149"/>
  <c r="BF149"/>
  <c r="T149"/>
  <c r="R149"/>
  <c r="P149"/>
  <c r="BI143"/>
  <c r="BH143"/>
  <c r="BG143"/>
  <c r="BF143"/>
  <c r="T143"/>
  <c r="R143"/>
  <c r="P143"/>
  <c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BI129"/>
  <c r="BH129"/>
  <c r="BG129"/>
  <c r="BF129"/>
  <c r="T129"/>
  <c r="R129"/>
  <c r="P129"/>
  <c r="BI123"/>
  <c r="BH123"/>
  <c r="BG123"/>
  <c r="BF123"/>
  <c r="T123"/>
  <c r="R123"/>
  <c r="P123"/>
  <c r="BI121"/>
  <c r="BH121"/>
  <c r="BG121"/>
  <c r="BF121"/>
  <c r="T121"/>
  <c r="R121"/>
  <c r="P121"/>
  <c r="BI118"/>
  <c r="BH118"/>
  <c r="BG118"/>
  <c r="BF118"/>
  <c r="T118"/>
  <c r="R118"/>
  <c r="P118"/>
  <c r="BI116"/>
  <c r="BH116"/>
  <c r="BG116"/>
  <c r="BF116"/>
  <c r="T116"/>
  <c r="R116"/>
  <c r="P116"/>
  <c r="BI114"/>
  <c r="BH114"/>
  <c r="BG114"/>
  <c r="BF114"/>
  <c r="T114"/>
  <c r="R114"/>
  <c r="P114"/>
  <c r="J108"/>
  <c r="J107"/>
  <c r="F107"/>
  <c r="F105"/>
  <c r="E103"/>
  <c r="J59"/>
  <c r="J58"/>
  <c r="F58"/>
  <c r="F56"/>
  <c r="E54"/>
  <c r="J20"/>
  <c r="E20"/>
  <c r="F59"/>
  <c r="J19"/>
  <c r="J14"/>
  <c r="J56"/>
  <c r="E7"/>
  <c r="E99"/>
  <c i="1" r="L50"/>
  <c r="AM50"/>
  <c r="AM49"/>
  <c r="L49"/>
  <c r="AM47"/>
  <c r="L47"/>
  <c r="L45"/>
  <c r="L44"/>
  <c i="2" r="J1437"/>
  <c r="BK1152"/>
  <c r="BK1045"/>
  <c r="J970"/>
  <c r="BK847"/>
  <c r="J459"/>
  <c r="BK282"/>
  <c r="BK149"/>
  <c r="J1404"/>
  <c r="BK1231"/>
  <c r="BK1047"/>
  <c r="BK942"/>
  <c r="J809"/>
  <c r="BK445"/>
  <c r="J309"/>
  <c r="J167"/>
  <c r="BK1474"/>
  <c r="BK1384"/>
  <c r="BK1127"/>
  <c r="J869"/>
  <c r="J830"/>
  <c r="J600"/>
  <c r="J436"/>
  <c r="J248"/>
  <c i="1" r="AS63"/>
  <c i="2" r="BK1119"/>
  <c r="BK1041"/>
  <c r="J976"/>
  <c r="J838"/>
  <c r="BK700"/>
  <c r="BK451"/>
  <c r="J301"/>
  <c r="J149"/>
  <c i="3" r="J131"/>
  <c r="BK131"/>
  <c i="4" r="J240"/>
  <c r="BK138"/>
  <c r="BK150"/>
  <c r="BK236"/>
  <c r="BK179"/>
  <c r="J145"/>
  <c i="5" r="J978"/>
  <c r="J729"/>
  <c r="BK605"/>
  <c r="J486"/>
  <c r="BK235"/>
  <c r="J137"/>
  <c r="J824"/>
  <c r="BK697"/>
  <c r="J568"/>
  <c r="J432"/>
  <c r="J369"/>
  <c r="BK331"/>
  <c r="J995"/>
  <c r="J740"/>
  <c r="BK649"/>
  <c r="BK486"/>
  <c r="BK256"/>
  <c r="J1062"/>
  <c r="J999"/>
  <c r="BK877"/>
  <c r="J678"/>
  <c r="J622"/>
  <c r="BK595"/>
  <c r="J533"/>
  <c r="BK444"/>
  <c r="BK398"/>
  <c r="BK358"/>
  <c r="BK211"/>
  <c r="BK146"/>
  <c i="6" r="J198"/>
  <c r="BK206"/>
  <c r="BK177"/>
  <c r="J145"/>
  <c r="J256"/>
  <c r="J161"/>
  <c r="J264"/>
  <c r="J211"/>
  <c i="7" r="BK229"/>
  <c r="J117"/>
  <c r="BK153"/>
  <c r="J219"/>
  <c r="BK105"/>
  <c r="J171"/>
  <c i="8" r="BK347"/>
  <c r="BK303"/>
  <c r="BK252"/>
  <c r="BK231"/>
  <c r="J142"/>
  <c r="BK293"/>
  <c r="J177"/>
  <c r="BK390"/>
  <c r="J303"/>
  <c r="BK235"/>
  <c r="BK161"/>
  <c i="9" r="J438"/>
  <c r="J328"/>
  <c r="J269"/>
  <c r="J122"/>
  <c r="J399"/>
  <c r="J198"/>
  <c r="BK468"/>
  <c r="J321"/>
  <c r="J247"/>
  <c r="BK139"/>
  <c r="BK399"/>
  <c r="J258"/>
  <c r="J116"/>
  <c i="10" r="BK217"/>
  <c r="J176"/>
  <c r="J231"/>
  <c r="J174"/>
  <c r="BK250"/>
  <c r="J195"/>
  <c r="BK164"/>
  <c r="BK266"/>
  <c r="J184"/>
  <c r="BK120"/>
  <c i="11" r="J133"/>
  <c r="J105"/>
  <c r="BK142"/>
  <c r="BK190"/>
  <c r="BK122"/>
  <c i="12" r="BK262"/>
  <c r="J168"/>
  <c r="J262"/>
  <c r="J200"/>
  <c r="BK126"/>
  <c r="J235"/>
  <c r="BK183"/>
  <c r="J317"/>
  <c r="BK273"/>
  <c r="BK160"/>
  <c i="13" r="BK112"/>
  <c r="J108"/>
  <c r="BK114"/>
  <c r="J107"/>
  <c i="14" r="J246"/>
  <c r="BK212"/>
  <c r="BK114"/>
  <c r="BK225"/>
  <c r="J200"/>
  <c r="J120"/>
  <c r="J208"/>
  <c r="J173"/>
  <c r="BK229"/>
  <c r="J214"/>
  <c r="J161"/>
  <c i="15" r="BK174"/>
  <c r="BK108"/>
  <c r="J174"/>
  <c r="BK172"/>
  <c r="BK179"/>
  <c r="J145"/>
  <c i="16" r="J168"/>
  <c r="BK153"/>
  <c r="J101"/>
  <c i="17" r="J198"/>
  <c r="J156"/>
  <c r="BK175"/>
  <c r="J175"/>
  <c r="BK112"/>
  <c i="18" r="J108"/>
  <c r="J111"/>
  <c r="J125"/>
  <c r="BK169"/>
  <c i="20" r="J133"/>
  <c r="BK141"/>
  <c r="BK166"/>
  <c i="21" r="BK109"/>
  <c r="BK129"/>
  <c i="2" r="BK1439"/>
  <c r="BK1263"/>
  <c r="J1119"/>
  <c r="BK1026"/>
  <c r="BK832"/>
  <c r="BK551"/>
  <c r="J434"/>
  <c r="J161"/>
  <c r="J1299"/>
  <c r="BK1109"/>
  <c r="BK1021"/>
  <c r="J951"/>
  <c r="BK813"/>
  <c r="BK673"/>
  <c r="BK453"/>
  <c r="J282"/>
  <c r="J175"/>
  <c r="BK1407"/>
  <c r="BK1299"/>
  <c r="BK1094"/>
  <c r="BK924"/>
  <c r="J824"/>
  <c r="BK586"/>
  <c r="J260"/>
  <c r="BK189"/>
  <c r="J1263"/>
  <c r="J1102"/>
  <c r="J866"/>
  <c r="BK766"/>
  <c r="BK459"/>
  <c r="BK357"/>
  <c r="J198"/>
  <c i="3" r="J148"/>
  <c r="J145"/>
  <c r="BK148"/>
  <c i="4" r="BK246"/>
  <c r="BK152"/>
  <c r="J236"/>
  <c r="BK129"/>
  <c r="J244"/>
  <c r="BK101"/>
  <c r="J138"/>
  <c i="5" r="J922"/>
  <c r="BK719"/>
  <c r="BK617"/>
  <c r="BK535"/>
  <c r="J381"/>
  <c r="BK191"/>
  <c r="BK990"/>
  <c r="J724"/>
  <c r="J612"/>
  <c r="J581"/>
  <c r="BK428"/>
  <c r="J403"/>
  <c r="J175"/>
  <c r="BK137"/>
  <c r="BK865"/>
  <c r="BK733"/>
  <c r="BK610"/>
  <c r="BK480"/>
  <c r="J380"/>
  <c r="J113"/>
  <c r="BK1001"/>
  <c r="BK898"/>
  <c r="BK692"/>
  <c r="BK615"/>
  <c r="BK538"/>
  <c r="BK441"/>
  <c r="J405"/>
  <c r="BK367"/>
  <c r="J274"/>
  <c r="J165"/>
  <c i="6" r="BK211"/>
  <c r="J208"/>
  <c r="J179"/>
  <c r="BK161"/>
  <c r="J273"/>
  <c r="BK157"/>
  <c r="J112"/>
  <c r="BK208"/>
  <c i="7" r="BK234"/>
  <c r="BK140"/>
  <c r="BK217"/>
  <c r="J244"/>
  <c r="J250"/>
  <c r="BK145"/>
  <c i="8" r="BK331"/>
  <c r="J281"/>
  <c r="BK189"/>
  <c r="BK326"/>
  <c r="J275"/>
  <c r="BK128"/>
  <c r="BK312"/>
  <c r="J243"/>
  <c r="J390"/>
  <c r="J312"/>
  <c r="BK265"/>
  <c r="BK137"/>
  <c i="9" r="J426"/>
  <c r="BK289"/>
  <c r="BK191"/>
  <c r="BK281"/>
  <c r="J191"/>
  <c r="BK487"/>
  <c r="BK308"/>
  <c r="J241"/>
  <c r="BK116"/>
  <c r="J352"/>
  <c r="J208"/>
  <c i="10" r="J233"/>
  <c r="BK184"/>
  <c r="J114"/>
  <c r="BK222"/>
  <c r="J168"/>
  <c r="J255"/>
  <c r="J203"/>
  <c r="J133"/>
  <c r="BK231"/>
  <c r="BK194"/>
  <c r="BK151"/>
  <c r="BK118"/>
  <c i="11" r="BK134"/>
  <c r="J113"/>
  <c r="BK148"/>
  <c r="J148"/>
  <c r="J123"/>
  <c i="12" r="BK286"/>
  <c r="BK181"/>
  <c r="BK297"/>
  <c r="BK188"/>
  <c r="J141"/>
  <c r="BK223"/>
  <c r="BK145"/>
  <c r="J297"/>
  <c r="J202"/>
  <c r="BK120"/>
  <c i="13" r="BK95"/>
  <c r="J92"/>
  <c r="J109"/>
  <c r="J89"/>
  <c i="14" r="J237"/>
  <c r="J184"/>
  <c r="BK237"/>
  <c r="BK208"/>
  <c r="J141"/>
  <c r="J241"/>
  <c r="J170"/>
  <c r="BK228"/>
  <c r="J187"/>
  <c i="15" r="J168"/>
  <c r="BK113"/>
  <c r="J154"/>
  <c r="BK176"/>
  <c r="BK116"/>
  <c r="BK158"/>
  <c i="16" r="BK135"/>
  <c r="J100"/>
  <c r="J102"/>
  <c r="J130"/>
  <c i="17" r="BK211"/>
  <c r="J116"/>
  <c r="J104"/>
  <c r="BK141"/>
  <c i="18" r="BK104"/>
  <c r="J129"/>
  <c r="J151"/>
  <c i="19" r="BK88"/>
  <c i="20" r="J88"/>
  <c r="BK105"/>
  <c r="BK121"/>
  <c i="21" r="BK136"/>
  <c r="J131"/>
  <c r="J122"/>
  <c i="2" r="J1384"/>
  <c r="BK1250"/>
  <c r="BK1134"/>
  <c r="BK1032"/>
  <c r="J895"/>
  <c r="J859"/>
  <c r="BK750"/>
  <c r="J471"/>
  <c r="J400"/>
  <c r="BK232"/>
  <c r="BK143"/>
  <c r="J1410"/>
  <c r="BK1245"/>
  <c r="J1074"/>
  <c r="J999"/>
  <c r="BK835"/>
  <c r="BK610"/>
  <c r="J428"/>
  <c r="BK285"/>
  <c r="J143"/>
  <c r="BK1435"/>
  <c r="J1283"/>
  <c r="J1117"/>
  <c r="BK1007"/>
  <c r="BK827"/>
  <c r="BK620"/>
  <c r="BK438"/>
  <c r="BK206"/>
  <c r="J1439"/>
  <c r="BK1087"/>
  <c r="BK1009"/>
  <c r="J876"/>
  <c r="J813"/>
  <c r="J455"/>
  <c r="J285"/>
  <c r="J138"/>
  <c i="3" r="BK115"/>
  <c r="BK97"/>
  <c i="4" r="J260"/>
  <c r="J143"/>
  <c r="BK143"/>
  <c r="J255"/>
  <c r="J253"/>
  <c r="BK158"/>
  <c i="5" r="BK981"/>
  <c r="BK774"/>
  <c r="J681"/>
  <c r="BK586"/>
  <c r="BK432"/>
  <c r="J259"/>
  <c r="BK125"/>
  <c r="J883"/>
  <c r="BK722"/>
  <c r="J652"/>
  <c r="J624"/>
  <c r="J538"/>
  <c r="BK434"/>
  <c r="BK382"/>
  <c r="BK277"/>
  <c r="BK113"/>
  <c r="J871"/>
  <c r="BK702"/>
  <c r="J657"/>
  <c r="BK498"/>
  <c r="J387"/>
  <c r="BK196"/>
  <c r="J1057"/>
  <c r="J1022"/>
  <c r="J711"/>
  <c r="J654"/>
  <c r="BK612"/>
  <c r="BK559"/>
  <c r="J492"/>
  <c r="BK410"/>
  <c r="BK369"/>
  <c r="BK239"/>
  <c r="BK188"/>
  <c i="6" r="J269"/>
  <c r="J194"/>
  <c r="J170"/>
  <c r="J133"/>
  <c r="BK248"/>
  <c r="BK201"/>
  <c r="J121"/>
  <c r="BK235"/>
  <c r="J98"/>
  <c i="7" r="J153"/>
  <c r="J138"/>
  <c r="BK250"/>
  <c r="J192"/>
  <c r="BK117"/>
  <c i="8" r="J317"/>
  <c r="BK275"/>
  <c r="J202"/>
  <c r="BK386"/>
  <c r="J342"/>
  <c r="BK290"/>
  <c r="BK164"/>
  <c r="BK317"/>
  <c r="J270"/>
  <c r="J206"/>
  <c r="J107"/>
  <c r="J302"/>
  <c r="BK241"/>
  <c r="J169"/>
  <c r="BK107"/>
  <c i="9" r="BK444"/>
  <c r="BK340"/>
  <c r="J264"/>
  <c r="BK472"/>
  <c r="J444"/>
  <c r="J289"/>
  <c r="J222"/>
  <c r="J446"/>
  <c r="BK315"/>
  <c r="BK239"/>
  <c r="J421"/>
  <c r="BK292"/>
  <c r="BK198"/>
  <c i="10" r="BK235"/>
  <c r="J187"/>
  <c r="J267"/>
  <c r="BK223"/>
  <c r="J175"/>
  <c r="BK259"/>
  <c r="J197"/>
  <c r="BK165"/>
  <c r="BK249"/>
  <c r="BK202"/>
  <c r="J171"/>
  <c r="J123"/>
  <c i="11" r="J135"/>
  <c r="J116"/>
  <c r="J149"/>
  <c r="BK164"/>
  <c r="BK99"/>
  <c i="12" r="J257"/>
  <c r="J188"/>
  <c r="J102"/>
  <c r="J221"/>
  <c r="J160"/>
  <c r="J277"/>
  <c r="BK227"/>
  <c r="BK141"/>
  <c r="J292"/>
  <c r="J219"/>
  <c r="J152"/>
  <c i="13" r="BK109"/>
  <c r="BK116"/>
  <c r="J91"/>
  <c r="J110"/>
  <c r="BK92"/>
  <c i="14" r="J225"/>
  <c r="BK179"/>
  <c r="BK248"/>
  <c r="BK221"/>
  <c r="J193"/>
  <c r="BK125"/>
  <c r="BK216"/>
  <c r="J185"/>
  <c r="J232"/>
  <c r="J199"/>
  <c i="15" r="BK181"/>
  <c r="J137"/>
  <c r="BK201"/>
  <c r="BK107"/>
  <c r="BK147"/>
  <c r="BK198"/>
  <c r="J147"/>
  <c i="16" r="J174"/>
  <c r="BK157"/>
  <c r="BK127"/>
  <c r="J181"/>
  <c r="BK102"/>
  <c i="17" r="BK214"/>
  <c r="BK101"/>
  <c r="BK209"/>
  <c r="BK120"/>
  <c i="18" r="J174"/>
  <c r="J100"/>
  <c r="J179"/>
  <c r="BK103"/>
  <c i="19" r="F36"/>
  <c i="1" r="BA78"/>
  <c i="20" r="J118"/>
  <c i="21" r="J119"/>
  <c r="BK120"/>
  <c i="2" r="BK138"/>
  <c r="J1402"/>
  <c r="J1247"/>
  <c r="BK1112"/>
  <c r="BK1023"/>
  <c r="BK933"/>
  <c r="J827"/>
  <c r="BK494"/>
  <c r="J386"/>
  <c r="BK265"/>
  <c r="BK114"/>
  <c r="J1362"/>
  <c r="J1114"/>
  <c r="BK994"/>
  <c r="J815"/>
  <c r="BK603"/>
  <c r="J453"/>
  <c r="J366"/>
  <c r="BK216"/>
  <c r="J114"/>
  <c r="J1127"/>
  <c r="J1070"/>
  <c r="J1028"/>
  <c r="BK899"/>
  <c r="BK830"/>
  <c r="BK744"/>
  <c r="J432"/>
  <c r="J296"/>
  <c r="J134"/>
  <c i="3" r="BK117"/>
  <c r="BK124"/>
  <c i="4" r="J210"/>
  <c r="BK260"/>
  <c r="BK212"/>
  <c r="J234"/>
  <c r="BK126"/>
  <c i="5" r="J946"/>
  <c r="J722"/>
  <c r="BK665"/>
  <c r="BK579"/>
  <c r="J516"/>
  <c r="BK355"/>
  <c r="J188"/>
  <c r="BK910"/>
  <c r="BK757"/>
  <c r="J663"/>
  <c r="J588"/>
  <c r="J535"/>
  <c r="J430"/>
  <c r="J358"/>
  <c r="J134"/>
  <c r="J705"/>
  <c r="J647"/>
  <c r="BK474"/>
  <c r="BK389"/>
  <c r="BK204"/>
  <c r="BK140"/>
  <c r="BK997"/>
  <c r="BK819"/>
  <c i="8" r="J360"/>
  <c r="J292"/>
  <c r="BK183"/>
  <c r="J326"/>
  <c r="J260"/>
  <c r="BK150"/>
  <c r="BK379"/>
  <c r="BK284"/>
  <c r="BK239"/>
  <c r="J128"/>
  <c i="9" r="J423"/>
  <c r="BK334"/>
  <c r="BK210"/>
  <c r="J487"/>
  <c r="J441"/>
  <c r="J277"/>
  <c r="J514"/>
  <c r="J346"/>
  <c r="BK274"/>
  <c r="BK131"/>
  <c r="J308"/>
  <c r="J253"/>
  <c i="10" r="BK257"/>
  <c r="BK185"/>
  <c r="J125"/>
  <c r="BK220"/>
  <c r="BK158"/>
  <c r="J194"/>
  <c r="BK166"/>
  <c r="J227"/>
  <c r="J182"/>
  <c r="BK124"/>
  <c i="11" r="BK128"/>
  <c r="J120"/>
  <c r="BK162"/>
  <c r="J146"/>
  <c i="12" r="J322"/>
  <c r="BK221"/>
  <c r="J166"/>
  <c r="J233"/>
  <c r="J186"/>
  <c r="BK275"/>
  <c r="BK191"/>
  <c r="J135"/>
  <c r="J275"/>
  <c r="BK198"/>
  <c r="BK104"/>
  <c i="13" r="J112"/>
  <c r="BK113"/>
  <c r="BK90"/>
  <c i="14" r="BK215"/>
  <c r="BK149"/>
  <c r="BK246"/>
  <c r="J217"/>
  <c r="J114"/>
  <c r="J207"/>
  <c r="J164"/>
  <c r="BK219"/>
  <c r="J186"/>
  <c i="15" r="J204"/>
  <c r="J104"/>
  <c r="J143"/>
  <c r="BK152"/>
  <c r="J111"/>
  <c r="BK170"/>
  <c i="16" r="J163"/>
  <c r="BK173"/>
  <c r="BK101"/>
  <c i="17" r="J209"/>
  <c r="J211"/>
  <c r="J112"/>
  <c r="J131"/>
  <c i="18" r="BK106"/>
  <c r="J104"/>
  <c r="BK132"/>
  <c i="20" r="J166"/>
  <c r="J91"/>
  <c r="BK118"/>
  <c r="BK131"/>
  <c i="21" r="J138"/>
  <c r="J111"/>
  <c r="J99"/>
  <c r="J109"/>
  <c i="2" r="BK1362"/>
  <c r="BK1178"/>
  <c r="BK1053"/>
  <c r="BK951"/>
  <c r="J798"/>
  <c r="J580"/>
  <c r="BK428"/>
  <c r="J242"/>
  <c r="J136"/>
  <c r="J1400"/>
  <c r="BK1153"/>
  <c r="J1076"/>
  <c r="J1007"/>
  <c r="BK895"/>
  <c r="J780"/>
  <c r="J522"/>
  <c r="J350"/>
  <c r="BK208"/>
  <c r="BK1433"/>
  <c r="BK1329"/>
  <c r="BK1068"/>
  <c r="J979"/>
  <c r="J822"/>
  <c r="BK605"/>
  <c r="J368"/>
  <c r="J208"/>
  <c r="J1435"/>
  <c r="BK1104"/>
  <c r="J1023"/>
  <c r="J881"/>
  <c r="BK824"/>
  <c r="J620"/>
  <c r="BK359"/>
  <c r="BK254"/>
  <c i="3" r="J103"/>
  <c r="J142"/>
  <c r="J120"/>
  <c i="4" r="J158"/>
  <c r="BK224"/>
  <c r="BK124"/>
  <c r="BK222"/>
  <c r="J179"/>
  <c r="J101"/>
  <c i="5" r="BK824"/>
  <c r="J636"/>
  <c r="J528"/>
  <c r="J196"/>
  <c r="J1001"/>
  <c r="BK740"/>
  <c r="J665"/>
  <c r="J480"/>
  <c r="J407"/>
  <c r="J355"/>
  <c r="BK159"/>
  <c r="J968"/>
  <c r="BK729"/>
  <c r="BK684"/>
  <c r="J555"/>
  <c r="J378"/>
  <c r="J191"/>
  <c r="BK1051"/>
  <c r="J971"/>
  <c r="J719"/>
  <c r="J644"/>
  <c r="J610"/>
  <c r="BK544"/>
  <c r="J424"/>
  <c r="J372"/>
  <c r="BK265"/>
  <c r="BK179"/>
  <c i="6" r="J235"/>
  <c r="BK213"/>
  <c r="J182"/>
  <c r="BK168"/>
  <c r="J127"/>
  <c r="J242"/>
  <c r="BK151"/>
  <c r="J251"/>
  <c r="BK109"/>
  <c i="7" r="J181"/>
  <c r="BK231"/>
  <c r="J236"/>
  <c r="BK165"/>
  <c r="BK246"/>
  <c r="J115"/>
  <c i="8" r="BK315"/>
  <c r="J247"/>
  <c r="J156"/>
  <c r="J189"/>
  <c r="J313"/>
  <c r="J161"/>
  <c r="J365"/>
  <c r="J255"/>
  <c r="BK121"/>
  <c i="9" r="J355"/>
  <c r="BK258"/>
  <c r="J108"/>
  <c r="BK284"/>
  <c r="BK241"/>
  <c r="J137"/>
  <c r="J409"/>
  <c r="J292"/>
  <c r="BK122"/>
  <c r="BK355"/>
  <c r="J229"/>
  <c i="10" r="J264"/>
  <c r="BK205"/>
  <c r="BK131"/>
  <c r="J212"/>
  <c r="BK161"/>
  <c r="J243"/>
  <c r="BK178"/>
  <c r="BK146"/>
  <c r="BK243"/>
  <c r="J200"/>
  <c r="BK154"/>
  <c i="11" r="J164"/>
  <c r="J162"/>
  <c r="BK153"/>
  <c r="J114"/>
  <c i="12" r="BK327"/>
  <c r="J231"/>
  <c r="J204"/>
  <c r="BK109"/>
  <c r="BK215"/>
  <c r="J146"/>
  <c r="J273"/>
  <c r="J196"/>
  <c r="J138"/>
  <c r="BK302"/>
  <c r="BK231"/>
  <c i="13" r="BK117"/>
  <c r="BK115"/>
  <c r="J86"/>
  <c r="BK89"/>
  <c r="BK88"/>
  <c i="14" r="J220"/>
  <c r="BK164"/>
  <c r="J236"/>
  <c r="BK209"/>
  <c r="J155"/>
  <c r="BK226"/>
  <c r="BK199"/>
  <c r="BK100"/>
  <c r="BK176"/>
  <c i="15" r="BK218"/>
  <c r="J133"/>
  <c r="BK195"/>
  <c r="J124"/>
  <c r="BK127"/>
  <c r="J160"/>
  <c r="J121"/>
  <c i="16" r="J175"/>
  <c r="BK178"/>
  <c r="J178"/>
  <c r="BK99"/>
  <c i="17" r="BK208"/>
  <c r="BK199"/>
  <c r="J203"/>
  <c i="18" r="BK184"/>
  <c r="J159"/>
  <c r="BK175"/>
  <c r="J106"/>
  <c i="20" r="BK97"/>
  <c r="J125"/>
  <c r="BK152"/>
  <c r="J149"/>
  <c i="21" r="BK134"/>
  <c r="J117"/>
  <c i="2" r="BK1291"/>
  <c r="J1187"/>
  <c r="J1047"/>
  <c r="J988"/>
  <c r="BK864"/>
  <c r="J733"/>
  <c r="J447"/>
  <c r="BK248"/>
  <c r="BK177"/>
  <c r="BK1397"/>
  <c r="BK1131"/>
  <c r="BK1072"/>
  <c r="J984"/>
  <c r="J836"/>
  <c r="J617"/>
  <c r="BK441"/>
  <c r="J206"/>
  <c r="BK1437"/>
  <c r="J1278"/>
  <c r="J1109"/>
  <c r="BK890"/>
  <c r="J803"/>
  <c r="BK492"/>
  <c r="J359"/>
  <c r="BK211"/>
  <c r="J1474"/>
  <c r="BK1117"/>
  <c r="BK1019"/>
  <c r="J834"/>
  <c r="BK668"/>
  <c r="J441"/>
  <c r="J311"/>
  <c r="BK175"/>
  <c i="3" r="BK140"/>
  <c r="J137"/>
  <c r="J128"/>
  <c r="J124"/>
  <c i="4" r="J167"/>
  <c r="J248"/>
  <c r="BK145"/>
  <c r="BK216"/>
  <c r="BK248"/>
  <c i="5" r="J993"/>
  <c r="J804"/>
  <c r="J667"/>
  <c r="BK600"/>
  <c r="J520"/>
  <c r="J218"/>
  <c r="BK1022"/>
  <c r="J760"/>
  <c r="BK627"/>
  <c r="BK566"/>
  <c r="J412"/>
  <c r="BK280"/>
  <c r="J161"/>
  <c r="BK883"/>
  <c r="BK654"/>
  <c r="J579"/>
  <c r="J434"/>
  <c r="J400"/>
  <c r="J149"/>
  <c r="J1054"/>
  <c r="J975"/>
  <c r="BK724"/>
  <c r="BK669"/>
  <c r="BK607"/>
  <c r="BK555"/>
  <c r="BK454"/>
  <c r="BK381"/>
  <c r="BK343"/>
  <c r="BK202"/>
  <c r="BK149"/>
  <c i="6" r="J201"/>
  <c r="BK182"/>
  <c r="BK170"/>
  <c r="BK136"/>
  <c r="J203"/>
  <c r="BK145"/>
  <c r="BK98"/>
  <c r="BK99"/>
  <c i="7" r="BK179"/>
  <c r="BK224"/>
  <c r="J234"/>
  <c r="BK162"/>
  <c r="BK241"/>
  <c r="J162"/>
  <c i="8" r="BK342"/>
  <c r="BK260"/>
  <c r="J174"/>
  <c r="J350"/>
  <c r="J293"/>
  <c r="J179"/>
  <c r="J337"/>
  <c r="J262"/>
  <c r="BK142"/>
  <c r="J376"/>
  <c r="BK295"/>
  <c r="BK215"/>
  <c i="9" r="J509"/>
  <c r="BK374"/>
  <c r="J267"/>
  <c r="J435"/>
  <c r="J217"/>
  <c r="J452"/>
  <c r="BK328"/>
  <c r="BK222"/>
  <c r="BK125"/>
  <c r="J285"/>
  <c i="10" r="BK268"/>
  <c r="J215"/>
  <c r="J166"/>
  <c r="J257"/>
  <c r="BK195"/>
  <c r="BK129"/>
  <c r="BK224"/>
  <c r="J163"/>
  <c r="BK123"/>
  <c r="BK215"/>
  <c r="BK173"/>
  <c r="BK125"/>
  <c i="11" r="J138"/>
  <c r="J103"/>
  <c r="BK191"/>
  <c r="J134"/>
  <c r="BK138"/>
  <c i="12" r="BK206"/>
  <c r="BK152"/>
  <c r="J227"/>
  <c r="J176"/>
  <c r="J117"/>
  <c r="J194"/>
  <c r="J123"/>
  <c r="BK281"/>
  <c r="BK196"/>
  <c i="13" r="J115"/>
  <c r="J111"/>
  <c r="BK105"/>
  <c r="J103"/>
  <c i="14" r="BK242"/>
  <c r="J202"/>
  <c r="BK249"/>
  <c r="J218"/>
  <c r="J198"/>
  <c r="BK104"/>
  <c r="BK203"/>
  <c r="BK136"/>
  <c r="J212"/>
  <c i="15" r="BK214"/>
  <c r="BK143"/>
  <c r="BK191"/>
  <c r="BK131"/>
  <c r="BK139"/>
  <c r="BK188"/>
  <c r="J131"/>
  <c i="16" r="BK176"/>
  <c r="J172"/>
  <c r="J99"/>
  <c r="BK98"/>
  <c i="17" r="J199"/>
  <c r="BK147"/>
  <c r="BK171"/>
  <c i="18" r="BK172"/>
  <c r="J184"/>
  <c r="J101"/>
  <c r="BK174"/>
  <c i="20" r="BK149"/>
  <c r="J160"/>
  <c r="BK169"/>
  <c r="BK91"/>
  <c i="21" r="BK89"/>
  <c r="BK97"/>
  <c i="2" r="BK1315"/>
  <c r="J1245"/>
  <c r="J1112"/>
  <c r="BK979"/>
  <c r="BK876"/>
  <c r="J623"/>
  <c r="BK436"/>
  <c r="J265"/>
  <c r="BK219"/>
  <c r="J1414"/>
  <c r="BK1402"/>
  <c r="J1190"/>
  <c r="J1019"/>
  <c r="J888"/>
  <c r="BK801"/>
  <c r="BK588"/>
  <c r="J380"/>
  <c r="BK238"/>
  <c r="BK1400"/>
  <c r="BK1190"/>
  <c r="BK1083"/>
  <c r="J847"/>
  <c r="BK817"/>
  <c r="J578"/>
  <c r="J430"/>
  <c r="BK257"/>
  <c r="BK183"/>
  <c r="BK1171"/>
  <c r="J1061"/>
  <c r="J904"/>
  <c r="J837"/>
  <c r="BK623"/>
  <c r="J438"/>
  <c r="BK203"/>
  <c i="1" r="AS55"/>
  <c i="4" r="J173"/>
  <c r="J212"/>
  <c r="J126"/>
  <c r="BK238"/>
  <c r="J150"/>
  <c r="J124"/>
  <c i="5" r="BK954"/>
  <c r="BK731"/>
  <c r="BK622"/>
  <c r="BK533"/>
  <c r="BK506"/>
  <c r="BK375"/>
  <c r="J176"/>
  <c r="BK854"/>
  <c r="BK704"/>
  <c r="BK640"/>
  <c r="J544"/>
  <c r="J518"/>
  <c r="J426"/>
  <c r="J351"/>
  <c r="BK173"/>
  <c r="BK946"/>
  <c r="BK760"/>
  <c r="BK681"/>
  <c r="BK550"/>
  <c r="BK403"/>
  <c r="J146"/>
  <c r="BK1045"/>
  <c r="J981"/>
  <c r="J859"/>
  <c r="BK672"/>
  <c r="BK620"/>
  <c r="J541"/>
  <c r="J450"/>
  <c r="BK395"/>
  <c r="BK351"/>
  <c r="J204"/>
  <c r="J159"/>
  <c i="6" r="J213"/>
  <c r="BK216"/>
  <c r="BK179"/>
  <c r="BK139"/>
  <c r="BK269"/>
  <c r="BK209"/>
  <c r="J139"/>
  <c r="BK254"/>
  <c r="BK203"/>
  <c i="7" r="BK219"/>
  <c r="BK138"/>
  <c r="J222"/>
  <c r="BK239"/>
  <c r="BK192"/>
  <c r="BK115"/>
  <c r="BK184"/>
  <c r="BK103"/>
  <c i="8" r="J306"/>
  <c r="J257"/>
  <c r="J347"/>
  <c r="BK306"/>
  <c r="J212"/>
  <c r="J110"/>
  <c r="J307"/>
  <c r="BK249"/>
  <c r="BK144"/>
  <c r="BK370"/>
  <c r="BK262"/>
  <c r="BK206"/>
  <c r="J144"/>
  <c i="9" r="J472"/>
  <c r="J364"/>
  <c r="BK272"/>
  <c r="J506"/>
  <c r="BK466"/>
  <c r="BK426"/>
  <c r="J239"/>
  <c r="J464"/>
  <c r="J394"/>
  <c r="J299"/>
  <c r="BK217"/>
  <c r="BK119"/>
  <c r="J274"/>
  <c i="10" r="J268"/>
  <c r="BK207"/>
  <c r="J155"/>
  <c r="BK261"/>
  <c r="BK203"/>
  <c r="J164"/>
  <c r="J247"/>
  <c r="BK212"/>
  <c r="BK174"/>
  <c r="J142"/>
  <c r="BK233"/>
  <c r="BK180"/>
  <c r="J140"/>
  <c i="11" r="J142"/>
  <c r="BK133"/>
  <c r="J166"/>
  <c r="J127"/>
  <c r="BK125"/>
  <c i="12" r="J302"/>
  <c r="BK219"/>
  <c r="J154"/>
  <c r="BK257"/>
  <c r="J183"/>
  <c r="BK111"/>
  <c r="J271"/>
  <c r="BK176"/>
  <c r="BK117"/>
  <c r="BK271"/>
  <c r="BK170"/>
  <c i="13" r="J114"/>
  <c r="BK110"/>
  <c r="J116"/>
  <c r="BK104"/>
  <c i="14" r="J239"/>
  <c r="J205"/>
  <c r="J131"/>
  <c r="BK234"/>
  <c r="BK206"/>
  <c r="J102"/>
  <c r="BK202"/>
  <c r="BK131"/>
  <c r="BK217"/>
  <c i="15" r="J198"/>
  <c r="J148"/>
  <c r="J214"/>
  <c r="J129"/>
  <c r="BK162"/>
  <c r="BK223"/>
  <c r="BK133"/>
  <c i="16" r="J104"/>
  <c r="J98"/>
  <c r="J111"/>
  <c r="J147"/>
  <c i="17" r="BK116"/>
  <c r="J180"/>
  <c r="BK156"/>
  <c r="J185"/>
  <c i="18" r="BK143"/>
  <c r="BK155"/>
  <c r="BK129"/>
  <c i="20" r="BK110"/>
  <c r="BK133"/>
  <c r="BK160"/>
  <c i="21" r="BK125"/>
  <c r="J136"/>
  <c r="BK131"/>
  <c i="2" r="BK277"/>
  <c r="J116"/>
  <c r="J1407"/>
  <c r="BK1143"/>
  <c r="J1009"/>
  <c r="BK837"/>
  <c r="BK811"/>
  <c r="J668"/>
  <c r="BK457"/>
  <c r="BK311"/>
  <c r="BK161"/>
  <c r="BK1414"/>
  <c r="J1307"/>
  <c r="J1012"/>
  <c r="J872"/>
  <c r="J801"/>
  <c r="BK580"/>
  <c r="BK432"/>
  <c r="BK245"/>
  <c r="BK1283"/>
  <c r="BK1107"/>
  <c r="J994"/>
  <c r="J841"/>
  <c r="BK809"/>
  <c r="BK608"/>
  <c r="BK309"/>
  <c r="J192"/>
  <c i="3" r="J140"/>
  <c r="BK133"/>
  <c r="BK101"/>
  <c i="4" r="BK140"/>
  <c r="J152"/>
  <c r="BK111"/>
  <c r="BK253"/>
  <c r="BK261"/>
  <c r="J140"/>
  <c i="5" r="BK968"/>
  <c r="J838"/>
  <c r="J694"/>
  <c r="J615"/>
  <c r="J547"/>
  <c r="BK336"/>
  <c r="BK168"/>
  <c r="J865"/>
  <c r="BK727"/>
  <c r="J692"/>
  <c r="J649"/>
  <c r="J575"/>
  <c r="J504"/>
  <c r="J389"/>
  <c r="J338"/>
  <c r="BK170"/>
  <c r="BK789"/>
  <c r="J689"/>
  <c r="J600"/>
  <c r="J421"/>
  <c r="J361"/>
  <c r="J154"/>
  <c r="BK1048"/>
  <c r="BK871"/>
  <c i="8" r="J113"/>
  <c r="J321"/>
  <c r="J221"/>
  <c r="BK113"/>
  <c r="BK314"/>
  <c r="BK221"/>
  <c r="J118"/>
  <c r="J299"/>
  <c r="BK257"/>
  <c r="BK174"/>
  <c i="9" r="BK503"/>
  <c r="BK409"/>
  <c r="BK285"/>
  <c r="BK113"/>
  <c r="J411"/>
  <c r="BK244"/>
  <c r="J196"/>
  <c r="J466"/>
  <c r="J320"/>
  <c r="BK208"/>
  <c r="BK423"/>
  <c r="J293"/>
  <c r="J125"/>
  <c i="10" r="J245"/>
  <c r="BK200"/>
  <c r="BK142"/>
  <c r="J235"/>
  <c r="J178"/>
  <c r="J249"/>
  <c r="BK187"/>
  <c r="J156"/>
  <c r="J239"/>
  <c r="J190"/>
  <c r="J147"/>
  <c i="11" r="BK136"/>
  <c r="J107"/>
  <c r="BK144"/>
  <c r="J111"/>
  <c r="BK101"/>
  <c i="12" r="J243"/>
  <c r="J174"/>
  <c r="J281"/>
  <c r="BK208"/>
  <c r="BK135"/>
  <c r="BK233"/>
  <c r="BK150"/>
  <c r="BK309"/>
  <c r="J158"/>
  <c i="13" r="J113"/>
  <c r="J87"/>
  <c r="J88"/>
  <c r="BK108"/>
  <c i="14" r="J231"/>
  <c r="J182"/>
  <c r="BK239"/>
  <c r="BK213"/>
  <c r="BK184"/>
  <c r="J229"/>
  <c r="BK193"/>
  <c r="BK99"/>
  <c r="J203"/>
  <c r="J136"/>
  <c i="15" r="J139"/>
  <c r="J115"/>
  <c r="J166"/>
  <c r="J185"/>
  <c r="BK137"/>
  <c r="BK185"/>
  <c r="J141"/>
  <c i="16" r="BK111"/>
  <c i="17" r="J120"/>
  <c r="BK104"/>
  <c r="BK207"/>
  <c r="BK103"/>
  <c i="18" r="BK125"/>
  <c r="J136"/>
  <c r="BK123"/>
  <c r="BK114"/>
  <c i="19" r="F39"/>
  <c i="1" r="BD78"/>
  <c i="20" r="BK100"/>
  <c i="21" r="J97"/>
  <c r="J125"/>
  <c i="2" r="BK1318"/>
  <c r="J1265"/>
  <c r="J1129"/>
  <c r="BK1028"/>
  <c r="BK862"/>
  <c r="J610"/>
  <c r="J445"/>
  <c r="J254"/>
  <c r="J216"/>
  <c r="J1433"/>
  <c r="J1250"/>
  <c r="J1122"/>
  <c r="J1031"/>
  <c r="BK988"/>
  <c r="BK834"/>
  <c r="J692"/>
  <c r="J478"/>
  <c r="J268"/>
  <c r="J118"/>
  <c r="BK1404"/>
  <c r="BK1265"/>
  <c r="J1045"/>
  <c r="BK888"/>
  <c r="J811"/>
  <c r="J551"/>
  <c r="BK412"/>
  <c r="BK198"/>
  <c r="BK1217"/>
  <c r="BK1091"/>
  <c r="J959"/>
  <c r="J835"/>
  <c r="J793"/>
  <c r="BK400"/>
  <c r="J211"/>
  <c r="BK129"/>
  <c i="3" r="J99"/>
  <c r="J101"/>
  <c i="4" r="BK210"/>
  <c r="J257"/>
  <c r="BK173"/>
  <c r="BK257"/>
  <c r="J214"/>
  <c r="J216"/>
  <c r="J119"/>
  <c i="5" r="J856"/>
  <c r="BK699"/>
  <c r="J595"/>
  <c r="J343"/>
  <c r="BK154"/>
  <c r="BK886"/>
  <c r="BK687"/>
  <c r="J506"/>
  <c r="BK424"/>
  <c r="BK340"/>
  <c r="J239"/>
  <c r="BK975"/>
  <c r="J774"/>
  <c r="BK701"/>
  <c r="J607"/>
  <c r="J467"/>
  <c r="BK364"/>
  <c r="J173"/>
  <c r="J1048"/>
  <c r="J910"/>
  <c r="J704"/>
  <c r="J631"/>
  <c r="BK583"/>
  <c r="BK504"/>
  <c r="BK430"/>
  <c r="BK380"/>
  <c r="J340"/>
  <c r="BK199"/>
  <c i="6" r="BK264"/>
  <c r="BK256"/>
  <c r="BK186"/>
  <c r="J157"/>
  <c r="J109"/>
  <c r="BK237"/>
  <c r="J115"/>
  <c r="BK240"/>
  <c i="7" r="J239"/>
  <c r="J145"/>
  <c r="J199"/>
  <c r="J224"/>
  <c r="J179"/>
  <c r="J229"/>
  <c r="J147"/>
  <c i="8" r="BK332"/>
  <c r="J272"/>
  <c r="BK177"/>
  <c r="J331"/>
  <c r="BK247"/>
  <c r="J215"/>
  <c r="J387"/>
  <c r="BK296"/>
  <c r="BK204"/>
  <c i="9" r="BK514"/>
  <c r="BK411"/>
  <c r="BK293"/>
  <c r="BK205"/>
  <c r="BK296"/>
  <c r="BK229"/>
  <c r="BK506"/>
  <c r="J374"/>
  <c r="BK267"/>
  <c r="J178"/>
  <c r="BK432"/>
  <c r="BK288"/>
  <c r="BK196"/>
  <c i="10" r="J251"/>
  <c r="BK192"/>
  <c r="BK255"/>
  <c r="J202"/>
  <c r="J122"/>
  <c r="J220"/>
  <c r="BK171"/>
  <c r="BK122"/>
  <c r="J224"/>
  <c r="BK175"/>
  <c r="J146"/>
  <c i="11" r="J140"/>
  <c r="J122"/>
  <c r="J190"/>
  <c r="BK140"/>
  <c r="BK107"/>
  <c i="12" r="BK277"/>
  <c r="J179"/>
  <c r="J238"/>
  <c r="BK179"/>
  <c r="BK156"/>
  <c r="BK283"/>
  <c r="J225"/>
  <c r="J114"/>
  <c r="J283"/>
  <c r="BK204"/>
  <c r="BK123"/>
  <c i="13" r="BK91"/>
  <c r="J93"/>
  <c r="J101"/>
  <c i="14" r="BK232"/>
  <c r="J190"/>
  <c r="J252"/>
  <c r="BK220"/>
  <c r="BK185"/>
  <c r="BK252"/>
  <c r="J204"/>
  <c r="BK155"/>
  <c r="BK222"/>
  <c r="BK190"/>
  <c i="15" r="J195"/>
  <c r="BK141"/>
  <c r="BK145"/>
  <c r="BK151"/>
  <c r="J201"/>
  <c r="BK154"/>
  <c i="16" r="BK147"/>
  <c r="BK122"/>
  <c r="BK104"/>
  <c r="J135"/>
  <c i="17" r="BK105"/>
  <c r="J196"/>
  <c r="J101"/>
  <c r="J129"/>
  <c i="18" r="J132"/>
  <c r="BK179"/>
  <c r="J155"/>
  <c r="J102"/>
  <c i="19" r="F38"/>
  <c i="1" r="BC78"/>
  <c i="20" r="J113"/>
  <c i="21" r="BK105"/>
  <c r="J102"/>
  <c i="2" r="J1329"/>
  <c r="J1217"/>
  <c r="J1143"/>
  <c r="BK1031"/>
  <c r="BK893"/>
  <c r="BK780"/>
  <c r="BK522"/>
  <c r="J382"/>
  <c r="J227"/>
  <c i="1" r="AS67"/>
  <c i="2" r="J1041"/>
  <c r="BK883"/>
  <c r="J766"/>
  <c r="BK600"/>
  <c r="J357"/>
  <c r="J123"/>
  <c r="BK1394"/>
  <c r="BK1124"/>
  <c r="BK984"/>
  <c r="BK866"/>
  <c r="BK692"/>
  <c r="BK434"/>
  <c r="J232"/>
  <c r="J1178"/>
  <c r="J1083"/>
  <c r="J1002"/>
  <c r="BK822"/>
  <c r="BK617"/>
  <c r="BK406"/>
  <c r="J245"/>
  <c r="BK136"/>
  <c i="3" r="BK137"/>
  <c r="J115"/>
  <c r="J117"/>
  <c r="BK99"/>
  <c i="4" r="J117"/>
  <c r="BK184"/>
  <c r="J261"/>
  <c r="BK191"/>
  <c r="BK181"/>
  <c r="BK107"/>
  <c i="5" r="J840"/>
  <c r="J684"/>
  <c r="BK593"/>
  <c r="J438"/>
  <c r="J349"/>
  <c r="BK143"/>
  <c r="BK856"/>
  <c r="BK673"/>
  <c r="BK597"/>
  <c r="J436"/>
  <c r="BK387"/>
  <c r="J265"/>
  <c r="BK971"/>
  <c r="J747"/>
  <c r="J627"/>
  <c r="J530"/>
  <c r="J202"/>
  <c r="J143"/>
  <c r="J1045"/>
  <c r="J954"/>
  <c r="J708"/>
  <c r="BK652"/>
  <c r="J593"/>
  <c r="BK520"/>
  <c r="J428"/>
  <c r="J375"/>
  <c r="J331"/>
  <c r="BK185"/>
  <c i="6" r="BK242"/>
  <c r="J237"/>
  <c r="J189"/>
  <c r="J165"/>
  <c r="BK106"/>
  <c r="BK245"/>
  <c r="J136"/>
  <c r="J248"/>
  <c r="BK124"/>
  <c i="7" r="J227"/>
  <c r="J246"/>
  <c r="J112"/>
  <c r="J217"/>
  <c r="J140"/>
  <c r="BK227"/>
  <c r="J110"/>
  <c i="8" r="BK313"/>
  <c r="J249"/>
  <c r="J133"/>
  <c r="J314"/>
  <c r="BK190"/>
  <c r="BK365"/>
  <c r="BK292"/>
  <c r="J121"/>
  <c r="BK321"/>
  <c r="BK243"/>
  <c r="J164"/>
  <c i="9" r="BK452"/>
  <c r="BK346"/>
  <c r="BK251"/>
  <c r="J141"/>
  <c r="J237"/>
  <c r="BK509"/>
  <c r="J384"/>
  <c r="BK269"/>
  <c r="BK141"/>
  <c r="BK429"/>
  <c r="J296"/>
  <c i="10" r="J261"/>
  <c r="J204"/>
  <c r="BK147"/>
  <c r="J253"/>
  <c r="BK204"/>
  <c r="BK156"/>
  <c r="BK245"/>
  <c r="BK182"/>
  <c r="J151"/>
  <c r="BK237"/>
  <c r="J183"/>
  <c r="BK144"/>
  <c i="11" r="J153"/>
  <c r="J131"/>
  <c r="J189"/>
  <c r="BK123"/>
  <c r="BK114"/>
  <c i="12" r="BK229"/>
  <c r="BK114"/>
  <c r="BK217"/>
  <c r="BK154"/>
  <c r="J252"/>
  <c r="J164"/>
  <c r="J311"/>
  <c r="J217"/>
  <c r="J129"/>
  <c i="13" r="BK101"/>
  <c r="J96"/>
  <c r="J90"/>
  <c r="BK86"/>
  <c i="14" r="J213"/>
  <c r="J100"/>
  <c r="BK243"/>
  <c r="BK214"/>
  <c r="J179"/>
  <c r="J211"/>
  <c r="BK109"/>
  <c r="J221"/>
  <c r="J167"/>
  <c i="15" r="BK153"/>
  <c r="J210"/>
  <c r="J116"/>
  <c r="J156"/>
  <c r="BK106"/>
  <c r="BK148"/>
  <c i="16" r="J153"/>
  <c r="BK130"/>
  <c r="J176"/>
  <c i="17" r="BK129"/>
  <c r="J171"/>
  <c r="J167"/>
  <c r="BK196"/>
  <c r="J105"/>
  <c i="18" r="J118"/>
  <c r="BK146"/>
  <c r="BK108"/>
  <c r="BK164"/>
  <c i="19" r="F37"/>
  <c i="1" r="BB78"/>
  <c i="20" r="J94"/>
  <c i="21" r="BK122"/>
  <c r="BK102"/>
  <c r="BK118"/>
  <c i="2" r="J1340"/>
  <c r="J1171"/>
  <c r="J1087"/>
  <c r="BK1014"/>
  <c r="J817"/>
  <c r="J588"/>
  <c r="BK449"/>
  <c r="BK301"/>
  <c r="BK123"/>
  <c r="BK1307"/>
  <c r="J1104"/>
  <c r="J924"/>
  <c r="BK635"/>
  <c r="J449"/>
  <c r="J230"/>
  <c r="BK116"/>
  <c r="J1134"/>
  <c r="J933"/>
  <c r="J750"/>
  <c r="J494"/>
  <c r="BK268"/>
  <c r="BK192"/>
  <c r="J1231"/>
  <c r="BK1114"/>
  <c r="J1026"/>
  <c r="J832"/>
  <c r="J603"/>
  <c r="BK305"/>
  <c r="BK186"/>
  <c i="3" r="BK142"/>
  <c r="J135"/>
  <c r="BK103"/>
  <c i="4" r="BK264"/>
  <c r="BK155"/>
  <c r="J264"/>
  <c r="J224"/>
  <c r="J238"/>
  <c r="J111"/>
  <c i="5" r="J821"/>
  <c r="BK663"/>
  <c r="J564"/>
  <c r="BK313"/>
  <c r="J997"/>
  <c r="BK804"/>
  <c r="BK689"/>
  <c r="BK564"/>
  <c r="BK516"/>
  <c r="J395"/>
  <c r="J179"/>
  <c r="BK973"/>
  <c r="BK821"/>
  <c r="J697"/>
  <c r="J577"/>
  <c r="J419"/>
  <c r="BK296"/>
  <c r="BK1062"/>
  <c r="BK922"/>
  <c r="J687"/>
  <c r="J629"/>
  <c r="BK588"/>
  <c r="BK524"/>
  <c r="BK436"/>
  <c r="J382"/>
  <c r="BK338"/>
  <c r="J168"/>
  <c i="6" r="J254"/>
  <c r="BK251"/>
  <c r="BK175"/>
  <c r="BK153"/>
  <c r="J99"/>
  <c r="J153"/>
  <c r="J106"/>
  <c r="BK112"/>
  <c i="7" r="J184"/>
  <c r="J103"/>
  <c r="BK181"/>
  <c r="BK222"/>
  <c r="BK171"/>
  <c r="BK236"/>
  <c i="8" r="BK337"/>
  <c r="J290"/>
  <c r="J241"/>
  <c r="BK166"/>
  <c r="BK376"/>
  <c r="J295"/>
  <c r="J197"/>
  <c r="J332"/>
  <c r="BK287"/>
  <c r="J239"/>
  <c r="J123"/>
  <c r="J315"/>
  <c r="BK197"/>
  <c i="9" r="BK421"/>
  <c r="J297"/>
  <c r="J244"/>
  <c r="J470"/>
  <c r="BK280"/>
  <c r="J205"/>
  <c r="J280"/>
  <c r="J166"/>
  <c r="J105"/>
  <c r="BK299"/>
  <c r="J153"/>
  <c i="10" r="J223"/>
  <c r="J180"/>
  <c r="BK239"/>
  <c r="J124"/>
  <c r="J222"/>
  <c r="BK190"/>
  <c r="J129"/>
  <c r="J185"/>
  <c r="BK149"/>
  <c i="11" r="BK166"/>
  <c r="BK105"/>
  <c r="BK97"/>
  <c r="J136"/>
  <c r="J144"/>
  <c i="12" r="J327"/>
  <c r="BK235"/>
  <c r="J172"/>
  <c r="J267"/>
  <c r="J206"/>
  <c r="J150"/>
  <c r="J198"/>
  <c r="J132"/>
  <c r="J279"/>
  <c r="BK200"/>
  <c r="J109"/>
  <c i="13" r="J94"/>
  <c r="J104"/>
  <c r="J99"/>
  <c r="J100"/>
  <c i="14" r="BK236"/>
  <c r="BK200"/>
  <c r="BK102"/>
  <c r="J216"/>
  <c r="BK183"/>
  <c r="J245"/>
  <c r="BK167"/>
  <c r="J226"/>
  <c r="J183"/>
  <c i="15" r="J223"/>
  <c r="J112"/>
  <c r="J162"/>
  <c r="BK115"/>
  <c r="BK156"/>
  <c i="16" r="J127"/>
  <c r="BK175"/>
  <c r="BK172"/>
  <c i="17" r="J214"/>
  <c r="J207"/>
  <c r="BK198"/>
  <c r="J160"/>
  <c r="J102"/>
  <c i="18" r="BK111"/>
  <c r="J114"/>
  <c r="J146"/>
  <c r="BK100"/>
  <c r="BK102"/>
  <c i="20" r="J152"/>
  <c r="J110"/>
  <c r="BK125"/>
  <c i="21" r="J105"/>
  <c r="J89"/>
  <c r="J93"/>
  <c i="2" r="J189"/>
  <c r="BK1410"/>
  <c r="BK1351"/>
  <c r="BK1061"/>
  <c r="BK973"/>
  <c r="BK753"/>
  <c r="J451"/>
  <c r="J277"/>
  <c r="J183"/>
  <c r="J1397"/>
  <c r="BK1280"/>
  <c r="J1097"/>
  <c r="J973"/>
  <c r="J862"/>
  <c r="J744"/>
  <c r="J549"/>
  <c r="BK296"/>
  <c r="J203"/>
  <c r="J1508"/>
  <c r="BK1076"/>
  <c r="J1021"/>
  <c r="BK872"/>
  <c r="BK629"/>
  <c r="BK447"/>
  <c r="BK350"/>
  <c r="J219"/>
  <c i="3" r="J97"/>
  <c r="BK152"/>
  <c r="J152"/>
  <c r="BK135"/>
  <c i="4" r="BK244"/>
  <c r="J187"/>
  <c r="J246"/>
  <c r="BK214"/>
  <c r="J132"/>
  <c r="J219"/>
  <c r="J129"/>
  <c r="J197"/>
  <c r="BK117"/>
  <c i="5" r="BK859"/>
  <c r="J789"/>
  <c r="BK624"/>
  <c r="BK530"/>
  <c r="J415"/>
  <c r="J211"/>
  <c r="BK999"/>
  <c r="BK840"/>
  <c r="BK705"/>
  <c r="J602"/>
  <c r="J559"/>
  <c r="J474"/>
  <c r="BK415"/>
  <c r="BK349"/>
  <c r="BK176"/>
  <c r="J854"/>
  <c r="J699"/>
  <c r="J620"/>
  <c r="BK492"/>
  <c r="J367"/>
  <c r="J185"/>
  <c r="BK1054"/>
  <c r="J984"/>
  <c r="J757"/>
  <c i="8" r="J379"/>
  <c r="BK255"/>
  <c r="BK156"/>
  <c r="BK299"/>
  <c r="BK169"/>
  <c r="BK387"/>
  <c r="BK270"/>
  <c r="BK202"/>
  <c r="BK110"/>
  <c i="9" r="BK435"/>
  <c r="J302"/>
  <c r="J131"/>
  <c r="BK464"/>
  <c r="BK364"/>
  <c r="J225"/>
  <c r="J146"/>
  <c r="J396"/>
  <c r="J281"/>
  <c r="BK146"/>
  <c r="BK394"/>
  <c r="BK166"/>
  <c i="10" r="BK225"/>
  <c r="J173"/>
  <c r="BK264"/>
  <c r="BK197"/>
  <c r="J118"/>
  <c r="J205"/>
  <c r="BK137"/>
  <c r="J214"/>
  <c r="BK152"/>
  <c i="11" r="BK189"/>
  <c r="J115"/>
  <c r="BK131"/>
  <c r="BK135"/>
  <c i="12" r="BK292"/>
  <c r="BK194"/>
  <c r="J111"/>
  <c r="BK158"/>
  <c r="J286"/>
  <c r="J181"/>
  <c r="J120"/>
  <c r="BK238"/>
  <c i="13" r="J106"/>
  <c r="J98"/>
  <c r="BK111"/>
  <c i="14" r="J234"/>
  <c r="BK201"/>
  <c r="J109"/>
  <c r="J222"/>
  <c r="J197"/>
  <c r="J248"/>
  <c r="J201"/>
  <c r="BK141"/>
  <c r="BK211"/>
  <c r="BK173"/>
  <c i="15" r="J188"/>
  <c r="J127"/>
  <c r="J158"/>
  <c r="BK104"/>
  <c r="BK118"/>
  <c r="BK112"/>
  <c i="16" r="BK181"/>
  <c r="BK143"/>
  <c i="17" r="J103"/>
  <c r="BK160"/>
  <c r="BK180"/>
  <c i="18" r="J176"/>
  <c r="BK181"/>
  <c r="BK176"/>
  <c r="BK101"/>
  <c i="19" r="J88"/>
  <c i="20" r="J141"/>
  <c r="BK164"/>
  <c r="BK88"/>
  <c r="J108"/>
  <c i="21" r="J129"/>
  <c r="BK119"/>
  <c i="2" r="J1280"/>
  <c r="BK1247"/>
  <c r="BK1097"/>
  <c r="BK999"/>
  <c r="J890"/>
  <c r="J635"/>
  <c r="BK549"/>
  <c r="J392"/>
  <c r="BK230"/>
  <c r="J121"/>
  <c r="BK1340"/>
  <c r="J1107"/>
  <c r="J1014"/>
  <c r="BK859"/>
  <c r="J629"/>
  <c r="J412"/>
  <c r="BK260"/>
  <c r="BK1511"/>
  <c r="J1291"/>
  <c r="BK1099"/>
  <c r="BK1004"/>
  <c r="J864"/>
  <c r="J700"/>
  <c r="BK471"/>
  <c r="J305"/>
  <c r="BK134"/>
  <c r="BK1129"/>
  <c r="BK1074"/>
  <c r="BK1012"/>
  <c r="BK869"/>
  <c r="BK803"/>
  <c r="J492"/>
  <c r="BK343"/>
  <c r="BK224"/>
  <c i="1" r="AS59"/>
  <c i="4" r="BK270"/>
  <c r="J191"/>
  <c r="BK266"/>
  <c r="BK119"/>
  <c r="BK132"/>
  <c i="5" r="J934"/>
  <c r="J669"/>
  <c r="J550"/>
  <c r="BK400"/>
  <c r="BK274"/>
  <c r="BK965"/>
  <c r="BK711"/>
  <c r="BK647"/>
  <c r="J441"/>
  <c r="BK392"/>
  <c r="J268"/>
  <c r="J125"/>
  <c r="J877"/>
  <c r="BK707"/>
  <c r="BK575"/>
  <c r="BK405"/>
  <c r="J345"/>
  <c r="J120"/>
  <c r="BK1024"/>
  <c r="J731"/>
  <c r="BK657"/>
  <c r="J617"/>
  <c r="BK467"/>
  <c r="BK419"/>
  <c r="J364"/>
  <c r="J296"/>
  <c r="BK161"/>
  <c i="6" r="J209"/>
  <c r="BK189"/>
  <c r="J175"/>
  <c r="BK273"/>
  <c r="J168"/>
  <c r="BK133"/>
  <c r="BK198"/>
  <c i="7" r="BK196"/>
  <c r="J97"/>
  <c r="BK97"/>
  <c r="J196"/>
  <c r="BK147"/>
  <c r="J189"/>
  <c i="8" r="J370"/>
  <c r="J287"/>
  <c r="J231"/>
  <c r="J208"/>
  <c r="BK123"/>
  <c r="J265"/>
  <c r="BK126"/>
  <c r="BK281"/>
  <c r="J190"/>
  <c i="9" r="J468"/>
  <c r="J315"/>
  <c r="BK178"/>
  <c r="BK438"/>
  <c r="J272"/>
  <c r="BK153"/>
  <c r="BK449"/>
  <c r="BK302"/>
  <c r="BK237"/>
  <c r="J113"/>
  <c r="BK297"/>
  <c r="BK200"/>
  <c i="10" r="J241"/>
  <c r="J149"/>
  <c r="BK241"/>
  <c r="J192"/>
  <c r="J137"/>
  <c r="BK210"/>
  <c r="J131"/>
  <c r="J213"/>
  <c r="J165"/>
  <c r="BK127"/>
  <c i="11" r="BK113"/>
  <c r="J101"/>
  <c r="J128"/>
  <c r="BK127"/>
  <c i="12" r="J309"/>
  <c r="J215"/>
  <c r="J145"/>
  <c r="BK225"/>
  <c r="BK164"/>
  <c r="BK322"/>
  <c r="BK174"/>
  <c r="BK129"/>
  <c r="BK252"/>
  <c r="BK146"/>
  <c i="13" r="BK97"/>
  <c r="BK100"/>
  <c r="BK98"/>
  <c r="BK99"/>
  <c i="14" r="BK238"/>
  <c r="BK204"/>
  <c r="BK245"/>
  <c r="J215"/>
  <c r="BK182"/>
  <c r="J242"/>
  <c r="BK187"/>
  <c r="BK120"/>
  <c r="J206"/>
  <c r="J149"/>
  <c i="15" r="J152"/>
  <c r="J118"/>
  <c r="BK160"/>
  <c r="J106"/>
  <c r="J113"/>
  <c r="J108"/>
  <c i="16" r="J108"/>
  <c r="BK108"/>
  <c r="J122"/>
  <c r="BK168"/>
  <c i="17" r="J124"/>
  <c r="BK102"/>
  <c r="J137"/>
  <c r="J147"/>
  <c i="18" r="BK171"/>
  <c r="J103"/>
  <c r="J143"/>
  <c r="J181"/>
  <c i="20" r="J154"/>
  <c r="J169"/>
  <c r="J97"/>
  <c r="BK113"/>
  <c i="21" r="BK99"/>
  <c r="BK93"/>
  <c i="2" r="J1373"/>
  <c r="J1162"/>
  <c r="BK1070"/>
  <c r="J968"/>
  <c r="BK850"/>
  <c r="J605"/>
  <c r="J406"/>
  <c r="BK234"/>
  <c r="J129"/>
  <c r="J1318"/>
  <c r="BK1162"/>
  <c r="J1091"/>
  <c r="BK1002"/>
  <c r="J899"/>
  <c r="J796"/>
  <c r="BK484"/>
  <c r="BK382"/>
  <c r="J257"/>
  <c r="J1516"/>
  <c r="J1351"/>
  <c r="BK1187"/>
  <c r="J1049"/>
  <c r="BK881"/>
  <c r="BK738"/>
  <c r="J457"/>
  <c r="BK157"/>
  <c r="J1124"/>
  <c r="J1068"/>
  <c r="J942"/>
  <c r="BK798"/>
  <c r="J586"/>
  <c r="BK366"/>
  <c r="BK221"/>
  <c r="BK118"/>
  <c i="3" r="J133"/>
  <c r="BK145"/>
  <c i="4" r="BK219"/>
  <c r="BK197"/>
  <c r="J107"/>
  <c r="BK227"/>
  <c r="BK161"/>
  <c r="J155"/>
  <c i="5" r="J965"/>
  <c r="J750"/>
  <c r="BK631"/>
  <c r="BK577"/>
  <c r="J398"/>
  <c r="J277"/>
  <c r="J170"/>
  <c r="BK838"/>
  <c r="BK644"/>
  <c r="J586"/>
  <c r="BK450"/>
  <c r="BK345"/>
  <c r="BK218"/>
  <c r="BK978"/>
  <c r="J819"/>
  <c r="BK694"/>
  <c r="BK568"/>
  <c r="BK412"/>
  <c r="BK175"/>
  <c r="BK1057"/>
  <c r="J990"/>
  <c r="J733"/>
  <c r="BK636"/>
  <c r="J566"/>
  <c r="J498"/>
  <c r="BK421"/>
  <c r="BK361"/>
  <c r="J235"/>
  <c r="BK120"/>
  <c i="6" r="J261"/>
  <c r="BK194"/>
  <c r="J177"/>
  <c r="J151"/>
  <c r="BK261"/>
  <c r="BK165"/>
  <c r="J124"/>
  <c r="J216"/>
  <c i="7" r="BK189"/>
  <c r="BK112"/>
  <c r="J165"/>
  <c r="J186"/>
  <c r="BK110"/>
  <c r="BK186"/>
  <c i="8" r="J355"/>
  <c r="BK302"/>
  <c r="J235"/>
  <c r="BK382"/>
  <c r="J296"/>
  <c r="J226"/>
  <c r="BK318"/>
  <c r="BK192"/>
  <c r="J386"/>
  <c r="J278"/>
  <c r="J192"/>
  <c r="BK118"/>
  <c i="9" r="BK441"/>
  <c r="BK321"/>
  <c r="BK225"/>
  <c r="J119"/>
  <c r="BK261"/>
  <c r="J139"/>
  <c r="J429"/>
  <c r="J284"/>
  <c r="J200"/>
  <c r="BK396"/>
  <c r="J261"/>
  <c i="10" r="BK247"/>
  <c r="J193"/>
  <c r="BK140"/>
  <c r="J237"/>
  <c r="BK183"/>
  <c r="BK267"/>
  <c r="BK213"/>
  <c r="BK168"/>
  <c r="J259"/>
  <c r="J210"/>
  <c r="J161"/>
  <c i="11" r="J191"/>
  <c r="BK116"/>
  <c r="BK103"/>
  <c r="J97"/>
  <c i="12" r="BK317"/>
  <c r="BK247"/>
  <c r="J170"/>
  <c r="BK243"/>
  <c r="J162"/>
  <c r="BK279"/>
  <c r="J191"/>
  <c r="BK107"/>
  <c r="J269"/>
  <c r="J156"/>
  <c i="13" r="BK107"/>
  <c r="J105"/>
  <c r="J117"/>
  <c r="BK94"/>
  <c i="14" r="BK223"/>
  <c r="J125"/>
  <c r="J223"/>
  <c r="BK186"/>
  <c r="J249"/>
  <c r="BK198"/>
  <c r="J238"/>
  <c r="BK205"/>
  <c i="15" r="J191"/>
  <c r="BK135"/>
  <c r="BK168"/>
  <c r="J218"/>
  <c r="BK129"/>
  <c r="J176"/>
  <c r="J107"/>
  <c i="16" r="BK163"/>
  <c r="J116"/>
  <c r="J157"/>
  <c i="17" r="BK107"/>
  <c r="BK203"/>
  <c r="J208"/>
  <c r="BK124"/>
  <c i="18" r="BK136"/>
  <c r="J171"/>
  <c r="J164"/>
  <c r="BK118"/>
  <c i="20" r="J100"/>
  <c r="J131"/>
  <c r="BK154"/>
  <c r="J121"/>
  <c i="21" r="J118"/>
  <c r="BK138"/>
  <c i="2" r="BK1441"/>
  <c r="BK1278"/>
  <c r="J1153"/>
  <c r="BK1049"/>
  <c r="BK959"/>
  <c r="BK841"/>
  <c r="BK578"/>
  <c r="BK430"/>
  <c r="J238"/>
  <c r="BK167"/>
  <c r="BK1516"/>
  <c r="BK1373"/>
  <c r="J1152"/>
  <c r="J1032"/>
  <c r="BK976"/>
  <c r="BK815"/>
  <c r="J738"/>
  <c r="BK455"/>
  <c r="J343"/>
  <c r="J177"/>
  <c r="J1511"/>
  <c r="J1394"/>
  <c r="BK1102"/>
  <c r="J883"/>
  <c r="BK733"/>
  <c r="BK478"/>
  <c r="BK386"/>
  <c r="J221"/>
  <c i="1" r="AS65"/>
  <c i="2" r="BK1122"/>
  <c r="J1072"/>
  <c r="BK970"/>
  <c r="J850"/>
  <c r="J753"/>
  <c r="BK486"/>
  <c r="BK242"/>
  <c r="BK121"/>
  <c i="3" r="BK128"/>
  <c r="BK120"/>
  <c i="4" r="J222"/>
  <c r="BK240"/>
  <c r="BK187"/>
  <c r="J104"/>
  <c r="J184"/>
  <c r="J227"/>
  <c r="BK104"/>
  <c i="5" r="J886"/>
  <c r="J702"/>
  <c r="BK602"/>
  <c r="J524"/>
  <c r="J392"/>
  <c r="J199"/>
  <c r="BK934"/>
  <c r="J707"/>
  <c r="J672"/>
  <c r="J583"/>
  <c r="BK528"/>
  <c r="J444"/>
  <c r="J410"/>
  <c r="J336"/>
  <c r="J256"/>
  <c r="BK984"/>
  <c r="J727"/>
  <c r="BK629"/>
  <c r="BK372"/>
  <c r="BK165"/>
  <c r="J1051"/>
  <c r="BK993"/>
  <c r="J701"/>
  <c r="J640"/>
  <c r="J605"/>
  <c r="BK581"/>
  <c r="BK518"/>
  <c r="BK426"/>
  <c r="BK378"/>
  <c r="J280"/>
  <c r="J140"/>
  <c i="6" r="J206"/>
  <c r="J186"/>
  <c r="J163"/>
  <c r="BK121"/>
  <c r="J240"/>
  <c r="BK163"/>
  <c r="BK127"/>
  <c r="J245"/>
  <c r="BK115"/>
  <c i="7" r="J231"/>
  <c r="J241"/>
  <c r="J105"/>
  <c r="BK199"/>
  <c r="J155"/>
  <c r="BK244"/>
  <c r="BK155"/>
  <c i="8" r="BK360"/>
  <c r="J284"/>
  <c r="J183"/>
  <c r="J137"/>
  <c r="J318"/>
  <c r="J252"/>
  <c r="BK133"/>
  <c r="J166"/>
  <c r="J382"/>
  <c r="BK272"/>
  <c r="BK226"/>
  <c r="J126"/>
  <c i="9" r="J432"/>
  <c r="BK320"/>
  <c r="J206"/>
  <c r="J449"/>
  <c r="J340"/>
  <c r="BK253"/>
  <c r="BK470"/>
  <c r="J334"/>
  <c r="BK264"/>
  <c r="BK137"/>
  <c r="BK384"/>
  <c r="J210"/>
  <c i="10" r="BK253"/>
  <c r="J144"/>
  <c r="BK251"/>
  <c r="BK193"/>
  <c r="J152"/>
  <c r="J225"/>
  <c r="BK155"/>
  <c r="J120"/>
  <c r="J217"/>
  <c r="J158"/>
  <c r="BK114"/>
  <c i="11" r="BK118"/>
  <c r="BK111"/>
  <c r="BK115"/>
  <c r="J118"/>
  <c i="12" r="BK269"/>
  <c r="J208"/>
  <c r="BK138"/>
  <c r="J229"/>
  <c r="BK172"/>
  <c r="BK311"/>
  <c r="BK186"/>
  <c r="BK162"/>
  <c r="J104"/>
  <c r="J247"/>
  <c r="J126"/>
  <c i="13" r="BK103"/>
  <c r="J95"/>
  <c r="BK93"/>
  <c r="BK87"/>
  <c i="14" r="J219"/>
  <c r="BK241"/>
  <c r="J210"/>
  <c r="BK161"/>
  <c r="J228"/>
  <c r="BK197"/>
  <c r="J104"/>
  <c r="BK210"/>
  <c r="BK170"/>
  <c i="15" r="BK166"/>
  <c r="BK124"/>
  <c r="J179"/>
  <c r="J181"/>
  <c r="J135"/>
  <c r="J172"/>
  <c r="BK111"/>
  <c i="16" r="BK174"/>
  <c r="J143"/>
  <c r="BK100"/>
  <c i="17" r="J141"/>
  <c r="BK131"/>
  <c r="J107"/>
  <c r="BK137"/>
  <c i="18" r="J123"/>
  <c r="J175"/>
  <c r="J173"/>
  <c r="J172"/>
  <c i="20" r="J172"/>
  <c r="BK172"/>
  <c r="J105"/>
  <c r="BK94"/>
  <c i="21" r="BK117"/>
  <c r="BK111"/>
  <c i="2" r="J157"/>
  <c r="J1441"/>
  <c r="J1315"/>
  <c r="J1203"/>
  <c r="J1094"/>
  <c r="J1004"/>
  <c r="J893"/>
  <c r="BK793"/>
  <c r="J608"/>
  <c r="BK368"/>
  <c r="J234"/>
  <c r="BK1508"/>
  <c r="J1131"/>
  <c r="J1053"/>
  <c r="BK904"/>
  <c r="BK838"/>
  <c r="J673"/>
  <c r="J486"/>
  <c r="BK392"/>
  <c r="J224"/>
  <c r="J186"/>
  <c r="BK1203"/>
  <c r="J1099"/>
  <c r="BK968"/>
  <c r="BK836"/>
  <c r="BK796"/>
  <c r="J484"/>
  <c r="BK380"/>
  <c r="BK227"/>
  <c i="1" r="AS74"/>
  <c i="4" r="BK255"/>
  <c r="J266"/>
  <c r="J181"/>
  <c r="J270"/>
  <c r="BK234"/>
  <c r="BK167"/>
  <c r="J161"/>
  <c i="5" r="BK995"/>
  <c r="BK747"/>
  <c r="J673"/>
  <c r="J597"/>
  <c r="J454"/>
  <c r="BK268"/>
  <c r="BK134"/>
  <c r="BK708"/>
  <c r="BK678"/>
  <c r="BK541"/>
  <c r="BK438"/>
  <c r="BK259"/>
  <c r="J898"/>
  <c r="BK750"/>
  <c r="BK667"/>
  <c r="BK547"/>
  <c r="BK407"/>
  <c r="J313"/>
  <c r="J1024"/>
  <c r="J973"/>
  <c i="8" r="BK179"/>
  <c r="BK307"/>
  <c r="J204"/>
  <c r="BK350"/>
  <c r="BK278"/>
  <c r="BK212"/>
  <c r="BK355"/>
  <c r="BK208"/>
  <c r="J150"/>
  <c i="9" r="BK446"/>
  <c r="BK352"/>
  <c r="BK247"/>
  <c r="BK105"/>
  <c r="J288"/>
  <c r="BK206"/>
  <c r="J503"/>
  <c r="J251"/>
  <c r="BK108"/>
  <c r="BK277"/>
  <c i="10" r="J266"/>
  <c r="BK214"/>
  <c r="J154"/>
  <c r="J250"/>
  <c r="BK133"/>
  <c r="BK227"/>
  <c r="BK176"/>
  <c r="J127"/>
  <c r="J207"/>
  <c r="BK163"/>
  <c i="11" r="BK146"/>
  <c r="BK149"/>
  <c r="J99"/>
  <c r="J125"/>
  <c r="BK120"/>
  <c i="12" r="BK267"/>
  <c r="J211"/>
  <c r="J223"/>
  <c r="BK166"/>
  <c r="J107"/>
  <c r="BK202"/>
  <c r="BK168"/>
  <c r="BK102"/>
  <c r="BK211"/>
  <c r="BK132"/>
  <c i="13" r="BK96"/>
  <c r="BK106"/>
  <c r="J97"/>
  <c i="14" r="J243"/>
  <c r="J209"/>
  <c r="J99"/>
  <c r="BK207"/>
  <c r="J158"/>
  <c r="BK218"/>
  <c r="J176"/>
  <c r="BK231"/>
  <c r="BK158"/>
  <c i="15" r="J151"/>
  <c r="BK204"/>
  <c r="BK121"/>
  <c r="J170"/>
  <c r="BK210"/>
  <c r="J153"/>
  <c i="16" r="BK116"/>
  <c r="J173"/>
  <c i="17" r="BK167"/>
  <c r="BK185"/>
  <c r="J192"/>
  <c r="BK192"/>
  <c i="18" r="BK151"/>
  <c r="J169"/>
  <c r="BK159"/>
  <c r="BK173"/>
  <c i="20" r="BK108"/>
  <c r="J139"/>
  <c r="J164"/>
  <c r="BK139"/>
  <c i="21" r="J120"/>
  <c r="J134"/>
  <c i="14" l="1" r="R119"/>
  <c r="P130"/>
  <c i="12" r="T308"/>
  <c r="T307"/>
  <c r="R308"/>
  <c r="R307"/>
  <c i="14" r="P119"/>
  <c r="T130"/>
  <c i="12" r="P308"/>
  <c r="P307"/>
  <c i="14" r="T119"/>
  <c r="R130"/>
  <c i="2" r="T113"/>
  <c r="T188"/>
  <c r="T247"/>
  <c r="R427"/>
  <c r="T599"/>
  <c r="R622"/>
  <c r="P826"/>
  <c r="T861"/>
  <c r="P875"/>
  <c r="T894"/>
  <c r="T972"/>
  <c r="R978"/>
  <c r="R1093"/>
  <c r="BK1133"/>
  <c r="J1133"/>
  <c r="J81"/>
  <c r="T1189"/>
  <c r="P1282"/>
  <c r="T1317"/>
  <c r="T1399"/>
  <c r="BK1413"/>
  <c r="J1413"/>
  <c r="J86"/>
  <c r="BK1507"/>
  <c r="J1507"/>
  <c r="J87"/>
  <c i="3" r="T96"/>
  <c r="R114"/>
  <c r="T127"/>
  <c r="R144"/>
  <c i="4" r="BK100"/>
  <c r="J100"/>
  <c r="J65"/>
  <c r="P110"/>
  <c r="P178"/>
  <c r="BK190"/>
  <c r="P218"/>
  <c r="R233"/>
  <c i="5" r="T112"/>
  <c r="R164"/>
  <c r="T203"/>
  <c r="T357"/>
  <c r="T402"/>
  <c r="P418"/>
  <c r="R425"/>
  <c r="BK440"/>
  <c r="J440"/>
  <c r="J75"/>
  <c r="T537"/>
  <c r="BK549"/>
  <c r="J549"/>
  <c r="J78"/>
  <c r="BK656"/>
  <c r="J656"/>
  <c r="J79"/>
  <c r="BK710"/>
  <c r="J710"/>
  <c r="J80"/>
  <c r="R759"/>
  <c r="P858"/>
  <c r="T885"/>
  <c r="T970"/>
  <c r="BK989"/>
  <c r="J989"/>
  <c r="J85"/>
  <c r="BK1047"/>
  <c r="J1047"/>
  <c r="J86"/>
  <c i="6" r="T97"/>
  <c r="T96"/>
  <c r="BK160"/>
  <c r="J160"/>
  <c r="J68"/>
  <c r="P181"/>
  <c r="T215"/>
  <c r="P239"/>
  <c i="7" r="P96"/>
  <c r="T183"/>
  <c r="P195"/>
  <c r="R226"/>
  <c i="8" r="BK106"/>
  <c r="J106"/>
  <c r="J65"/>
  <c r="R149"/>
  <c r="T182"/>
  <c r="R191"/>
  <c r="R211"/>
  <c r="R238"/>
  <c r="R251"/>
  <c r="BK264"/>
  <c r="J264"/>
  <c r="J74"/>
  <c r="BK289"/>
  <c r="J289"/>
  <c r="J75"/>
  <c r="BK298"/>
  <c r="J298"/>
  <c r="J76"/>
  <c r="R320"/>
  <c r="BK349"/>
  <c r="J349"/>
  <c r="J78"/>
  <c r="BK375"/>
  <c r="J375"/>
  <c r="J79"/>
  <c r="BK385"/>
  <c r="J385"/>
  <c r="J80"/>
  <c i="9" r="P104"/>
  <c r="T152"/>
  <c r="R207"/>
  <c r="T236"/>
  <c r="P252"/>
  <c r="R276"/>
  <c r="P301"/>
  <c r="R354"/>
  <c r="R425"/>
  <c r="R451"/>
  <c r="T502"/>
  <c i="10" r="BK117"/>
  <c r="BK126"/>
  <c r="J126"/>
  <c r="J67"/>
  <c r="BK139"/>
  <c r="J139"/>
  <c r="J70"/>
  <c r="BK160"/>
  <c r="J160"/>
  <c r="J71"/>
  <c r="BK170"/>
  <c r="J170"/>
  <c r="J72"/>
  <c r="R189"/>
  <c r="P199"/>
  <c r="R209"/>
  <c r="T219"/>
  <c r="T248"/>
  <c r="T229"/>
  <c r="T252"/>
  <c r="T265"/>
  <c i="11" r="T96"/>
  <c r="T95"/>
  <c r="BK110"/>
  <c r="J110"/>
  <c r="J67"/>
  <c r="T130"/>
  <c r="BK152"/>
  <c r="J152"/>
  <c r="J70"/>
  <c r="BK188"/>
  <c r="J188"/>
  <c r="J72"/>
  <c i="12" r="R101"/>
  <c r="R106"/>
  <c r="BK140"/>
  <c r="J140"/>
  <c r="J68"/>
  <c r="T185"/>
  <c r="P237"/>
  <c r="T291"/>
  <c i="13" r="T85"/>
  <c i="14" r="T98"/>
  <c r="P103"/>
  <c r="BK154"/>
  <c r="J154"/>
  <c r="J70"/>
  <c r="T154"/>
  <c r="T196"/>
  <c r="P224"/>
  <c r="BK247"/>
  <c r="J247"/>
  <c r="J73"/>
  <c r="T247"/>
  <c i="15" r="P103"/>
  <c r="P110"/>
  <c r="T120"/>
  <c r="P150"/>
  <c r="T165"/>
  <c r="T164"/>
  <c r="T178"/>
  <c r="T184"/>
  <c r="T194"/>
  <c i="16" r="P97"/>
  <c r="T103"/>
  <c r="P121"/>
  <c r="P142"/>
  <c r="BK167"/>
  <c r="J167"/>
  <c r="J71"/>
  <c i="17" r="BK100"/>
  <c r="J100"/>
  <c r="J64"/>
  <c r="P111"/>
  <c r="T130"/>
  <c r="R155"/>
  <c r="R166"/>
  <c r="T191"/>
  <c r="T197"/>
  <c i="18" r="T99"/>
  <c r="R107"/>
  <c r="BK124"/>
  <c r="J124"/>
  <c r="J68"/>
  <c r="BK142"/>
  <c r="J142"/>
  <c r="J69"/>
  <c r="BK150"/>
  <c r="J150"/>
  <c r="J70"/>
  <c r="P170"/>
  <c i="20" r="T87"/>
  <c r="P124"/>
  <c r="BK148"/>
  <c r="J148"/>
  <c r="J63"/>
  <c r="BK163"/>
  <c r="J163"/>
  <c r="J64"/>
  <c i="21" r="BK88"/>
  <c r="BK101"/>
  <c r="J101"/>
  <c r="J62"/>
  <c r="R101"/>
  <c r="BK128"/>
  <c r="J128"/>
  <c r="J64"/>
  <c i="2" r="BK113"/>
  <c r="J113"/>
  <c r="J65"/>
  <c r="BK188"/>
  <c r="J188"/>
  <c r="J66"/>
  <c r="P247"/>
  <c r="T427"/>
  <c r="P599"/>
  <c r="BK622"/>
  <c r="J622"/>
  <c r="J70"/>
  <c r="BK826"/>
  <c r="J826"/>
  <c r="J71"/>
  <c r="BK861"/>
  <c r="J861"/>
  <c r="J72"/>
  <c r="BK875"/>
  <c r="J875"/>
  <c r="J75"/>
  <c r="R894"/>
  <c r="R972"/>
  <c r="P978"/>
  <c r="BK1093"/>
  <c r="J1093"/>
  <c r="J80"/>
  <c r="R1133"/>
  <c r="BK1189"/>
  <c r="J1189"/>
  <c r="J82"/>
  <c r="R1282"/>
  <c r="BK1317"/>
  <c r="J1317"/>
  <c r="J84"/>
  <c r="BK1399"/>
  <c r="J1399"/>
  <c r="J85"/>
  <c r="T1413"/>
  <c r="T1507"/>
  <c i="3" r="BK96"/>
  <c r="J96"/>
  <c r="J65"/>
  <c r="BK114"/>
  <c r="J114"/>
  <c r="J66"/>
  <c r="R127"/>
  <c r="R126"/>
  <c r="P144"/>
  <c i="4" r="T100"/>
  <c r="T110"/>
  <c r="T178"/>
  <c r="T190"/>
  <c r="R218"/>
  <c r="BK233"/>
  <c r="J233"/>
  <c r="J74"/>
  <c i="5" r="P112"/>
  <c r="P164"/>
  <c r="R203"/>
  <c r="R357"/>
  <c r="R402"/>
  <c r="T418"/>
  <c r="BK425"/>
  <c r="J425"/>
  <c r="J74"/>
  <c r="R440"/>
  <c r="P537"/>
  <c r="R549"/>
  <c r="P656"/>
  <c r="T710"/>
  <c r="BK759"/>
  <c r="J759"/>
  <c r="J81"/>
  <c r="BK858"/>
  <c r="J858"/>
  <c r="J82"/>
  <c r="BK885"/>
  <c r="J885"/>
  <c r="J83"/>
  <c r="BK970"/>
  <c r="J970"/>
  <c r="J84"/>
  <c r="T989"/>
  <c r="T1047"/>
  <c i="6" r="P97"/>
  <c r="P96"/>
  <c r="R160"/>
  <c r="T181"/>
  <c r="R215"/>
  <c r="R239"/>
  <c i="7" r="BK96"/>
  <c r="J96"/>
  <c r="J65"/>
  <c r="BK183"/>
  <c r="J183"/>
  <c r="J66"/>
  <c r="T195"/>
  <c r="T226"/>
  <c i="8" r="R106"/>
  <c r="P149"/>
  <c r="P182"/>
  <c r="BK191"/>
  <c r="J191"/>
  <c r="J68"/>
  <c r="T211"/>
  <c r="BK238"/>
  <c r="J238"/>
  <c r="J72"/>
  <c r="BK251"/>
  <c r="J251"/>
  <c r="J73"/>
  <c r="P264"/>
  <c r="P289"/>
  <c r="T298"/>
  <c r="P320"/>
  <c r="P349"/>
  <c r="R375"/>
  <c r="R385"/>
  <c i="9" r="BK104"/>
  <c r="R152"/>
  <c r="BK207"/>
  <c r="J207"/>
  <c r="J67"/>
  <c r="BK236"/>
  <c r="J236"/>
  <c r="J68"/>
  <c r="T252"/>
  <c r="T276"/>
  <c r="T301"/>
  <c r="T354"/>
  <c r="T425"/>
  <c r="BK451"/>
  <c r="J451"/>
  <c r="J77"/>
  <c r="BK502"/>
  <c r="J502"/>
  <c r="J78"/>
  <c i="10" r="T117"/>
  <c r="T126"/>
  <c r="T139"/>
  <c r="P160"/>
  <c r="R170"/>
  <c r="P189"/>
  <c r="BK199"/>
  <c r="J199"/>
  <c r="J74"/>
  <c r="BK209"/>
  <c r="J209"/>
  <c r="J75"/>
  <c r="P219"/>
  <c r="P248"/>
  <c r="P229"/>
  <c r="BK252"/>
  <c r="J252"/>
  <c r="J88"/>
  <c r="BK265"/>
  <c r="J265"/>
  <c r="J90"/>
  <c i="11" r="BK96"/>
  <c r="J96"/>
  <c r="J65"/>
  <c r="T110"/>
  <c r="T109"/>
  <c r="P130"/>
  <c r="T152"/>
  <c r="T151"/>
  <c r="T188"/>
  <c i="12" r="P101"/>
  <c r="T106"/>
  <c r="P140"/>
  <c r="P185"/>
  <c r="T237"/>
  <c r="R291"/>
  <c i="13" r="BK85"/>
  <c r="J85"/>
  <c r="J63"/>
  <c i="14" r="BK98"/>
  <c r="J98"/>
  <c r="J64"/>
  <c r="P98"/>
  <c r="BK103"/>
  <c r="J103"/>
  <c r="J66"/>
  <c r="T103"/>
  <c r="R154"/>
  <c r="P196"/>
  <c r="BK224"/>
  <c r="J224"/>
  <c r="J72"/>
  <c r="T224"/>
  <c r="R247"/>
  <c i="15" r="R103"/>
  <c r="R110"/>
  <c r="BK120"/>
  <c r="J120"/>
  <c r="J67"/>
  <c r="R150"/>
  <c r="P165"/>
  <c r="P164"/>
  <c r="P178"/>
  <c r="BK184"/>
  <c r="J184"/>
  <c r="J73"/>
  <c r="BK194"/>
  <c r="J194"/>
  <c r="J74"/>
  <c i="16" r="T97"/>
  <c r="R103"/>
  <c r="T121"/>
  <c r="T142"/>
  <c r="R167"/>
  <c i="17" r="R100"/>
  <c r="BK111"/>
  <c r="J111"/>
  <c r="J66"/>
  <c r="R130"/>
  <c r="P155"/>
  <c r="BK166"/>
  <c r="J166"/>
  <c r="J70"/>
  <c r="R191"/>
  <c r="R197"/>
  <c i="18" r="R99"/>
  <c r="T107"/>
  <c r="T124"/>
  <c r="R142"/>
  <c r="T150"/>
  <c r="R170"/>
  <c i="20" r="BK87"/>
  <c r="J87"/>
  <c r="J61"/>
  <c r="T124"/>
  <c r="T148"/>
  <c r="T163"/>
  <c i="21" r="T88"/>
  <c r="P108"/>
  <c r="R128"/>
  <c i="2" r="R113"/>
  <c r="P188"/>
  <c r="BK247"/>
  <c r="J247"/>
  <c r="J67"/>
  <c r="P427"/>
  <c r="R599"/>
  <c r="T622"/>
  <c r="R826"/>
  <c r="R861"/>
  <c r="R875"/>
  <c r="BK894"/>
  <c r="J894"/>
  <c r="J77"/>
  <c r="BK972"/>
  <c r="J972"/>
  <c r="J78"/>
  <c r="BK978"/>
  <c r="J978"/>
  <c r="J79"/>
  <c r="P1093"/>
  <c r="T1133"/>
  <c r="R1189"/>
  <c r="BK1282"/>
  <c r="J1282"/>
  <c r="J83"/>
  <c r="R1317"/>
  <c r="R1399"/>
  <c r="R1413"/>
  <c r="R1507"/>
  <c i="3" r="P96"/>
  <c r="P95"/>
  <c r="P114"/>
  <c r="BK127"/>
  <c r="BK126"/>
  <c r="J126"/>
  <c r="J68"/>
  <c r="BK144"/>
  <c r="J144"/>
  <c r="J70"/>
  <c i="4" r="P100"/>
  <c r="P99"/>
  <c r="BK110"/>
  <c r="J110"/>
  <c r="J67"/>
  <c r="BK178"/>
  <c r="J178"/>
  <c r="J68"/>
  <c r="P190"/>
  <c r="BK218"/>
  <c r="J218"/>
  <c r="J72"/>
  <c r="T233"/>
  <c i="5" r="BK112"/>
  <c r="J112"/>
  <c r="J65"/>
  <c r="BK164"/>
  <c r="J164"/>
  <c r="J66"/>
  <c r="T164"/>
  <c r="BK203"/>
  <c r="J203"/>
  <c r="J67"/>
  <c r="BK357"/>
  <c r="J357"/>
  <c r="J68"/>
  <c r="BK402"/>
  <c r="J402"/>
  <c r="J69"/>
  <c r="R418"/>
  <c r="P425"/>
  <c r="P440"/>
  <c r="BK537"/>
  <c r="J537"/>
  <c r="J76"/>
  <c r="T549"/>
  <c r="R656"/>
  <c r="R710"/>
  <c r="T759"/>
  <c r="T858"/>
  <c r="P885"/>
  <c r="R970"/>
  <c r="P989"/>
  <c r="P1047"/>
  <c i="6" r="BK97"/>
  <c r="J97"/>
  <c r="J65"/>
  <c r="T160"/>
  <c r="R181"/>
  <c r="BK215"/>
  <c r="J215"/>
  <c r="J70"/>
  <c r="T239"/>
  <c i="7" r="R96"/>
  <c r="R95"/>
  <c r="R183"/>
  <c r="BK195"/>
  <c r="J195"/>
  <c r="J69"/>
  <c r="P226"/>
  <c i="8" r="P106"/>
  <c r="T149"/>
  <c r="R182"/>
  <c r="T191"/>
  <c r="BK211"/>
  <c r="J211"/>
  <c r="J69"/>
  <c r="T238"/>
  <c r="P251"/>
  <c r="T264"/>
  <c r="T289"/>
  <c r="P298"/>
  <c r="BK320"/>
  <c r="J320"/>
  <c r="J77"/>
  <c r="R349"/>
  <c r="P375"/>
  <c r="P385"/>
  <c i="9" r="R104"/>
  <c r="R103"/>
  <c r="BK152"/>
  <c r="J152"/>
  <c r="J66"/>
  <c r="P207"/>
  <c r="R236"/>
  <c r="R252"/>
  <c r="P276"/>
  <c r="BK301"/>
  <c r="J301"/>
  <c r="J74"/>
  <c r="P354"/>
  <c r="P425"/>
  <c r="P451"/>
  <c r="P502"/>
  <c i="10" r="P117"/>
  <c r="P126"/>
  <c r="R139"/>
  <c r="T160"/>
  <c r="T170"/>
  <c r="T189"/>
  <c r="R199"/>
  <c r="P209"/>
  <c r="R219"/>
  <c r="BK248"/>
  <c r="J248"/>
  <c r="J87"/>
  <c r="P252"/>
  <c r="P265"/>
  <c i="11" r="R96"/>
  <c r="R95"/>
  <c r="R110"/>
  <c r="R109"/>
  <c r="R130"/>
  <c r="P152"/>
  <c r="P151"/>
  <c r="P188"/>
  <c i="12" r="BK101"/>
  <c r="J101"/>
  <c r="J65"/>
  <c r="P106"/>
  <c r="R140"/>
  <c r="BK185"/>
  <c r="J185"/>
  <c r="J69"/>
  <c r="BK237"/>
  <c r="J237"/>
  <c r="J70"/>
  <c r="BK291"/>
  <c r="J291"/>
  <c r="J72"/>
  <c i="13" r="P85"/>
  <c i="1" r="AU71"/>
  <c i="15" r="T103"/>
  <c r="T110"/>
  <c r="R120"/>
  <c r="T150"/>
  <c r="BK165"/>
  <c r="BK178"/>
  <c r="J178"/>
  <c r="J71"/>
  <c r="R184"/>
  <c r="P194"/>
  <c i="16" r="R97"/>
  <c r="BK103"/>
  <c r="J103"/>
  <c r="J65"/>
  <c r="BK121"/>
  <c r="J121"/>
  <c r="J66"/>
  <c r="BK142"/>
  <c r="J142"/>
  <c r="J67"/>
  <c r="P167"/>
  <c i="17" r="T100"/>
  <c r="T111"/>
  <c r="BK130"/>
  <c r="J130"/>
  <c r="J68"/>
  <c r="BK155"/>
  <c r="J155"/>
  <c r="J69"/>
  <c r="P166"/>
  <c r="BK191"/>
  <c r="J191"/>
  <c r="J73"/>
  <c r="BK197"/>
  <c r="J197"/>
  <c r="J74"/>
  <c i="18" r="P99"/>
  <c r="BK107"/>
  <c r="J107"/>
  <c r="J66"/>
  <c r="R124"/>
  <c r="P142"/>
  <c r="R150"/>
  <c r="T170"/>
  <c i="20" r="R87"/>
  <c r="BK124"/>
  <c r="J124"/>
  <c r="J62"/>
  <c r="P148"/>
  <c r="P163"/>
  <c i="21" r="P88"/>
  <c r="BK108"/>
  <c r="J108"/>
  <c r="J63"/>
  <c r="R108"/>
  <c r="P128"/>
  <c r="BK133"/>
  <c r="J133"/>
  <c r="J65"/>
  <c r="R133"/>
  <c i="2" r="P113"/>
  <c r="R188"/>
  <c r="R247"/>
  <c r="BK427"/>
  <c r="J427"/>
  <c r="J68"/>
  <c r="BK599"/>
  <c r="J599"/>
  <c r="J69"/>
  <c r="P622"/>
  <c r="T826"/>
  <c r="P861"/>
  <c r="T875"/>
  <c r="P894"/>
  <c r="P972"/>
  <c r="T978"/>
  <c r="T1093"/>
  <c r="P1133"/>
  <c r="P1189"/>
  <c r="T1282"/>
  <c r="P1317"/>
  <c r="P1399"/>
  <c r="P1413"/>
  <c r="P1507"/>
  <c i="3" r="R96"/>
  <c r="R95"/>
  <c r="R94"/>
  <c r="T114"/>
  <c r="P127"/>
  <c r="P126"/>
  <c r="T144"/>
  <c i="4" r="R100"/>
  <c r="R110"/>
  <c r="R178"/>
  <c r="R190"/>
  <c r="R189"/>
  <c r="T218"/>
  <c r="P233"/>
  <c i="5" r="R112"/>
  <c r="R111"/>
  <c r="P203"/>
  <c r="P357"/>
  <c r="P402"/>
  <c r="BK418"/>
  <c r="J418"/>
  <c r="J72"/>
  <c r="T425"/>
  <c r="T440"/>
  <c r="R537"/>
  <c r="P549"/>
  <c r="T656"/>
  <c r="P710"/>
  <c r="P759"/>
  <c r="R858"/>
  <c r="R885"/>
  <c r="P970"/>
  <c r="R989"/>
  <c r="R1047"/>
  <c i="6" r="R97"/>
  <c r="R96"/>
  <c r="P160"/>
  <c r="BK181"/>
  <c r="J181"/>
  <c r="J69"/>
  <c r="P215"/>
  <c r="BK239"/>
  <c r="J239"/>
  <c r="J71"/>
  <c i="7" r="T96"/>
  <c r="T95"/>
  <c r="P183"/>
  <c r="R195"/>
  <c r="R194"/>
  <c r="BK226"/>
  <c r="J226"/>
  <c r="J70"/>
  <c i="8" r="T106"/>
  <c r="T105"/>
  <c r="BK149"/>
  <c r="J149"/>
  <c r="J66"/>
  <c r="BK182"/>
  <c r="J182"/>
  <c r="J67"/>
  <c r="P191"/>
  <c r="P211"/>
  <c r="P238"/>
  <c r="P237"/>
  <c r="T251"/>
  <c r="R264"/>
  <c r="R289"/>
  <c r="R298"/>
  <c r="T320"/>
  <c r="T349"/>
  <c r="T375"/>
  <c r="T385"/>
  <c i="9" r="T104"/>
  <c r="T103"/>
  <c r="P152"/>
  <c r="T207"/>
  <c r="P236"/>
  <c r="BK252"/>
  <c r="J252"/>
  <c r="J72"/>
  <c r="BK276"/>
  <c r="J276"/>
  <c r="J73"/>
  <c r="R301"/>
  <c r="BK354"/>
  <c r="J354"/>
  <c r="J75"/>
  <c r="BK425"/>
  <c r="J425"/>
  <c r="J76"/>
  <c r="T451"/>
  <c r="R502"/>
  <c i="10" r="R117"/>
  <c r="R126"/>
  <c r="P139"/>
  <c r="R160"/>
  <c r="P170"/>
  <c r="BK189"/>
  <c r="J189"/>
  <c r="J73"/>
  <c r="T199"/>
  <c r="T209"/>
  <c r="BK219"/>
  <c r="J219"/>
  <c r="J76"/>
  <c r="R248"/>
  <c r="R229"/>
  <c r="R252"/>
  <c r="R265"/>
  <c i="11" r="P96"/>
  <c r="P95"/>
  <c r="P110"/>
  <c r="P109"/>
  <c r="BK130"/>
  <c r="J130"/>
  <c r="J68"/>
  <c r="R152"/>
  <c r="R151"/>
  <c r="R188"/>
  <c i="12" r="T101"/>
  <c r="BK106"/>
  <c r="J106"/>
  <c r="J66"/>
  <c r="T140"/>
  <c r="R185"/>
  <c r="R237"/>
  <c r="P291"/>
  <c i="13" r="R85"/>
  <c i="14" r="R98"/>
  <c r="R103"/>
  <c r="P154"/>
  <c r="BK196"/>
  <c r="J196"/>
  <c r="J71"/>
  <c r="R196"/>
  <c r="R224"/>
  <c r="P247"/>
  <c i="15" r="BK103"/>
  <c r="J103"/>
  <c r="J65"/>
  <c r="BK110"/>
  <c r="J110"/>
  <c r="J66"/>
  <c r="P120"/>
  <c r="BK150"/>
  <c r="J150"/>
  <c r="J68"/>
  <c r="R165"/>
  <c r="R164"/>
  <c r="R178"/>
  <c r="P184"/>
  <c r="P183"/>
  <c r="R194"/>
  <c i="16" r="BK97"/>
  <c r="J97"/>
  <c r="J64"/>
  <c r="P103"/>
  <c r="R121"/>
  <c r="R142"/>
  <c r="T167"/>
  <c i="17" r="P100"/>
  <c r="R111"/>
  <c r="P130"/>
  <c r="T155"/>
  <c r="T166"/>
  <c r="P191"/>
  <c r="P197"/>
  <c i="18" r="BK99"/>
  <c r="J99"/>
  <c r="J64"/>
  <c r="P107"/>
  <c r="P124"/>
  <c r="T142"/>
  <c r="P150"/>
  <c r="BK170"/>
  <c r="J170"/>
  <c r="J73"/>
  <c i="20" r="P87"/>
  <c r="P86"/>
  <c r="P85"/>
  <c i="1" r="AU79"/>
  <c i="20" r="R124"/>
  <c r="R148"/>
  <c r="R163"/>
  <c i="21" r="R88"/>
  <c r="R87"/>
  <c r="R86"/>
  <c r="P101"/>
  <c r="T101"/>
  <c r="T108"/>
  <c r="T128"/>
  <c r="P133"/>
  <c r="T133"/>
  <c i="4" r="BK106"/>
  <c r="J106"/>
  <c r="J66"/>
  <c i="10" r="BK234"/>
  <c r="J234"/>
  <c r="J80"/>
  <c r="BK244"/>
  <c r="J244"/>
  <c r="J85"/>
  <c i="11" r="BK165"/>
  <c r="J165"/>
  <c r="J71"/>
  <c i="12" r="BK285"/>
  <c r="J285"/>
  <c r="J71"/>
  <c i="14" r="BK119"/>
  <c r="J119"/>
  <c r="J67"/>
  <c i="16" r="BK156"/>
  <c r="J156"/>
  <c r="J69"/>
  <c r="BK162"/>
  <c r="J162"/>
  <c r="J70"/>
  <c r="BK180"/>
  <c r="J180"/>
  <c r="J74"/>
  <c i="17" r="BK213"/>
  <c r="J213"/>
  <c r="J77"/>
  <c i="18" r="BK163"/>
  <c r="J163"/>
  <c r="J71"/>
  <c r="BK168"/>
  <c r="J168"/>
  <c r="J72"/>
  <c i="20" r="BK171"/>
  <c r="J171"/>
  <c r="J65"/>
  <c i="2" r="BK871"/>
  <c r="J871"/>
  <c r="J73"/>
  <c r="BK1515"/>
  <c r="J1515"/>
  <c r="J89"/>
  <c i="3" r="BK151"/>
  <c r="BK150"/>
  <c r="J150"/>
  <c r="J71"/>
  <c i="7" r="BK191"/>
  <c r="J191"/>
  <c r="J67"/>
  <c i="9" r="BK246"/>
  <c r="J246"/>
  <c r="J69"/>
  <c i="10" r="BK263"/>
  <c r="J263"/>
  <c r="J89"/>
  <c i="14" r="BK148"/>
  <c r="J148"/>
  <c r="J69"/>
  <c i="15" r="BK209"/>
  <c r="J209"/>
  <c r="J75"/>
  <c r="BK213"/>
  <c r="J213"/>
  <c r="J76"/>
  <c r="BK217"/>
  <c r="J217"/>
  <c r="J77"/>
  <c r="BK222"/>
  <c r="J222"/>
  <c r="J79"/>
  <c i="16" r="BK177"/>
  <c r="J177"/>
  <c r="J72"/>
  <c i="17" r="BK106"/>
  <c r="J106"/>
  <c r="J65"/>
  <c r="BK128"/>
  <c r="J128"/>
  <c r="J67"/>
  <c i="2" r="BK892"/>
  <c r="J892"/>
  <c r="J76"/>
  <c i="3" r="BK123"/>
  <c r="J123"/>
  <c r="J67"/>
  <c i="4" r="BK186"/>
  <c r="J186"/>
  <c r="J69"/>
  <c r="BK226"/>
  <c r="J226"/>
  <c r="J73"/>
  <c i="5" r="BK414"/>
  <c r="J414"/>
  <c r="J70"/>
  <c r="BK546"/>
  <c r="J546"/>
  <c r="J77"/>
  <c i="6" r="BK156"/>
  <c r="J156"/>
  <c r="J66"/>
  <c r="BK272"/>
  <c r="J272"/>
  <c r="J73"/>
  <c i="7" r="BK249"/>
  <c r="J249"/>
  <c r="J72"/>
  <c i="10" r="BK136"/>
  <c r="J136"/>
  <c r="J69"/>
  <c r="BK230"/>
  <c r="J230"/>
  <c r="J78"/>
  <c r="BK232"/>
  <c r="J232"/>
  <c r="J79"/>
  <c r="BK238"/>
  <c r="J238"/>
  <c r="J82"/>
  <c r="BK240"/>
  <c r="J240"/>
  <c r="J83"/>
  <c r="BK242"/>
  <c r="J242"/>
  <c r="J84"/>
  <c r="BK246"/>
  <c r="J246"/>
  <c r="J86"/>
  <c i="12" r="BK326"/>
  <c r="J326"/>
  <c r="J77"/>
  <c i="16" r="BK152"/>
  <c r="J152"/>
  <c r="J68"/>
  <c i="17" r="BK179"/>
  <c r="J179"/>
  <c r="J71"/>
  <c r="BK184"/>
  <c r="J184"/>
  <c r="J72"/>
  <c r="BK210"/>
  <c r="J210"/>
  <c r="J75"/>
  <c i="18" r="BK105"/>
  <c r="J105"/>
  <c r="J65"/>
  <c i="19" r="BK87"/>
  <c r="J87"/>
  <c r="J64"/>
  <c i="4" r="BK269"/>
  <c r="J269"/>
  <c r="J76"/>
  <c i="5" r="BK423"/>
  <c r="J423"/>
  <c r="J73"/>
  <c r="BK1061"/>
  <c r="J1061"/>
  <c r="J88"/>
  <c i="8" r="BK234"/>
  <c r="J234"/>
  <c r="J70"/>
  <c r="BK389"/>
  <c r="J389"/>
  <c r="J82"/>
  <c i="9" r="BK250"/>
  <c r="J250"/>
  <c r="J71"/>
  <c r="BK513"/>
  <c r="J513"/>
  <c r="J80"/>
  <c i="10" r="BK113"/>
  <c r="J113"/>
  <c r="J64"/>
  <c r="BK236"/>
  <c r="J236"/>
  <c r="J81"/>
  <c i="12" r="BK137"/>
  <c r="J137"/>
  <c r="J67"/>
  <c r="BK308"/>
  <c r="J308"/>
  <c r="J74"/>
  <c r="BK321"/>
  <c r="J321"/>
  <c r="J75"/>
  <c i="14" r="BK101"/>
  <c r="J101"/>
  <c r="J65"/>
  <c r="BK130"/>
  <c r="J130"/>
  <c r="J68"/>
  <c r="BK251"/>
  <c r="J251"/>
  <c r="J75"/>
  <c i="18" r="BK122"/>
  <c r="J122"/>
  <c r="J67"/>
  <c r="BK180"/>
  <c r="J180"/>
  <c r="J74"/>
  <c r="BK183"/>
  <c r="J183"/>
  <c r="J76"/>
  <c i="21" r="BK137"/>
  <c r="J137"/>
  <c r="J66"/>
  <c i="20" r="BK86"/>
  <c r="J86"/>
  <c r="J60"/>
  <c i="21" r="E48"/>
  <c r="J52"/>
  <c r="BE89"/>
  <c r="BE93"/>
  <c r="BE105"/>
  <c r="BE111"/>
  <c r="BE117"/>
  <c r="BE122"/>
  <c r="BE125"/>
  <c r="BE138"/>
  <c r="F55"/>
  <c r="BE129"/>
  <c r="BE131"/>
  <c r="BE97"/>
  <c r="BE99"/>
  <c r="BE102"/>
  <c r="BE109"/>
  <c r="BE118"/>
  <c r="BE119"/>
  <c r="BE120"/>
  <c r="BE134"/>
  <c r="BE136"/>
  <c i="20" r="F55"/>
  <c r="BE100"/>
  <c r="BE125"/>
  <c r="BE141"/>
  <c r="BE152"/>
  <c r="E48"/>
  <c r="J79"/>
  <c r="BE88"/>
  <c r="BE94"/>
  <c r="BE131"/>
  <c r="BE133"/>
  <c r="BE139"/>
  <c r="BE160"/>
  <c r="BE164"/>
  <c r="BE166"/>
  <c r="BE172"/>
  <c r="BE97"/>
  <c r="BE105"/>
  <c r="BE108"/>
  <c r="BE110"/>
  <c r="BE113"/>
  <c r="BE149"/>
  <c r="BE154"/>
  <c r="BE169"/>
  <c r="BE91"/>
  <c r="BE118"/>
  <c r="BE121"/>
  <c i="19" r="F59"/>
  <c r="E50"/>
  <c r="J56"/>
  <c r="BE88"/>
  <c i="18" r="E50"/>
  <c r="BE100"/>
  <c r="BE103"/>
  <c r="BE104"/>
  <c r="BE108"/>
  <c r="BE123"/>
  <c r="BE136"/>
  <c r="BE143"/>
  <c r="BE146"/>
  <c r="BE151"/>
  <c r="J56"/>
  <c r="F95"/>
  <c r="BE111"/>
  <c r="BE114"/>
  <c r="BE169"/>
  <c r="BE101"/>
  <c r="BE106"/>
  <c r="BE118"/>
  <c r="BE125"/>
  <c r="BE159"/>
  <c r="BE171"/>
  <c r="BE172"/>
  <c r="BE173"/>
  <c r="BE176"/>
  <c r="BE102"/>
  <c r="BE129"/>
  <c r="BE132"/>
  <c r="BE155"/>
  <c r="BE164"/>
  <c r="BE174"/>
  <c r="BE175"/>
  <c r="BE179"/>
  <c r="BE181"/>
  <c r="BE184"/>
  <c i="17" r="J93"/>
  <c r="BE104"/>
  <c r="BE107"/>
  <c r="BE156"/>
  <c r="BE160"/>
  <c r="BE199"/>
  <c r="BE203"/>
  <c r="E87"/>
  <c r="BE102"/>
  <c r="BE116"/>
  <c r="BE129"/>
  <c r="BE167"/>
  <c r="BE209"/>
  <c r="F96"/>
  <c r="BE105"/>
  <c r="BE112"/>
  <c r="BE120"/>
  <c r="BE137"/>
  <c r="BE171"/>
  <c r="BE180"/>
  <c r="BE196"/>
  <c r="BE198"/>
  <c r="BE211"/>
  <c r="BE214"/>
  <c r="BE101"/>
  <c r="BE103"/>
  <c r="BE124"/>
  <c r="BE131"/>
  <c r="BE141"/>
  <c r="BE147"/>
  <c r="BE175"/>
  <c r="BE185"/>
  <c r="BE192"/>
  <c r="BE207"/>
  <c r="BE208"/>
  <c i="16" r="BE108"/>
  <c r="BE111"/>
  <c r="BE116"/>
  <c r="BE127"/>
  <c r="BE130"/>
  <c r="BE135"/>
  <c r="BE147"/>
  <c r="BE157"/>
  <c r="BE178"/>
  <c r="BE181"/>
  <c i="15" r="J165"/>
  <c r="J70"/>
  <c i="16" r="E50"/>
  <c r="J56"/>
  <c r="BE163"/>
  <c r="BE173"/>
  <c r="BE174"/>
  <c r="BE176"/>
  <c r="BE102"/>
  <c r="BE104"/>
  <c r="BE143"/>
  <c r="F59"/>
  <c r="BE98"/>
  <c r="BE99"/>
  <c r="BE100"/>
  <c r="BE101"/>
  <c r="BE122"/>
  <c r="BE153"/>
  <c r="BE168"/>
  <c r="BE172"/>
  <c r="BE175"/>
  <c i="15" r="E89"/>
  <c r="J95"/>
  <c r="BE115"/>
  <c r="BE116"/>
  <c r="BE135"/>
  <c r="BE141"/>
  <c r="BE143"/>
  <c r="BE151"/>
  <c r="BE152"/>
  <c r="BE188"/>
  <c r="BE191"/>
  <c r="BE204"/>
  <c r="BE214"/>
  <c r="BE218"/>
  <c r="BE223"/>
  <c r="BE104"/>
  <c r="BE106"/>
  <c r="BE107"/>
  <c r="BE121"/>
  <c r="BE124"/>
  <c r="BE131"/>
  <c r="BE133"/>
  <c r="BE153"/>
  <c r="BE158"/>
  <c r="BE160"/>
  <c r="BE166"/>
  <c r="BE168"/>
  <c r="BE195"/>
  <c r="BE201"/>
  <c r="F59"/>
  <c r="BE108"/>
  <c r="BE111"/>
  <c r="BE112"/>
  <c r="BE113"/>
  <c r="BE137"/>
  <c r="BE139"/>
  <c r="BE147"/>
  <c r="BE148"/>
  <c r="BE170"/>
  <c r="BE172"/>
  <c r="BE174"/>
  <c r="BE179"/>
  <c r="BE181"/>
  <c r="BE198"/>
  <c r="BE118"/>
  <c r="BE127"/>
  <c r="BE129"/>
  <c r="BE145"/>
  <c r="BE154"/>
  <c r="BE156"/>
  <c r="BE162"/>
  <c r="BE176"/>
  <c r="BE185"/>
  <c r="BE210"/>
  <c i="14" r="BE136"/>
  <c r="BE141"/>
  <c r="BE149"/>
  <c r="BE164"/>
  <c r="BE176"/>
  <c r="BE182"/>
  <c r="BE190"/>
  <c r="BE193"/>
  <c r="BE198"/>
  <c r="BE201"/>
  <c r="BE202"/>
  <c r="BE206"/>
  <c r="BE208"/>
  <c r="BE215"/>
  <c r="BE220"/>
  <c r="BE223"/>
  <c r="BE225"/>
  <c r="BE234"/>
  <c r="BE237"/>
  <c r="BE241"/>
  <c r="BE248"/>
  <c r="E50"/>
  <c r="J56"/>
  <c r="F59"/>
  <c r="BE102"/>
  <c r="BE104"/>
  <c r="BE114"/>
  <c r="BE125"/>
  <c r="BE158"/>
  <c r="BE161"/>
  <c r="BE179"/>
  <c r="BE183"/>
  <c r="BE184"/>
  <c r="BE185"/>
  <c r="BE186"/>
  <c r="BE200"/>
  <c r="BE204"/>
  <c r="BE209"/>
  <c r="BE212"/>
  <c r="BE213"/>
  <c r="BE214"/>
  <c r="BE219"/>
  <c r="BE222"/>
  <c r="BE226"/>
  <c r="BE228"/>
  <c r="BE232"/>
  <c r="BE236"/>
  <c r="BE239"/>
  <c r="BE242"/>
  <c r="BE245"/>
  <c r="BE246"/>
  <c r="BE249"/>
  <c r="BE99"/>
  <c r="BE100"/>
  <c r="BE131"/>
  <c r="BE167"/>
  <c r="BE173"/>
  <c r="BE187"/>
  <c r="BE203"/>
  <c r="BE211"/>
  <c r="BE216"/>
  <c r="BE218"/>
  <c r="BE229"/>
  <c r="BE231"/>
  <c r="BE238"/>
  <c r="BE252"/>
  <c r="BE109"/>
  <c r="BE120"/>
  <c r="BE155"/>
  <c r="BE170"/>
  <c r="BE197"/>
  <c r="BE199"/>
  <c r="BE205"/>
  <c r="BE207"/>
  <c r="BE210"/>
  <c r="BE217"/>
  <c r="BE221"/>
  <c r="BE243"/>
  <c i="13" r="F59"/>
  <c r="J79"/>
  <c r="BE95"/>
  <c r="BE96"/>
  <c r="BE97"/>
  <c r="BE108"/>
  <c r="BE109"/>
  <c r="BE110"/>
  <c r="BE113"/>
  <c r="BE115"/>
  <c r="BE117"/>
  <c r="BE86"/>
  <c r="BE87"/>
  <c r="BE90"/>
  <c r="BE91"/>
  <c r="BE92"/>
  <c r="BE93"/>
  <c r="BE99"/>
  <c r="BE103"/>
  <c r="BE107"/>
  <c r="BE111"/>
  <c i="12" r="BK307"/>
  <c r="J307"/>
  <c r="J73"/>
  <c i="13" r="BE88"/>
  <c r="BE94"/>
  <c r="BE98"/>
  <c r="BE100"/>
  <c r="BE101"/>
  <c r="BE106"/>
  <c r="BE112"/>
  <c r="BE114"/>
  <c r="E50"/>
  <c r="BE89"/>
  <c r="BE104"/>
  <c r="BE105"/>
  <c r="BE116"/>
  <c i="11" r="BK95"/>
  <c r="J95"/>
  <c r="J64"/>
  <c i="12" r="F59"/>
  <c r="J93"/>
  <c r="BE104"/>
  <c r="BE111"/>
  <c r="BE114"/>
  <c r="BE126"/>
  <c r="BE145"/>
  <c r="BE154"/>
  <c r="BE162"/>
  <c r="BE164"/>
  <c r="BE168"/>
  <c r="BE172"/>
  <c r="BE174"/>
  <c r="BE191"/>
  <c r="BE211"/>
  <c r="BE221"/>
  <c r="BE223"/>
  <c r="BE227"/>
  <c r="BE231"/>
  <c r="BE233"/>
  <c r="BE262"/>
  <c r="BE275"/>
  <c i="11" r="BK109"/>
  <c r="J109"/>
  <c r="J66"/>
  <c i="12" r="E50"/>
  <c r="BE150"/>
  <c r="BE152"/>
  <c r="BE156"/>
  <c r="BE158"/>
  <c r="BE166"/>
  <c r="BE170"/>
  <c r="BE179"/>
  <c r="BE186"/>
  <c r="BE188"/>
  <c r="BE206"/>
  <c r="BE215"/>
  <c r="BE219"/>
  <c r="BE229"/>
  <c r="BE235"/>
  <c r="BE238"/>
  <c r="BE243"/>
  <c r="BE252"/>
  <c r="BE257"/>
  <c r="BE267"/>
  <c r="BE292"/>
  <c r="BE317"/>
  <c r="BE102"/>
  <c r="BE107"/>
  <c r="BE109"/>
  <c r="BE120"/>
  <c r="BE132"/>
  <c r="BE138"/>
  <c r="BE141"/>
  <c r="BE176"/>
  <c r="BE181"/>
  <c r="BE194"/>
  <c r="BE196"/>
  <c r="BE204"/>
  <c r="BE208"/>
  <c r="BE247"/>
  <c r="BE269"/>
  <c r="BE277"/>
  <c r="BE283"/>
  <c r="BE286"/>
  <c r="BE302"/>
  <c r="BE117"/>
  <c r="BE123"/>
  <c r="BE129"/>
  <c r="BE135"/>
  <c r="BE146"/>
  <c r="BE160"/>
  <c r="BE183"/>
  <c r="BE198"/>
  <c r="BE200"/>
  <c r="BE202"/>
  <c r="BE217"/>
  <c r="BE225"/>
  <c r="BE271"/>
  <c r="BE273"/>
  <c r="BE279"/>
  <c r="BE281"/>
  <c r="BE297"/>
  <c r="BE309"/>
  <c r="BE311"/>
  <c r="BE322"/>
  <c r="BE327"/>
  <c i="10" r="J117"/>
  <c r="J66"/>
  <c i="11" r="E50"/>
  <c r="J88"/>
  <c r="BE103"/>
  <c r="BE111"/>
  <c r="BE115"/>
  <c r="BE116"/>
  <c r="BE128"/>
  <c r="BE131"/>
  <c r="BE133"/>
  <c r="BE148"/>
  <c r="BE149"/>
  <c r="BE153"/>
  <c r="BE166"/>
  <c r="BE97"/>
  <c r="BE101"/>
  <c r="BE105"/>
  <c r="BE125"/>
  <c r="BE127"/>
  <c r="BE134"/>
  <c r="BE146"/>
  <c r="BE164"/>
  <c r="BE190"/>
  <c r="BE191"/>
  <c r="F59"/>
  <c r="BE107"/>
  <c r="BE113"/>
  <c r="BE123"/>
  <c r="BE135"/>
  <c r="BE136"/>
  <c r="BE138"/>
  <c r="BE140"/>
  <c r="BE142"/>
  <c r="BE144"/>
  <c r="BE189"/>
  <c r="BE99"/>
  <c r="BE114"/>
  <c r="BE118"/>
  <c r="BE120"/>
  <c r="BE122"/>
  <c r="BE162"/>
  <c i="9" r="J104"/>
  <c r="J65"/>
  <c i="10" r="J56"/>
  <c r="F59"/>
  <c r="BE122"/>
  <c r="BE129"/>
  <c r="BE131"/>
  <c r="BE140"/>
  <c r="BE156"/>
  <c r="BE165"/>
  <c r="BE176"/>
  <c r="BE195"/>
  <c r="BE205"/>
  <c r="BE220"/>
  <c r="BE223"/>
  <c r="BE224"/>
  <c r="BE239"/>
  <c r="BE247"/>
  <c r="BE250"/>
  <c r="BE255"/>
  <c r="BE261"/>
  <c r="BE264"/>
  <c r="E100"/>
  <c r="BE114"/>
  <c r="BE118"/>
  <c r="BE147"/>
  <c r="BE158"/>
  <c r="BE161"/>
  <c r="BE178"/>
  <c r="BE183"/>
  <c r="BE192"/>
  <c r="BE200"/>
  <c r="BE202"/>
  <c r="BE203"/>
  <c r="BE204"/>
  <c r="BE214"/>
  <c r="BE222"/>
  <c r="BE225"/>
  <c r="BE231"/>
  <c r="BE233"/>
  <c r="BE235"/>
  <c r="BE237"/>
  <c r="BE251"/>
  <c r="BE253"/>
  <c r="BE259"/>
  <c r="BE123"/>
  <c r="BE124"/>
  <c r="BE137"/>
  <c r="BE142"/>
  <c r="BE146"/>
  <c r="BE149"/>
  <c r="BE152"/>
  <c r="BE171"/>
  <c r="BE173"/>
  <c r="BE174"/>
  <c r="BE175"/>
  <c r="BE180"/>
  <c r="BE184"/>
  <c r="BE185"/>
  <c r="BE187"/>
  <c r="BE190"/>
  <c r="BE207"/>
  <c r="BE210"/>
  <c r="BE213"/>
  <c r="BE215"/>
  <c r="BE243"/>
  <c r="BE245"/>
  <c r="BE257"/>
  <c r="BE266"/>
  <c r="BE120"/>
  <c r="BE125"/>
  <c r="BE127"/>
  <c r="BE133"/>
  <c r="BE144"/>
  <c r="BE151"/>
  <c r="BE154"/>
  <c r="BE155"/>
  <c r="BE163"/>
  <c r="BE164"/>
  <c r="BE166"/>
  <c r="BE168"/>
  <c r="BE182"/>
  <c r="BE193"/>
  <c r="BE194"/>
  <c r="BE197"/>
  <c r="BE212"/>
  <c r="BE217"/>
  <c r="BE227"/>
  <c r="BE241"/>
  <c r="BE249"/>
  <c r="BE267"/>
  <c r="BE268"/>
  <c i="9" r="F99"/>
  <c r="BE105"/>
  <c r="BE119"/>
  <c r="BE139"/>
  <c r="BE166"/>
  <c r="BE178"/>
  <c r="BE205"/>
  <c r="BE208"/>
  <c r="BE210"/>
  <c r="BE222"/>
  <c r="BE225"/>
  <c r="BE237"/>
  <c r="BE241"/>
  <c r="BE244"/>
  <c r="BE264"/>
  <c r="BE267"/>
  <c r="BE269"/>
  <c r="BE280"/>
  <c r="BE284"/>
  <c r="BE289"/>
  <c r="BE321"/>
  <c r="BE334"/>
  <c r="BE364"/>
  <c r="BE409"/>
  <c r="BE411"/>
  <c r="BE435"/>
  <c r="J56"/>
  <c r="E90"/>
  <c r="BE198"/>
  <c r="BE200"/>
  <c r="BE253"/>
  <c r="BE258"/>
  <c r="BE292"/>
  <c r="BE296"/>
  <c r="BE340"/>
  <c r="BE355"/>
  <c r="BE374"/>
  <c r="BE423"/>
  <c r="BE426"/>
  <c r="BE441"/>
  <c r="BE452"/>
  <c r="BE466"/>
  <c r="BE472"/>
  <c r="BE108"/>
  <c r="BE113"/>
  <c r="BE116"/>
  <c r="BE122"/>
  <c r="BE125"/>
  <c r="BE131"/>
  <c r="BE141"/>
  <c r="BE191"/>
  <c r="BE247"/>
  <c r="BE251"/>
  <c r="BE272"/>
  <c r="BE285"/>
  <c r="BE288"/>
  <c r="BE299"/>
  <c r="BE315"/>
  <c r="BE320"/>
  <c r="BE328"/>
  <c r="BE346"/>
  <c r="BE352"/>
  <c r="BE384"/>
  <c r="BE396"/>
  <c r="BE421"/>
  <c r="BE429"/>
  <c r="BE446"/>
  <c r="BE449"/>
  <c r="BE468"/>
  <c r="BE487"/>
  <c r="BE514"/>
  <c r="BE137"/>
  <c r="BE146"/>
  <c r="BE153"/>
  <c r="BE196"/>
  <c r="BE206"/>
  <c r="BE217"/>
  <c r="BE229"/>
  <c r="BE239"/>
  <c r="BE261"/>
  <c r="BE274"/>
  <c r="BE277"/>
  <c r="BE281"/>
  <c r="BE293"/>
  <c r="BE297"/>
  <c r="BE302"/>
  <c r="BE308"/>
  <c r="BE394"/>
  <c r="BE399"/>
  <c r="BE432"/>
  <c r="BE438"/>
  <c r="BE444"/>
  <c r="BE464"/>
  <c r="BE470"/>
  <c r="BE503"/>
  <c r="BE506"/>
  <c r="BE509"/>
  <c i="8" r="J56"/>
  <c r="BE150"/>
  <c r="BE161"/>
  <c r="BE177"/>
  <c r="BE183"/>
  <c r="BE189"/>
  <c r="BE231"/>
  <c r="BE249"/>
  <c r="BE252"/>
  <c r="BE287"/>
  <c r="BE290"/>
  <c r="BE292"/>
  <c r="BE299"/>
  <c r="BE312"/>
  <c r="BE317"/>
  <c r="BE326"/>
  <c r="BE332"/>
  <c r="BE347"/>
  <c r="BE355"/>
  <c r="BE386"/>
  <c r="BE387"/>
  <c r="BE390"/>
  <c r="F59"/>
  <c r="BE128"/>
  <c r="BE156"/>
  <c r="BE179"/>
  <c r="BE190"/>
  <c r="BE204"/>
  <c r="BE239"/>
  <c r="BE241"/>
  <c r="BE272"/>
  <c r="BE295"/>
  <c r="BE302"/>
  <c r="BE303"/>
  <c r="BE306"/>
  <c r="BE321"/>
  <c r="BE342"/>
  <c r="BE360"/>
  <c r="BE379"/>
  <c r="BE126"/>
  <c r="BE164"/>
  <c r="BE166"/>
  <c r="BE174"/>
  <c r="BE202"/>
  <c r="BE212"/>
  <c r="BE215"/>
  <c r="BE235"/>
  <c r="BE243"/>
  <c r="BE247"/>
  <c r="BE257"/>
  <c r="BE260"/>
  <c r="BE265"/>
  <c r="BE270"/>
  <c r="BE275"/>
  <c r="BE281"/>
  <c r="BE313"/>
  <c r="BE314"/>
  <c r="BE315"/>
  <c r="BE331"/>
  <c r="BE337"/>
  <c r="BE370"/>
  <c r="E50"/>
  <c r="BE107"/>
  <c r="BE110"/>
  <c r="BE113"/>
  <c r="BE118"/>
  <c r="BE121"/>
  <c r="BE123"/>
  <c r="BE133"/>
  <c r="BE137"/>
  <c r="BE142"/>
  <c r="BE144"/>
  <c r="BE169"/>
  <c r="BE192"/>
  <c r="BE197"/>
  <c r="BE206"/>
  <c r="BE208"/>
  <c r="BE221"/>
  <c r="BE226"/>
  <c r="BE255"/>
  <c r="BE262"/>
  <c r="BE278"/>
  <c r="BE284"/>
  <c r="BE293"/>
  <c r="BE296"/>
  <c r="BE307"/>
  <c r="BE318"/>
  <c r="BE350"/>
  <c r="BE365"/>
  <c r="BE376"/>
  <c r="BE382"/>
  <c i="6" r="BK271"/>
  <c i="7" r="E50"/>
  <c r="J56"/>
  <c r="F59"/>
  <c r="BE115"/>
  <c r="BE138"/>
  <c r="BE162"/>
  <c r="BE179"/>
  <c r="BE199"/>
  <c r="BE219"/>
  <c r="BE234"/>
  <c r="BE239"/>
  <c r="BE97"/>
  <c r="BE181"/>
  <c r="BE189"/>
  <c r="BE217"/>
  <c r="BE229"/>
  <c r="BE231"/>
  <c r="BE241"/>
  <c r="BE103"/>
  <c r="BE105"/>
  <c r="BE112"/>
  <c r="BE140"/>
  <c r="BE155"/>
  <c r="BE171"/>
  <c r="BE184"/>
  <c r="BE186"/>
  <c r="BE196"/>
  <c r="BE227"/>
  <c r="BE244"/>
  <c r="BE110"/>
  <c r="BE117"/>
  <c r="BE145"/>
  <c r="BE147"/>
  <c r="BE153"/>
  <c r="BE165"/>
  <c r="BE192"/>
  <c r="BE222"/>
  <c r="BE224"/>
  <c r="BE236"/>
  <c r="BE246"/>
  <c r="BE250"/>
  <c i="6" r="E50"/>
  <c r="J56"/>
  <c r="F59"/>
  <c r="BE98"/>
  <c r="BE106"/>
  <c r="BE112"/>
  <c r="BE121"/>
  <c r="BE127"/>
  <c r="BE133"/>
  <c r="BE203"/>
  <c r="BE254"/>
  <c r="BE261"/>
  <c r="BE124"/>
  <c r="BE139"/>
  <c r="BE145"/>
  <c r="BE151"/>
  <c r="BE153"/>
  <c r="BE161"/>
  <c r="BE163"/>
  <c r="BE168"/>
  <c r="BE206"/>
  <c r="BE208"/>
  <c r="BE209"/>
  <c r="BE211"/>
  <c r="BE213"/>
  <c r="BE235"/>
  <c r="BE251"/>
  <c r="BE273"/>
  <c r="BE99"/>
  <c r="BE109"/>
  <c r="BE115"/>
  <c r="BE136"/>
  <c r="BE157"/>
  <c r="BE165"/>
  <c r="BE170"/>
  <c r="BE175"/>
  <c r="BE177"/>
  <c r="BE179"/>
  <c r="BE182"/>
  <c r="BE186"/>
  <c r="BE189"/>
  <c r="BE194"/>
  <c r="BE201"/>
  <c r="BE240"/>
  <c r="BE242"/>
  <c r="BE264"/>
  <c i="5" r="BK111"/>
  <c r="J111"/>
  <c r="J64"/>
  <c i="6" r="BE198"/>
  <c r="BE216"/>
  <c r="BE237"/>
  <c r="BE245"/>
  <c r="BE248"/>
  <c r="BE256"/>
  <c r="BE269"/>
  <c i="5" r="J56"/>
  <c r="F107"/>
  <c r="BE134"/>
  <c r="BE170"/>
  <c r="BE173"/>
  <c r="BE191"/>
  <c r="BE256"/>
  <c r="BE313"/>
  <c r="BE331"/>
  <c r="BE345"/>
  <c r="BE355"/>
  <c r="BE387"/>
  <c r="BE400"/>
  <c r="BE412"/>
  <c r="BE415"/>
  <c r="BE432"/>
  <c r="BE474"/>
  <c r="BE480"/>
  <c r="BE528"/>
  <c r="BE547"/>
  <c r="BE564"/>
  <c r="BE568"/>
  <c r="BE577"/>
  <c r="BE597"/>
  <c r="BE600"/>
  <c r="BE610"/>
  <c r="BE624"/>
  <c r="BE647"/>
  <c r="BE665"/>
  <c r="BE684"/>
  <c r="BE687"/>
  <c r="BE694"/>
  <c r="BE705"/>
  <c r="BE727"/>
  <c r="BE750"/>
  <c r="BE819"/>
  <c r="BE840"/>
  <c r="BE856"/>
  <c r="BE859"/>
  <c r="BE883"/>
  <c r="BE946"/>
  <c r="BE965"/>
  <c r="BE995"/>
  <c r="BE1022"/>
  <c r="BE1024"/>
  <c r="BE1045"/>
  <c r="BE1048"/>
  <c r="BE1051"/>
  <c r="BE1054"/>
  <c r="BE1057"/>
  <c r="BE1062"/>
  <c i="4" r="BK268"/>
  <c r="J268"/>
  <c r="J75"/>
  <c i="5" r="E50"/>
  <c r="BE125"/>
  <c r="BE137"/>
  <c r="BE159"/>
  <c r="BE161"/>
  <c r="BE168"/>
  <c r="BE176"/>
  <c r="BE185"/>
  <c r="BE199"/>
  <c r="BE202"/>
  <c r="BE211"/>
  <c r="BE218"/>
  <c r="BE235"/>
  <c r="BE259"/>
  <c r="BE265"/>
  <c r="BE268"/>
  <c r="BE274"/>
  <c r="BE277"/>
  <c r="BE336"/>
  <c r="BE340"/>
  <c r="BE349"/>
  <c r="BE369"/>
  <c r="BE381"/>
  <c r="BE392"/>
  <c r="BE424"/>
  <c r="BE428"/>
  <c r="BE430"/>
  <c r="BE438"/>
  <c r="BE441"/>
  <c r="BE450"/>
  <c r="BE504"/>
  <c r="BE506"/>
  <c r="BE516"/>
  <c r="BE524"/>
  <c r="BE533"/>
  <c r="BE535"/>
  <c r="BE538"/>
  <c r="BE541"/>
  <c r="BE544"/>
  <c r="BE559"/>
  <c r="BE581"/>
  <c r="BE583"/>
  <c r="BE586"/>
  <c r="BE588"/>
  <c r="BE602"/>
  <c r="BE615"/>
  <c r="BE622"/>
  <c r="BE631"/>
  <c r="BE636"/>
  <c r="BE640"/>
  <c r="BE644"/>
  <c r="BE663"/>
  <c r="BE669"/>
  <c r="BE673"/>
  <c r="BE704"/>
  <c r="BE731"/>
  <c r="BE757"/>
  <c r="BE789"/>
  <c r="BE804"/>
  <c r="BE824"/>
  <c r="BE838"/>
  <c r="BE886"/>
  <c r="BE910"/>
  <c r="BE934"/>
  <c r="BE954"/>
  <c r="BE990"/>
  <c r="BE997"/>
  <c i="4" r="J190"/>
  <c r="J71"/>
  <c i="5" r="BE120"/>
  <c r="BE143"/>
  <c r="BE154"/>
  <c r="BE165"/>
  <c r="BE188"/>
  <c r="BE196"/>
  <c r="BE204"/>
  <c r="BE296"/>
  <c r="BE343"/>
  <c r="BE351"/>
  <c r="BE361"/>
  <c r="BE367"/>
  <c r="BE372"/>
  <c r="BE375"/>
  <c r="BE380"/>
  <c r="BE398"/>
  <c r="BE405"/>
  <c r="BE419"/>
  <c r="BE486"/>
  <c r="BE492"/>
  <c r="BE520"/>
  <c r="BE530"/>
  <c r="BE550"/>
  <c r="BE575"/>
  <c r="BE579"/>
  <c r="BE593"/>
  <c r="BE595"/>
  <c r="BE605"/>
  <c r="BE612"/>
  <c r="BE617"/>
  <c r="BE620"/>
  <c r="BE629"/>
  <c r="BE654"/>
  <c r="BE667"/>
  <c r="BE681"/>
  <c r="BE692"/>
  <c r="BE699"/>
  <c r="BE719"/>
  <c r="BE722"/>
  <c r="BE729"/>
  <c r="BE747"/>
  <c r="BE774"/>
  <c r="BE821"/>
  <c r="BE968"/>
  <c r="BE971"/>
  <c r="BE975"/>
  <c r="BE978"/>
  <c r="BE981"/>
  <c r="BE993"/>
  <c r="BE999"/>
  <c r="BE1001"/>
  <c r="BE113"/>
  <c r="BE140"/>
  <c r="BE146"/>
  <c r="BE149"/>
  <c r="BE175"/>
  <c r="BE179"/>
  <c r="BE239"/>
  <c r="BE280"/>
  <c r="BE338"/>
  <c r="BE358"/>
  <c r="BE364"/>
  <c r="BE378"/>
  <c r="BE382"/>
  <c r="BE389"/>
  <c r="BE395"/>
  <c r="BE403"/>
  <c r="BE407"/>
  <c r="BE410"/>
  <c r="BE421"/>
  <c r="BE426"/>
  <c r="BE434"/>
  <c r="BE436"/>
  <c r="BE444"/>
  <c r="BE454"/>
  <c r="BE467"/>
  <c r="BE498"/>
  <c r="BE518"/>
  <c r="BE555"/>
  <c r="BE566"/>
  <c r="BE607"/>
  <c r="BE627"/>
  <c r="BE649"/>
  <c r="BE652"/>
  <c r="BE657"/>
  <c r="BE672"/>
  <c r="BE678"/>
  <c r="BE689"/>
  <c r="BE697"/>
  <c r="BE701"/>
  <c r="BE702"/>
  <c r="BE707"/>
  <c r="BE708"/>
  <c r="BE711"/>
  <c r="BE724"/>
  <c r="BE733"/>
  <c r="BE740"/>
  <c r="BE760"/>
  <c r="BE854"/>
  <c r="BE865"/>
  <c r="BE871"/>
  <c r="BE877"/>
  <c r="BE898"/>
  <c r="BE922"/>
  <c r="BE973"/>
  <c r="BE984"/>
  <c i="3" r="J151"/>
  <c r="J72"/>
  <c i="4" r="J56"/>
  <c r="F95"/>
  <c r="BE138"/>
  <c r="BE145"/>
  <c r="BE150"/>
  <c r="BE152"/>
  <c r="BE167"/>
  <c r="BE184"/>
  <c r="BE210"/>
  <c r="BE216"/>
  <c r="BE219"/>
  <c r="BE222"/>
  <c r="BE240"/>
  <c r="BE255"/>
  <c r="BE257"/>
  <c i="3" r="BK95"/>
  <c r="J95"/>
  <c r="J64"/>
  <c r="J127"/>
  <c r="J69"/>
  <c i="4" r="E50"/>
  <c r="BE104"/>
  <c r="BE107"/>
  <c r="BE117"/>
  <c r="BE119"/>
  <c r="BE126"/>
  <c r="BE132"/>
  <c r="BE140"/>
  <c r="BE143"/>
  <c r="BE155"/>
  <c r="BE187"/>
  <c r="BE266"/>
  <c r="BE158"/>
  <c r="BE161"/>
  <c r="BE227"/>
  <c r="BE234"/>
  <c r="BE236"/>
  <c r="BE238"/>
  <c r="BE244"/>
  <c r="BE253"/>
  <c r="BE260"/>
  <c r="BE261"/>
  <c r="BE264"/>
  <c r="BE270"/>
  <c r="BE101"/>
  <c r="BE111"/>
  <c r="BE124"/>
  <c r="BE129"/>
  <c r="BE173"/>
  <c r="BE179"/>
  <c r="BE181"/>
  <c r="BE191"/>
  <c r="BE197"/>
  <c r="BE212"/>
  <c r="BE214"/>
  <c r="BE224"/>
  <c r="BE246"/>
  <c r="BE248"/>
  <c i="3" r="F59"/>
  <c r="BE115"/>
  <c r="BE133"/>
  <c r="BE135"/>
  <c r="BE140"/>
  <c r="BE103"/>
  <c r="BE137"/>
  <c r="BE142"/>
  <c r="BE145"/>
  <c r="E50"/>
  <c r="J56"/>
  <c r="BE99"/>
  <c r="BE101"/>
  <c r="BE120"/>
  <c r="BE128"/>
  <c r="BE131"/>
  <c r="BE148"/>
  <c r="BE97"/>
  <c r="BE117"/>
  <c r="BE124"/>
  <c r="BE152"/>
  <c i="2" r="F108"/>
  <c r="BE114"/>
  <c r="BE116"/>
  <c r="BE123"/>
  <c r="BE157"/>
  <c r="BE161"/>
  <c r="BE177"/>
  <c r="BE189"/>
  <c r="BE230"/>
  <c r="BE234"/>
  <c r="BE248"/>
  <c r="BE257"/>
  <c r="BE265"/>
  <c r="BE277"/>
  <c r="BE382"/>
  <c r="BE392"/>
  <c r="BE434"/>
  <c r="BE471"/>
  <c r="BE494"/>
  <c r="BE549"/>
  <c r="BE588"/>
  <c r="BE605"/>
  <c r="BE733"/>
  <c r="BE815"/>
  <c r="BE859"/>
  <c r="BE883"/>
  <c r="BE888"/>
  <c r="BE924"/>
  <c r="BE933"/>
  <c r="BE979"/>
  <c r="BE1004"/>
  <c r="BE1032"/>
  <c r="BE1045"/>
  <c r="BE1109"/>
  <c r="BE1112"/>
  <c r="BE1114"/>
  <c r="BE1129"/>
  <c r="BE1143"/>
  <c r="BE1152"/>
  <c r="BE1162"/>
  <c r="BE1187"/>
  <c r="BE1247"/>
  <c r="BE1263"/>
  <c r="BE1265"/>
  <c r="BE1291"/>
  <c r="BE1299"/>
  <c r="BE1437"/>
  <c r="BE1439"/>
  <c r="E50"/>
  <c r="BE118"/>
  <c r="BE138"/>
  <c r="BE143"/>
  <c r="BE167"/>
  <c r="BE175"/>
  <c r="BE216"/>
  <c r="BE227"/>
  <c r="BE232"/>
  <c r="BE238"/>
  <c r="BE254"/>
  <c r="BE260"/>
  <c r="BE268"/>
  <c r="BE282"/>
  <c r="BE296"/>
  <c r="BE309"/>
  <c r="BE343"/>
  <c r="BE350"/>
  <c r="BE406"/>
  <c r="BE428"/>
  <c r="BE441"/>
  <c r="BE445"/>
  <c r="BE447"/>
  <c r="BE449"/>
  <c r="BE522"/>
  <c r="BE608"/>
  <c r="BE610"/>
  <c r="BE623"/>
  <c r="BE629"/>
  <c r="BE635"/>
  <c r="BE753"/>
  <c r="BE766"/>
  <c r="BE780"/>
  <c r="BE801"/>
  <c r="BE809"/>
  <c r="BE811"/>
  <c r="BE832"/>
  <c r="BE836"/>
  <c r="BE841"/>
  <c r="BE847"/>
  <c r="BE876"/>
  <c r="BE893"/>
  <c r="BE895"/>
  <c r="BE899"/>
  <c r="BE942"/>
  <c r="BE951"/>
  <c r="BE959"/>
  <c r="BE984"/>
  <c r="BE999"/>
  <c r="BE1002"/>
  <c r="BE1009"/>
  <c r="BE1014"/>
  <c r="BE1021"/>
  <c r="BE1023"/>
  <c r="BE1028"/>
  <c r="BE1031"/>
  <c r="BE1047"/>
  <c r="BE1049"/>
  <c r="BE1070"/>
  <c r="BE1087"/>
  <c r="BE1104"/>
  <c r="BE1119"/>
  <c r="BE1153"/>
  <c r="BE1203"/>
  <c r="BE1217"/>
  <c r="BE1245"/>
  <c r="BE1318"/>
  <c r="BE1340"/>
  <c r="BE1373"/>
  <c r="BE1397"/>
  <c r="BE1400"/>
  <c r="BE1410"/>
  <c r="BE1441"/>
  <c r="BE1511"/>
  <c r="J105"/>
  <c r="BE121"/>
  <c r="BE129"/>
  <c r="BE136"/>
  <c r="BE149"/>
  <c r="BE186"/>
  <c r="BE198"/>
  <c r="BE211"/>
  <c r="BE219"/>
  <c r="BE224"/>
  <c r="BE242"/>
  <c r="BE301"/>
  <c r="BE386"/>
  <c r="BE400"/>
  <c r="BE430"/>
  <c r="BE436"/>
  <c r="BE459"/>
  <c r="BE551"/>
  <c r="BE578"/>
  <c r="BE580"/>
  <c r="BE586"/>
  <c r="BE603"/>
  <c r="BE620"/>
  <c r="BE700"/>
  <c r="BE744"/>
  <c r="BE750"/>
  <c r="BE798"/>
  <c r="BE817"/>
  <c r="BE822"/>
  <c r="BE830"/>
  <c r="BE838"/>
  <c r="BE850"/>
  <c r="BE862"/>
  <c r="BE864"/>
  <c r="BE866"/>
  <c r="BE872"/>
  <c r="BE890"/>
  <c r="BE968"/>
  <c r="BE1007"/>
  <c r="BE1026"/>
  <c r="BE1041"/>
  <c r="BE1053"/>
  <c r="BE1068"/>
  <c r="BE1083"/>
  <c r="BE1094"/>
  <c r="BE1097"/>
  <c r="BE1117"/>
  <c r="BE1127"/>
  <c r="BE1134"/>
  <c r="BE1171"/>
  <c r="BE1178"/>
  <c r="BE1250"/>
  <c r="BE1278"/>
  <c r="BE1283"/>
  <c r="BE1315"/>
  <c r="BE1362"/>
  <c r="BE1394"/>
  <c r="BE1402"/>
  <c r="BE1404"/>
  <c r="BE1407"/>
  <c r="BE1474"/>
  <c r="BE1508"/>
  <c r="BE1516"/>
  <c r="BE134"/>
  <c r="BE183"/>
  <c r="BE192"/>
  <c r="BE203"/>
  <c r="BE206"/>
  <c r="BE208"/>
  <c r="BE221"/>
  <c r="BE245"/>
  <c r="BE285"/>
  <c r="BE305"/>
  <c r="BE311"/>
  <c r="BE357"/>
  <c r="BE359"/>
  <c r="BE366"/>
  <c r="BE368"/>
  <c r="BE380"/>
  <c r="BE412"/>
  <c r="BE432"/>
  <c r="BE438"/>
  <c r="BE451"/>
  <c r="BE453"/>
  <c r="BE455"/>
  <c r="BE457"/>
  <c r="BE478"/>
  <c r="BE484"/>
  <c r="BE486"/>
  <c r="BE492"/>
  <c r="BE600"/>
  <c r="BE617"/>
  <c r="BE668"/>
  <c r="BE673"/>
  <c r="BE692"/>
  <c r="BE738"/>
  <c r="BE793"/>
  <c r="BE796"/>
  <c r="BE803"/>
  <c r="BE813"/>
  <c r="BE824"/>
  <c r="BE827"/>
  <c r="BE834"/>
  <c r="BE835"/>
  <c r="BE837"/>
  <c r="BE869"/>
  <c r="BE881"/>
  <c r="BE904"/>
  <c r="BE970"/>
  <c r="BE973"/>
  <c r="BE976"/>
  <c r="BE988"/>
  <c r="BE994"/>
  <c r="BE1012"/>
  <c r="BE1019"/>
  <c r="BE1061"/>
  <c r="BE1072"/>
  <c r="BE1074"/>
  <c r="BE1076"/>
  <c r="BE1091"/>
  <c r="BE1099"/>
  <c r="BE1102"/>
  <c r="BE1107"/>
  <c r="BE1122"/>
  <c r="BE1124"/>
  <c r="BE1131"/>
  <c r="BE1190"/>
  <c r="BE1231"/>
  <c r="BE1280"/>
  <c r="BE1307"/>
  <c r="BE1329"/>
  <c r="BE1351"/>
  <c r="BE1384"/>
  <c r="BE1414"/>
  <c r="BE1433"/>
  <c r="BE1435"/>
  <c i="1" r="AS54"/>
  <c i="6" r="F38"/>
  <c i="1" r="BC61"/>
  <c i="6" r="F39"/>
  <c i="1" r="BD61"/>
  <c i="7" r="F38"/>
  <c i="1" r="BC62"/>
  <c i="8" r="F37"/>
  <c i="1" r="BB64"/>
  <c r="BB63"/>
  <c r="AX63"/>
  <c i="9" r="F36"/>
  <c i="1" r="BA66"/>
  <c r="BA65"/>
  <c r="AW65"/>
  <c i="10" r="J36"/>
  <c i="1" r="AW68"/>
  <c i="15" r="F37"/>
  <c i="1" r="BB73"/>
  <c i="17" r="F38"/>
  <c i="1" r="BC76"/>
  <c i="2" r="J36"/>
  <c i="1" r="AW56"/>
  <c i="14" r="F36"/>
  <c i="1" r="BA72"/>
  <c i="17" r="F39"/>
  <c i="1" r="BD76"/>
  <c i="2" r="F39"/>
  <c i="1" r="BD56"/>
  <c i="20" r="F36"/>
  <c i="1" r="BC79"/>
  <c i="3" r="F36"/>
  <c i="1" r="BA57"/>
  <c i="4" r="F39"/>
  <c i="1" r="BD58"/>
  <c i="9" r="F39"/>
  <c i="1" r="BD66"/>
  <c r="BD65"/>
  <c i="10" r="F38"/>
  <c i="1" r="BC68"/>
  <c i="13" r="J32"/>
  <c i="14" r="F38"/>
  <c i="1" r="BC72"/>
  <c i="18" r="F36"/>
  <c i="1" r="BA77"/>
  <c i="19" r="J35"/>
  <c i="1" r="AV78"/>
  <c i="21" r="F35"/>
  <c i="1" r="BB80"/>
  <c i="5" r="J36"/>
  <c i="1" r="AW60"/>
  <c i="9" r="F37"/>
  <c i="1" r="BB66"/>
  <c r="BB65"/>
  <c r="AX65"/>
  <c i="11" r="J36"/>
  <c i="1" r="AW69"/>
  <c i="12" r="J36"/>
  <c i="1" r="AW70"/>
  <c i="19" r="J36"/>
  <c i="1" r="AW78"/>
  <c i="20" r="F35"/>
  <c i="1" r="BB79"/>
  <c i="3" r="F38"/>
  <c i="1" r="BC57"/>
  <c i="4" r="J36"/>
  <c i="1" r="AW58"/>
  <c i="6" r="F36"/>
  <c i="1" r="BA61"/>
  <c i="7" r="J36"/>
  <c i="1" r="AW62"/>
  <c i="9" r="J36"/>
  <c i="1" r="AW66"/>
  <c i="10" r="F36"/>
  <c i="1" r="BA68"/>
  <c i="11" r="F36"/>
  <c i="1" r="BA69"/>
  <c i="11" r="F38"/>
  <c i="1" r="BC69"/>
  <c i="12" r="F37"/>
  <c i="1" r="BB70"/>
  <c i="15" r="F39"/>
  <c i="1" r="BD73"/>
  <c i="18" r="J36"/>
  <c i="1" r="AW77"/>
  <c i="4" r="F37"/>
  <c i="1" r="BB58"/>
  <c i="8" r="F36"/>
  <c i="1" r="BA64"/>
  <c r="BA63"/>
  <c r="AW63"/>
  <c i="9" r="F38"/>
  <c i="1" r="BC66"/>
  <c r="BC65"/>
  <c r="AY65"/>
  <c i="12" r="F38"/>
  <c i="1" r="BC70"/>
  <c i="16" r="J36"/>
  <c i="1" r="AW75"/>
  <c i="17" r="J36"/>
  <c i="1" r="AW76"/>
  <c i="18" r="F37"/>
  <c i="1" r="BB77"/>
  <c i="2" r="F36"/>
  <c i="1" r="BA56"/>
  <c i="8" r="F38"/>
  <c i="1" r="BC64"/>
  <c r="BC63"/>
  <c r="AY63"/>
  <c i="10" r="F39"/>
  <c i="1" r="BD68"/>
  <c i="12" r="F36"/>
  <c i="1" r="BA70"/>
  <c i="12" r="F39"/>
  <c i="1" r="BD70"/>
  <c i="15" r="F36"/>
  <c i="1" r="BA73"/>
  <c i="16" r="F37"/>
  <c i="1" r="BB75"/>
  <c i="21" r="F34"/>
  <c i="1" r="BA80"/>
  <c i="2" r="F37"/>
  <c i="1" r="BB56"/>
  <c i="14" r="F37"/>
  <c i="1" r="BB72"/>
  <c i="18" r="F39"/>
  <c i="1" r="BD77"/>
  <c i="21" r="F36"/>
  <c i="1" r="BC80"/>
  <c i="4" r="F36"/>
  <c i="1" r="BA58"/>
  <c i="6" r="F37"/>
  <c i="1" r="BB61"/>
  <c i="7" r="F37"/>
  <c i="1" r="BB62"/>
  <c i="8" r="J36"/>
  <c i="1" r="AW64"/>
  <c i="13" r="F37"/>
  <c i="1" r="BB71"/>
  <c i="14" r="J36"/>
  <c i="1" r="AW72"/>
  <c i="17" r="F36"/>
  <c i="1" r="BA76"/>
  <c i="3" r="F37"/>
  <c i="1" r="BB57"/>
  <c i="6" r="J36"/>
  <c i="1" r="AW61"/>
  <c i="7" r="F36"/>
  <c i="1" r="BA62"/>
  <c i="7" r="F39"/>
  <c i="1" r="BD62"/>
  <c i="10" r="F37"/>
  <c i="1" r="BB68"/>
  <c i="11" r="F37"/>
  <c i="1" r="BB69"/>
  <c i="13" r="F36"/>
  <c i="1" r="BA71"/>
  <c i="15" r="J36"/>
  <c i="1" r="AW73"/>
  <c i="18" r="F38"/>
  <c i="1" r="BC77"/>
  <c i="3" r="J36"/>
  <c i="1" r="AW57"/>
  <c i="5" r="F39"/>
  <c i="1" r="BD60"/>
  <c i="20" r="F37"/>
  <c i="1" r="BD79"/>
  <c i="2" r="F38"/>
  <c i="1" r="BC56"/>
  <c i="13" r="F39"/>
  <c i="1" r="BD71"/>
  <c i="16" r="F36"/>
  <c i="1" r="BA75"/>
  <c i="16" r="F38"/>
  <c i="1" r="BC75"/>
  <c i="20" r="J34"/>
  <c i="1" r="AW79"/>
  <c i="3" r="F39"/>
  <c i="1" r="BD57"/>
  <c i="5" r="F37"/>
  <c i="1" r="BB60"/>
  <c i="13" r="F38"/>
  <c i="1" r="BC71"/>
  <c i="15" r="F38"/>
  <c i="1" r="BC73"/>
  <c i="16" r="F39"/>
  <c i="1" r="BD75"/>
  <c i="20" r="F34"/>
  <c i="1" r="BA79"/>
  <c i="21" r="J34"/>
  <c i="1" r="AW80"/>
  <c i="5" r="F36"/>
  <c i="1" r="BA60"/>
  <c i="8" r="F39"/>
  <c i="1" r="BD64"/>
  <c r="BD63"/>
  <c i="11" r="F39"/>
  <c i="1" r="BD69"/>
  <c i="13" r="J36"/>
  <c i="1" r="AW71"/>
  <c i="14" r="F39"/>
  <c i="1" r="BD72"/>
  <c i="21" r="F37"/>
  <c i="1" r="BD80"/>
  <c i="4" r="F38"/>
  <c i="1" r="BC58"/>
  <c i="5" r="F38"/>
  <c i="1" r="BC60"/>
  <c i="17" r="F37"/>
  <c i="1" r="BB76"/>
  <c i="10" l="1" r="P135"/>
  <c r="R135"/>
  <c r="T116"/>
  <c r="BK116"/>
  <c r="J116"/>
  <c r="J65"/>
  <c i="9" r="P249"/>
  <c r="R249"/>
  <c i="10" r="T135"/>
  <c i="9" r="T249"/>
  <c i="10" r="T112"/>
  <c i="11" r="P94"/>
  <c i="1" r="AU69"/>
  <c i="9" r="T102"/>
  <c i="6" r="P159"/>
  <c i="4" r="R99"/>
  <c r="R98"/>
  <c i="2" r="P112"/>
  <c i="11" r="R94"/>
  <c i="2" r="R874"/>
  <c r="R112"/>
  <c r="R111"/>
  <c i="14" r="P97"/>
  <c i="1" r="AU72"/>
  <c i="8" r="R105"/>
  <c i="6" r="R159"/>
  <c i="18" r="T98"/>
  <c i="15" r="T183"/>
  <c r="P102"/>
  <c r="P101"/>
  <c i="1" r="AU73"/>
  <c i="14" r="T97"/>
  <c i="3" r="T95"/>
  <c i="2" r="P874"/>
  <c i="12" r="T100"/>
  <c r="T99"/>
  <c i="10" r="R116"/>
  <c r="R112"/>
  <c i="20" r="R86"/>
  <c r="R85"/>
  <c i="16" r="R96"/>
  <c i="15" r="T102"/>
  <c r="T101"/>
  <c i="8" r="P105"/>
  <c r="P104"/>
  <c i="1" r="AU64"/>
  <c i="3" r="P94"/>
  <c i="1" r="AU57"/>
  <c i="18" r="R98"/>
  <c i="15" r="R102"/>
  <c i="12" r="P100"/>
  <c r="P99"/>
  <c i="1" r="AU70"/>
  <c i="4" r="T189"/>
  <c r="T99"/>
  <c r="T98"/>
  <c i="16" r="P96"/>
  <c i="1" r="AU75"/>
  <c i="12" r="R100"/>
  <c r="R99"/>
  <c i="17" r="P99"/>
  <c i="1" r="AU76"/>
  <c i="14" r="R97"/>
  <c i="18" r="P98"/>
  <c i="1" r="AU77"/>
  <c i="17" r="T99"/>
  <c i="15" r="R183"/>
  <c i="10" r="P116"/>
  <c r="P112"/>
  <c i="1" r="AU68"/>
  <c i="9" r="R102"/>
  <c i="8" r="T237"/>
  <c r="T104"/>
  <c i="7" r="R94"/>
  <c i="6" r="T159"/>
  <c r="T95"/>
  <c i="5" r="R417"/>
  <c r="R110"/>
  <c i="4" r="P189"/>
  <c r="P98"/>
  <c i="1" r="AU58"/>
  <c i="21" r="T87"/>
  <c r="T86"/>
  <c i="16" r="T96"/>
  <c i="9" r="BK103"/>
  <c r="J103"/>
  <c r="J64"/>
  <c i="7" r="T194"/>
  <c r="T94"/>
  <c i="6" r="P95"/>
  <c i="1" r="AU61"/>
  <c i="20" r="T86"/>
  <c r="T85"/>
  <c i="9" r="P103"/>
  <c r="P102"/>
  <c i="1" r="AU66"/>
  <c i="8" r="R237"/>
  <c i="7" r="P95"/>
  <c i="5" r="P417"/>
  <c r="T111"/>
  <c i="4" r="BK189"/>
  <c r="J189"/>
  <c r="J70"/>
  <c i="6" r="R95"/>
  <c i="2" r="T874"/>
  <c i="21" r="P87"/>
  <c r="P86"/>
  <c i="1" r="AU80"/>
  <c i="15" r="BK164"/>
  <c r="J164"/>
  <c r="J69"/>
  <c i="17" r="R99"/>
  <c i="5" r="T417"/>
  <c r="P111"/>
  <c r="P110"/>
  <c i="1" r="AU60"/>
  <c i="21" r="BK87"/>
  <c r="J87"/>
  <c r="J60"/>
  <c i="11" r="T94"/>
  <c i="7" r="P194"/>
  <c i="3" r="T126"/>
  <c i="2" r="T112"/>
  <c r="T111"/>
  <c r="BK1514"/>
  <c r="J1514"/>
  <c r="J88"/>
  <c i="8" r="BK237"/>
  <c r="J237"/>
  <c r="J71"/>
  <c i="15" r="BK102"/>
  <c r="J102"/>
  <c r="J64"/>
  <c i="19" r="BK86"/>
  <c r="J86"/>
  <c i="21" r="J88"/>
  <c r="J61"/>
  <c i="2" r="BK112"/>
  <c r="J112"/>
  <c r="J64"/>
  <c r="BK874"/>
  <c r="J874"/>
  <c r="J74"/>
  <c i="9" r="BK249"/>
  <c r="J249"/>
  <c r="J70"/>
  <c r="BK512"/>
  <c r="J512"/>
  <c r="J79"/>
  <c i="10" r="BK229"/>
  <c r="J229"/>
  <c r="J77"/>
  <c i="11" r="BK151"/>
  <c r="J151"/>
  <c r="J69"/>
  <c i="12" r="BK100"/>
  <c r="J100"/>
  <c r="J64"/>
  <c i="14" r="BK250"/>
  <c r="J250"/>
  <c r="J74"/>
  <c i="15" r="BK183"/>
  <c r="J183"/>
  <c r="J72"/>
  <c i="4" r="BK99"/>
  <c r="J99"/>
  <c r="J64"/>
  <c i="5" r="BK417"/>
  <c r="J417"/>
  <c r="J71"/>
  <c i="6" r="BK159"/>
  <c r="J159"/>
  <c r="J67"/>
  <c i="7" r="BK95"/>
  <c r="J95"/>
  <c r="J64"/>
  <c i="8" r="BK388"/>
  <c r="J388"/>
  <c r="J81"/>
  <c i="10" r="BK135"/>
  <c r="J135"/>
  <c r="J68"/>
  <c i="15" r="BK221"/>
  <c r="J221"/>
  <c r="J78"/>
  <c i="16" r="BK179"/>
  <c r="J179"/>
  <c r="J73"/>
  <c i="17" r="BK212"/>
  <c r="J212"/>
  <c r="J76"/>
  <c i="18" r="BK182"/>
  <c r="J182"/>
  <c r="J75"/>
  <c i="5" r="BK1060"/>
  <c r="J1060"/>
  <c r="J87"/>
  <c i="6" r="BK96"/>
  <c r="J96"/>
  <c r="J64"/>
  <c i="7" r="BK194"/>
  <c r="J194"/>
  <c r="J68"/>
  <c r="BK248"/>
  <c r="J248"/>
  <c r="J71"/>
  <c i="8" r="BK105"/>
  <c r="J105"/>
  <c r="J64"/>
  <c i="12" r="BK325"/>
  <c r="J325"/>
  <c r="J76"/>
  <c i="16" r="BK96"/>
  <c r="J96"/>
  <c i="17" r="BK99"/>
  <c r="J99"/>
  <c r="J63"/>
  <c i="18" r="BK98"/>
  <c r="J98"/>
  <c i="20" r="BK85"/>
  <c r="J85"/>
  <c r="J59"/>
  <c i="1" r="AG71"/>
  <c i="12" r="BK99"/>
  <c r="J99"/>
  <c r="J63"/>
  <c i="11" r="BK94"/>
  <c r="J94"/>
  <c r="J63"/>
  <c i="6" r="J271"/>
  <c r="J72"/>
  <c i="5" r="BK110"/>
  <c r="J110"/>
  <c r="J63"/>
  <c i="4" r="BK98"/>
  <c r="J98"/>
  <c r="J63"/>
  <c i="3" r="BK94"/>
  <c r="J94"/>
  <c i="1" r="AU65"/>
  <c i="4" r="F35"/>
  <c i="1" r="AZ58"/>
  <c r="BA59"/>
  <c r="AW59"/>
  <c i="8" r="F35"/>
  <c i="1" r="AZ64"/>
  <c r="AZ63"/>
  <c r="AV63"/>
  <c r="AT63"/>
  <c r="BA67"/>
  <c r="AW67"/>
  <c i="16" r="J35"/>
  <c i="1" r="AV75"/>
  <c r="AT75"/>
  <c r="BC74"/>
  <c r="AY74"/>
  <c r="BD74"/>
  <c i="21" r="J33"/>
  <c i="1" r="AV80"/>
  <c r="AT80"/>
  <c r="BB55"/>
  <c r="AX55"/>
  <c i="7" r="J35"/>
  <c i="1" r="AV62"/>
  <c r="AT62"/>
  <c i="11" r="F35"/>
  <c i="1" r="AZ69"/>
  <c i="12" r="F35"/>
  <c i="1" r="AZ70"/>
  <c i="19" r="J32"/>
  <c i="1" r="AG78"/>
  <c i="18" r="J32"/>
  <c i="1" r="AG77"/>
  <c i="2" r="F35"/>
  <c i="1" r="AZ56"/>
  <c i="3" r="J32"/>
  <c i="1" r="AG57"/>
  <c r="BA55"/>
  <c r="BC55"/>
  <c i="5" r="F35"/>
  <c i="1" r="AZ60"/>
  <c i="15" r="F35"/>
  <c i="1" r="AZ73"/>
  <c i="9" r="J35"/>
  <c i="1" r="AV66"/>
  <c r="AT66"/>
  <c r="BB67"/>
  <c r="AX67"/>
  <c i="15" r="J35"/>
  <c i="1" r="AV73"/>
  <c r="AT73"/>
  <c r="BB74"/>
  <c r="AX74"/>
  <c i="2" r="J35"/>
  <c i="1" r="AV56"/>
  <c r="AT56"/>
  <c i="13" r="J35"/>
  <c i="1" r="AV71"/>
  <c r="AT71"/>
  <c r="AN71"/>
  <c i="18" r="J35"/>
  <c i="1" r="AV77"/>
  <c r="AT77"/>
  <c i="4" r="J35"/>
  <c i="1" r="AV58"/>
  <c r="AT58"/>
  <c i="5" r="J35"/>
  <c i="1" r="AV60"/>
  <c r="AT60"/>
  <c i="17" r="F35"/>
  <c i="1" r="AZ76"/>
  <c i="6" r="J35"/>
  <c i="1" r="AV61"/>
  <c r="AT61"/>
  <c i="6" r="F35"/>
  <c i="1" r="AZ61"/>
  <c i="10" r="F35"/>
  <c i="1" r="AZ68"/>
  <c i="14" r="F35"/>
  <c i="1" r="AZ72"/>
  <c r="BC67"/>
  <c r="AY67"/>
  <c i="18" r="F35"/>
  <c i="1" r="AZ77"/>
  <c i="21" r="F33"/>
  <c i="1" r="AZ80"/>
  <c i="3" r="J35"/>
  <c i="1" r="AV57"/>
  <c r="AT57"/>
  <c i="7" r="F35"/>
  <c i="1" r="AZ62"/>
  <c i="10" r="J35"/>
  <c i="1" r="AV68"/>
  <c r="AT68"/>
  <c i="14" r="J35"/>
  <c i="1" r="AV72"/>
  <c r="AT72"/>
  <c r="AU63"/>
  <c i="16" r="J32"/>
  <c i="1" r="AG75"/>
  <c i="3" r="F35"/>
  <c i="1" r="AZ57"/>
  <c r="BD55"/>
  <c r="BD59"/>
  <c r="BC59"/>
  <c r="AY59"/>
  <c r="BB59"/>
  <c r="AX59"/>
  <c i="9" r="F35"/>
  <c i="1" r="AZ66"/>
  <c r="AZ65"/>
  <c r="AV65"/>
  <c r="AT65"/>
  <c r="AT78"/>
  <c i="20" r="J33"/>
  <c i="1" r="AV79"/>
  <c r="AT79"/>
  <c i="11" r="J35"/>
  <c i="1" r="AV69"/>
  <c r="AT69"/>
  <c i="12" r="J35"/>
  <c i="1" r="AV70"/>
  <c r="AT70"/>
  <c i="17" r="J35"/>
  <c i="1" r="AV76"/>
  <c r="AT76"/>
  <c i="20" r="F33"/>
  <c i="1" r="AZ79"/>
  <c i="8" r="J35"/>
  <c i="1" r="AV64"/>
  <c r="AT64"/>
  <c i="13" r="F35"/>
  <c i="1" r="AZ71"/>
  <c r="BD67"/>
  <c i="16" r="F35"/>
  <c i="1" r="AZ75"/>
  <c i="19" r="F35"/>
  <c i="1" r="AZ78"/>
  <c r="BA74"/>
  <c r="AW74"/>
  <c i="5" l="1" r="T110"/>
  <c i="15" r="R101"/>
  <c i="8" r="R104"/>
  <c i="7" r="P94"/>
  <c i="1" r="AU62"/>
  <c i="3" r="T94"/>
  <c i="2" r="P111"/>
  <c i="1" r="AU56"/>
  <c i="14" r="BK97"/>
  <c r="J97"/>
  <c r="J63"/>
  <c i="10" r="BK112"/>
  <c r="J112"/>
  <c i="19" r="J41"/>
  <c i="16" r="J63"/>
  <c i="21" r="BK86"/>
  <c r="J86"/>
  <c r="J59"/>
  <c i="6" r="BK95"/>
  <c r="J95"/>
  <c i="7" r="BK94"/>
  <c r="J94"/>
  <c r="J63"/>
  <c i="9" r="BK102"/>
  <c r="J102"/>
  <c r="J63"/>
  <c i="2" r="BK111"/>
  <c r="J111"/>
  <c i="15" r="BK101"/>
  <c r="J101"/>
  <c i="8" r="BK104"/>
  <c r="J104"/>
  <c r="J63"/>
  <c i="18" r="J63"/>
  <c i="19" r="J63"/>
  <c i="18" r="J41"/>
  <c i="16" r="J41"/>
  <c i="13" r="J41"/>
  <c i="1" r="AN57"/>
  <c i="3" r="J63"/>
  <c r="J41"/>
  <c i="1" r="AN75"/>
  <c r="AN77"/>
  <c r="AN78"/>
  <c i="6" r="J32"/>
  <c i="1" r="AG61"/>
  <c r="AZ59"/>
  <c r="AV59"/>
  <c r="AT59"/>
  <c r="AU74"/>
  <c i="11" r="J32"/>
  <c i="1" r="AG69"/>
  <c r="AW55"/>
  <c r="AZ55"/>
  <c r="BC54"/>
  <c r="W32"/>
  <c i="10" r="J32"/>
  <c i="1" r="AG68"/>
  <c i="15" r="J32"/>
  <c i="1" r="AG73"/>
  <c i="5" r="J32"/>
  <c i="1" r="AG60"/>
  <c r="BD54"/>
  <c r="W33"/>
  <c i="20" r="J30"/>
  <c i="1" r="AG79"/>
  <c r="AN79"/>
  <c i="2" r="J32"/>
  <c i="1" r="AG56"/>
  <c i="4" r="J32"/>
  <c i="1" r="AG58"/>
  <c r="AG55"/>
  <c r="AU59"/>
  <c i="17" r="J32"/>
  <c i="1" r="AG76"/>
  <c r="AG74"/>
  <c r="AY55"/>
  <c r="BB54"/>
  <c r="W31"/>
  <c r="BA54"/>
  <c r="AW54"/>
  <c r="AK30"/>
  <c r="AU55"/>
  <c r="AZ67"/>
  <c r="AV67"/>
  <c r="AT67"/>
  <c r="AU67"/>
  <c r="AZ74"/>
  <c r="AV74"/>
  <c r="AT74"/>
  <c r="AN74"/>
  <c i="12" r="J32"/>
  <c i="1" r="AG70"/>
  <c r="AN70"/>
  <c i="2" l="1" r="J41"/>
  <c i="15" r="J41"/>
  <c i="10" r="J41"/>
  <c i="6" r="J41"/>
  <c i="17" r="J41"/>
  <c i="6" r="J63"/>
  <c i="15" r="J63"/>
  <c i="10" r="J63"/>
  <c i="2" r="J63"/>
  <c i="20" r="J39"/>
  <c i="12" r="J41"/>
  <c i="11" r="J41"/>
  <c i="1" r="AN69"/>
  <c i="5" r="J41"/>
  <c i="1" r="AN60"/>
  <c i="4" r="J41"/>
  <c i="1" r="AN58"/>
  <c r="AN68"/>
  <c r="AN61"/>
  <c r="AN73"/>
  <c r="AN76"/>
  <c r="AN56"/>
  <c r="AV55"/>
  <c r="AT55"/>
  <c r="AN55"/>
  <c r="AY54"/>
  <c i="14" r="J32"/>
  <c i="1" r="AG72"/>
  <c r="AG67"/>
  <c r="AZ54"/>
  <c r="W29"/>
  <c r="W30"/>
  <c i="9" r="J32"/>
  <c i="1" r="AG66"/>
  <c r="AG65"/>
  <c r="AN65"/>
  <c r="AX54"/>
  <c i="8" r="J32"/>
  <c i="1" r="AG64"/>
  <c r="AG63"/>
  <c r="AN63"/>
  <c r="AU54"/>
  <c i="7" r="J32"/>
  <c i="1" r="AG62"/>
  <c r="AG59"/>
  <c r="AN59"/>
  <c i="21" r="J30"/>
  <c i="1" r="AG80"/>
  <c i="21" l="1" r="J39"/>
  <c i="8" r="J41"/>
  <c i="14" r="J41"/>
  <c i="9" r="J41"/>
  <c i="1" r="AN66"/>
  <c i="7" r="J41"/>
  <c i="1" r="AN67"/>
  <c r="AN72"/>
  <c r="AN80"/>
  <c r="AN62"/>
  <c r="AN64"/>
  <c r="AG54"/>
  <c r="AK26"/>
  <c r="AV54"/>
  <c r="AK29"/>
  <c l="1" r="AK35"/>
  <c r="AT54"/>
  <c r="AN54"/>
</calcChain>
</file>

<file path=xl/sharedStrings.xml><?xml version="1.0" encoding="utf-8"?>
<sst xmlns="http://schemas.openxmlformats.org/spreadsheetml/2006/main">
  <si>
    <t>Export Komplet</t>
  </si>
  <si>
    <t>VZ</t>
  </si>
  <si>
    <t>2.0</t>
  </si>
  <si>
    <t>ZAMOK</t>
  </si>
  <si>
    <t>False</t>
  </si>
  <si>
    <t>{c4bf769c-a6e5-407d-98b3-2da3ce0412d0}</t>
  </si>
  <si>
    <t>0,01</t>
  </si>
  <si>
    <t>21</t>
  </si>
  <si>
    <t>15</t>
  </si>
  <si>
    <t>REKAPITULACE STAVBY</t>
  </si>
  <si>
    <t xml:space="preserve">v ---  níže se nacházejí doplnkové a pomocné údaje k sestavám  --- v</t>
  </si>
  <si>
    <t>Návod na vyplnění</t>
  </si>
  <si>
    <t>0,001</t>
  </si>
  <si>
    <t>Kód:</t>
  </si>
  <si>
    <t>2023/07f</t>
  </si>
  <si>
    <t>Měnit lze pouze buňky se žlutým podbarvením!_x000d_
_x000d_
1) v Rekapitulaci stavby vyplňte údaje o Uchazeči (přenesou se do ostatních sestav i v jiných listech)_x000d_
_x000d_
2) na vybraných listech vyplňte v sestavě Soupis prací ceny u položek</t>
  </si>
  <si>
    <t>Stavba:</t>
  </si>
  <si>
    <t>ZŠ Veltrusy - výstavba odborných učeben</t>
  </si>
  <si>
    <t>KSO:</t>
  </si>
  <si>
    <t/>
  </si>
  <si>
    <t>CC-CZ:</t>
  </si>
  <si>
    <t>Místo:</t>
  </si>
  <si>
    <t>Veltrusy</t>
  </si>
  <si>
    <t>Datum:</t>
  </si>
  <si>
    <t>16. 4. 2024</t>
  </si>
  <si>
    <t>Zadavatel:</t>
  </si>
  <si>
    <t>IČ:</t>
  </si>
  <si>
    <t>00237272</t>
  </si>
  <si>
    <t>Město Veltrusy</t>
  </si>
  <si>
    <t>DIČ:</t>
  </si>
  <si>
    <t>Uchazeč:</t>
  </si>
  <si>
    <t>Vyplň údaj</t>
  </si>
  <si>
    <t>Projektant:</t>
  </si>
  <si>
    <t>24261670</t>
  </si>
  <si>
    <t>REMIUMA</t>
  </si>
  <si>
    <t>True</t>
  </si>
  <si>
    <t>Zpracovatel:</t>
  </si>
  <si>
    <t>Poznámka:</t>
  </si>
  <si>
    <t>Soupis prací je sestaven s využitím Cenové soustavy ÚRS. Položky, které pochází z této cenové soustavy, jsou ve sloupci 'Cenová soustava' označeny popisem 'CS ÚRS' a úrovní příslušného kalendářního pololetí. Veškeré další informace vymezující popis a podmínky použití těchto položek z Cenové soustavy, které nejsou uvedeny přímo v soupisu prací, jsou neomezeně dálkově k dispozici na webu podminky.urs.cz.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</si>
  <si>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</si>
  <si>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</si>
  <si>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</si>
  <si>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</si>
  <si>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</si>
  <si>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</si>
  <si>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</si>
  <si>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</si>
  <si>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</si>
  <si>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</si>
  <si>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</si>
  <si>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</si>
  <si>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</si>
  <si>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</si>
  <si>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</si>
  <si>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</si>
  <si>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</si>
  <si>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</si>
  <si>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</si>
  <si>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</si>
  <si>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</si>
  <si>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</si>
  <si>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</si>
  <si>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</si>
  <si>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</si>
  <si>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</si>
  <si>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</si>
  <si>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</si>
  <si>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</si>
  <si>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</si>
  <si>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</si>
  <si>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</si>
  <si>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stavby celkem</t>
  </si>
  <si>
    <t>D</t>
  </si>
  <si>
    <t>0</t>
  </si>
  <si>
    <t>###NOIMPORT###</t>
  </si>
  <si>
    <t>IMPORT</t>
  </si>
  <si>
    <t>{00000000-0000-0000-0000-000000000000}</t>
  </si>
  <si>
    <t>SO 01</t>
  </si>
  <si>
    <t>Přístavba</t>
  </si>
  <si>
    <t>STA</t>
  </si>
  <si>
    <t>1</t>
  </si>
  <si>
    <t>{28ff3ea5-f123-472a-a965-e7c1597ee697}</t>
  </si>
  <si>
    <t>2</t>
  </si>
  <si>
    <t>/</t>
  </si>
  <si>
    <t>01</t>
  </si>
  <si>
    <t>Bourací a stavební práce</t>
  </si>
  <si>
    <t>Soupis</t>
  </si>
  <si>
    <t>{63bacf90-8ed3-4da8-aef8-1356b300cff1}</t>
  </si>
  <si>
    <t>02</t>
  </si>
  <si>
    <t>Střecha přístavby</t>
  </si>
  <si>
    <t>{b823a722-cdbe-4042-92e5-4133d3d4d713}</t>
  </si>
  <si>
    <t>044</t>
  </si>
  <si>
    <t>Energetická opatření</t>
  </si>
  <si>
    <t>{14f974ad-46dc-4bec-b75a-65bf7ecc01d1}</t>
  </si>
  <si>
    <t>SO 02</t>
  </si>
  <si>
    <t>Nástavba a prodloužení schodiště</t>
  </si>
  <si>
    <t>{fcf7f1c7-0b71-42ed-8474-c6e601cb41e1}</t>
  </si>
  <si>
    <t>{18e08cb4-fcb9-45c1-ba9f-cfadd8781ac0}</t>
  </si>
  <si>
    <t>Střecha nástavby</t>
  </si>
  <si>
    <t>{8fd02ee1-64ee-4ad9-b8f1-bc8542d03690}</t>
  </si>
  <si>
    <t>{5c0b910f-3db0-44ef-8f23-bf0fcba8128b}</t>
  </si>
  <si>
    <t>SO 03</t>
  </si>
  <si>
    <t>Výtah - bezbariérovost</t>
  </si>
  <si>
    <t>{a0692666-cf60-41f1-bace-1d4a77e9c9dc}</t>
  </si>
  <si>
    <t>Výtah</t>
  </si>
  <si>
    <t>{da19ca37-7ea7-4202-b23a-e63296ef24cd}</t>
  </si>
  <si>
    <t>SO 04</t>
  </si>
  <si>
    <t xml:space="preserve">Stavební úpravy stávající školy </t>
  </si>
  <si>
    <t>{1029f872-f29d-4696-879f-81acc13b107d}</t>
  </si>
  <si>
    <t>{656c3c73-f93f-4501-9382-dee8718a1ec1}</t>
  </si>
  <si>
    <t>SO 01-04</t>
  </si>
  <si>
    <t>Profese</t>
  </si>
  <si>
    <t>{c6e0df53-8805-4145-955d-45c261308601}</t>
  </si>
  <si>
    <t>Elektroinstalace - silnoproud</t>
  </si>
  <si>
    <t>{29028c9e-be6d-4a42-b1d2-798faeb167c4}</t>
  </si>
  <si>
    <t>Elektroinstalace - slaboproud</t>
  </si>
  <si>
    <t>{7e1a4565-fefd-4429-ade7-92e925c88bfd}</t>
  </si>
  <si>
    <t>03</t>
  </si>
  <si>
    <t>Vytápění</t>
  </si>
  <si>
    <t>{da924cb8-ab45-4933-aea8-039446b0cdc3}</t>
  </si>
  <si>
    <t>04</t>
  </si>
  <si>
    <t>Vzduchotechnika</t>
  </si>
  <si>
    <t>{201e7190-9696-48f4-9662-5bfb1b3c527f}</t>
  </si>
  <si>
    <t>05</t>
  </si>
  <si>
    <t>Zdravotechnika</t>
  </si>
  <si>
    <t>{32b9d719-4ac7-49c0-8fa3-3d066d94863d}</t>
  </si>
  <si>
    <t>{6d8f1be0-071e-4b88-bbaf-c7cfd538dbee}</t>
  </si>
  <si>
    <t>SO 05</t>
  </si>
  <si>
    <t>Přípojky technické infrastruktury</t>
  </si>
  <si>
    <t>{d5a25672-c39b-4e10-ad58-93c82990f799}</t>
  </si>
  <si>
    <t>SO 05.1</t>
  </si>
  <si>
    <t>Areálové rozvody splaškové kanalizace</t>
  </si>
  <si>
    <t>{8ca0d8a3-480d-4175-8f35-6c523f0932be}</t>
  </si>
  <si>
    <t>SO 05.1.1</t>
  </si>
  <si>
    <t>Přípojka splaškové kanalizace</t>
  </si>
  <si>
    <t>{914891aa-11ce-48cf-a6c3-b76c126292e6}</t>
  </si>
  <si>
    <t>SO 05.2</t>
  </si>
  <si>
    <t>Areálové rozvody dešťové kanalizace, retenčně-vsakovací zařízení</t>
  </si>
  <si>
    <t>{563e42e4-ddae-4a83-98ad-9cf9a99184e4}</t>
  </si>
  <si>
    <t>SO 05.3</t>
  </si>
  <si>
    <t>Přeložka sdělovacího kabelu</t>
  </si>
  <si>
    <t>{cb277a14-0f3b-467e-bf30-342b0f4e151a}</t>
  </si>
  <si>
    <t>SO 06</t>
  </si>
  <si>
    <t>Zpevněné plochy</t>
  </si>
  <si>
    <t>{c855d796-7e5d-4f7d-a749-baa5c76b5e5b}</t>
  </si>
  <si>
    <t>VRN</t>
  </si>
  <si>
    <t>Vedlejší rozpočtové náklady</t>
  </si>
  <si>
    <t>{ebf34d4e-4b76-4961-8817-3db64149fb7d}</t>
  </si>
  <si>
    <t>KRYCÍ LIST SOUPISU PRACÍ</t>
  </si>
  <si>
    <t>Objekt:</t>
  </si>
  <si>
    <t>SO 01 - Přístavba</t>
  </si>
  <si>
    <t>Soupis:</t>
  </si>
  <si>
    <t>01 - Bourací a stavební práce</t>
  </si>
  <si>
    <t>REKAPITULACE ČLENĚNÍ SOUPISU PRACÍ</t>
  </si>
  <si>
    <t>Kód dílu - Popis</t>
  </si>
  <si>
    <t>Cena celkem [CZK]</t>
  </si>
  <si>
    <t>-1</t>
  </si>
  <si>
    <t>HSV - Práce a dodávky HSV</t>
  </si>
  <si>
    <t xml:space="preserve">    1 - Zemní práce</t>
  </si>
  <si>
    <t xml:space="preserve">    2 - Zakládání</t>
  </si>
  <si>
    <t xml:space="preserve">    3 - Svislé a kompletní konstrukce</t>
  </si>
  <si>
    <t xml:space="preserve">    4 - Vodorovné konstrukce</t>
  </si>
  <si>
    <t xml:space="preserve">    5 - Komunikace pozemní</t>
  </si>
  <si>
    <t xml:space="preserve">    6 - Úpravy povrchů, podlahy a osazování výplní</t>
  </si>
  <si>
    <t xml:space="preserve">    9 - Ostatní konstrukce a práce, bourání</t>
  </si>
  <si>
    <t xml:space="preserve">    997 - Přesun sutě</t>
  </si>
  <si>
    <t xml:space="preserve">    998 - Přesun hmot</t>
  </si>
  <si>
    <t>PSV - Práce a dodávky PSV</t>
  </si>
  <si>
    <t xml:space="preserve">    711 - Izolace proti vodě, vlhkosti a plynům</t>
  </si>
  <si>
    <t xml:space="preserve">    727 - Zdravotechnika - požární ochrana</t>
  </si>
  <si>
    <t xml:space="preserve">    763 - Konstrukce suché výstavby</t>
  </si>
  <si>
    <t xml:space="preserve">    764 - Konstrukce klempířské</t>
  </si>
  <si>
    <t xml:space="preserve">    766 - Konstrukce truhlářské</t>
  </si>
  <si>
    <t xml:space="preserve">    767 - Konstrukce zámečnické</t>
  </si>
  <si>
    <t xml:space="preserve">    771 - Podlahy z dlaždic</t>
  </si>
  <si>
    <t xml:space="preserve">    776 - Podlahy povlakové</t>
  </si>
  <si>
    <t xml:space="preserve">    777 - Podlahy lité</t>
  </si>
  <si>
    <t xml:space="preserve">    781 - Dokončovací práce - obklady</t>
  </si>
  <si>
    <t xml:space="preserve">    783 - Dokončovací práce - nátěry</t>
  </si>
  <si>
    <t xml:space="preserve">    784 - Dokončovací práce - malby a tapety</t>
  </si>
  <si>
    <t>HZS - Hodinové zúčtovací sazby</t>
  </si>
  <si>
    <t>VRN - Vedlejší rozpočtové náklady</t>
  </si>
  <si>
    <t xml:space="preserve">    VRN1 - Průzkumné, geodetické a projektové práce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</si>
  <si>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</si>
  <si>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</si>
  <si>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</si>
  <si>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</si>
  <si>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</si>
  <si>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</si>
  <si>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</si>
  <si>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</si>
  <si>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</si>
  <si>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</si>
  <si>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</si>
  <si>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</si>
  <si>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</si>
  <si>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</si>
  <si>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</si>
  <si>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</si>
  <si>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Zemní práce</t>
  </si>
  <si>
    <t>K</t>
  </si>
  <si>
    <t>111111101</t>
  </si>
  <si>
    <t>Odstranění travin a rákosu ručně travin pro jakoukoli plochu v rovině nebo ve svahu sklonu do 1:5</t>
  </si>
  <si>
    <t>m2</t>
  </si>
  <si>
    <t>CS ÚRS 2024 01</t>
  </si>
  <si>
    <t>4</t>
  </si>
  <si>
    <t>1397718808</t>
  </si>
  <si>
    <t>Online PSC</t>
  </si>
  <si>
    <t>https://podminky.urs.cz/item/CS_URS_2024_01/111111101</t>
  </si>
  <si>
    <t>113106144</t>
  </si>
  <si>
    <t>Rozebrání dlažeb komunikací pro pěší s přemístěním hmot na skládku na vzdálenost do 3 m nebo s naložením na dopravní prostředek s ložem z kameniva nebo živice a s jakoukoliv výplní spár strojně plochy jednotlivě přes 50 m2 ze zámkové dlažby</t>
  </si>
  <si>
    <t>-2083669811</t>
  </si>
  <si>
    <t>https://podminky.urs.cz/item/CS_URS_2024_01/113106144</t>
  </si>
  <si>
    <t>3</t>
  </si>
  <si>
    <t>113107112</t>
  </si>
  <si>
    <t>Odstranění podkladů nebo krytů ručně s přemístěním hmot na skládku na vzdálenost do 3 m nebo s naložením na dopravní prostředek z kameniva těženého, o tl. vrstvy přes 100 do 200 mm</t>
  </si>
  <si>
    <t>-1038227287</t>
  </si>
  <si>
    <t>https://podminky.urs.cz/item/CS_URS_2024_01/113107112</t>
  </si>
  <si>
    <t>VV</t>
  </si>
  <si>
    <t>2*321,5</t>
  </si>
  <si>
    <t>121151103</t>
  </si>
  <si>
    <t>Sejmutí ornice strojně při souvislé ploše do 100 m2, tl. vrstvy do 200 mm</t>
  </si>
  <si>
    <t>-54281299</t>
  </si>
  <si>
    <t>https://podminky.urs.cz/item/CS_URS_2024_01/121151103</t>
  </si>
  <si>
    <t>5</t>
  </si>
  <si>
    <t>131251204</t>
  </si>
  <si>
    <t>Hloubení zapažených jam a zářezů strojně s urovnáním dna do předepsaného profilu a spádu v hornině třídy těžitelnosti I skupiny 3 přes 100 do 500 m3</t>
  </si>
  <si>
    <t>m3</t>
  </si>
  <si>
    <t>-1587993760</t>
  </si>
  <si>
    <t>https://podminky.urs.cz/item/CS_URS_2024_01/131251204</t>
  </si>
  <si>
    <t>525,3 "celkový objem stavební jámy</t>
  </si>
  <si>
    <t>-83*0,2 "objem zeminy odstraněný v rámci sejmutí ornice</t>
  </si>
  <si>
    <t>-295*0,40 "skladba chodníků</t>
  </si>
  <si>
    <t>Součet</t>
  </si>
  <si>
    <t>6</t>
  </si>
  <si>
    <t>151711111</t>
  </si>
  <si>
    <t>Osazení ocelových zápor pro pažení hloubených vykopávek do předem provedených vrtů se zabetonováním spodního konce, s případným obsypem zápory pískem délky od 0 do 8 m</t>
  </si>
  <si>
    <t>m</t>
  </si>
  <si>
    <t>-335726174</t>
  </si>
  <si>
    <t>https://podminky.urs.cz/item/CS_URS_2024_01/151711111</t>
  </si>
  <si>
    <t>38*1,5</t>
  </si>
  <si>
    <t>24*2,05</t>
  </si>
  <si>
    <t>7</t>
  </si>
  <si>
    <t>M</t>
  </si>
  <si>
    <t>13010976</t>
  </si>
  <si>
    <t>ocel profilová jakost S235JR (11 375) průřez HEB 160</t>
  </si>
  <si>
    <t>t</t>
  </si>
  <si>
    <t>8</t>
  </si>
  <si>
    <t>-906210577</t>
  </si>
  <si>
    <t>106,2*0,0426 'Přepočtené koeficientem množství</t>
  </si>
  <si>
    <t>151711131</t>
  </si>
  <si>
    <t>Vytažení ocelových zápor pro pažení délky od 0 do 8 m</t>
  </si>
  <si>
    <t>-1366228635</t>
  </si>
  <si>
    <t>https://podminky.urs.cz/item/CS_URS_2024_01/151711131</t>
  </si>
  <si>
    <t>9</t>
  </si>
  <si>
    <t>151721111</t>
  </si>
  <si>
    <t>Pažení do ocelových zápor bez ohledu na druh pažin, s odstraněním pažení, hloubky výkopu do 4 m</t>
  </si>
  <si>
    <t>-1249511898</t>
  </si>
  <si>
    <t>https://podminky.urs.cz/item/CS_URS_2024_01/151721111</t>
  </si>
  <si>
    <t>37,2*1,0</t>
  </si>
  <si>
    <t>17,1*1,65</t>
  </si>
  <si>
    <t>10</t>
  </si>
  <si>
    <t>162351104</t>
  </si>
  <si>
    <t>Vodorovné přemístění výkopku nebo sypaniny po suchu na obvyklém dopravním prostředku, bez naložení výkopku, avšak se složením bez rozhrnutí z horniny třídy těžitelnosti I skupiny 1 až 3 na vzdálenost přes 500 do 1 000 m</t>
  </si>
  <si>
    <t>1627365668</t>
  </si>
  <si>
    <t>https://podminky.urs.cz/item/CS_URS_2024_01/162351104</t>
  </si>
  <si>
    <t>Odvoz na dočasné uložení a doprava zpět</t>
  </si>
  <si>
    <t>2*109,4 "zpětný zásyp okolo objektu</t>
  </si>
  <si>
    <t>2*16*0,2 "ornice</t>
  </si>
  <si>
    <t>11</t>
  </si>
  <si>
    <t>162751117</t>
  </si>
  <si>
    <t>Vodorovné přemístění výkopku nebo sypaniny po suchu na obvyklém dopravním prostředku, bez naložení výkopku, avšak se složením bez rozhrnutí z horniny třídy těžitelnosti I skupiny 1 až 3 na vzdálenost přes 9 000 do 10 000 m</t>
  </si>
  <si>
    <t>-831667639</t>
  </si>
  <si>
    <t>https://podminky.urs.cz/item/CS_URS_2024_01/162751117</t>
  </si>
  <si>
    <t>83*0,2 "Ornice</t>
  </si>
  <si>
    <t>321,5*(0,15+0,2) "podkladní vrstvy dlažby</t>
  </si>
  <si>
    <t>390,7 "stavební jáma</t>
  </si>
  <si>
    <t>-16*0,2 "zpětné rozprostření ornice</t>
  </si>
  <si>
    <t>-109,4 "zpětný zásyp stavební jámy</t>
  </si>
  <si>
    <t>12</t>
  </si>
  <si>
    <t>162751119</t>
  </si>
  <si>
    <t>Vodorovné přemístění výkopku nebo sypaniny po suchu na obvyklém dopravním prostředku, bez naložení výkopku, avšak se složením bez rozhrnutí z horniny třídy těžitelnosti I skupiny 1 až 3 na vzdálenost Příplatek k ceně za každých dalších i započatých 1 000 m</t>
  </si>
  <si>
    <t>525994672</t>
  </si>
  <si>
    <t>https://podminky.urs.cz/item/CS_URS_2024_01/162751119</t>
  </si>
  <si>
    <t>407,225*5</t>
  </si>
  <si>
    <t>13</t>
  </si>
  <si>
    <t>167151102</t>
  </si>
  <si>
    <t>Nakládání, skládání a překládání neulehlého výkopku nebo sypaniny strojně nakládání, množství do 100 m3, z horniny třídy těžitelnosti II, skupiny 4 a 5</t>
  </si>
  <si>
    <t>-521267592</t>
  </si>
  <si>
    <t>https://podminky.urs.cz/item/CS_URS_2024_01/167151102</t>
  </si>
  <si>
    <t>Nakládání z dočasného uložení</t>
  </si>
  <si>
    <t>109,4 "zpětný zásyp okolo objektu</t>
  </si>
  <si>
    <t>16*0,2 "ornice</t>
  </si>
  <si>
    <t>14</t>
  </si>
  <si>
    <t>171151103</t>
  </si>
  <si>
    <t>Uložení sypanin do násypů strojně s rozprostřením sypaniny ve vrstvách a s hrubým urovnáním zhutněných z hornin soudržných jakékoliv třídy těžitelnosti</t>
  </si>
  <si>
    <t>-1796228589</t>
  </si>
  <si>
    <t>https://podminky.urs.cz/item/CS_URS_2024_01/171151103</t>
  </si>
  <si>
    <t>171152501</t>
  </si>
  <si>
    <t>Zhutnění podloží pod násypy z rostlé horniny třídy těžitelnosti I a II, skupiny 1 až 4 z hornin soudružných a nesoudržných</t>
  </si>
  <si>
    <t>-977811137</t>
  </si>
  <si>
    <t>https://podminky.urs.cz/item/CS_URS_2024_01/171152501</t>
  </si>
  <si>
    <t>16</t>
  </si>
  <si>
    <t>171201231</t>
  </si>
  <si>
    <t>Poplatek za uložení stavebního odpadu na recyklační skládce (skládkovné) zeminy a kamení zatříděného do Katalogu odpadů pod kódem 17 05 04</t>
  </si>
  <si>
    <t>1563667773</t>
  </si>
  <si>
    <t>https://podminky.urs.cz/item/CS_URS_2024_01/171201231</t>
  </si>
  <si>
    <t>0 "Ornice na deponii investora</t>
  </si>
  <si>
    <t>321,5*(0,15+0,2)*1,8 "podkladní vrstvy dlažby</t>
  </si>
  <si>
    <t>(390,7-109,4)*1,8 "stavební jáma</t>
  </si>
  <si>
    <t>17</t>
  </si>
  <si>
    <t>174151101</t>
  </si>
  <si>
    <t>Zásyp sypaninou z jakékoliv horniny strojně s uložením výkopku ve vrstvách se zhutněním jam, šachet, rýh nebo kolem objektů v těchto vykopávkách</t>
  </si>
  <si>
    <t>1900789061</t>
  </si>
  <si>
    <t>https://podminky.urs.cz/item/CS_URS_2024_01/174151101</t>
  </si>
  <si>
    <t>18</t>
  </si>
  <si>
    <t>181311103</t>
  </si>
  <si>
    <t>Rozprostření a urovnání ornice v rovině nebo ve svahu sklonu do 1:5 ručně při souvislé ploše, tl. vrstvy do 200 mm</t>
  </si>
  <si>
    <t>-1311945972</t>
  </si>
  <si>
    <t>https://podminky.urs.cz/item/CS_URS_2024_01/181311103</t>
  </si>
  <si>
    <t>Zakládání</t>
  </si>
  <si>
    <t>19</t>
  </si>
  <si>
    <t>271532212</t>
  </si>
  <si>
    <t>Podsyp pod základové konstrukce se zhutněním a urovnáním povrchu z kameniva hrubého, frakce 16 - 32 mm</t>
  </si>
  <si>
    <t>-115380639</t>
  </si>
  <si>
    <t>https://podminky.urs.cz/item/CS_URS_2024_01/271532212</t>
  </si>
  <si>
    <t>161,57 "podsyp pod základovou desku</t>
  </si>
  <si>
    <t>20</t>
  </si>
  <si>
    <t>273313511</t>
  </si>
  <si>
    <t>Základy z betonu prostého desky z betonu kamenem neprokládaného tř. C 12/15</t>
  </si>
  <si>
    <t>-1880146119</t>
  </si>
  <si>
    <t>https://podminky.urs.cz/item/CS_URS_2024_01/273313511</t>
  </si>
  <si>
    <t>0,35*1,67*(25,94+3,96) "dobetonávka meži přístavbou a stávající budovou</t>
  </si>
  <si>
    <t>277,76*0,04 "podkladní beton pod izolaci</t>
  </si>
  <si>
    <t>171,6*0,1 "podkladní vrstva stavební jámy</t>
  </si>
  <si>
    <t>273321611</t>
  </si>
  <si>
    <t>Základy z betonu železového (bez výztuže) desky z betonu bez zvláštních nároků na prostředí tř. C 30/37</t>
  </si>
  <si>
    <t>-249093803</t>
  </si>
  <si>
    <t>https://podminky.urs.cz/item/CS_URS_2024_01/273321611</t>
  </si>
  <si>
    <t>254,36*0,2 "deska</t>
  </si>
  <si>
    <t>14,37*0,25 "dno kanálu</t>
  </si>
  <si>
    <t>22</t>
  </si>
  <si>
    <t>273351121</t>
  </si>
  <si>
    <t>Bednění základů desek zřízení</t>
  </si>
  <si>
    <t>1472915498</t>
  </si>
  <si>
    <t>https://podminky.urs.cz/item/CS_URS_2024_01/273351121</t>
  </si>
  <si>
    <t>78,89*0,2</t>
  </si>
  <si>
    <t>23</t>
  </si>
  <si>
    <t>273351122</t>
  </si>
  <si>
    <t>Bednění základů desek odstranění</t>
  </si>
  <si>
    <t>-1604038461</t>
  </si>
  <si>
    <t>https://podminky.urs.cz/item/CS_URS_2024_01/273351122</t>
  </si>
  <si>
    <t>24</t>
  </si>
  <si>
    <t>273362021</t>
  </si>
  <si>
    <t>Výztuž základů desek ze svařovaných sítí z drátů typu KARI</t>
  </si>
  <si>
    <t>139017623</t>
  </si>
  <si>
    <t>https://podminky.urs.cz/item/CS_URS_2024_01/273362021</t>
  </si>
  <si>
    <t>11,6406 "výkaz výztuže dle SKŘ</t>
  </si>
  <si>
    <t>25</t>
  </si>
  <si>
    <t>274321611</t>
  </si>
  <si>
    <t>Základy z betonu železového (bez výztuže) pasy z betonu bez zvláštních nároků na prostředí tř. C 30/37</t>
  </si>
  <si>
    <t>-1191279854</t>
  </si>
  <si>
    <t>https://podminky.urs.cz/item/CS_URS_2024_01/274321611</t>
  </si>
  <si>
    <t>85,94*0,65*1,035 "pasy -1,55 až -0,9 m. betonáž do výkopu (navýšení 3,5%)</t>
  </si>
  <si>
    <t>46,92*0,4 "pasy -0,9 až -0,5 m</t>
  </si>
  <si>
    <t>26</t>
  </si>
  <si>
    <t>274351121</t>
  </si>
  <si>
    <t>Bednění základů pasů rovné zřízení</t>
  </si>
  <si>
    <t>577874462</t>
  </si>
  <si>
    <t>https://podminky.urs.cz/item/CS_URS_2024_01/274351121</t>
  </si>
  <si>
    <t>151,29*0,4</t>
  </si>
  <si>
    <t>27</t>
  </si>
  <si>
    <t>274351122</t>
  </si>
  <si>
    <t>Bednění základů pasů rovné odstranění</t>
  </si>
  <si>
    <t>-2048584548</t>
  </si>
  <si>
    <t>https://podminky.urs.cz/item/CS_URS_2024_01/274351122</t>
  </si>
  <si>
    <t>28</t>
  </si>
  <si>
    <t>274361821</t>
  </si>
  <si>
    <t>Výztuž základů pasů z betonářské oceli 10 505 (R) nebo BSt 500</t>
  </si>
  <si>
    <t>2036397895</t>
  </si>
  <si>
    <t>https://podminky.urs.cz/item/CS_URS_2024_01/274361821</t>
  </si>
  <si>
    <t>17,7676 "množství výztuze dle SKŘ (včetně výztuže patky)</t>
  </si>
  <si>
    <t>29</t>
  </si>
  <si>
    <t>275321611</t>
  </si>
  <si>
    <t>Základy z betonu železového (bez výztuže) patky z betonu bez zvláštních nároků na prostředí tř. C 30/37</t>
  </si>
  <si>
    <t>-376550241</t>
  </si>
  <si>
    <t>https://podminky.urs.cz/item/CS_URS_2024_01/275321611</t>
  </si>
  <si>
    <t>1,3*1,0*0,65*1,035 "patka pod schodištem, výzkuž vykázána u pasů, betonáš do výkopu (navýšení 3,5%)</t>
  </si>
  <si>
    <t>30</t>
  </si>
  <si>
    <t>275351121</t>
  </si>
  <si>
    <t>Bednění základů patek zřízení</t>
  </si>
  <si>
    <t>1707899371</t>
  </si>
  <si>
    <t>https://podminky.urs.cz/item/CS_URS_2024_01/275351121</t>
  </si>
  <si>
    <t>2*1,5*0,65</t>
  </si>
  <si>
    <t>31</t>
  </si>
  <si>
    <t>275351122</t>
  </si>
  <si>
    <t>Bednění základů patek odstranění</t>
  </si>
  <si>
    <t>-1912810483</t>
  </si>
  <si>
    <t>https://podminky.urs.cz/item/CS_URS_2024_01/275351122</t>
  </si>
  <si>
    <t>32</t>
  </si>
  <si>
    <t>278361101.R</t>
  </si>
  <si>
    <t>Výztuž podchycení základů z betonářské oceli 10 505 (R) nebo BSt 500</t>
  </si>
  <si>
    <t>665029520</t>
  </si>
  <si>
    <t>34*3*7*0,82*0,000888 "výztuž 12 mm</t>
  </si>
  <si>
    <t>33</t>
  </si>
  <si>
    <t>279232511.R</t>
  </si>
  <si>
    <t>Postupná podezdívka základového zdiva jakékoliv tloušťky, bez výkopu a zapažení na maltu cementovou cihlami pálenými</t>
  </si>
  <si>
    <t>-1932863466</t>
  </si>
  <si>
    <t>https://podminky.urs.cz/item/CS_URS_2024_01/279232511.R</t>
  </si>
  <si>
    <t>Mrazuvzdorné cihly pevnosti P 25 na cementovou maltu P 10</t>
  </si>
  <si>
    <t>35,0*0,45*0,6</t>
  </si>
  <si>
    <t>34</t>
  </si>
  <si>
    <t>279321348</t>
  </si>
  <si>
    <t>Základové zdi z betonu železového (bez výztuže) bez zvláštních nároků na prostředí tř. C 30/37</t>
  </si>
  <si>
    <t>-118638171</t>
  </si>
  <si>
    <t>https://podminky.urs.cz/item/CS_URS_2024_01/279321348</t>
  </si>
  <si>
    <t>2*10,0*0,25*0,4 "stěny kanálu</t>
  </si>
  <si>
    <t>Výztuž vykázána ve výkazu výztuže desky</t>
  </si>
  <si>
    <t>35</t>
  </si>
  <si>
    <t>279351121</t>
  </si>
  <si>
    <t>Bednění základových zdí rovné oboustranné za každou stranu zřízení</t>
  </si>
  <si>
    <t>-162357197</t>
  </si>
  <si>
    <t>https://podminky.urs.cz/item/CS_URS_2024_01/279351121</t>
  </si>
  <si>
    <t>4*10,0*0,4 "stěny kanálu</t>
  </si>
  <si>
    <t>36</t>
  </si>
  <si>
    <t>279351122</t>
  </si>
  <si>
    <t>Bednění základových zdí rovné oboustranné za každou stranu odstranění</t>
  </si>
  <si>
    <t>-2067637195</t>
  </si>
  <si>
    <t>https://podminky.urs.cz/item/CS_URS_2024_01/279351122</t>
  </si>
  <si>
    <t>Svislé a kompletní konstrukce</t>
  </si>
  <si>
    <t>37</t>
  </si>
  <si>
    <t>310239211</t>
  </si>
  <si>
    <t>Zazdívka otvorů ve zdivu nadzákladovém cihlami pálenými plochy přes 1 m2 do 4 m2 na maltu vápenocementovou</t>
  </si>
  <si>
    <t>-215201481</t>
  </si>
  <si>
    <t>https://podminky.urs.cz/item/CS_URS_2024_01/310239211</t>
  </si>
  <si>
    <t>(0,76*1,36+2,34*1,36)*0,7 "1.NP</t>
  </si>
  <si>
    <t>(2,34*1,16+2,34*1,16+0,265*1,16+1,7*1,16+1,705*1,16+2,34*1,16+0,755*1,16+0,385*1,16+1,703*1,16)*0,7 "2.NP</t>
  </si>
  <si>
    <t>(2,34*1,16+2,34*1,16+0,265*1,16+1,7*1,16+1,705*1,16+2,34*1,16+0,755*1,16+0,385*1,16+1,703*1,16)*0,7 "3.NP</t>
  </si>
  <si>
    <t>38</t>
  </si>
  <si>
    <t>317142422</t>
  </si>
  <si>
    <t>Překlady nenosné z pórobetonu osazené do tenkého maltového lože, výšky do 250 mm, šířky překladu 100 mm, délky překladu přes 1000 do 1250 mm</t>
  </si>
  <si>
    <t>kus</t>
  </si>
  <si>
    <t>1963891917</t>
  </si>
  <si>
    <t>https://podminky.urs.cz/item/CS_URS_2024_01/317142422</t>
  </si>
  <si>
    <t>4 "P1</t>
  </si>
  <si>
    <t>39</t>
  </si>
  <si>
    <t>317142428</t>
  </si>
  <si>
    <t>Překlady nenosné z pórobetonu osazené do tenkého maltového lože, výšky do 250 mm, šířky překladu 100 mm, délky překladu přes 2000 do 2500 mm</t>
  </si>
  <si>
    <t>924076439</t>
  </si>
  <si>
    <t>https://podminky.urs.cz/item/CS_URS_2024_01/317142428</t>
  </si>
  <si>
    <t>3"P9</t>
  </si>
  <si>
    <t>40</t>
  </si>
  <si>
    <t>317143431</t>
  </si>
  <si>
    <t>Překlady nosné z pórobetonu osazené do tenkého maltového lože, pro zdi tl. 200 mm, délky překladu do 1300 mm</t>
  </si>
  <si>
    <t>1901963798</t>
  </si>
  <si>
    <t>https://podminky.urs.cz/item/CS_URS_2024_01/317143431</t>
  </si>
  <si>
    <t>5 "P2</t>
  </si>
  <si>
    <t>5"P4</t>
  </si>
  <si>
    <t>41</t>
  </si>
  <si>
    <t>317143434</t>
  </si>
  <si>
    <t>Překlady nosné z pórobetonu osazené do tenkého maltového lože, pro zdi tl. 200 mm, délky překladu přes 1800 do 2000 mm</t>
  </si>
  <si>
    <t>1238337235</t>
  </si>
  <si>
    <t>https://podminky.urs.cz/item/CS_URS_2024_01/317143434</t>
  </si>
  <si>
    <t>3 "P7</t>
  </si>
  <si>
    <t>42</t>
  </si>
  <si>
    <t>317234410</t>
  </si>
  <si>
    <t>Vyzdívka mezi nosníky cihlami pálenými na maltu cementovou</t>
  </si>
  <si>
    <t>-2033748250</t>
  </si>
  <si>
    <t>https://podminky.urs.cz/item/CS_URS_2024_01/317234410</t>
  </si>
  <si>
    <t>1,4*0,14*0,7*2 "P20</t>
  </si>
  <si>
    <t>2,1*0,14*0,7*4 "P21</t>
  </si>
  <si>
    <t>2,8*0,18*0,7*2 "P22</t>
  </si>
  <si>
    <t>1,55*0,14*0,7*4 "P23</t>
  </si>
  <si>
    <t>6,45*0,18*0,7*1 "P24</t>
  </si>
  <si>
    <t>0,25*0,14*2,0 "překlad nad kanálem</t>
  </si>
  <si>
    <t>43</t>
  </si>
  <si>
    <t>317944323.R</t>
  </si>
  <si>
    <t>Válcované nosníky dodatečně osazované do připravených otvorů</t>
  </si>
  <si>
    <t>1204225962</t>
  </si>
  <si>
    <t>Přesná specifikace montáže dána SKŘ Pomocná ocelová konstrukce pro nové odtvory</t>
  </si>
  <si>
    <t>27,674</t>
  </si>
  <si>
    <t>-2,749 "prořez</t>
  </si>
  <si>
    <t>44</t>
  </si>
  <si>
    <t>RMAT0027</t>
  </si>
  <si>
    <t>Ocel Fe 360</t>
  </si>
  <si>
    <t>-243512754</t>
  </si>
  <si>
    <t>Přesná specifikace dána SKŘ Pomocná ocelová konstrukce pro nové odtvory</t>
  </si>
  <si>
    <t>45</t>
  </si>
  <si>
    <t>317941125</t>
  </si>
  <si>
    <t>Osazování ocelových válcovaných nosníků na zdivu I nebo IE nebo U nebo UE nebo L č. 24 a výše nebo výšky přes 220 mm</t>
  </si>
  <si>
    <t>555753808</t>
  </si>
  <si>
    <t>https://podminky.urs.cz/item/CS_URS_2024_01/317941125</t>
  </si>
  <si>
    <t>Překlady z nosníků U</t>
  </si>
  <si>
    <t>2*1,4*0,016 "P20</t>
  </si>
  <si>
    <t>4*2,1*0,016 "P21</t>
  </si>
  <si>
    <t>2*2,8*0,022 "P22</t>
  </si>
  <si>
    <t>4*1,55*0,016 "P23</t>
  </si>
  <si>
    <t>1*6,45*0,022 "P24</t>
  </si>
  <si>
    <t>Překlad na kanálem z HEB 140</t>
  </si>
  <si>
    <t>2*2,0*0,0337</t>
  </si>
  <si>
    <t>46</t>
  </si>
  <si>
    <t>13010820</t>
  </si>
  <si>
    <t>ocel profilová jakost S235JR (11 375) průřez U (UPN) 140</t>
  </si>
  <si>
    <t>61429553</t>
  </si>
  <si>
    <t>47</t>
  </si>
  <si>
    <t>13010824</t>
  </si>
  <si>
    <t>ocel profilová jakost S235JR (11 375) průřez U (UPN) 180</t>
  </si>
  <si>
    <t>-153087239</t>
  </si>
  <si>
    <t>48</t>
  </si>
  <si>
    <t>13010974</t>
  </si>
  <si>
    <t>ocel profilová jakost S235JR (11 375) průřez HEB 140</t>
  </si>
  <si>
    <t>-546037602</t>
  </si>
  <si>
    <t>49</t>
  </si>
  <si>
    <t>331123901</t>
  </si>
  <si>
    <t>Montáž sloupů ze železobetonu osazených do dutiny patky, v budovách výšky do 18 m, hmotnosti do 1,5 t</t>
  </si>
  <si>
    <t>-885513025</t>
  </si>
  <si>
    <t>https://podminky.urs.cz/item/CS_URS_2024_01/331123901</t>
  </si>
  <si>
    <t>50</t>
  </si>
  <si>
    <t>59362000.R</t>
  </si>
  <si>
    <t>sloup ŽB včetně výztuže přes 200kg/m3 objem prefabrikátu do 1m3</t>
  </si>
  <si>
    <t>-756449123</t>
  </si>
  <si>
    <t>1*0,4*0,4*3,1 "S10.01</t>
  </si>
  <si>
    <t>2*0,4*0,4*3,1 "S10.02</t>
  </si>
  <si>
    <t>1*0,4*0,4*3,1 "S10.03</t>
  </si>
  <si>
    <t>1*0,4*0,4*3,1 "S10.04</t>
  </si>
  <si>
    <t>8*0,4*0,4*3,1 "S10.05</t>
  </si>
  <si>
    <t>1*0,4*0,4*3,1 "S10.06</t>
  </si>
  <si>
    <t>1*0,4*0,4*3,1 "S10.07</t>
  </si>
  <si>
    <t>2*0,25*0,3*1,3 "S10.08</t>
  </si>
  <si>
    <t>2*0,25*0,3*2,8 "S10.09</t>
  </si>
  <si>
    <t>1*0,4*0,4*3,37 "S20.01</t>
  </si>
  <si>
    <t>1*0,4*0,4*3,37 "S20.02</t>
  </si>
  <si>
    <t>2*0,4*0,4*3,37 "S20.03</t>
  </si>
  <si>
    <t>1*0,4*0,4*3,37 "S20.04</t>
  </si>
  <si>
    <t>1*0,4*0,4*3,37 "S20.05</t>
  </si>
  <si>
    <t>1*0,4*0,4*3,37 "S20.06</t>
  </si>
  <si>
    <t>1*0,4*0,4*3,37 "S20.07</t>
  </si>
  <si>
    <t>7*0,4*0,4*3,37 "S20.08</t>
  </si>
  <si>
    <t>2*0,25*0,3*3,05 "S20.10</t>
  </si>
  <si>
    <t>2*0,25*0,3*3,3 "S20.11</t>
  </si>
  <si>
    <t>1*0,4*0,4*3,05 "S30.01</t>
  </si>
  <si>
    <t>1*0,4*0,4*3,05 "S30.02</t>
  </si>
  <si>
    <t>1*0,4*0,4*3,05 "S30.03</t>
  </si>
  <si>
    <t>1*0,4*0,4*3,05 "S30.04</t>
  </si>
  <si>
    <t>1*0,4*0,4*3,05 "S30.05</t>
  </si>
  <si>
    <t>1*0,4*0,4*3,05 "S30.06</t>
  </si>
  <si>
    <t>1*0,4*0,4*3,05 "S30.07</t>
  </si>
  <si>
    <t>7*0,4*0,4*3,05 "S30.08</t>
  </si>
  <si>
    <t>1*0,4*0,4*3,05 "S30.09</t>
  </si>
  <si>
    <t>2*0,25*0,3*3,3 "S30.10</t>
  </si>
  <si>
    <t>2*0,25*0,3*3,18 "S30.11</t>
  </si>
  <si>
    <t>51</t>
  </si>
  <si>
    <t>311272031</t>
  </si>
  <si>
    <t>Zdivo z pórobetonových tvárnic na tenké maltové lože, tl. zdiva 200 mm pevnost tvárnic přes P2 do P4, objemová hmotnost přes 450 do 600 kg/m3 hladkých</t>
  </si>
  <si>
    <t>934362768</t>
  </si>
  <si>
    <t>https://podminky.urs.cz/item/CS_URS_2024_01/311272031</t>
  </si>
  <si>
    <t>2,67*3,2-1,6*2,1+6,49*2,8 "1.NP</t>
  </si>
  <si>
    <t>10*0,8*3,65+(8*0,2+3*2,4+2*2,2)*3,4-5*0,98*2,14+2,97*3,2-1,7*2,15"2.Np</t>
  </si>
  <si>
    <t>10*0,8*3,25+(8*0,2+3*2,4+2*2,2)*3,05-5*0,98*2,14+2,97*3,1-1,7*2,15"3.NP</t>
  </si>
  <si>
    <t>6*1,15*3,5 "4.NP</t>
  </si>
  <si>
    <t>52</t>
  </si>
  <si>
    <t>311273951</t>
  </si>
  <si>
    <t>Založení pórobetonového zdiva na zakládací maltu, tlouštky zdiva 200 mm</t>
  </si>
  <si>
    <t>2142687051</t>
  </si>
  <si>
    <t>https://podminky.urs.cz/item/CS_URS_2024_01/311273951</t>
  </si>
  <si>
    <t>2,67-1,6+6,49 "1.NP</t>
  </si>
  <si>
    <t>10*0,8+(8*0,2+3*2,4+2*2,2)-5*0,98+2,97-1,7"2.Np</t>
  </si>
  <si>
    <t>10*0,8+(8*0,2+3*2,4+2*2,2)-5*0,98+2,97-1,7"3.NP</t>
  </si>
  <si>
    <t>6*1,15 "4.NP</t>
  </si>
  <si>
    <t>53</t>
  </si>
  <si>
    <t>342123911</t>
  </si>
  <si>
    <t>Montáž dílců obvodových stěn ze železobetonu s nesvařovanými spoji, v budovách výšky do 18 m, hmotnosti do 1,5 t</t>
  </si>
  <si>
    <t>800758620</t>
  </si>
  <si>
    <t>https://podminky.urs.cz/item/CS_URS_2024_01/342123911</t>
  </si>
  <si>
    <t>54</t>
  </si>
  <si>
    <t>59332000</t>
  </si>
  <si>
    <t>stěna nenosná ŽB včetně výztuže do 120kg/m3 objem prefabrikátu do 1m3</t>
  </si>
  <si>
    <t>932530617</t>
  </si>
  <si>
    <t>1*0,655*3,4*0,18 "W20.03</t>
  </si>
  <si>
    <t>1*0,655*3,4*0,18 "W20.05</t>
  </si>
  <si>
    <t>2*2,2*(0,98+0,4)*0,12 "Pa20.01</t>
  </si>
  <si>
    <t>2*0,655*3,09*0,18 "W30.03</t>
  </si>
  <si>
    <t>2*2,2*(0,99+0,1)*0,12 "Pa30.01</t>
  </si>
  <si>
    <t>55</t>
  </si>
  <si>
    <t>342123912</t>
  </si>
  <si>
    <t>Montáž dílců obvodových stěn ze železobetonu s nesvařovanými spoji, v budovách výšky do 18 m, hmotnosti přes 1,5 do 3 t</t>
  </si>
  <si>
    <t>-354303841</t>
  </si>
  <si>
    <t>https://podminky.urs.cz/item/CS_URS_2024_01/342123912</t>
  </si>
  <si>
    <t>56</t>
  </si>
  <si>
    <t>456843096</t>
  </si>
  <si>
    <t>6*1,545*2,85*0,18 "W10.01</t>
  </si>
  <si>
    <t>1*1,5*2,85*0,18 "W10.02</t>
  </si>
  <si>
    <t>1*1,54*2,85*0,18 "W10.03</t>
  </si>
  <si>
    <t>1*1,51*2,85*0,18 "W10.04</t>
  </si>
  <si>
    <t>4*1,5*2,85*0,18 "W10.05</t>
  </si>
  <si>
    <t>1*2,19*2,85*0,18 "W10.06</t>
  </si>
  <si>
    <t>8*1,545*3,4*0,18 "W20.01</t>
  </si>
  <si>
    <t>2*1,5*3,4*0,18 "W20.02</t>
  </si>
  <si>
    <t>8*1,545*3,09*0,18 "W30.01</t>
  </si>
  <si>
    <t>2*1,5*3,09*0,18 "W30.02</t>
  </si>
  <si>
    <t>57</t>
  </si>
  <si>
    <t>342123913</t>
  </si>
  <si>
    <t>Montáž dílců obvodových stěn ze železobetonu s nesvařovanými spoji, v budovách výšky do 18 m, hmotnosti přes 3 do 5 t</t>
  </si>
  <si>
    <t>-1790364215</t>
  </si>
  <si>
    <t>https://podminky.urs.cz/item/CS_URS_2024_01/342123913</t>
  </si>
  <si>
    <t>58</t>
  </si>
  <si>
    <t>59332001</t>
  </si>
  <si>
    <t>stěna nenosná ŽB včetně výztuže do 120kg/m3 objem prefabrikátu přes 1m3</t>
  </si>
  <si>
    <t>-1173574378</t>
  </si>
  <si>
    <t>3*8,2*3,38*0,12 "W20.06</t>
  </si>
  <si>
    <t>3*8,2*3,09*0,12 "W30.06</t>
  </si>
  <si>
    <t>59</t>
  </si>
  <si>
    <t>342123913.R1</t>
  </si>
  <si>
    <t>Kotevní prvky PDS 20 mm pro betonové panely</t>
  </si>
  <si>
    <t>-1995256872</t>
  </si>
  <si>
    <t>2.NP</t>
  </si>
  <si>
    <t>60*1,0+4*0,5+4*0,75+60*1,0</t>
  </si>
  <si>
    <t>3.NP</t>
  </si>
  <si>
    <t>36*1,0+4*0,5+10*0,75+36*1,0</t>
  </si>
  <si>
    <t>60</t>
  </si>
  <si>
    <t>342123913.R2</t>
  </si>
  <si>
    <t>Kotevní prvky PDS 70 mm pro betonové panely</t>
  </si>
  <si>
    <t>1678295254</t>
  </si>
  <si>
    <t>1.NP</t>
  </si>
  <si>
    <t>64*1,0+1*0,25+1*0,5+58*0,75+64*1,0</t>
  </si>
  <si>
    <t>84*1,0+2*0,5+20*0,75</t>
  </si>
  <si>
    <t>61</t>
  </si>
  <si>
    <t>342271213</t>
  </si>
  <si>
    <t>Příčky strojně zděné z vápenopískových velkoformátových bloků na tenkovrstvou maltu, tloušťka příčky 115 mm, formát a rozměr bloků QUADRO 498x115x498 mm, z bloků pevnosti přes P15 do P25</t>
  </si>
  <si>
    <t>720674681</t>
  </si>
  <si>
    <t>https://podminky.urs.cz/item/CS_URS_2024_01/342271213</t>
  </si>
  <si>
    <t>(2,87*2)*3,2-1,68*2,14+(2*0,7+3,9+2*0,28)*3,0+(4*0,7+2*0,28)*3,2+(1,02*2+2,44)*3,2 "1.NP</t>
  </si>
  <si>
    <t>(3,9+2*0,28+4,7+4*0,58)*3,4-2*0,5*1,0-1,68*2,14+(4*0,7+2*0,28)*3,65 "2.NP</t>
  </si>
  <si>
    <t>(3,9+2*0,28+4,7+4*0,58)*3,05-2*0,5*1,0-1,68*2,14+(4*0,7+2*0,28)*3,25 "3.NP</t>
  </si>
  <si>
    <t>62</t>
  </si>
  <si>
    <t>342279113</t>
  </si>
  <si>
    <t>Zakládací vrstva vápenopískových příček z vyrovnávacích bloků, tloušťka příčky 115 mm</t>
  </si>
  <si>
    <t>-1534213437</t>
  </si>
  <si>
    <t>https://podminky.urs.cz/item/CS_URS_2024_01/342279113</t>
  </si>
  <si>
    <t>(2,87*2)-1,68+(2*0,7+3,9+2*0,28)+(4*0,7+2*0,28)+(1,02*2+2,44) "1.NP</t>
  </si>
  <si>
    <t>(3,9+2*0,28+4,7+4*0,58)-2*0,5-1,68+(4*0,7+2*0,28)"2.NP</t>
  </si>
  <si>
    <t>(3,9+2*0,28+4,7+4*0,58)-2*0,5-1,68+(4*0,7+2*0,28) "3.NP</t>
  </si>
  <si>
    <t>63</t>
  </si>
  <si>
    <t>346244382</t>
  </si>
  <si>
    <t>Plentování ocelových válcovaných nosníků jednostranné cihlami na maltu, výška stojiny přes 200 do 300 mm</t>
  </si>
  <si>
    <t>1230655510</t>
  </si>
  <si>
    <t>https://podminky.urs.cz/item/CS_URS_2024_01/346244382</t>
  </si>
  <si>
    <t>1,4*0,14*2 "P20</t>
  </si>
  <si>
    <t>2,1*0,14*4 "P21</t>
  </si>
  <si>
    <t>2,8*0,18*2 "P22</t>
  </si>
  <si>
    <t>1,55*0,14*4 "P23</t>
  </si>
  <si>
    <t>6,45*0,18*2 "P24</t>
  </si>
  <si>
    <t>2*0,14*2,0 "překlad nad kanálem</t>
  </si>
  <si>
    <t>8*1,2*0,24+2*2,675*0,18+2*2,0*0,14+2*3,14*0,22</t>
  </si>
  <si>
    <t>2*3,14*0,22+2*2,01*0,14+6*2,0*0,14+2*2,34*0,18</t>
  </si>
  <si>
    <t>Vodorovné konstrukce</t>
  </si>
  <si>
    <t>64</t>
  </si>
  <si>
    <t>411133901</t>
  </si>
  <si>
    <t>Montáž stropních panelů z předpjatého betonu bez závěsných háků, v budovách výšky do 18 m, hmotnosti do 1,5 t</t>
  </si>
  <si>
    <t>716652328</t>
  </si>
  <si>
    <t>https://podminky.urs.cz/item/CS_URS_2024_01/411133901</t>
  </si>
  <si>
    <t>65</t>
  </si>
  <si>
    <t>59346837</t>
  </si>
  <si>
    <t>panel stropní předpjatý š 1190mm v 160mm, počet lan 5 + 0</t>
  </si>
  <si>
    <t>-1179269523</t>
  </si>
  <si>
    <t>5*1,4 "panel 51-kanál 1.NP</t>
  </si>
  <si>
    <t>66</t>
  </si>
  <si>
    <t>59346837.R1</t>
  </si>
  <si>
    <t>panel stropní předpjatý š 800mm v 160mm</t>
  </si>
  <si>
    <t>-1702892073</t>
  </si>
  <si>
    <t>1*1,4 "panel 52-kanál 1.NP</t>
  </si>
  <si>
    <t>67</t>
  </si>
  <si>
    <t>59346837.R2</t>
  </si>
  <si>
    <t>panel stropní předpjatý š 500mm v 160mm</t>
  </si>
  <si>
    <t>1602216427</t>
  </si>
  <si>
    <t>1*1,4 "panel 53-kanál 1.NP</t>
  </si>
  <si>
    <t>68</t>
  </si>
  <si>
    <t>59346837.R3</t>
  </si>
  <si>
    <t>panel stropní předpjatý š 650mm v 160mm</t>
  </si>
  <si>
    <t>-849575522</t>
  </si>
  <si>
    <t>2*1,4 "panel 54-kanál 1.NP</t>
  </si>
  <si>
    <t>69</t>
  </si>
  <si>
    <t>59346867.R1</t>
  </si>
  <si>
    <t>panel stropní předpjatý š 1080mm v 160mm</t>
  </si>
  <si>
    <t>-80605553</t>
  </si>
  <si>
    <t>2*2,45 "panel 41</t>
  </si>
  <si>
    <t>70</t>
  </si>
  <si>
    <t>59346867.R2</t>
  </si>
  <si>
    <t>panel stropní předpjatý š 780mm v 160mm</t>
  </si>
  <si>
    <t>679894353</t>
  </si>
  <si>
    <t>2*2,45 "panel 42</t>
  </si>
  <si>
    <t>2*2,45 "panel 43</t>
  </si>
  <si>
    <t>71</t>
  </si>
  <si>
    <t>59346867.R3</t>
  </si>
  <si>
    <t>panel stropní předpjatý š 1050mm v 160mm</t>
  </si>
  <si>
    <t>1592833849</t>
  </si>
  <si>
    <t>1*2,825 "panel 44</t>
  </si>
  <si>
    <t>72</t>
  </si>
  <si>
    <t>59346867.R4</t>
  </si>
  <si>
    <t>198362632</t>
  </si>
  <si>
    <t>2*2,825 "panel 45</t>
  </si>
  <si>
    <t>73</t>
  </si>
  <si>
    <t>59346867.R5</t>
  </si>
  <si>
    <t>panel stropní předpjatý š 1080mm v 200mm</t>
  </si>
  <si>
    <t>1787006238</t>
  </si>
  <si>
    <t>1*1,5 "panel 51-podesta 3.NP</t>
  </si>
  <si>
    <t>74</t>
  </si>
  <si>
    <t>59346867.R6</t>
  </si>
  <si>
    <t>panel stropní předpjatý š 780mm v 200mm</t>
  </si>
  <si>
    <t>-1887162932</t>
  </si>
  <si>
    <t>1*1,5 "panel 52-podesta 3.NP</t>
  </si>
  <si>
    <t>75</t>
  </si>
  <si>
    <t>59346867.R7</t>
  </si>
  <si>
    <t>panel stropní předpjatý š 665mm v 200mm</t>
  </si>
  <si>
    <t>1995475193</t>
  </si>
  <si>
    <t>1*1,5 "panel 53-podesta 3.NP</t>
  </si>
  <si>
    <t>76</t>
  </si>
  <si>
    <t>59346867.R8</t>
  </si>
  <si>
    <t>panel stropní předpjatý š 610mm v 200mm</t>
  </si>
  <si>
    <t>1339996430</t>
  </si>
  <si>
    <t>2*7,95"panel 3</t>
  </si>
  <si>
    <t>77</t>
  </si>
  <si>
    <t>411133902</t>
  </si>
  <si>
    <t>Montáž stropních panelů z předpjatého betonu bez závěsných háků, v budovách výšky do 18 m, hmotnosti přes 1,5 do 3 t</t>
  </si>
  <si>
    <t>1482232156</t>
  </si>
  <si>
    <t>https://podminky.urs.cz/item/CS_URS_2024_01/411133902</t>
  </si>
  <si>
    <t>78</t>
  </si>
  <si>
    <t>59346871.R1</t>
  </si>
  <si>
    <t>panel stropní předpjatý š 1190mm v 200mm</t>
  </si>
  <si>
    <t>1682760172</t>
  </si>
  <si>
    <t>32*7,95 "panel 01</t>
  </si>
  <si>
    <t>2*7,95 "panel 02</t>
  </si>
  <si>
    <t>2*7,95 "panel 04</t>
  </si>
  <si>
    <t>2*7,95 "panel 06</t>
  </si>
  <si>
    <t>2*7,95 "panel 07</t>
  </si>
  <si>
    <t>2*7,95 "panel 08</t>
  </si>
  <si>
    <t>2*7,95 "panel 10</t>
  </si>
  <si>
    <t>2*7,95 "panel 11</t>
  </si>
  <si>
    <t>2*7,95 "panel 12</t>
  </si>
  <si>
    <t>2*7,95 "panel 13</t>
  </si>
  <si>
    <t>79</t>
  </si>
  <si>
    <t>411321818</t>
  </si>
  <si>
    <t>Stropy z betonu železového (bez výztuže) stropů deskových, plochých střech, desek balkonových, desek hřibových stropů včetně hlavic hřibových sloupů tř. C 40/50</t>
  </si>
  <si>
    <t>951012506</t>
  </si>
  <si>
    <t>https://podminky.urs.cz/item/CS_URS_2024_01/411321818</t>
  </si>
  <si>
    <t>(10,2+1,6+4,2)*0,85*0,15 "1.NP</t>
  </si>
  <si>
    <t>(10,2+1,6+4,2)*0,85*0,15 "2.NP</t>
  </si>
  <si>
    <t>(10,2+1,6+4,2)*0,85*0,15 "3.NP</t>
  </si>
  <si>
    <t>Výztuž je zahrnuta ve výkazu výztuže průvlaků</t>
  </si>
  <si>
    <t>80</t>
  </si>
  <si>
    <t>411351011</t>
  </si>
  <si>
    <t>Bednění stropních konstrukcí - bez podpěrné konstrukce desek tloušťky stropní desky přes 5 do 25 cm zřízení</t>
  </si>
  <si>
    <t>805082951</t>
  </si>
  <si>
    <t>https://podminky.urs.cz/item/CS_URS_2024_01/411351011</t>
  </si>
  <si>
    <t>(10,2+1,6+4,2)*0,7+0,15*(10,2+1,6+4,2+6*0,7) "1.NP</t>
  </si>
  <si>
    <t>(10,2+1,6+4,2)*0,7+0,15*(10,2+1,6+4,2+6*0,7) "2.NP</t>
  </si>
  <si>
    <t>(10,2+1,6+4,2)*0,7+0,15*(10,2+1,6+4,2+6*0,7) "3.NP</t>
  </si>
  <si>
    <t>81</t>
  </si>
  <si>
    <t>411351012</t>
  </si>
  <si>
    <t>Bednění stropních konstrukcí - bez podpěrné konstrukce desek tloušťky stropní desky přes 5 do 25 cm odstranění</t>
  </si>
  <si>
    <t>1938472814</t>
  </si>
  <si>
    <t>https://podminky.urs.cz/item/CS_URS_2024_01/411351012</t>
  </si>
  <si>
    <t>82</t>
  </si>
  <si>
    <t>411354311</t>
  </si>
  <si>
    <t>Podpěrná konstrukce stropů - desek, kleneb a skořepin výška podepření do 4 m tloušťka stropu přes 5 do 15 cm zřízení</t>
  </si>
  <si>
    <t>-686939106</t>
  </si>
  <si>
    <t>https://podminky.urs.cz/item/CS_URS_2024_01/411354311</t>
  </si>
  <si>
    <t>(10,2+1,6+4,2)*0,7 "1.NP</t>
  </si>
  <si>
    <t>(10,2+1,6+4,2)*0,7 "2.NP</t>
  </si>
  <si>
    <t>(10,2+1,6+4,2)*0,7 "3.NP</t>
  </si>
  <si>
    <t>83</t>
  </si>
  <si>
    <t>411354312</t>
  </si>
  <si>
    <t>Podpěrná konstrukce stropů - desek, kleneb a skořepin výška podepření do 4 m tloušťka stropu přes 5 do 15 cm odstranění</t>
  </si>
  <si>
    <t>173466438</t>
  </si>
  <si>
    <t>https://podminky.urs.cz/item/CS_URS_2024_01/411354312</t>
  </si>
  <si>
    <t>84</t>
  </si>
  <si>
    <t>413321818</t>
  </si>
  <si>
    <t>Nosníky z betonu železového (bez výztuže) včetně stěnových i jeřábových drah, volných trámů, průvlaků, rámových příčlí, ztužidel, konzol, vodorovných táhel apod., tyčových konstrukcí tř. C 40/50</t>
  </si>
  <si>
    <t>1981345031</t>
  </si>
  <si>
    <t>https://podminky.urs.cz/item/CS_URS_2024_01/413321818</t>
  </si>
  <si>
    <t>P</t>
  </si>
  <si>
    <t>Poznámka k položce:_x000d_
C30/37-XC1</t>
  </si>
  <si>
    <t>0,2175*30,6 "podélný L průvlak vnějším</t>
  </si>
  <si>
    <t>0,16*30,6 "podélný L průvlak vnitřní</t>
  </si>
  <si>
    <t>2*0,2*9,15 "Příčný průvlak</t>
  </si>
  <si>
    <t>0,195*30,6 "podélný L průvlak vnější</t>
  </si>
  <si>
    <t>2*0,195*9,15 "Příčný průvlak</t>
  </si>
  <si>
    <t>0,2925*30,6 "podélný L průvlak vnější</t>
  </si>
  <si>
    <t>0,17*30,6 "podélný L průvlak vnitřní</t>
  </si>
  <si>
    <t>2*0,26*9,15 "Příčný průvlak</t>
  </si>
  <si>
    <t>1. NP schodiště</t>
  </si>
  <si>
    <t>0,3*0,25*2,45 "mezipodesta</t>
  </si>
  <si>
    <t>0,3*0,35*2,45 "hlavní podesta</t>
  </si>
  <si>
    <t>0,25*0,3*(2*2,825+1,95+2*2,85)"pomocné průvlaky</t>
  </si>
  <si>
    <t>2. NP schodiště</t>
  </si>
  <si>
    <t>0,25*0,3*(2*2,825+1,95)"pomocné průvlaky</t>
  </si>
  <si>
    <t>0,25*0,3*(2*2,825)"pomocné průvlaky</t>
  </si>
  <si>
    <t>85</t>
  </si>
  <si>
    <t>413351121</t>
  </si>
  <si>
    <t>Bednění nosníků a průvlaků - bez podpěrné konstrukce výška nosníku po spodní líc stropní desky přes 100 cm zřízení</t>
  </si>
  <si>
    <t>-1719193138</t>
  </si>
  <si>
    <t>https://podminky.urs.cz/item/CS_URS_2024_01/413351121</t>
  </si>
  <si>
    <t>1,7*30,6 "podélný L průvlak vnějším</t>
  </si>
  <si>
    <t>1,6*30,6 "podélný L průvlak vnitřní</t>
  </si>
  <si>
    <t>2*1,4*9,15 "Příčný průvlak</t>
  </si>
  <si>
    <t>1,6*30,6 "podélný L průvlak vnější</t>
  </si>
  <si>
    <t>2,4*30,6 "podélný L průvlak vnější</t>
  </si>
  <si>
    <t>1,9*30,6 "podélný L průvlak vnitřní</t>
  </si>
  <si>
    <t>2*2,1*9,15 "Příčný průvlak</t>
  </si>
  <si>
    <t>(0,3+2*0,25)*2,45 "mezipodesta</t>
  </si>
  <si>
    <t>(0,3+2*0,35)*2,45 "hlavní podesta</t>
  </si>
  <si>
    <t>(0,25+2*0,3)*(2*2,825+1,95+2*2,85)"pomocné průvlaky</t>
  </si>
  <si>
    <t>(0,25+2*0,3)*(2*2,825+1,95)"pomocné průvlaky</t>
  </si>
  <si>
    <t>(0,25+2*0,3)*(2*2,825)"pomocné průvlaky</t>
  </si>
  <si>
    <t>86</t>
  </si>
  <si>
    <t>413351122</t>
  </si>
  <si>
    <t>Bednění nosníků a průvlaků - bez podpěrné konstrukce výška nosníku po spodní líc stropní desky přes 100 cm odstranění</t>
  </si>
  <si>
    <t>-1044690985</t>
  </si>
  <si>
    <t>https://podminky.urs.cz/item/CS_URS_2024_01/413351122</t>
  </si>
  <si>
    <t>87</t>
  </si>
  <si>
    <t>413352115</t>
  </si>
  <si>
    <t>Podpěrná konstrukce nosníků a průvlaků výšky podepření do 4 m výšky nosníku (po spodní hranu stropní desky) přes 100 cm zřízení</t>
  </si>
  <si>
    <t>-193792046</t>
  </si>
  <si>
    <t>https://podminky.urs.cz/item/CS_URS_2024_01/413352115</t>
  </si>
  <si>
    <t>0,45*30,6 "podélný L průvlak vnějším</t>
  </si>
  <si>
    <t>0,4*30,6 "podélný L průvlak vnitřní</t>
  </si>
  <si>
    <t>2*0,4*9,15 "Příčný průvlak</t>
  </si>
  <si>
    <t>0,45*30,6 "podélný L průvlak vnější</t>
  </si>
  <si>
    <t>0,3*2,45 "mezipodesta</t>
  </si>
  <si>
    <t>0,3*2,45 "hlavní podesta</t>
  </si>
  <si>
    <t>0,25*(2*2,825+1,95+2*2,85)"pomocné průvlaky</t>
  </si>
  <si>
    <t>0,25*(2*2,825+1,95)"pomocné průvlaky</t>
  </si>
  <si>
    <t>0,25*(2*2,825)"pomocné průvlaky</t>
  </si>
  <si>
    <t>88</t>
  </si>
  <si>
    <t>413352116</t>
  </si>
  <si>
    <t>Podpěrná konstrukce nosníků a průvlaků výšky podepření do 4 m výšky nosníku (po spodní hranu stropní desky) přes 100 cm odstranění</t>
  </si>
  <si>
    <t>-1832332648</t>
  </si>
  <si>
    <t>https://podminky.urs.cz/item/CS_URS_2024_01/413352116</t>
  </si>
  <si>
    <t>89</t>
  </si>
  <si>
    <t>413361821</t>
  </si>
  <si>
    <t>Výztuž nosníků včetně stěnových i jeřábových drah, volných trámů, průvlaků, rámových příčlí, ztužidel, konzol, vodorovných táhel apod. tyčových konstrukcí lemujících nebo vyztužujících stropní a podobné střešní konstrukce z betonářské oceli 10 505 (R) nebo BSt 500</t>
  </si>
  <si>
    <t>1785159083</t>
  </si>
  <si>
    <t>https://podminky.urs.cz/item/CS_URS_2024_01/413361821</t>
  </si>
  <si>
    <t>5,678 "1.NP</t>
  </si>
  <si>
    <t>5,5727 "2.NP</t>
  </si>
  <si>
    <t>5,2359 "3.NP</t>
  </si>
  <si>
    <t>90</t>
  </si>
  <si>
    <t>435123902</t>
  </si>
  <si>
    <t>Montáž schodišťových ramen s nesvařovanými spoji, v budovách výšky do 18 m, hmotnosti přes 2 do 5 t</t>
  </si>
  <si>
    <t>84094539</t>
  </si>
  <si>
    <t>https://podminky.urs.cz/item/CS_URS_2024_01/435123902</t>
  </si>
  <si>
    <t>91</t>
  </si>
  <si>
    <t>59372192</t>
  </si>
  <si>
    <t>schodiště ŽB včetně výztuže do 120kg/m3 objem prefabrikátu přes 1m3</t>
  </si>
  <si>
    <t>-176271515</t>
  </si>
  <si>
    <t>1,09*1,2+0,29*1,215-0,25*0,3*0,25"R10.01</t>
  </si>
  <si>
    <t>1,15*1,2+(0,32+0,2)*1,233-0,25*0,3*0,25-0,25*0,175*0,25"R10.02</t>
  </si>
  <si>
    <t>1,17*1,2+(0,32+0,2)*1,215-0,25*0,3*0,25-0,25*0,175*0,25"R03</t>
  </si>
  <si>
    <t>1,16*1,2+(0,33+0,25)*1,233-0,25*0,3*0,25-0,25*0,175*0,25"R04</t>
  </si>
  <si>
    <t>1,11*1,2+(0,28+0,29)*1,215-0,25*0,3*0,25-0,25*0,175*0,25"R05</t>
  </si>
  <si>
    <t>1,09*1,2+(0,36+0,29)*1,233-0,25*0,3*0,25+1,44*0,25"R06</t>
  </si>
  <si>
    <t>Komunikace pozemní</t>
  </si>
  <si>
    <t>92</t>
  </si>
  <si>
    <t>561121101</t>
  </si>
  <si>
    <t>Zřízení podkladu nebo ochranné vrstvy vozovky z mechanicky zpevněné zeminy MZ bez přidání pojiva nebo vylepšovacího materiálu, s rozprostřením, vlhčením, promísením a zhutněním, tloušťka po zhutnění 50 mm</t>
  </si>
  <si>
    <t>1542329077</t>
  </si>
  <si>
    <t>https://podminky.urs.cz/item/CS_URS_2024_01/561121101</t>
  </si>
  <si>
    <t>274,6 "skladba SP01</t>
  </si>
  <si>
    <t>93</t>
  </si>
  <si>
    <t>58343810</t>
  </si>
  <si>
    <t>kamenivo drcené hrubé frakce 4/8</t>
  </si>
  <si>
    <t>-481323821</t>
  </si>
  <si>
    <t>274,6*0,09 'Přepočtené koeficientem množství</t>
  </si>
  <si>
    <t>94</t>
  </si>
  <si>
    <t>561121103</t>
  </si>
  <si>
    <t>Zřízení podkladu nebo ochranné vrstvy vozovky z mechanicky zpevněné zeminy MZ bez přidání pojiva nebo vylepšovacího materiálu, s rozprostřením, vlhčením, promísením a zhutněním, tloušťka po zhutnění 100 mm</t>
  </si>
  <si>
    <t>-252273654</t>
  </si>
  <si>
    <t>https://podminky.urs.cz/item/CS_URS_2024_01/561121103</t>
  </si>
  <si>
    <t>95</t>
  </si>
  <si>
    <t>58343872</t>
  </si>
  <si>
    <t>kamenivo drcené hrubé frakce 8/16</t>
  </si>
  <si>
    <t>-601083667</t>
  </si>
  <si>
    <t>274,6*0,18 'Přepočtené koeficientem množství</t>
  </si>
  <si>
    <t>96</t>
  </si>
  <si>
    <t>596211112</t>
  </si>
  <si>
    <t>Kladení dlažby z betonových zámkových dlaždic komunikací pro pěší ručně s ložem z kameniva těženého nebo drceného tl. do 40 mm, s vyplněním spár s dvojitým hutněním, vibrováním a se smetením přebytečného materiálu na krajnici tl. 60 mm skupiny A, pro plochy přes 100 do 300 m2</t>
  </si>
  <si>
    <t>559100445</t>
  </si>
  <si>
    <t>https://podminky.urs.cz/item/CS_URS_2024_01/596211112</t>
  </si>
  <si>
    <t>26,3*2,0 "chodník k výtahu</t>
  </si>
  <si>
    <t>5,171*9,81 "chodník u gastra</t>
  </si>
  <si>
    <t>5,247*5,0+4,0*4,798 "hlavní vchod</t>
  </si>
  <si>
    <t>uvažuje se se znovupoužitím demontované dlažby</t>
  </si>
  <si>
    <t>97</t>
  </si>
  <si>
    <t>596811222</t>
  </si>
  <si>
    <t>Kladení dlažby z betonových nebo kameninových dlaždic komunikací pro pěší s vyplněním spár a se smetením přebytečného materiálu na vzdálenost do 3 m s ložem z kameniva těženého tl. do 30 mm velikosti dlaždic přes 0,09 m2 do 0,25 m2, pro plochy přes 100 do 300 m2</t>
  </si>
  <si>
    <t>253293744</t>
  </si>
  <si>
    <t>https://podminky.urs.cz/item/CS_URS_2024_01/596811222</t>
  </si>
  <si>
    <t>98</t>
  </si>
  <si>
    <t>59246003</t>
  </si>
  <si>
    <t>dlažba plošná terasová betonová 500x500mm tl 50mm</t>
  </si>
  <si>
    <t>184547048</t>
  </si>
  <si>
    <t>274,6*1,02 'Přepočtené koeficientem množství</t>
  </si>
  <si>
    <t>Úpravy povrchů, podlahy a osazování výplní</t>
  </si>
  <si>
    <t>99</t>
  </si>
  <si>
    <t>611142001</t>
  </si>
  <si>
    <t>Pletivo vnitřních ploch v ploše nebo pruzích, na plném podkladu sklovláknité vtlačené do tmelu včetně tmelu stropů</t>
  </si>
  <si>
    <t>-275707264</t>
  </si>
  <si>
    <t>https://podminky.urs.cz/item/CS_URS_2024_01/611142001</t>
  </si>
  <si>
    <t>19,5 "1.05</t>
  </si>
  <si>
    <t>5,71 "2.06</t>
  </si>
  <si>
    <t>5,71 "3.06</t>
  </si>
  <si>
    <t>100</t>
  </si>
  <si>
    <t>611381036</t>
  </si>
  <si>
    <t>Omítka tenkovrstvá minerální vnitřních ploch bez penetrace zatíraná (škrábaná), zrnitost 3,0 mm vodorovných konstrukcí stropů rovných</t>
  </si>
  <si>
    <t>825068090</t>
  </si>
  <si>
    <t>https://podminky.urs.cz/item/CS_URS_2024_01/611381036</t>
  </si>
  <si>
    <t>101</t>
  </si>
  <si>
    <t>612142001</t>
  </si>
  <si>
    <t>Pletivo vnitřních ploch v ploše nebo pruzích, na plném podkladu sklovláknité vtlačené do tmelu včetně tmelu stěn</t>
  </si>
  <si>
    <t>220547907</t>
  </si>
  <si>
    <t>https://podminky.urs.cz/item/CS_URS_2024_01/612142001</t>
  </si>
  <si>
    <t>42,43 "1.05</t>
  </si>
  <si>
    <t>2 "S.1.01</t>
  </si>
  <si>
    <t>8,37 "S.1.02</t>
  </si>
  <si>
    <t>17,47 "S.1.03</t>
  </si>
  <si>
    <t>25,05 "S.1.04</t>
  </si>
  <si>
    <t>1,86 "S.1.05</t>
  </si>
  <si>
    <t>5,03 "S.1.07</t>
  </si>
  <si>
    <t>63,71 "2.01</t>
  </si>
  <si>
    <t>48,27 "2.02</t>
  </si>
  <si>
    <t>13,04 "2.03</t>
  </si>
  <si>
    <t>34,57 "2.04</t>
  </si>
  <si>
    <t>41,48 "2.05</t>
  </si>
  <si>
    <t>33,22 "2.06</t>
  </si>
  <si>
    <t>2 "S.2.01</t>
  </si>
  <si>
    <t>5,18 "S.2.02</t>
  </si>
  <si>
    <t>5,78 "S.2.03</t>
  </si>
  <si>
    <t>5,78 "S.2.04</t>
  </si>
  <si>
    <t>67,72 "S.2.05</t>
  </si>
  <si>
    <t>7,63 "S.2.06</t>
  </si>
  <si>
    <t>53,53 "3.01</t>
  </si>
  <si>
    <t>40,35 "3.02</t>
  </si>
  <si>
    <t>12,52 "3.03</t>
  </si>
  <si>
    <t>28,6 "3.04</t>
  </si>
  <si>
    <t>33,62 "3.05</t>
  </si>
  <si>
    <t>28,53 "3.06</t>
  </si>
  <si>
    <t>2 "S.3.01</t>
  </si>
  <si>
    <t>5,78 "S.3.02</t>
  </si>
  <si>
    <t>5,78 "S.3.03</t>
  </si>
  <si>
    <t>67,72 "S.3.04</t>
  </si>
  <si>
    <t>7,63 "S.3.05</t>
  </si>
  <si>
    <t>102</t>
  </si>
  <si>
    <t>612142012</t>
  </si>
  <si>
    <t>Pletivo vnitřních ploch v ploše nebo pruzích, na plném podkladu rabicové provizorně přichycené stěn</t>
  </si>
  <si>
    <t>-661343182</t>
  </si>
  <si>
    <t>https://podminky.urs.cz/item/CS_URS_2024_01/612142012</t>
  </si>
  <si>
    <t>(4*0,4+2*0,66+4*0,7)*3,27+(4*0,3+2*0,405+4*0,7)*3,33 "1.NP</t>
  </si>
  <si>
    <t>4*(4*0,3+2*0,6)*3,33+2*(4*0,3+2*0,7)*3,33 "2-3.NP</t>
  </si>
  <si>
    <t>103</t>
  </si>
  <si>
    <t>612315411</t>
  </si>
  <si>
    <t>Oprava vápenné omítky vnitřních ploch hladké, tloušťky do 20 mm stěn, v rozsahu opravované plochy do 10%</t>
  </si>
  <si>
    <t>-740695911</t>
  </si>
  <si>
    <t>https://podminky.urs.cz/item/CS_URS_2024_01/612315411</t>
  </si>
  <si>
    <t>11,87 "1.05</t>
  </si>
  <si>
    <t>31,18 "S.1.02</t>
  </si>
  <si>
    <t>100,87 "S.1.03</t>
  </si>
  <si>
    <t>35,46 "S.1.04</t>
  </si>
  <si>
    <t>102,69 "S.1.05</t>
  </si>
  <si>
    <t>97,39 "S.2.01</t>
  </si>
  <si>
    <t>105,46 "S.2.02</t>
  </si>
  <si>
    <t>98,29 "S.2.03</t>
  </si>
  <si>
    <t>102,35 "S.2.04</t>
  </si>
  <si>
    <t>384,63 "S.2.05</t>
  </si>
  <si>
    <t>34,38 "S.2.06</t>
  </si>
  <si>
    <t>92,67 "S.3.01</t>
  </si>
  <si>
    <t>97,4 "S.3.02</t>
  </si>
  <si>
    <t>97,4 "S.3.03</t>
  </si>
  <si>
    <t>364,88 "S.3.04</t>
  </si>
  <si>
    <t>32,41 "S.3.05</t>
  </si>
  <si>
    <t>104</t>
  </si>
  <si>
    <t>612331141</t>
  </si>
  <si>
    <t>Omítka cementová vnitřních ploch nanášená ručně dvouvrstvá, tloušťky jádrové omítky do 10 mm a tloušťky štuku do 3 mm štuková plstí hlazená svislých konstrukcí stěn</t>
  </si>
  <si>
    <t>2046824966</t>
  </si>
  <si>
    <t>https://podminky.urs.cz/item/CS_URS_2024_01/612331141</t>
  </si>
  <si>
    <t>ocelová kce</t>
  </si>
  <si>
    <t>(4,835+0,66+6,05)*(0,36+0,7+0,36)+(4,7+0,405+3,055)*(0,3+0,7+0,3) "1.NP</t>
  </si>
  <si>
    <t>4*4,1*(0,65+0,6+0,65)+2*4,85*(0,3+0,7+0,3) "2-3.NP</t>
  </si>
  <si>
    <t>105</t>
  </si>
  <si>
    <t>612381036</t>
  </si>
  <si>
    <t>Omítka tenkovrstvá minerální vnitřních ploch bez penetrace zatíraná (škrábaná), zrnitost 3,0 mm svislých konstrukcí stěn v podlaží i na schodišti</t>
  </si>
  <si>
    <t>1333467914</t>
  </si>
  <si>
    <t>https://podminky.urs.cz/item/CS_URS_2024_01/612381036</t>
  </si>
  <si>
    <t>106</t>
  </si>
  <si>
    <t>615142012</t>
  </si>
  <si>
    <t>Pletivo vnitřních ploch v ploše nebo pruzích, na plném podkladu rabicové provizorně přichycené nosníků</t>
  </si>
  <si>
    <t>-1577665020</t>
  </si>
  <si>
    <t>https://podminky.urs.cz/item/CS_URS_2024_01/615142012</t>
  </si>
  <si>
    <t>107</t>
  </si>
  <si>
    <t>631311126</t>
  </si>
  <si>
    <t>Mazanina z betonu prostého bez zvýšených nároků na prostředí tl. přes 80 do 120 mm tř. C 25/30</t>
  </si>
  <si>
    <t>1060852931</t>
  </si>
  <si>
    <t>https://podminky.urs.cz/item/CS_URS_2024_01/631311126</t>
  </si>
  <si>
    <t>19,5*0,1 "1.05</t>
  </si>
  <si>
    <t>5,71*0,1 "2.06</t>
  </si>
  <si>
    <t>5,71*0,1 "3.06</t>
  </si>
  <si>
    <t>108</t>
  </si>
  <si>
    <t>631319022</t>
  </si>
  <si>
    <t>Příplatek k cenám mazanin za úpravu povrchu mazaniny přehlazením s poprášením cementem pro konečnou úpravu, mazanina tl. přes 80 do 120 mm (20 kg/m3)</t>
  </si>
  <si>
    <t>-1217098332</t>
  </si>
  <si>
    <t>https://podminky.urs.cz/item/CS_URS_2024_01/631319022</t>
  </si>
  <si>
    <t>109</t>
  </si>
  <si>
    <t>632451034</t>
  </si>
  <si>
    <t>Potěr cementový vyrovnávací z malty (MC-15) v ploše o průměrné (střední) tl. přes 40 do 50 mm</t>
  </si>
  <si>
    <t>-1590790492</t>
  </si>
  <si>
    <t>https://podminky.urs.cz/item/CS_URS_2024_01/632451034</t>
  </si>
  <si>
    <t>377,76 "ochranná vrstva hydroizolace</t>
  </si>
  <si>
    <t>110</t>
  </si>
  <si>
    <t>632451214</t>
  </si>
  <si>
    <t>Potěr cementový samonivelační litý tř. C 20, tl. přes 45 do 50 mm</t>
  </si>
  <si>
    <t>1489400019</t>
  </si>
  <si>
    <t>https://podminky.urs.cz/item/CS_URS_2024_01/632451214</t>
  </si>
  <si>
    <t>69,5 "2.01</t>
  </si>
  <si>
    <t>67,47 "2.02</t>
  </si>
  <si>
    <t>19,35 "2.03</t>
  </si>
  <si>
    <t>68,75 "2.04</t>
  </si>
  <si>
    <t>20,21 "2.05</t>
  </si>
  <si>
    <t>69,5 "3.01</t>
  </si>
  <si>
    <t>67,47 "3.02</t>
  </si>
  <si>
    <t>19,35 "3.03</t>
  </si>
  <si>
    <t>68,75 "3.04</t>
  </si>
  <si>
    <t>20,21 "3.05</t>
  </si>
  <si>
    <t>111</t>
  </si>
  <si>
    <t>632451291</t>
  </si>
  <si>
    <t>Potěr cementový samonivelační litý Příplatek k cenám za každých dalších i započatých 5 mm tloušťky přes 50 mm tř. C 20</t>
  </si>
  <si>
    <t>-430357885</t>
  </si>
  <si>
    <t>https://podminky.urs.cz/item/CS_URS_2024_01/632451291</t>
  </si>
  <si>
    <t>490,56*2 'Přepočtené koeficientem množství</t>
  </si>
  <si>
    <t>112</t>
  </si>
  <si>
    <t>632481213</t>
  </si>
  <si>
    <t>Separační vrstva k oddělení podlahových vrstev z polyetylénové fólie</t>
  </si>
  <si>
    <t>-1944569265</t>
  </si>
  <si>
    <t>https://podminky.urs.cz/item/CS_URS_2024_01/632481213</t>
  </si>
  <si>
    <t>113</t>
  </si>
  <si>
    <t>642942111</t>
  </si>
  <si>
    <t>Osazování zárubní nebo rámů kovových dveřních lisovaných nebo z úhelníků bez dveřních křídel na cementovou maltu, plochy otvoru do 2,5 m2</t>
  </si>
  <si>
    <t>-884962252</t>
  </si>
  <si>
    <t>https://podminky.urs.cz/item/CS_URS_2024_01/642942111</t>
  </si>
  <si>
    <t>4 "D04.1</t>
  </si>
  <si>
    <t>114</t>
  </si>
  <si>
    <t>55331493</t>
  </si>
  <si>
    <t>zárubeň jednokřídlá ocelová pro zdění tl stěny 160-200mm rozměru 900/1970, 2100mm</t>
  </si>
  <si>
    <t>-989408764</t>
  </si>
  <si>
    <t>115</t>
  </si>
  <si>
    <t>642944221</t>
  </si>
  <si>
    <t>Osazení ocelových dveřních zárubní lisovaných nebo z úhelníků dodatečně s vybetonováním prahu, plochy přes 2,5 m2</t>
  </si>
  <si>
    <t>1122228367</t>
  </si>
  <si>
    <t>https://podminky.urs.cz/item/CS_URS_2024_01/642944221</t>
  </si>
  <si>
    <t>1 "D09</t>
  </si>
  <si>
    <t>116</t>
  </si>
  <si>
    <t>RMAT0004</t>
  </si>
  <si>
    <t>zárubeň dvoukřídlá ocelová pro dodatečnou montáž rozměru 1500/1970, 2100mm</t>
  </si>
  <si>
    <t>-428553607</t>
  </si>
  <si>
    <t>117</t>
  </si>
  <si>
    <t>642945111</t>
  </si>
  <si>
    <t>Osazování ocelových zárubní protipožárních nebo protiplynových dveří do vynechaného otvoru, s obetonováním, dveří jednokřídlových do 2,5 m2</t>
  </si>
  <si>
    <t>-1882692491</t>
  </si>
  <si>
    <t>https://podminky.urs.cz/item/CS_URS_2024_01/642945111</t>
  </si>
  <si>
    <t>11 "D04</t>
  </si>
  <si>
    <t>4 "D05</t>
  </si>
  <si>
    <t>2 "D06</t>
  </si>
  <si>
    <t>118</t>
  </si>
  <si>
    <t>55331563</t>
  </si>
  <si>
    <t>zárubeň jednokřídlá ocelová pro zdění s protipožární úpravou tl stěny 110-150mm rozměru 900/1970, 2100mm</t>
  </si>
  <si>
    <t>1503955334</t>
  </si>
  <si>
    <t>1 "D04</t>
  </si>
  <si>
    <t>119</t>
  </si>
  <si>
    <t>55331568</t>
  </si>
  <si>
    <t>zárubeň jednokřídlá ocelová pro zdění s protipožární úpravou tl stěny 160-200mm rozměru 900/1970, 2100mm</t>
  </si>
  <si>
    <t>-1219421115</t>
  </si>
  <si>
    <t>10 "D04</t>
  </si>
  <si>
    <t>120</t>
  </si>
  <si>
    <t>55331556</t>
  </si>
  <si>
    <t>zárubeň jednokřídlá ocelová pro zdění s protipožární úpravou tl stěny 75-100mm rozměru 700/1970, 2100mm</t>
  </si>
  <si>
    <t>-586213500</t>
  </si>
  <si>
    <t>121</t>
  </si>
  <si>
    <t>55331564</t>
  </si>
  <si>
    <t>zárubeň jednokřídlá ocelová pro zdění s protipožární úpravou tl stěny 110-150mm rozměru 1100/1970, 2100mm</t>
  </si>
  <si>
    <t>-803877075</t>
  </si>
  <si>
    <t>122</t>
  </si>
  <si>
    <t>642945112</t>
  </si>
  <si>
    <t>Osazování ocelových zárubní protipožárních nebo protiplynových dveří do vynechaného otvoru, s obetonováním, dveří dvoukřídlových přes 2,5 do 6,5 m2</t>
  </si>
  <si>
    <t>-920659548</t>
  </si>
  <si>
    <t>https://podminky.urs.cz/item/CS_URS_2024_01/642945112</t>
  </si>
  <si>
    <t>3 "D01</t>
  </si>
  <si>
    <t>3 "D07</t>
  </si>
  <si>
    <t>123</t>
  </si>
  <si>
    <t>55331766</t>
  </si>
  <si>
    <t>zárubeň dvoukřídlá ocelová pro zdění s protipožární úpravou tl stěny 160-200mm rozměru 1600/1970, 2100mm</t>
  </si>
  <si>
    <t>1649735688</t>
  </si>
  <si>
    <t>124</t>
  </si>
  <si>
    <t>55331763</t>
  </si>
  <si>
    <t>zárubeň dvoukřídlá ocelová pro zdění s protipožární úpravou tl stěny 110-150mm rozměru 1600/1970, 2100mm</t>
  </si>
  <si>
    <t>-688802413</t>
  </si>
  <si>
    <t>Ostatní konstrukce a práce, bourání</t>
  </si>
  <si>
    <t>125</t>
  </si>
  <si>
    <t>919726121</t>
  </si>
  <si>
    <t>Geotextilie netkaná pro ochranu, separaci nebo filtraci měrná hmotnost do 200 g/m2</t>
  </si>
  <si>
    <t>-1544691401</t>
  </si>
  <si>
    <t>https://podminky.urs.cz/item/CS_URS_2024_01/919726121</t>
  </si>
  <si>
    <t>2*274,6 "skladba SP01</t>
  </si>
  <si>
    <t>126</t>
  </si>
  <si>
    <t>949101111</t>
  </si>
  <si>
    <t>Lešení pomocné pracovní pro objekty pozemních staveb pro zatížení do 150 kg/m2, o výšce lešeňové podlahy do 1,9 m</t>
  </si>
  <si>
    <t>1711323976</t>
  </si>
  <si>
    <t>https://podminky.urs.cz/item/CS_URS_2024_01/949101111</t>
  </si>
  <si>
    <t>127</t>
  </si>
  <si>
    <t>953943211</t>
  </si>
  <si>
    <t>Osazování drobných kovových předmětů kotvených do stěny hasicího přístroje</t>
  </si>
  <si>
    <t>-13064774</t>
  </si>
  <si>
    <t>https://podminky.urs.cz/item/CS_URS_2024_01/953943211</t>
  </si>
  <si>
    <t>128</t>
  </si>
  <si>
    <t>RMAT0001</t>
  </si>
  <si>
    <t>přístroj hasicí sněhový S5 s hasicí schopností dle EN3 = 55B</t>
  </si>
  <si>
    <t>869289317</t>
  </si>
  <si>
    <t>129</t>
  </si>
  <si>
    <t>RMAT0003</t>
  </si>
  <si>
    <t>přístroj hasicí práškový P9 s hasicí schopností dle EN3 = 27A</t>
  </si>
  <si>
    <t>-1830038764</t>
  </si>
  <si>
    <t>130</t>
  </si>
  <si>
    <t>RMAT0015</t>
  </si>
  <si>
    <t>přístroj hasicí práškový P6 s hasicí schopností dle EN3 = 21A</t>
  </si>
  <si>
    <t>-699631684</t>
  </si>
  <si>
    <t>131</t>
  </si>
  <si>
    <t>9630125.R</t>
  </si>
  <si>
    <t>Demontáž prefa stolu na stolní tenis a jeho likvidace</t>
  </si>
  <si>
    <t>kpl</t>
  </si>
  <si>
    <t>1154397240</t>
  </si>
  <si>
    <t>132</t>
  </si>
  <si>
    <t>963051113</t>
  </si>
  <si>
    <t>Bourání železobetonových stropů deskových, tl. přes 80 mm</t>
  </si>
  <si>
    <t>-2002628676</t>
  </si>
  <si>
    <t>https://podminky.urs.cz/item/CS_URS_2024_01/963051113</t>
  </si>
  <si>
    <t>2*3,0*1,5*0,2 "stříšky</t>
  </si>
  <si>
    <t>133</t>
  </si>
  <si>
    <t>968062376</t>
  </si>
  <si>
    <t>Vybourání dřevěných rámů oken s křídly, dveřních zárubní, vrat, stěn, ostění nebo obkladů rámů oken s křídly zdvojených, plochy do 4 m2</t>
  </si>
  <si>
    <t>-1685643219</t>
  </si>
  <si>
    <t>https://podminky.urs.cz/item/CS_URS_2024_01/968062376</t>
  </si>
  <si>
    <t>5*2,34*1,36+2*2,3*1,16 "1.NP</t>
  </si>
  <si>
    <t>8*2,34*1,16 "2.NP</t>
  </si>
  <si>
    <t>8*2,34*1,16 "3.NP</t>
  </si>
  <si>
    <t>134</t>
  </si>
  <si>
    <t>971033621</t>
  </si>
  <si>
    <t>Vybourání otvorů ve zdivu základovém nebo nadzákladovém z cihel, tvárnic, příčkovek z cihel pálených na maltu vápennou nebo vápenocementovou plochy do 4 m2, tl. do 100 mm</t>
  </si>
  <si>
    <t>1694854153</t>
  </si>
  <si>
    <t>https://podminky.urs.cz/item/CS_URS_2024_01/971033621</t>
  </si>
  <si>
    <t>5,8*0,7 "2.NP</t>
  </si>
  <si>
    <t>135</t>
  </si>
  <si>
    <t>971033681</t>
  </si>
  <si>
    <t>Vybourání otvorů ve zdivu základovém nebo nadzákladovém z cihel, tvárnic, příčkovek z cihel pálených na maltu vápennou nebo vápenocementovou plochy do 4 m2, tl. do 900 mm</t>
  </si>
  <si>
    <t>-413323036</t>
  </si>
  <si>
    <t>https://podminky.urs.cz/item/CS_URS_2024_01/971033681</t>
  </si>
  <si>
    <t>0,98*2,14*0,7+2,46*1,79*0,7+2,2*2,14*0,7+1,58*2,14*0,7+4*1,2*0,24*0,7 "1.NP 700 mm</t>
  </si>
  <si>
    <t>((4,835+0,66+6,05)*3,63-2,34*2,64-2*2,34*1,36)*0,7+((4,7+0,405+3,055)*3,6-2,34*1,36)*0,7 "1.NP ocelovka</t>
  </si>
  <si>
    <t>(4*1,25+4*1,25+2*1,0*1,25)*0,6+2*(4,6*3,6-4,0*3)*0,6 "2.NP 600 mm</t>
  </si>
  <si>
    <t>(1,7+2,44+1,78+2,13+2,52+3,87+10,77+2,52)*0,7+2,46*1,79*0,7+(5,3*3,63-4,7*3,33)*0,7 "2.NP 700 mm</t>
  </si>
  <si>
    <t>(1,63+2,42+1,61+2,04+2,52+14,42+2,52)*0,7+2,46*1,79*0,7+(5,3*3,63-4,7*3,33)*0,7 "3.NP 700 mm</t>
  </si>
  <si>
    <t>(4*1,25+4*1,25+2*1,0*1,25)*0,6 +2*(4,6*3,6-4,0*3)*0,6"3.NP 600 mm</t>
  </si>
  <si>
    <t>136</t>
  </si>
  <si>
    <t>985324211.R</t>
  </si>
  <si>
    <t>Ochranný nátěr betonu akrylátový dvojnásobný</t>
  </si>
  <si>
    <t>902043949</t>
  </si>
  <si>
    <t>96,3 "nátěr venkovního schodiště</t>
  </si>
  <si>
    <t>997</t>
  </si>
  <si>
    <t>Přesun sutě</t>
  </si>
  <si>
    <t>137</t>
  </si>
  <si>
    <t>997013113</t>
  </si>
  <si>
    <t>Vnitrostaveništní doprava suti a vybouraných hmot vodorovně do 50 m s naložením základní pro budovy a haly výšky přes 9 do 12 m</t>
  </si>
  <si>
    <t>-754487974</t>
  </si>
  <si>
    <t>https://podminky.urs.cz/item/CS_URS_2024_01/997013113</t>
  </si>
  <si>
    <t>138</t>
  </si>
  <si>
    <t>997013501</t>
  </si>
  <si>
    <t>Odvoz suti a vybouraných hmot na skládku nebo meziskládku se složením, na vzdálenost do 1 km</t>
  </si>
  <si>
    <t>1884142032</t>
  </si>
  <si>
    <t>https://podminky.urs.cz/item/CS_URS_2024_01/997013501</t>
  </si>
  <si>
    <t>139</t>
  </si>
  <si>
    <t>997013509</t>
  </si>
  <si>
    <t>Odvoz suti a vybouraných hmot na skládku nebo meziskládku se složením, na vzdálenost Příplatek k ceně za každý další započatý 1 km přes 1 km</t>
  </si>
  <si>
    <t>1706096653</t>
  </si>
  <si>
    <t>https://podminky.urs.cz/item/CS_URS_2024_01/997013509</t>
  </si>
  <si>
    <t>512,827*14 'Přepočtené koeficientem množství</t>
  </si>
  <si>
    <t>140</t>
  </si>
  <si>
    <t>997013869</t>
  </si>
  <si>
    <t>Poplatek za uložení stavebního odpadu na recyklační skládce (skládkovné) ze směsí nebo oddělených frakcí betonu, cihel a keramických výrobků zatříděného do Katalogu odpadů pod kódem 17 01 07</t>
  </si>
  <si>
    <t>494856560</t>
  </si>
  <si>
    <t>https://podminky.urs.cz/item/CS_URS_2024_01/997013869</t>
  </si>
  <si>
    <t>998</t>
  </si>
  <si>
    <t>Přesun hmot</t>
  </si>
  <si>
    <t>141</t>
  </si>
  <si>
    <t>998012022</t>
  </si>
  <si>
    <t>Přesun hmot pro budovy občanské výstavby, bydlení, výrobu a služby s nosnou svislou konstrukcí monolitickou betonovou tyčovou nebo plošnou s jakýkoliv obvodovým pláštěm kromě vyzdívaného vodorovná dopravní vzdálenost do 100 m základní pro budovy výšky přes 6 do 12 m</t>
  </si>
  <si>
    <t>-1113171248</t>
  </si>
  <si>
    <t>https://podminky.urs.cz/item/CS_URS_2024_01/998012022</t>
  </si>
  <si>
    <t>PSV</t>
  </si>
  <si>
    <t>Práce a dodávky PSV</t>
  </si>
  <si>
    <t>711</t>
  </si>
  <si>
    <t>Izolace proti vodě, vlhkosti a plynům</t>
  </si>
  <si>
    <t>142</t>
  </si>
  <si>
    <t>711141559</t>
  </si>
  <si>
    <t>Provedení izolace proti zemní vlhkosti pásy přitavením NAIP na ploše vodorovné V</t>
  </si>
  <si>
    <t>-842870248</t>
  </si>
  <si>
    <t>https://podminky.urs.cz/item/CS_URS_2024_01/711141559</t>
  </si>
  <si>
    <t>277,76 "izolace pod základovou desku</t>
  </si>
  <si>
    <t>274,6 "izolace skladby SP 01</t>
  </si>
  <si>
    <t>143</t>
  </si>
  <si>
    <t>62853004</t>
  </si>
  <si>
    <t>pás asfaltový natavitelný modifikovaný SBS s vložkou ze skleněné tkaniny a spalitelnou PE fólií nebo jemnozrnným minerálním posypem na horním povrchu tl 4,0mm</t>
  </si>
  <si>
    <t>-772589093</t>
  </si>
  <si>
    <t>552,36*1,1655 'Přepočtené koeficientem množství</t>
  </si>
  <si>
    <t>144</t>
  </si>
  <si>
    <t>711142559</t>
  </si>
  <si>
    <t>Provedení izolace proti zemní vlhkosti pásy přitavením NAIP na ploše svislé S</t>
  </si>
  <si>
    <t>-904118991</t>
  </si>
  <si>
    <t>https://podminky.urs.cz/item/CS_URS_2024_01/711142559</t>
  </si>
  <si>
    <t>78,89*0,6 "deska</t>
  </si>
  <si>
    <t>2*10,0*0,65"žlab</t>
  </si>
  <si>
    <t>145</t>
  </si>
  <si>
    <t>-617709652</t>
  </si>
  <si>
    <t>60,334*1,221 'Přepočtené koeficientem množství</t>
  </si>
  <si>
    <t>146</t>
  </si>
  <si>
    <t>998711102</t>
  </si>
  <si>
    <t>Přesun hmot pro izolace proti vodě, vlhkosti a plynům stanovený z hmotnosti přesunovaného materiálu vodorovná dopravní vzdálenost do 50 m základní v objektech výšky přes 6 do 12 m</t>
  </si>
  <si>
    <t>-1319167381</t>
  </si>
  <si>
    <t>https://podminky.urs.cz/item/CS_URS_2024_01/998711102</t>
  </si>
  <si>
    <t>727</t>
  </si>
  <si>
    <t>Zdravotechnika - požární ochrana</t>
  </si>
  <si>
    <t>147</t>
  </si>
  <si>
    <t>727111006.R</t>
  </si>
  <si>
    <t>Protipožární ucpávky dle PBŘ</t>
  </si>
  <si>
    <t>-504353530</t>
  </si>
  <si>
    <t>763</t>
  </si>
  <si>
    <t>Konstrukce suché výstavby</t>
  </si>
  <si>
    <t>148</t>
  </si>
  <si>
    <t>763112351.R</t>
  </si>
  <si>
    <t>Příčka mezibytová ze sádrokartonových desek s nosnou konstrukcí ze zdvojených ocelových profilů UW, CW dvojitě opláštěná deskami akustickými tl. 2 x 12,5 mm s dvojitou izolací, EI 90, příčka tl. 155 mm, profil 50, Rw do 69 dB</t>
  </si>
  <si>
    <t>1158495833</t>
  </si>
  <si>
    <t>4*7,7*3,7-2*0,98*2,14 "2.NP</t>
  </si>
  <si>
    <t>4*7,7*3,25-2*0,98*2,14 "3.NP</t>
  </si>
  <si>
    <t>149</t>
  </si>
  <si>
    <t>763121481</t>
  </si>
  <si>
    <t>Stěna předsazená ze sádrokartonových desek s nosnou konstrukcí z ocelových profilů CW, UW dvojitě opláštěná deskami akustickými tl. 2 x 12,5 mm s izolací, EI 30, Rw do 28 dB, stěna tl. 77,5 mm, profil 50</t>
  </si>
  <si>
    <t>1370891011</t>
  </si>
  <si>
    <t>https://podminky.urs.cz/item/CS_URS_2024_01/763121481</t>
  </si>
  <si>
    <t>(3,9+1,5+1,5+3,9+1,5)*3,4 "2.NP</t>
  </si>
  <si>
    <t>(3,9+1,5+1,5+3,9+1,5)*3,05 "3.NP</t>
  </si>
  <si>
    <t>150</t>
  </si>
  <si>
    <t>763131421</t>
  </si>
  <si>
    <t>Podhled ze sádrokartonových desek dvouvrstvá zavěšená spodní konstrukce z ocelových profilů CD, UD dvojitě opláštěná deskami standardními A, tl. 2 x 12,5 mm, bez izolace</t>
  </si>
  <si>
    <t>-789719513</t>
  </si>
  <si>
    <t>https://podminky.urs.cz/item/CS_URS_2024_01/763131421</t>
  </si>
  <si>
    <t>25,02 "S.1.02</t>
  </si>
  <si>
    <t>57,1 "S.1.03</t>
  </si>
  <si>
    <t>19,5 "S.1.04</t>
  </si>
  <si>
    <t>17,66 "2.01</t>
  </si>
  <si>
    <t>15,63 "2.02</t>
  </si>
  <si>
    <t>16,91 "2.04</t>
  </si>
  <si>
    <t>154,44 "S.2.05</t>
  </si>
  <si>
    <t>17,82 "S.2.06</t>
  </si>
  <si>
    <t>17,66 "3.01</t>
  </si>
  <si>
    <t>15,63 "3.02</t>
  </si>
  <si>
    <t>16,91 "3.04</t>
  </si>
  <si>
    <t>154,44 "S.3.04</t>
  </si>
  <si>
    <t>17,82 "S.3.05</t>
  </si>
  <si>
    <t>151</t>
  </si>
  <si>
    <t>763131712</t>
  </si>
  <si>
    <t>Podhled ze sádrokartonových desek ostatní práce a konstrukce na podhledech ze sádrokartonových desek napojení na jiný druh podhledu</t>
  </si>
  <si>
    <t>-320773477</t>
  </si>
  <si>
    <t>https://podminky.urs.cz/item/CS_URS_2024_01/763131712</t>
  </si>
  <si>
    <t>21,6 "2.01</t>
  </si>
  <si>
    <t>21,6 "2.02</t>
  </si>
  <si>
    <t>21,6 "2.04</t>
  </si>
  <si>
    <t>21,6 "3.01</t>
  </si>
  <si>
    <t>21,6 "3.02</t>
  </si>
  <si>
    <t>21,6 "3.04</t>
  </si>
  <si>
    <t>152</t>
  </si>
  <si>
    <t>763135102</t>
  </si>
  <si>
    <t>Montáž sádrokartonového podhledu kazetového demontovatelného, velikosti kazet 600x600 mm včetně zavěšené nosné konstrukce polozapuštěné</t>
  </si>
  <si>
    <t>-946956824</t>
  </si>
  <si>
    <t>https://podminky.urs.cz/item/CS_URS_2024_01/763135102</t>
  </si>
  <si>
    <t>51,84 "2.01</t>
  </si>
  <si>
    <t>51,84 "2.02</t>
  </si>
  <si>
    <t>51,84 "2.04</t>
  </si>
  <si>
    <t>51,84 "3.01</t>
  </si>
  <si>
    <t>51,84 "3.02</t>
  </si>
  <si>
    <t>51,84 "3.04</t>
  </si>
  <si>
    <t>153</t>
  </si>
  <si>
    <t>59030581</t>
  </si>
  <si>
    <t>podhled kazetový děrovaný 9x9mm polozapuštěný rastr tl 10mm 600x600mm</t>
  </si>
  <si>
    <t>419247875</t>
  </si>
  <si>
    <t>51,84-1,8*6,0 "2.01</t>
  </si>
  <si>
    <t>51,84-1,8*6,0 "2.02</t>
  </si>
  <si>
    <t>51,84-1,8*6,0 "2.04</t>
  </si>
  <si>
    <t>51,84-1,8*6,0 "3.01</t>
  </si>
  <si>
    <t>51,84-1,8*6,0 "3.02</t>
  </si>
  <si>
    <t>51,84-1,8*6,0 "3.04</t>
  </si>
  <si>
    <t>246,24*1,05 'Přepočtené koeficientem množství</t>
  </si>
  <si>
    <t>154</t>
  </si>
  <si>
    <t>59030570</t>
  </si>
  <si>
    <t>podhled kazetový bez děrování viditelný rastr tl 10mm 600x600mm</t>
  </si>
  <si>
    <t>2097182211</t>
  </si>
  <si>
    <t>1,8*6,0 "2.01</t>
  </si>
  <si>
    <t>1,8*6,0 "2.02</t>
  </si>
  <si>
    <t>1,8*6,0 "2.04</t>
  </si>
  <si>
    <t>1,8*6,0 "3.01</t>
  </si>
  <si>
    <t>1,8*6,0 "3.02</t>
  </si>
  <si>
    <t>1,8*6,0 "3.04</t>
  </si>
  <si>
    <t>155</t>
  </si>
  <si>
    <t>763135701</t>
  </si>
  <si>
    <t>Montáž sádrokartonového podhledu Příplatek k cenám: za montáž jedné vrstvy zvukové izolace</t>
  </si>
  <si>
    <t>1382495168</t>
  </si>
  <si>
    <t>https://podminky.urs.cz/item/CS_URS_2024_01/763135701</t>
  </si>
  <si>
    <t>156</t>
  </si>
  <si>
    <t>63150966</t>
  </si>
  <si>
    <t>role akustická a tepelně izolační ze skelných vláken tl 50mm</t>
  </si>
  <si>
    <t>1994782743</t>
  </si>
  <si>
    <t>411,44*1,02 'Přepočtené koeficientem množství</t>
  </si>
  <si>
    <t>157</t>
  </si>
  <si>
    <t>998763302</t>
  </si>
  <si>
    <t>Přesun hmot pro konstrukce montované z desek sádrokartonových, sádrovláknitých, cementovláknitých nebo cementových stanovený z hmotnosti přesunovaného materiálu vodorovná dopravní vzdálenost do 50 m základní v objektech výšky přes 6 do 12 m</t>
  </si>
  <si>
    <t>-1508970002</t>
  </si>
  <si>
    <t>https://podminky.urs.cz/item/CS_URS_2024_01/998763302</t>
  </si>
  <si>
    <t>764</t>
  </si>
  <si>
    <t>Konstrukce klempířské</t>
  </si>
  <si>
    <t>158</t>
  </si>
  <si>
    <t>764226404</t>
  </si>
  <si>
    <t>Oplechování parapetů z hliníkového plechu rovných mechanicky kotvené, bez rohů rš 330 mm</t>
  </si>
  <si>
    <t>-1084805790</t>
  </si>
  <si>
    <t>https://podminky.urs.cz/item/CS_URS_2024_01/764226404</t>
  </si>
  <si>
    <t>58,2 "K1</t>
  </si>
  <si>
    <t>159</t>
  </si>
  <si>
    <t>998764102</t>
  </si>
  <si>
    <t>Přesun hmot pro konstrukce klempířské stanovený z hmotnosti přesunovaného materiálu vodorovná dopravní vzdálenost do 50 m základní v objektech výšky přes 6 do 12 m</t>
  </si>
  <si>
    <t>2019423578</t>
  </si>
  <si>
    <t>https://podminky.urs.cz/item/CS_URS_2024_01/998764102</t>
  </si>
  <si>
    <t>766</t>
  </si>
  <si>
    <t>Konstrukce truhlářské</t>
  </si>
  <si>
    <t>160</t>
  </si>
  <si>
    <t>766622115</t>
  </si>
  <si>
    <t>Montáž oken plastových včetně montáže rámu plochy přes 1 m2 pevných do zdiva, výšky do 1,5 m</t>
  </si>
  <si>
    <t>1511815001</t>
  </si>
  <si>
    <t>https://podminky.urs.cz/item/CS_URS_2024_01/766622115</t>
  </si>
  <si>
    <t>4,0*1,25*4 "O03</t>
  </si>
  <si>
    <t>5,8*0,7*1 "O04</t>
  </si>
  <si>
    <t>161</t>
  </si>
  <si>
    <t>61140043</t>
  </si>
  <si>
    <t>okno plastové s fixním zasklením dvojsklo přes plochu 1m2 do v 1,5m</t>
  </si>
  <si>
    <t>673536925</t>
  </si>
  <si>
    <t>162</t>
  </si>
  <si>
    <t>766622132</t>
  </si>
  <si>
    <t>Montáž oken plastových včetně montáže rámu plochy přes 1 m2 otevíravých do zdiva, výšky přes 1,5 do 2,5 m</t>
  </si>
  <si>
    <t>1091577803</t>
  </si>
  <si>
    <t>https://podminky.urs.cz/item/CS_URS_2024_01/766622132</t>
  </si>
  <si>
    <t>6,6*2,0*6 "O01</t>
  </si>
  <si>
    <t>2,2*2,0*4 "O02</t>
  </si>
  <si>
    <t>2,46*1,79*3 "O06</t>
  </si>
  <si>
    <t>163</t>
  </si>
  <si>
    <t>61140054</t>
  </si>
  <si>
    <t>okno plastové otevíravé/sklopné trojsklo přes plochu 1m2 v 1,5-2,5m</t>
  </si>
  <si>
    <t>-282164749</t>
  </si>
  <si>
    <t>164</t>
  </si>
  <si>
    <t>766660002</t>
  </si>
  <si>
    <t>Montáž dveřních křídel dřevěných nebo plastových otevíravých do ocelové zárubně povrchově upravených jednokřídlových, šířky přes 800 mm</t>
  </si>
  <si>
    <t>-1606674465</t>
  </si>
  <si>
    <t>https://podminky.urs.cz/item/CS_URS_2024_01/766660002</t>
  </si>
  <si>
    <t>165</t>
  </si>
  <si>
    <t>RMAT0013</t>
  </si>
  <si>
    <t>Vnitřní dveře 900x2100mm, jednokřídlé, otočné, plné, hladké, včetně kování. Zvukové izolační protihlukové dveře Rw=min. 37 dB</t>
  </si>
  <si>
    <t>-1980323737</t>
  </si>
  <si>
    <t>166</t>
  </si>
  <si>
    <t>766660021</t>
  </si>
  <si>
    <t>Montáž dveřních křídel dřevěných nebo plastových otevíravých do ocelové zárubně protipožárních jednokřídlových, šířky do 800 mm</t>
  </si>
  <si>
    <t>-447278848</t>
  </si>
  <si>
    <t>https://podminky.urs.cz/item/CS_URS_2024_01/766660021</t>
  </si>
  <si>
    <t>167</t>
  </si>
  <si>
    <t>RMAT0010</t>
  </si>
  <si>
    <t>Vnitřní dveře 700x1970mm, protipožární, jednoukřídlé, 700x1970, otočné, plné, hladké, včetně kování</t>
  </si>
  <si>
    <t>169265809</t>
  </si>
  <si>
    <t>168</t>
  </si>
  <si>
    <t>766660022</t>
  </si>
  <si>
    <t>Montáž dveřních křídel dřevěných nebo plastových otevíravých do ocelové zárubně protipožárních jednokřídlových, šířky přes 800 mm</t>
  </si>
  <si>
    <t>-1586675807</t>
  </si>
  <si>
    <t>https://podminky.urs.cz/item/CS_URS_2024_01/766660022</t>
  </si>
  <si>
    <t>169</t>
  </si>
  <si>
    <t>RMAT0011</t>
  </si>
  <si>
    <t>Vnitřní dveře 900x2100mm, protipožární, jednoukřídlé, otočné, plné, hladké, včetně kování. Zvukové izolační protihlukové dveře Rw=min. 32 dB</t>
  </si>
  <si>
    <t>-1371450763</t>
  </si>
  <si>
    <t>170</t>
  </si>
  <si>
    <t>766660031</t>
  </si>
  <si>
    <t>Montáž dveřních křídel dřevěných nebo plastových otevíravých do ocelové zárubně protipožárních dvoukřídlových jakékoliv šířky</t>
  </si>
  <si>
    <t>-791465752</t>
  </si>
  <si>
    <t>https://podminky.urs.cz/item/CS_URS_2024_01/766660031</t>
  </si>
  <si>
    <t>171</t>
  </si>
  <si>
    <t>RMAT0008</t>
  </si>
  <si>
    <t>Vnitřní dveře 1600x2100mm, protipožární, dvoukřídlé, otočné, plné, hladké, včetně kování</t>
  </si>
  <si>
    <t>66895548</t>
  </si>
  <si>
    <t>172</t>
  </si>
  <si>
    <t>RMAT0009</t>
  </si>
  <si>
    <t>Vnitřní dveře 1600x2100mm, protipožární, dvoukřídlé, otočné, prosklené, včetně kování</t>
  </si>
  <si>
    <t>1196573707</t>
  </si>
  <si>
    <t>173</t>
  </si>
  <si>
    <t>766660451</t>
  </si>
  <si>
    <t>Montáž vchodových dveří včetně rámu do zdiva dvoukřídlových bez nadsvětlíku</t>
  </si>
  <si>
    <t>-1000114989</t>
  </si>
  <si>
    <t>https://podminky.urs.cz/item/CS_URS_2024_01/766660451</t>
  </si>
  <si>
    <t>2 "D10</t>
  </si>
  <si>
    <t>174</t>
  </si>
  <si>
    <t>RMAT0107</t>
  </si>
  <si>
    <t>Venkovní dveře 1600x2100mm, dvoukřídlé, plastové, otočné, prosklené, včetně kování</t>
  </si>
  <si>
    <t>-397282906</t>
  </si>
  <si>
    <t>175</t>
  </si>
  <si>
    <t>766660481</t>
  </si>
  <si>
    <t>Montáž vchodových dveří včetně rámu do zdiva dvoukřídlových s díly a nadsvětlíkem</t>
  </si>
  <si>
    <t>-535691486</t>
  </si>
  <si>
    <t>https://podminky.urs.cz/item/CS_URS_2024_01/766660481</t>
  </si>
  <si>
    <t>1 "D02</t>
  </si>
  <si>
    <t>176</t>
  </si>
  <si>
    <t>RMAT0005</t>
  </si>
  <si>
    <t>Venkovní dveře 1600x2090mm, dvoukřídlé, plastové, s 2x bočními světlíky 370x2090mm a horním nadsvětlíkem 2340x550mm, otočné, prosklené, včetně kování</t>
  </si>
  <si>
    <t>-1568859945</t>
  </si>
  <si>
    <t>177</t>
  </si>
  <si>
    <t>766694116</t>
  </si>
  <si>
    <t>Montáž ostatních truhlářských konstrukcí parapetních desek dřevěných nebo plastových šířky do 300 mm</t>
  </si>
  <si>
    <t>126320406</t>
  </si>
  <si>
    <t>https://podminky.urs.cz/item/CS_URS_2024_01/766694116</t>
  </si>
  <si>
    <t>6*6,6 "T1</t>
  </si>
  <si>
    <t>4*2,2 "T2</t>
  </si>
  <si>
    <t>4*4,0 "T3</t>
  </si>
  <si>
    <t>1*5,8 "T4</t>
  </si>
  <si>
    <t>2*2,34 "T5</t>
  </si>
  <si>
    <t>3*2,46 "T6</t>
  </si>
  <si>
    <t>178</t>
  </si>
  <si>
    <t>61144401</t>
  </si>
  <si>
    <t>parapet plastový vnitřní š 250mm</t>
  </si>
  <si>
    <t>914857951</t>
  </si>
  <si>
    <t>179</t>
  </si>
  <si>
    <t>61144405.R</t>
  </si>
  <si>
    <t>parapet plastový vnitřní komůrkový tl 20mm š 550mm</t>
  </si>
  <si>
    <t>-1834351315</t>
  </si>
  <si>
    <t>180</t>
  </si>
  <si>
    <t>61144401.R</t>
  </si>
  <si>
    <t>parapet plastový vnitřní komůrkový tl 20mm š 150mm</t>
  </si>
  <si>
    <t>-1615649247</t>
  </si>
  <si>
    <t>181</t>
  </si>
  <si>
    <t>61144405.R2</t>
  </si>
  <si>
    <t>parapet plastový vnitřní komůrkový tl 20mm š 470mm</t>
  </si>
  <si>
    <t>433449023</t>
  </si>
  <si>
    <t>182</t>
  </si>
  <si>
    <t>61144019</t>
  </si>
  <si>
    <t>koncovka k parapetu plastovému vnitřnímu 1 pár</t>
  </si>
  <si>
    <t>sada</t>
  </si>
  <si>
    <t>275633431</t>
  </si>
  <si>
    <t>6 "T1</t>
  </si>
  <si>
    <t>4 "T2</t>
  </si>
  <si>
    <t>4 "T3</t>
  </si>
  <si>
    <t>1 "T4</t>
  </si>
  <si>
    <t>2 "T5</t>
  </si>
  <si>
    <t>3 "T6</t>
  </si>
  <si>
    <t>183</t>
  </si>
  <si>
    <t>766821112</t>
  </si>
  <si>
    <t>Montáž nábytku vestavěného korpusu skříně policové dvoukřídlové</t>
  </si>
  <si>
    <t>-902812119</t>
  </si>
  <si>
    <t>https://podminky.urs.cz/item/CS_URS_2024_01/766821112</t>
  </si>
  <si>
    <t>2*3 "T7</t>
  </si>
  <si>
    <t>3*1 "T8</t>
  </si>
  <si>
    <t>2*3 "T9</t>
  </si>
  <si>
    <t>3*1 "T10</t>
  </si>
  <si>
    <t>184</t>
  </si>
  <si>
    <t>RMAT0021</t>
  </si>
  <si>
    <t>skříň vestavěná policová 1300x3300x325 mm</t>
  </si>
  <si>
    <t>-345142947</t>
  </si>
  <si>
    <t>185</t>
  </si>
  <si>
    <t>RMAT0022</t>
  </si>
  <si>
    <t>skříň vestavěná policová 1500x3300x325 mm</t>
  </si>
  <si>
    <t>-938731951</t>
  </si>
  <si>
    <t>186</t>
  </si>
  <si>
    <t>RMAT0023</t>
  </si>
  <si>
    <t>skříň vestavěná policová 1300x2950x325 mm</t>
  </si>
  <si>
    <t>1887756500</t>
  </si>
  <si>
    <t>187</t>
  </si>
  <si>
    <t>RMAT0024</t>
  </si>
  <si>
    <t>skříň vestavěná policová 1500x2950x325 mm</t>
  </si>
  <si>
    <t>101900377</t>
  </si>
  <si>
    <t>188</t>
  </si>
  <si>
    <t>766821142</t>
  </si>
  <si>
    <t>Montáž nábytku vestavěného dveří otvíravých</t>
  </si>
  <si>
    <t>-1825088221</t>
  </si>
  <si>
    <t>https://podminky.urs.cz/item/CS_URS_2024_01/766821142</t>
  </si>
  <si>
    <t>2*12 "T7</t>
  </si>
  <si>
    <t>3*4 "T8</t>
  </si>
  <si>
    <t>2*12 "T9</t>
  </si>
  <si>
    <t>3*4 "T10</t>
  </si>
  <si>
    <t>189</t>
  </si>
  <si>
    <t>RMAT0025</t>
  </si>
  <si>
    <t>dveře skříně 900x650 mm</t>
  </si>
  <si>
    <t>551472227</t>
  </si>
  <si>
    <t>190</t>
  </si>
  <si>
    <t>RMAT0026</t>
  </si>
  <si>
    <t>dveře skříně 900x750 mm</t>
  </si>
  <si>
    <t>-1812910172</t>
  </si>
  <si>
    <t>191</t>
  </si>
  <si>
    <t>998766102</t>
  </si>
  <si>
    <t>Přesun hmot pro konstrukce truhlářské stanovený z hmotnosti přesunovaného materiálu vodorovná dopravní vzdálenost do 50 m základní v objektech výšky přes 6 do 12 m</t>
  </si>
  <si>
    <t>95914929</t>
  </si>
  <si>
    <t>https://podminky.urs.cz/item/CS_URS_2024_01/998766102</t>
  </si>
  <si>
    <t>767</t>
  </si>
  <si>
    <t>Konstrukce zámečnické</t>
  </si>
  <si>
    <t>192</t>
  </si>
  <si>
    <t>767220410</t>
  </si>
  <si>
    <t>Montáž schodišťového zábradlí z profilové oceli do zdiva, hmotnosti 1 m zábradlí do 20 kg</t>
  </si>
  <si>
    <t>1758774101</t>
  </si>
  <si>
    <t>https://podminky.urs.cz/item/CS_URS_2024_01/767220410</t>
  </si>
  <si>
    <t>57,4 "Z2</t>
  </si>
  <si>
    <t>193</t>
  </si>
  <si>
    <t>RMAT0002</t>
  </si>
  <si>
    <t>venkovní ocelové zábradlí s výplní z nerezové lankové sítě</t>
  </si>
  <si>
    <t>-580649576</t>
  </si>
  <si>
    <t>194</t>
  </si>
  <si>
    <t>767416111</t>
  </si>
  <si>
    <t>Montáž lehkých obvodových plášťů rastrová (roštová) konstrukce tvořená lehkou nosnou rámovou konstrukcí sestavenou na místě ze stavebních prvků s průhlednými výplňovými panely výšky budovy do 6 m</t>
  </si>
  <si>
    <t>1942968226</t>
  </si>
  <si>
    <t>https://podminky.urs.cz/item/CS_URS_2024_01/767416111</t>
  </si>
  <si>
    <t>4,785*2,65 "LOP01</t>
  </si>
  <si>
    <t>195</t>
  </si>
  <si>
    <t>RMAT00042</t>
  </si>
  <si>
    <t>Lehký obvodový plášť z vícekomorových hliníkových profilů, rámový systém. Skladá se z pevných neovíravých křídel a křídel v kombinaci otevíravé a sklopné.</t>
  </si>
  <si>
    <t>-799364702</t>
  </si>
  <si>
    <t>196</t>
  </si>
  <si>
    <t>767610128</t>
  </si>
  <si>
    <t>Montáž oken jednoduchých z hliníkových nebo ocelových profilů na polyuretanovou pěnu otevíravých do zdiva, plochy přes 2,5 m2</t>
  </si>
  <si>
    <t>881348577</t>
  </si>
  <si>
    <t>https://podminky.urs.cz/item/CS_URS_2024_01/767610128</t>
  </si>
  <si>
    <t>2,34*1,16*2 "O05 s požární odolností</t>
  </si>
  <si>
    <t>197</t>
  </si>
  <si>
    <t>55341011</t>
  </si>
  <si>
    <t>okno Al otevíravé/sklopné trojsklo přes plochu 1m2 do v 1,5m</t>
  </si>
  <si>
    <t>1794022751</t>
  </si>
  <si>
    <t>198</t>
  </si>
  <si>
    <t>767640221</t>
  </si>
  <si>
    <t>Montáž dveří ocelových nebo hliníkových vchodových dvoukřídlové bez nadsvětlíku</t>
  </si>
  <si>
    <t>1609766427</t>
  </si>
  <si>
    <t>https://podminky.urs.cz/item/CS_URS_2024_01/767640221</t>
  </si>
  <si>
    <t>199</t>
  </si>
  <si>
    <t>RMAT0007</t>
  </si>
  <si>
    <t>Venkovní dveře 1500x2100mm, dvoukřídlé, ocelové, otočné, prosklené, včetně kování</t>
  </si>
  <si>
    <t>-2121781285</t>
  </si>
  <si>
    <t>200</t>
  </si>
  <si>
    <t>767640222</t>
  </si>
  <si>
    <t>Montáž dveří ocelových nebo hliníkových vchodových dvoukřídlové s nadsvětlíkem</t>
  </si>
  <si>
    <t>-1932981318</t>
  </si>
  <si>
    <t>https://podminky.urs.cz/item/CS_URS_2024_01/767640222</t>
  </si>
  <si>
    <t>2 "D03</t>
  </si>
  <si>
    <t>201</t>
  </si>
  <si>
    <t>RMAT0006</t>
  </si>
  <si>
    <t>Vnitřní dveře 1600x2100mm, protipožární, dvoukřídlé, s horním nadsvětlíkem 1600x550, otočné, prosklené ocelové, včetně kování</t>
  </si>
  <si>
    <t>-2089902927</t>
  </si>
  <si>
    <t>202</t>
  </si>
  <si>
    <t>767646411</t>
  </si>
  <si>
    <t>Montáž revizních dveří a dvířek hliníkových, ocelových nebo plastových s rámem jednokřídlových, plochy do 0,5 m2</t>
  </si>
  <si>
    <t>-1663175414</t>
  </si>
  <si>
    <t>https://podminky.urs.cz/item/CS_URS_2024_01/767646411</t>
  </si>
  <si>
    <t>4 "D08</t>
  </si>
  <si>
    <t>203</t>
  </si>
  <si>
    <t>RMAT0014</t>
  </si>
  <si>
    <t>Vnitřní jednokřídlá revizní dvířka 500x1000mm, otočné, plné, hladké, pozinkovaný plech tl. 1mm</t>
  </si>
  <si>
    <t>-441505185</t>
  </si>
  <si>
    <t>204</t>
  </si>
  <si>
    <t>767646510</t>
  </si>
  <si>
    <t>Montáž dveří ocelových nebo hliníkových protipožárních uzávěrů jednokřídlových</t>
  </si>
  <si>
    <t>-295595524</t>
  </si>
  <si>
    <t>https://podminky.urs.cz/item/CS_URS_2024_01/767646510</t>
  </si>
  <si>
    <t>205</t>
  </si>
  <si>
    <t>RMAT0012</t>
  </si>
  <si>
    <t>Vnitřní dveře 1100x2100mm, protipožární, jednokřídlé, otočné, prosklené ocelové, včetně kování</t>
  </si>
  <si>
    <t>-1670919112</t>
  </si>
  <si>
    <t>206</t>
  </si>
  <si>
    <t>767893816.R</t>
  </si>
  <si>
    <t>Demontáž stříšek nad venkovními vstupy z kovových profilů, výplň z plechu</t>
  </si>
  <si>
    <t>472591644</t>
  </si>
  <si>
    <t>3,5*5 "přístřešek pro kola</t>
  </si>
  <si>
    <t>207</t>
  </si>
  <si>
    <t>998767102</t>
  </si>
  <si>
    <t>Přesun hmot pro zámečnické konstrukce stanovený z hmotnosti přesunovaného materiálu vodorovná dopravní vzdálenost do 50 m základní v objektech výšky přes 6 do 12 m</t>
  </si>
  <si>
    <t>2893015</t>
  </si>
  <si>
    <t>https://podminky.urs.cz/item/CS_URS_2024_01/998767102</t>
  </si>
  <si>
    <t>771</t>
  </si>
  <si>
    <t>Podlahy z dlaždic</t>
  </si>
  <si>
    <t>208</t>
  </si>
  <si>
    <t>771121011</t>
  </si>
  <si>
    <t>Příprava podkladu před provedením dlažby nátěr penetrační na podlahu</t>
  </si>
  <si>
    <t>1437196176</t>
  </si>
  <si>
    <t>https://podminky.urs.cz/item/CS_URS_2024_01/771121011</t>
  </si>
  <si>
    <t>3,25 "S.1.04</t>
  </si>
  <si>
    <t>3,25 "S.1.05</t>
  </si>
  <si>
    <t>20,8 "S.2.05</t>
  </si>
  <si>
    <t>1,49 "S.2.06</t>
  </si>
  <si>
    <t>20,8 "S.3.04</t>
  </si>
  <si>
    <t>1,49 "S.3.05</t>
  </si>
  <si>
    <t>209</t>
  </si>
  <si>
    <t>771474112</t>
  </si>
  <si>
    <t>Montáž soklů z dlaždic keramických lepených cementovým flexibilním lepidlem rovných, výšky přes 65 do 90 mm</t>
  </si>
  <si>
    <t>-1717725797</t>
  </si>
  <si>
    <t>https://podminky.urs.cz/item/CS_URS_2024_01/771474112</t>
  </si>
  <si>
    <t>6,49 "S.1.04</t>
  </si>
  <si>
    <t>6,49 "S.1.05</t>
  </si>
  <si>
    <t>33,89 "S.2.05</t>
  </si>
  <si>
    <t>1,27 "S.2.06</t>
  </si>
  <si>
    <t>33,89 "S.3.04</t>
  </si>
  <si>
    <t>1,27 "S.3.05</t>
  </si>
  <si>
    <t>210</t>
  </si>
  <si>
    <t>59761416</t>
  </si>
  <si>
    <t>sokl-dlažba keramická slinutá hladká do interiéru i exteriéru 300x80mm</t>
  </si>
  <si>
    <t>-630834593</t>
  </si>
  <si>
    <t>211</t>
  </si>
  <si>
    <t>771574112</t>
  </si>
  <si>
    <t>Montáž podlah z dlaždic keramických lepených cementovým flexibilním lepidlem hladkých, tloušťky do 10 mm přes 9 do 12 ks/m2</t>
  </si>
  <si>
    <t>1843817649</t>
  </si>
  <si>
    <t>https://podminky.urs.cz/item/CS_URS_2024_01/771574112</t>
  </si>
  <si>
    <t>212</t>
  </si>
  <si>
    <t>59761434</t>
  </si>
  <si>
    <t>dlažba keramická slinutá hladká do interiéru i exteriéru pro vysoké mechanické namáhání přes 9 do 12ks/m2</t>
  </si>
  <si>
    <t>-605766328</t>
  </si>
  <si>
    <t>51,08*1,1 'Přepočtené koeficientem množství</t>
  </si>
  <si>
    <t>213</t>
  </si>
  <si>
    <t>771577211</t>
  </si>
  <si>
    <t>Montáž podlah z dlaždic keramických lepených cementovým flexibilním lepidlem Příplatek k cenám za plochu do 5 m2 jednotlivě</t>
  </si>
  <si>
    <t>-241822688</t>
  </si>
  <si>
    <t>https://podminky.urs.cz/item/CS_URS_2024_01/771577211</t>
  </si>
  <si>
    <t>214</t>
  </si>
  <si>
    <t>771591112</t>
  </si>
  <si>
    <t>Izolace podlahy pod dlažbu nátěrem nebo stěrkou ve dvou vrstvách</t>
  </si>
  <si>
    <t>6771376</t>
  </si>
  <si>
    <t>https://podminky.urs.cz/item/CS_URS_2024_01/771591112</t>
  </si>
  <si>
    <t>215</t>
  </si>
  <si>
    <t>998771102</t>
  </si>
  <si>
    <t>Přesun hmot pro podlahy z dlaždic stanovený z hmotnosti přesunovaného materiálu vodorovná dopravní vzdálenost do 50 m základní v objektech výšky přes 6 do 12 m</t>
  </si>
  <si>
    <t>-703968875</t>
  </si>
  <si>
    <t>https://podminky.urs.cz/item/CS_URS_2024_01/998771102</t>
  </si>
  <si>
    <t>776</t>
  </si>
  <si>
    <t>Podlahy povlakové</t>
  </si>
  <si>
    <t>216</t>
  </si>
  <si>
    <t>776111112.R</t>
  </si>
  <si>
    <t>Příprava podkladu cementového litého potěru</t>
  </si>
  <si>
    <t>292621759</t>
  </si>
  <si>
    <t>Podlaha</t>
  </si>
  <si>
    <t>217</t>
  </si>
  <si>
    <t>776111311</t>
  </si>
  <si>
    <t>Příprava podkladu povlakových podlah a stěn vysátí podlah</t>
  </si>
  <si>
    <t>2137200379</t>
  </si>
  <si>
    <t>https://podminky.urs.cz/item/CS_URS_2024_01/776111311</t>
  </si>
  <si>
    <t>218</t>
  </si>
  <si>
    <t>776121321</t>
  </si>
  <si>
    <t>Příprava podkladu povlakových podlah a stěn penetrace neředěná podlah</t>
  </si>
  <si>
    <t>1005657944</t>
  </si>
  <si>
    <t>https://podminky.urs.cz/item/CS_URS_2024_01/776121321</t>
  </si>
  <si>
    <t>219</t>
  </si>
  <si>
    <t>776251111</t>
  </si>
  <si>
    <t>Montáž podlahovin z přírodního linolea (marmolea) lepením standardním lepidlem z pásů standardních</t>
  </si>
  <si>
    <t>1633029444</t>
  </si>
  <si>
    <t>https://podminky.urs.cz/item/CS_URS_2024_01/776251111</t>
  </si>
  <si>
    <t>220</t>
  </si>
  <si>
    <t>28411069</t>
  </si>
  <si>
    <t>linoleum přírodní ze 100% dřevité moučky tl 2,5mm, zátěž 34/43, R9, hořlavost Cfl S1</t>
  </si>
  <si>
    <t>1572980136</t>
  </si>
  <si>
    <t>490,56*1,1 'Přepočtené koeficientem množství</t>
  </si>
  <si>
    <t>221</t>
  </si>
  <si>
    <t>776251411</t>
  </si>
  <si>
    <t>Montáž podlahovin z přírodního linolea (marmolea) spoj podlah svařováním za tepla</t>
  </si>
  <si>
    <t>619889904</t>
  </si>
  <si>
    <t>https://podminky.urs.cz/item/CS_URS_2024_01/776251411</t>
  </si>
  <si>
    <t>490,56/1,5</t>
  </si>
  <si>
    <t>222</t>
  </si>
  <si>
    <t>776421111</t>
  </si>
  <si>
    <t>Montáž lišt obvodových lepených</t>
  </si>
  <si>
    <t>875683685</t>
  </si>
  <si>
    <t>https://podminky.urs.cz/item/CS_URS_2024_01/776421111</t>
  </si>
  <si>
    <t>33,36 "2.01</t>
  </si>
  <si>
    <t>33,42 "2.02</t>
  </si>
  <si>
    <t>18,07 "2.03</t>
  </si>
  <si>
    <t>32,27 "2.04</t>
  </si>
  <si>
    <t>20,07 "2.05</t>
  </si>
  <si>
    <t>33,36 "3.01</t>
  </si>
  <si>
    <t>33,42 "3.02</t>
  </si>
  <si>
    <t>18,97 "3.03</t>
  </si>
  <si>
    <t>32,27 "3.04</t>
  </si>
  <si>
    <t>19,17 "3.05</t>
  </si>
  <si>
    <t>223</t>
  </si>
  <si>
    <t>28342166</t>
  </si>
  <si>
    <t>lišta podlahová PVC zakončovací</t>
  </si>
  <si>
    <t>1983980135</t>
  </si>
  <si>
    <t>274,38*1,02 'Přepočtené koeficientem množství</t>
  </si>
  <si>
    <t>224</t>
  </si>
  <si>
    <t>776421711</t>
  </si>
  <si>
    <t>Montáž lišt vložení pásků z podlahoviny do lišt včetně nařezání</t>
  </si>
  <si>
    <t>-1483190296</t>
  </si>
  <si>
    <t>https://podminky.urs.cz/item/CS_URS_2024_01/776421711</t>
  </si>
  <si>
    <t>225</t>
  </si>
  <si>
    <t>1907119893</t>
  </si>
  <si>
    <t>274,38*0,11 'Přepočtené koeficientem množství</t>
  </si>
  <si>
    <t>226</t>
  </si>
  <si>
    <t>998776102</t>
  </si>
  <si>
    <t>Přesun hmot pro podlahy povlakové stanovený z hmotnosti přesunovaného materiálu vodorovná dopravní vzdálenost do 50 m základní v objektech výšky přes 6 do 12 m</t>
  </si>
  <si>
    <t>1070809227</t>
  </si>
  <si>
    <t>https://podminky.urs.cz/item/CS_URS_2024_01/998776102</t>
  </si>
  <si>
    <t>777</t>
  </si>
  <si>
    <t>Podlahy lité</t>
  </si>
  <si>
    <t>227</t>
  </si>
  <si>
    <t>777111111</t>
  </si>
  <si>
    <t>Příprava podkladu před provedením litých podlah vysátí</t>
  </si>
  <si>
    <t>-796878790</t>
  </si>
  <si>
    <t>https://podminky.urs.cz/item/CS_URS_2024_01/777111111</t>
  </si>
  <si>
    <t>2,79+2,76+10,63+2,76+10,71+2,91+4,93 "podesty venkovního schodiště</t>
  </si>
  <si>
    <t>(2*3,01+2*3,6+3,3+3,9+3,3)*1,2 "stupně venkovního schodiště</t>
  </si>
  <si>
    <t>228</t>
  </si>
  <si>
    <t>777131111</t>
  </si>
  <si>
    <t>Penetrační nátěr podlahy epoxidový předem plněný pískem</t>
  </si>
  <si>
    <t>1178837034</t>
  </si>
  <si>
    <t>https://podminky.urs.cz/item/CS_URS_2024_01/777131111</t>
  </si>
  <si>
    <t>229</t>
  </si>
  <si>
    <t>777611121</t>
  </si>
  <si>
    <t>Krycí nátěr podlahy průmyslový epoxidový</t>
  </si>
  <si>
    <t>-213438711</t>
  </si>
  <si>
    <t>https://podminky.urs.cz/item/CS_URS_2024_01/777611121</t>
  </si>
  <si>
    <t>230</t>
  </si>
  <si>
    <t>777612103</t>
  </si>
  <si>
    <t>Uzavírací nátěr podlahy epoxidový transparentní</t>
  </si>
  <si>
    <t>-595386875</t>
  </si>
  <si>
    <t>https://podminky.urs.cz/item/CS_URS_2024_01/777612103</t>
  </si>
  <si>
    <t>231</t>
  </si>
  <si>
    <t>998777102</t>
  </si>
  <si>
    <t>Přesun hmot pro podlahy lité stanovený z hmotnosti přesunovaného materiálu vodorovná dopravní vzdálenost do 50 m základní v objektech výšky přes 6 do 12 m</t>
  </si>
  <si>
    <t>-371589792</t>
  </si>
  <si>
    <t>https://podminky.urs.cz/item/CS_URS_2024_01/998777102</t>
  </si>
  <si>
    <t>781</t>
  </si>
  <si>
    <t>Dokončovací práce - obklady</t>
  </si>
  <si>
    <t>232</t>
  </si>
  <si>
    <t>781121011</t>
  </si>
  <si>
    <t>Příprava podkladu před provedením obkladu nátěr penetrační na stěnu</t>
  </si>
  <si>
    <t>-918919448</t>
  </si>
  <si>
    <t>https://podminky.urs.cz/item/CS_URS_2024_01/781121011</t>
  </si>
  <si>
    <t>3,74 "2.01</t>
  </si>
  <si>
    <t>3,74 "2.02</t>
  </si>
  <si>
    <t>3,74 "2.03</t>
  </si>
  <si>
    <t>3,74 "2.04</t>
  </si>
  <si>
    <t>3,74 "3.01</t>
  </si>
  <si>
    <t>3,74 "3.02</t>
  </si>
  <si>
    <t>3,74 "3.03</t>
  </si>
  <si>
    <t>3,74 "3.04</t>
  </si>
  <si>
    <t>233</t>
  </si>
  <si>
    <t>781131112</t>
  </si>
  <si>
    <t>Izolace stěny pod obklad izolace nátěrem nebo stěrkou ve dvou vrstvách</t>
  </si>
  <si>
    <t>510288506</t>
  </si>
  <si>
    <t>https://podminky.urs.cz/item/CS_URS_2024_01/781131112</t>
  </si>
  <si>
    <t>234</t>
  </si>
  <si>
    <t>781131232</t>
  </si>
  <si>
    <t>Izolace stěny pod obklad izolace těsnícími izolačními pásy pro styčné nebo dilatační spáry</t>
  </si>
  <si>
    <t>-695657768</t>
  </si>
  <si>
    <t>https://podminky.urs.cz/item/CS_URS_2024_01/781131232</t>
  </si>
  <si>
    <t>1,78 "2.01</t>
  </si>
  <si>
    <t>1,78 "2.02</t>
  </si>
  <si>
    <t>1,78 "2.03</t>
  </si>
  <si>
    <t>1,78 "2.04</t>
  </si>
  <si>
    <t>1,78 "3.01</t>
  </si>
  <si>
    <t>1,78 "3.02</t>
  </si>
  <si>
    <t>1,78 "3.03</t>
  </si>
  <si>
    <t>1,78 "3.04</t>
  </si>
  <si>
    <t>235</t>
  </si>
  <si>
    <t>781472217</t>
  </si>
  <si>
    <t>Montáž keramických obkladů stěn lepených cementovým flexibilním lepidlem hladkých přes 12 do 19 ks/m2</t>
  </si>
  <si>
    <t>-1090895059</t>
  </si>
  <si>
    <t>https://podminky.urs.cz/item/CS_URS_2024_01/781472217</t>
  </si>
  <si>
    <t>236</t>
  </si>
  <si>
    <t>59761701</t>
  </si>
  <si>
    <t>obklad keramický nemrazuvzdorný povrch hladký/lesklý tl do 10mm přes 12 do 19ks/m2</t>
  </si>
  <si>
    <t>805231717</t>
  </si>
  <si>
    <t>29,92*1,1 'Přepočtené koeficientem množství</t>
  </si>
  <si>
    <t>237</t>
  </si>
  <si>
    <t>781472291</t>
  </si>
  <si>
    <t>Montáž keramických obkladů stěn lepených cementovým flexibilním lepidlem Příplatek k cenám za plochu do 10 m2 jednotlivě</t>
  </si>
  <si>
    <t>1296463760</t>
  </si>
  <si>
    <t>https://podminky.urs.cz/item/CS_URS_2024_01/781472291</t>
  </si>
  <si>
    <t>238</t>
  </si>
  <si>
    <t>781494111</t>
  </si>
  <si>
    <t>Obklad - dokončující práce profily ukončovací lepené flexibilním lepidlem rohové</t>
  </si>
  <si>
    <t>631659449</t>
  </si>
  <si>
    <t>5,98 "2.01</t>
  </si>
  <si>
    <t>5,98 "2.02</t>
  </si>
  <si>
    <t>5,98 "2.03</t>
  </si>
  <si>
    <t>5,98 "2.04</t>
  </si>
  <si>
    <t>5,98 "3.01</t>
  </si>
  <si>
    <t>5,98 "3.02</t>
  </si>
  <si>
    <t>5,98 "3.03</t>
  </si>
  <si>
    <t>5,98 "3.04</t>
  </si>
  <si>
    <t>239</t>
  </si>
  <si>
    <t>781495115</t>
  </si>
  <si>
    <t>Obklad - dokončující práce ostatní práce spárování silikonem</t>
  </si>
  <si>
    <t>-165624532</t>
  </si>
  <si>
    <t>https://podminky.urs.cz/item/CS_URS_2024_01/781495115</t>
  </si>
  <si>
    <t>29,92*7,2</t>
  </si>
  <si>
    <t>240</t>
  </si>
  <si>
    <t>998781102</t>
  </si>
  <si>
    <t>Přesun hmot pro obklady keramické stanovený z hmotnosti přesunovaného materiálu vodorovná dopravní vzdálenost do 50 m základní v objektech výšky přes 6 do 12 m</t>
  </si>
  <si>
    <t>763011730</t>
  </si>
  <si>
    <t>https://podminky.urs.cz/item/CS_URS_2024_01/998781102</t>
  </si>
  <si>
    <t>783</t>
  </si>
  <si>
    <t>Dokončovací práce - nátěry</t>
  </si>
  <si>
    <t>241</t>
  </si>
  <si>
    <t>783301311</t>
  </si>
  <si>
    <t>Příprava podkladu zámečnických konstrukcí před provedením nátěru odmaštění odmašťovačem vodou ředitelným</t>
  </si>
  <si>
    <t>577810725</t>
  </si>
  <si>
    <t>https://podminky.urs.cz/item/CS_URS_2024_01/783301311</t>
  </si>
  <si>
    <t>242</t>
  </si>
  <si>
    <t>783301401</t>
  </si>
  <si>
    <t>Příprava podkladu zámečnických konstrukcí před provedením nátěru ometení</t>
  </si>
  <si>
    <t>2111674681</t>
  </si>
  <si>
    <t>https://podminky.urs.cz/item/CS_URS_2024_01/783301401</t>
  </si>
  <si>
    <t>243</t>
  </si>
  <si>
    <t>783334201</t>
  </si>
  <si>
    <t>Základní antikorozní nátěr zámečnických konstrukcí jednonásobný epoxidový</t>
  </si>
  <si>
    <t>-8577568</t>
  </si>
  <si>
    <t>https://podminky.urs.cz/item/CS_URS_2024_01/783334201</t>
  </si>
  <si>
    <t>2*540</t>
  </si>
  <si>
    <t>244</t>
  </si>
  <si>
    <t>783335101</t>
  </si>
  <si>
    <t>Mezinátěr zámečnických konstrukcí jednonásobný epoxidový</t>
  </si>
  <si>
    <t>-164746706</t>
  </si>
  <si>
    <t>https://podminky.urs.cz/item/CS_URS_2024_01/783335101</t>
  </si>
  <si>
    <t>245</t>
  </si>
  <si>
    <t>783347101</t>
  </si>
  <si>
    <t>Krycí nátěr (email) zámečnických konstrukcí jednonásobný polyuretanový</t>
  </si>
  <si>
    <t>-1381403708</t>
  </si>
  <si>
    <t>https://podminky.urs.cz/item/CS_URS_2024_01/783347101</t>
  </si>
  <si>
    <t>784</t>
  </si>
  <si>
    <t>Dokončovací práce - malby a tapety</t>
  </si>
  <si>
    <t>246</t>
  </si>
  <si>
    <t>784121001</t>
  </si>
  <si>
    <t>Oškrabání malby v místnostech výšky do 3,80 m</t>
  </si>
  <si>
    <t>637321772</t>
  </si>
  <si>
    <t>https://podminky.urs.cz/item/CS_URS_2024_01/784121001</t>
  </si>
  <si>
    <t>247</t>
  </si>
  <si>
    <t>784171101</t>
  </si>
  <si>
    <t>Zakrytí nemalovaných ploch (materiál ve specifikaci) včetně pozdějšího odkrytí podlah</t>
  </si>
  <si>
    <t>-1389743037</t>
  </si>
  <si>
    <t>https://podminky.urs.cz/item/CS_URS_2024_01/784171101</t>
  </si>
  <si>
    <t>248</t>
  </si>
  <si>
    <t>58124842</t>
  </si>
  <si>
    <t>fólie pro malířské potřeby zakrývací tl 7µ 4x5m</t>
  </si>
  <si>
    <t>-85739433</t>
  </si>
  <si>
    <t>1700*1,05 'Přepočtené koeficientem množství</t>
  </si>
  <si>
    <t>249</t>
  </si>
  <si>
    <t>784171111</t>
  </si>
  <si>
    <t>Zakrytí nemalovaných ploch (materiál ve specifikaci) včetně pozdějšího odkrytí svislých ploch např. stěn, oken, dveří v místnostech výšky do 3,80</t>
  </si>
  <si>
    <t>1575834062</t>
  </si>
  <si>
    <t>https://podminky.urs.cz/item/CS_URS_2024_01/784171111</t>
  </si>
  <si>
    <t>250</t>
  </si>
  <si>
    <t>561976122</t>
  </si>
  <si>
    <t>600*1,05 'Přepočtené koeficientem množství</t>
  </si>
  <si>
    <t>251</t>
  </si>
  <si>
    <t>784181101</t>
  </si>
  <si>
    <t>Penetrace podkladu jednonásobná základní akrylátová bezbarvá v místnostech výšky do 3,80 m</t>
  </si>
  <si>
    <t>1050534685</t>
  </si>
  <si>
    <t>https://podminky.urs.cz/item/CS_URS_2024_01/784181101</t>
  </si>
  <si>
    <t>73,8 "1.05</t>
  </si>
  <si>
    <t>141,12 "S.1.01</t>
  </si>
  <si>
    <t>64,58 "S.1.02</t>
  </si>
  <si>
    <t>175,44 "S.1.03</t>
  </si>
  <si>
    <t>76,03 "S.1.04</t>
  </si>
  <si>
    <t>235,37 "S.1.05</t>
  </si>
  <si>
    <t>9,74 "S.1.07</t>
  </si>
  <si>
    <t>115,32 "2.01</t>
  </si>
  <si>
    <t>112,21 "2.02</t>
  </si>
  <si>
    <t>76,16 "2.03</t>
  </si>
  <si>
    <t>112,03 "2.04</t>
  </si>
  <si>
    <t>85,22 "2.05</t>
  </si>
  <si>
    <t>38,93 "2.06</t>
  </si>
  <si>
    <t>158,66 "S.2.01</t>
  </si>
  <si>
    <t>172,02 "S.2.02</t>
  </si>
  <si>
    <t>168,96 "S.2.03</t>
  </si>
  <si>
    <t>173,02 "S.2.04</t>
  </si>
  <si>
    <t>519,89 "S.2.05</t>
  </si>
  <si>
    <t>53,26 "S.2.06</t>
  </si>
  <si>
    <t>101,61 "3.01</t>
  </si>
  <si>
    <t>98,41 "3.02</t>
  </si>
  <si>
    <t>69,74 "3.03</t>
  </si>
  <si>
    <t>98,4 "3.04</t>
  </si>
  <si>
    <t>74,94 "3.05</t>
  </si>
  <si>
    <t>34,24 "3.06</t>
  </si>
  <si>
    <t>153,93 "S.3.01</t>
  </si>
  <si>
    <t>168,07 "S.3.02</t>
  </si>
  <si>
    <t>168,07 "S.3.03</t>
  </si>
  <si>
    <t>501,45 "S.3.04</t>
  </si>
  <si>
    <t>49,32 "S.3.05</t>
  </si>
  <si>
    <t>252</t>
  </si>
  <si>
    <t>784221101</t>
  </si>
  <si>
    <t>Malby z malířských směsí otěruvzdorných za sucha dvojnásobné, bílé za sucha otěruvzdorné dobře v místnostech výšky do 3,80 m</t>
  </si>
  <si>
    <t>372849055</t>
  </si>
  <si>
    <t>https://podminky.urs.cz/item/CS_URS_2024_01/784221101</t>
  </si>
  <si>
    <t>HZS</t>
  </si>
  <si>
    <t>Hodinové zúčtovací sazby</t>
  </si>
  <si>
    <t>253</t>
  </si>
  <si>
    <t>HZS1292</t>
  </si>
  <si>
    <t>Hodinové zúčtovací sazby profesí HSV zemní a pomocné práce stavební dělník</t>
  </si>
  <si>
    <t>hod</t>
  </si>
  <si>
    <t>512</t>
  </si>
  <si>
    <t>691480041</t>
  </si>
  <si>
    <t>https://podminky.urs.cz/item/CS_URS_2024_01/HZS1292</t>
  </si>
  <si>
    <t>220 "předpokládané další bourací a stavební práce</t>
  </si>
  <si>
    <t>254</t>
  </si>
  <si>
    <t>HZS1321</t>
  </si>
  <si>
    <t>Hodinové zúčtovací sazby profesí HSV provádění konstrukcí betonář/železář</t>
  </si>
  <si>
    <t>1644377968</t>
  </si>
  <si>
    <t>https://podminky.urs.cz/item/CS_URS_2024_01/HZS1321</t>
  </si>
  <si>
    <t>50 "předpokládané další bourací a stavební práce</t>
  </si>
  <si>
    <t>VRN1</t>
  </si>
  <si>
    <t>Průzkumné, geodetické a projektové práce</t>
  </si>
  <si>
    <t>255</t>
  </si>
  <si>
    <t>013294000</t>
  </si>
  <si>
    <t>Dílenská dokumentace</t>
  </si>
  <si>
    <t>1024</t>
  </si>
  <si>
    <t>-214675798</t>
  </si>
  <si>
    <t>https://podminky.urs.cz/item/CS_URS_2024_01/013294000</t>
  </si>
  <si>
    <t xml:space="preserve">Poznámka k položce:_x000d_
Dílenská dokumentace_x000d_
-přístavby včetně založení_x000d_
-nových otvorů a prostupů_x000d_
-ocelové konstrukce a výztuže_x000d_
-ostatních konstrukcí_x000d_
</t>
  </si>
  <si>
    <t>02 - Střecha přístavby</t>
  </si>
  <si>
    <t xml:space="preserve">    712 - Povlakové krytiny</t>
  </si>
  <si>
    <t>-1844882335</t>
  </si>
  <si>
    <t>59346871.R2</t>
  </si>
  <si>
    <t>1468978832</t>
  </si>
  <si>
    <t>1*7,95 "panel 23</t>
  </si>
  <si>
    <t>411133903</t>
  </si>
  <si>
    <t>Montáž stropních panelů z předpjatého betonu bez závěsných háků, v budovách výšky do 18 m, hmotnosti přes 3 do 5 t</t>
  </si>
  <si>
    <t>-231649670</t>
  </si>
  <si>
    <t>https://podminky.urs.cz/item/CS_URS_2024_01/411133903</t>
  </si>
  <si>
    <t>59346863</t>
  </si>
  <si>
    <t>panel stropní předpjatý š 1190mm v 250mm, počet lan 10 + 2</t>
  </si>
  <si>
    <t>114340018</t>
  </si>
  <si>
    <t>16*7,95 "panel 21</t>
  </si>
  <si>
    <t>2*7,95 "panel 22</t>
  </si>
  <si>
    <t>1*7,95 "panel 24</t>
  </si>
  <si>
    <t>1*7,95 "panel 26</t>
  </si>
  <si>
    <t>1*7,95 "panel 27</t>
  </si>
  <si>
    <t>1*7,95 "panel 28</t>
  </si>
  <si>
    <t>1*7,95 "panel 30</t>
  </si>
  <si>
    <t>1*7,95 "panel 31</t>
  </si>
  <si>
    <t>1*7,95 "panel 33</t>
  </si>
  <si>
    <t>631311115.R</t>
  </si>
  <si>
    <t>vodopropustný (drenážní) beton, min. pevnost v tlaku 10 MPa, mezerovitost 25%</t>
  </si>
  <si>
    <t>826275468</t>
  </si>
  <si>
    <t>261,060*0,06 "SS01</t>
  </si>
  <si>
    <t>631342232</t>
  </si>
  <si>
    <t>Cementová litá pěna - pěnobeton tl. přes 120 do 240 mm, objemové hmotnosti 600 kg/m3</t>
  </si>
  <si>
    <t>603216516</t>
  </si>
  <si>
    <t>https://podminky.urs.cz/item/CS_URS_2024_01/631342232</t>
  </si>
  <si>
    <t>285,11*0,14 "pokládka ve spádu, tloušťka 20-260mm</t>
  </si>
  <si>
    <t>632481215</t>
  </si>
  <si>
    <t>Separační vrstva k oddělení podlahových vrstev z geotextilie</t>
  </si>
  <si>
    <t>790994565</t>
  </si>
  <si>
    <t>https://podminky.urs.cz/item/CS_URS_2024_01/632481215</t>
  </si>
  <si>
    <t>285,11+261,06+261,06 "SS01</t>
  </si>
  <si>
    <t>-2127923442</t>
  </si>
  <si>
    <t>712</t>
  </si>
  <si>
    <t>Povlakové krytiny</t>
  </si>
  <si>
    <t>712341659</t>
  </si>
  <si>
    <t>Provedení povlakové krytiny střech plochých do 10° pásy přitavením NAIP bodově</t>
  </si>
  <si>
    <t>1406754376</t>
  </si>
  <si>
    <t>https://podminky.urs.cz/item/CS_URS_2024_01/712341659</t>
  </si>
  <si>
    <t>285,11*2</t>
  </si>
  <si>
    <t>62856011</t>
  </si>
  <si>
    <t>pás asfaltový natavitelný modifikovaný SBS s vložkou z hliníkové fólie s textilií a spalitelnou PE fólií nebo jemnozrnným minerálním posypem na horním povrchu tl 4,0mm</t>
  </si>
  <si>
    <t>2107106135</t>
  </si>
  <si>
    <t>570,22*1,1655 'Přepočtené koeficientem množství</t>
  </si>
  <si>
    <t>712771203.R</t>
  </si>
  <si>
    <t>Provedení drenážní vrstvy z kameniva, tloušťky násypu přes 100 do 200 mm, sklon střechy do 5°</t>
  </si>
  <si>
    <t>1373771479</t>
  </si>
  <si>
    <t xml:space="preserve"> 261,060 "SS01</t>
  </si>
  <si>
    <t>58765105</t>
  </si>
  <si>
    <t>štěrk z pěnového skla frakce 4/16</t>
  </si>
  <si>
    <t>-876273559</t>
  </si>
  <si>
    <t>261,06*0,16 "SS01, tloušťka 40-280mm</t>
  </si>
  <si>
    <t>712771223</t>
  </si>
  <si>
    <t>Provedení drenážní vrstvy vegetační střechy z plastových nopových fólií, výšky nopů přes 25 mm, sklon střechy do 5°</t>
  </si>
  <si>
    <t>-2108433071</t>
  </si>
  <si>
    <t>https://podminky.urs.cz/item/CS_URS_2024_01/712771223</t>
  </si>
  <si>
    <t>261,06 "SS01</t>
  </si>
  <si>
    <t>69334004</t>
  </si>
  <si>
    <t>fólie profilovaná (nopová) perforovaná HDPE s hydroakumulační a drenážní funkcí do vegetačních střech s výškou nopů 40mm</t>
  </si>
  <si>
    <t>-653578232</t>
  </si>
  <si>
    <t>261,06*1,1025 'Přepočtené koeficientem množství</t>
  </si>
  <si>
    <t>998712102</t>
  </si>
  <si>
    <t>Přesun hmot pro povlakové krytiny stanovený z hmotnosti přesunovaného materiálu vodorovná dopravní vzdálenost do 50 m základní v objektech výšky přes 6 do 12 m</t>
  </si>
  <si>
    <t>-1045825271</t>
  </si>
  <si>
    <t>https://podminky.urs.cz/item/CS_URS_2024_01/998712102</t>
  </si>
  <si>
    <t>764224411</t>
  </si>
  <si>
    <t>Oplechování horních ploch zdí a nadezdívek (atik) z hliníkového plechu mechanicky kotvené přes rš 800 mm</t>
  </si>
  <si>
    <t>2071215811</t>
  </si>
  <si>
    <t>https://podminky.urs.cz/item/CS_URS_2024_01/764224411</t>
  </si>
  <si>
    <t>49,85*0,81 "K2</t>
  </si>
  <si>
    <t>563255096</t>
  </si>
  <si>
    <t>1455802464</t>
  </si>
  <si>
    <t>044 - Energetická opatření</t>
  </si>
  <si>
    <t xml:space="preserve">    713 - Izolace tepelné</t>
  </si>
  <si>
    <t xml:space="preserve">    786 - Dokončovací práce - čalounické úpravy</t>
  </si>
  <si>
    <t>348401130</t>
  </si>
  <si>
    <t>Montáž oplocení z pletiva strojového s napínacími dráty přes 1,6 do 2,0 m</t>
  </si>
  <si>
    <t>1155062974</t>
  </si>
  <si>
    <t>https://podminky.urs.cz/item/CS_URS_2024_01/348401130</t>
  </si>
  <si>
    <t>48,8 "oplocení Z1</t>
  </si>
  <si>
    <t>RMAT0020</t>
  </si>
  <si>
    <t>lanková síť výšky 2000 mm</t>
  </si>
  <si>
    <t>-834118677</t>
  </si>
  <si>
    <t>48,8*1,05 'Přepočtené koeficientem množství</t>
  </si>
  <si>
    <t>579211116</t>
  </si>
  <si>
    <t>Venkovní lité pryžové povrchy na betonový podklad jednovrstvé tloušťky 13 mm s impregnací podkladu, prováděné ručně plochy do 300 m2 dvě barvy (střed a výběhy) ostatní</t>
  </si>
  <si>
    <t>-1748721745</t>
  </si>
  <si>
    <t>https://podminky.urs.cz/item/CS_URS_2024_01/579211116</t>
  </si>
  <si>
    <t>261,060 "SS01</t>
  </si>
  <si>
    <t>621221011</t>
  </si>
  <si>
    <t>Montáž kontaktního zateplení lepením a mechanickým kotvením z desek minerální vlny s podélnou orientací vláken nebo kombinovaných (dodávka ve specifikaci) na vnější podhledy, na podklad betonový nebo z lehčeného betonu, z tvárnic keramických nebo vápenopískových, tloušťky desek přes 40 do 80 mm</t>
  </si>
  <si>
    <t>1283656650</t>
  </si>
  <si>
    <t>https://podminky.urs.cz/item/CS_URS_2024_01/621221011</t>
  </si>
  <si>
    <t>Strop 1.NP</t>
  </si>
  <si>
    <t>(7,7+7,7+5,18+0,58)*0,27</t>
  </si>
  <si>
    <t>(8,2+8,2+2,2+2,2)*0,65</t>
  </si>
  <si>
    <t>63152260</t>
  </si>
  <si>
    <t>deska tepelně izolační minerální kontaktních fasád podélné vlákno λ=0,034 tl 50mm</t>
  </si>
  <si>
    <t>-702095784</t>
  </si>
  <si>
    <t>19,233*1,05 'Přepočtené koeficientem množství</t>
  </si>
  <si>
    <t>621221021</t>
  </si>
  <si>
    <t>Montáž kontaktního zateplení lepením a mechanickým kotvením z desek minerální vlny s podélnou orientací vláken nebo kombinovaných (dodávka ve specifikaci) na vnější podhledy, na podklad betonový nebo z lehčeného betonu, z tvárnic keramických nebo vápenopískových, tloušťky desek přes 80 do 120 mm</t>
  </si>
  <si>
    <t>-1849297286</t>
  </si>
  <si>
    <t>https://podminky.urs.cz/item/CS_URS_2024_01/621221021</t>
  </si>
  <si>
    <t>233,38 "zateplení stropu nad 1.NP</t>
  </si>
  <si>
    <t>1,12+3,29+4*1,12 "zateplení stropu 1.NP pod propojení se stávající budovou</t>
  </si>
  <si>
    <t>63152263</t>
  </si>
  <si>
    <t>deska tepelně izolační minerální kontaktních fasád podélné vlákno λ=0,034 tl 100mm</t>
  </si>
  <si>
    <t>2119985905</t>
  </si>
  <si>
    <t>242,27*1,05 'Přepočtené koeficientem množství</t>
  </si>
  <si>
    <t>622143004</t>
  </si>
  <si>
    <t>Montáž omítkových profilů plastových, pozinkovaných nebo dřevěných upevněných vtlačením do podkladní vrstvy nebo přibitím začišťovacích samolepících pro vytvoření dilatujícího spoje s okenním rámem</t>
  </si>
  <si>
    <t>1955205380</t>
  </si>
  <si>
    <t>https://podminky.urs.cz/item/CS_URS_2024_01/622143004</t>
  </si>
  <si>
    <t>6*2*(6,6+2,0)+4*2*(2,2+2,0)</t>
  </si>
  <si>
    <t>59051476</t>
  </si>
  <si>
    <t>profil začišťovací PVC 9mm s výztužnou tkaninou pro ostění ETICS</t>
  </si>
  <si>
    <t>-1012301094</t>
  </si>
  <si>
    <t>136,8*1,1 'Přepočtené koeficientem množství</t>
  </si>
  <si>
    <t>622221011</t>
  </si>
  <si>
    <t>Montáž kontaktního zateplení lepením a mechanickým kotvením z desek minerální vlny s podélnou orientací vláken nebo kombinovaných (dodávka ve specifikaci) na vnější stěny, na podklad betonový nebo z lehčeného betonu, z tvárnic keramických nebo vápenopískových, tloušťky desek přes 40 do 80 mm</t>
  </si>
  <si>
    <t>397364118</t>
  </si>
  <si>
    <t>https://podminky.urs.cz/item/CS_URS_2024_01/622221011</t>
  </si>
  <si>
    <t>(7,7+7,7+5,18+0,58)*0,25</t>
  </si>
  <si>
    <t>(8,2+8,2+2,2+2,2)*0,25</t>
  </si>
  <si>
    <t>250460917</t>
  </si>
  <si>
    <t>10,49*1,05 'Přepočtené koeficientem množství</t>
  </si>
  <si>
    <t>622221031</t>
  </si>
  <si>
    <t>Montáž kontaktního zateplení lepením a mechanickým kotvením z desek minerální vlny s podélnou orientací vláken nebo kombinovaných (dodávka ve specifikaci) na vnější stěny, na podklad betonový nebo z lehčeného betonu, z tvárnic keramických nebo vápenopískových, tloušťky desek přes 120 do 160 mm</t>
  </si>
  <si>
    <t>1911186419</t>
  </si>
  <si>
    <t>https://podminky.urs.cz/item/CS_URS_2024_01/622221031</t>
  </si>
  <si>
    <t>9,4*8,45</t>
  </si>
  <si>
    <t>63152266</t>
  </si>
  <si>
    <t>deska tepelně izolační minerální kontaktních fasád podélné vlákno λ=0,034 tl 160mm</t>
  </si>
  <si>
    <t>92136653</t>
  </si>
  <si>
    <t>79,43*1,05 'Přepočtené koeficientem množství</t>
  </si>
  <si>
    <t>622221041</t>
  </si>
  <si>
    <t>Montáž kontaktního zateplení lepením a mechanickým kotvením z desek minerální vlny s podélnou orientací vláken nebo kombinovaných (dodávka ve specifikaci) na vnější stěny, na podklad betonový nebo z lehčeného betonu, z tvárnic keramických nebo vápenopískových, tloušťky desek přes 160 do 200 mm</t>
  </si>
  <si>
    <t>-292348374</t>
  </si>
  <si>
    <t>https://podminky.urs.cz/item/CS_URS_2024_01/622221041</t>
  </si>
  <si>
    <t>(9,4+31,75)*8,45</t>
  </si>
  <si>
    <t>-6*6,6*2,0-4*2,2*2,0</t>
  </si>
  <si>
    <t>63142031</t>
  </si>
  <si>
    <t>deska tepelně izolační minerální kontaktních fasád podélné vlákno λ=0,035-0,036 tl 200mm</t>
  </si>
  <si>
    <t>1951583770</t>
  </si>
  <si>
    <t>250,918*1,05 'Přepočtené koeficientem množství</t>
  </si>
  <si>
    <t>622252001</t>
  </si>
  <si>
    <t>Montáž profilů kontaktního zateplení zakládacích soklových připevněných hmoždinkami</t>
  </si>
  <si>
    <t>1855216052</t>
  </si>
  <si>
    <t>https://podminky.urs.cz/item/CS_URS_2024_01/622252001</t>
  </si>
  <si>
    <t>9,4+31,75+9,4</t>
  </si>
  <si>
    <t>59051668</t>
  </si>
  <si>
    <t>profil zakládací Al tl 0,7mm pro ETICS pro izolant tl 150mm</t>
  </si>
  <si>
    <t>-2112992730</t>
  </si>
  <si>
    <t>9,4</t>
  </si>
  <si>
    <t>9,4*1,05 'Přepočtené koeficientem množství</t>
  </si>
  <si>
    <t>59051657</t>
  </si>
  <si>
    <t>profil zakládací Al tl 0,7mm pro ETICS pro izolant tl 200mm</t>
  </si>
  <si>
    <t>-165082719</t>
  </si>
  <si>
    <t>9,4+31,75</t>
  </si>
  <si>
    <t>41,15*1,05 'Přepočtené koeficientem množství</t>
  </si>
  <si>
    <t>622252002</t>
  </si>
  <si>
    <t>Montáž profilů kontaktního zateplení ostatních stěnových, dilatačních apod. lepených do tmelu</t>
  </si>
  <si>
    <t>-31516407</t>
  </si>
  <si>
    <t>https://podminky.urs.cz/item/CS_URS_2024_01/622252002</t>
  </si>
  <si>
    <t>(9,4+31,75+9,4)*2</t>
  </si>
  <si>
    <t>4*8,45</t>
  </si>
  <si>
    <t>63127464</t>
  </si>
  <si>
    <t>profil rohový Al 15x15mm s výztužnou tkaninou š 100mm pro ETICS</t>
  </si>
  <si>
    <t>1704981232</t>
  </si>
  <si>
    <t>271,7*1,1 'Přepočtené koeficientem množství</t>
  </si>
  <si>
    <t>622521022</t>
  </si>
  <si>
    <t>Omítka tenkovrstvá silikátová vnějších ploch probarvená bez penetrace zatíraná (škrábaná ), zrnitost 2,0 mm stěn</t>
  </si>
  <si>
    <t>903426014</t>
  </si>
  <si>
    <t>https://podminky.urs.cz/item/CS_URS_2024_01/622521022</t>
  </si>
  <si>
    <t>(9,4+31,75+9,4)*8,45</t>
  </si>
  <si>
    <t>941311112</t>
  </si>
  <si>
    <t>Lešení řadové modulové lehké pracovní s podlahami s provozním zatížením tř. 3 do 200 kg/m2 šířky tř. SW06 od 0,6 do 0,9 m výšky přes 10 do 25 m montáž</t>
  </si>
  <si>
    <t>-1305528616</t>
  </si>
  <si>
    <t>https://podminky.urs.cz/item/CS_URS_2024_01/941311112</t>
  </si>
  <si>
    <t>941311212</t>
  </si>
  <si>
    <t>Lešení řadové modulové lehké pracovní s podlahami s provozním zatížením tř. 3 do 200 kg/m2 šířky tř. SW06 od 0,6 do 0,9 m výšky přes 10 do 25 m příplatek k ceně za každý den použití</t>
  </si>
  <si>
    <t>-1448269022</t>
  </si>
  <si>
    <t>https://podminky.urs.cz/item/CS_URS_2024_01/941311212</t>
  </si>
  <si>
    <t>500,000*60</t>
  </si>
  <si>
    <t>941311812</t>
  </si>
  <si>
    <t>Lešení řadové modulové lehké pracovní s podlahami s provozním zatížením tř. 3 do 200 kg/m2 šířky tř. SW06 od 0,6 do 0,9 m výšky přes 10 do 25 m demontáž</t>
  </si>
  <si>
    <t>476450028</t>
  </si>
  <si>
    <t>https://podminky.urs.cz/item/CS_URS_2024_01/941311812</t>
  </si>
  <si>
    <t>1754814370</t>
  </si>
  <si>
    <t>713</t>
  </si>
  <si>
    <t>Izolace tepelné</t>
  </si>
  <si>
    <t>713114424</t>
  </si>
  <si>
    <t>Tepelná foukaná izolace vodorovných konstrukcí z minerálních vláken nižší objemové hmotnosti do dutiny, tloušťky vrstvy přes 250 do 300 mm</t>
  </si>
  <si>
    <t>127359842</t>
  </si>
  <si>
    <t>https://podminky.urs.cz/item/CS_URS_2024_01/713114424</t>
  </si>
  <si>
    <t xml:space="preserve">Vyplnění  ocelové konstrukce</t>
  </si>
  <si>
    <t>(0,36*(4,835+0,66+6,05)+0,66*3,02+((4,7+0,405+3,055)*0,3)+0,405*3,33)*0,7 "1.NP</t>
  </si>
  <si>
    <t>4*4,1*0,3*0,6+2*4,85*0,3*0,7 "2-3.NP</t>
  </si>
  <si>
    <t>713121111</t>
  </si>
  <si>
    <t>Montáž tepelné izolace podlah rohožemi, pásy, deskami, dílci, bloky (izolační materiál ve specifikaci) kladenými volně jednovrstvá</t>
  </si>
  <si>
    <t>-456877421</t>
  </si>
  <si>
    <t>https://podminky.urs.cz/item/CS_URS_2024_01/713121111</t>
  </si>
  <si>
    <t>28376554</t>
  </si>
  <si>
    <t>deska polystyrénová pro snížení kročejového hluku (max. zatížení 4 kN/m2) tl 40mm</t>
  </si>
  <si>
    <t>1064066094</t>
  </si>
  <si>
    <t>490,56*1,05 'Přepočtené koeficientem množství</t>
  </si>
  <si>
    <t>713141135</t>
  </si>
  <si>
    <t>Montáž tepelné izolace střech plochých rohožemi, pásy, deskami, dílci, bloky (izolační materiál ve specifikaci) přilepenými za studena jednovrstvá bodově</t>
  </si>
  <si>
    <t>968906500</t>
  </si>
  <si>
    <t>https://podminky.urs.cz/item/CS_URS_2024_01/713141135</t>
  </si>
  <si>
    <t>28376421</t>
  </si>
  <si>
    <t>deska XPS hrana polodrážková a hladký povrch 300kPA λ=0,035 tl 80mm</t>
  </si>
  <si>
    <t>-480934577</t>
  </si>
  <si>
    <t>285,11*1,05 'Přepočtené koeficientem množství</t>
  </si>
  <si>
    <t>998713102</t>
  </si>
  <si>
    <t>Přesun hmot pro izolace tepelné stanovený z hmotnosti přesunovaného materiálu vodorovná dopravní vzdálenost do 50 m s užitím mechanizace v objektech výšky přes 6 m do 12 m</t>
  </si>
  <si>
    <t>-314129356</t>
  </si>
  <si>
    <t>https://podminky.urs.cz/item/CS_URS_2024_01/998713102</t>
  </si>
  <si>
    <t>767995115</t>
  </si>
  <si>
    <t>Montáž ostatních atypických zámečnických konstrukcí hmotnosti přes 50 do 100 kg</t>
  </si>
  <si>
    <t>kg</t>
  </si>
  <si>
    <t>-314561840</t>
  </si>
  <si>
    <t>https://podminky.urs.cz/item/CS_URS_2024_01/767995115</t>
  </si>
  <si>
    <t>24*60 "sloupky Z1</t>
  </si>
  <si>
    <t>RMAT0019</t>
  </si>
  <si>
    <t>Ocelové sloupky oplocení hřiště délky 4000 mm</t>
  </si>
  <si>
    <t>ks</t>
  </si>
  <si>
    <t>458394634</t>
  </si>
  <si>
    <t>24 "sloupky Z1</t>
  </si>
  <si>
    <t>396376512</t>
  </si>
  <si>
    <t>783827123</t>
  </si>
  <si>
    <t>Krycí (ochranný ) nátěr omítek jednonásobný hladkých omítek hladkých, zrnitých tenkovrstvých nebo štukových stupně členitosti 1 a 2 silikátový</t>
  </si>
  <si>
    <t>-1939552067</t>
  </si>
  <si>
    <t>https://podminky.urs.cz/item/CS_URS_2024_01/783827123</t>
  </si>
  <si>
    <t>probarvovaný podkladní nátěr</t>
  </si>
  <si>
    <t>786</t>
  </si>
  <si>
    <t>Dokončovací práce - čalounické úpravy</t>
  </si>
  <si>
    <t>786623001</t>
  </si>
  <si>
    <t>Montáž venkovních žaluzií do okenního nebo dveřního otvoru ovládaných manuálně, upevněných na rám, plochy do 4 m2</t>
  </si>
  <si>
    <t>-1543373542</t>
  </si>
  <si>
    <t>https://podminky.urs.cz/item/CS_URS_2024_01/786623001</t>
  </si>
  <si>
    <t>55342506</t>
  </si>
  <si>
    <t>žaluzie Z-90 ovládaná klikou včetně příslušenství plochy do 3,0m2</t>
  </si>
  <si>
    <t>1057791617</t>
  </si>
  <si>
    <t>2,34*1,16*2 "O05</t>
  </si>
  <si>
    <t>786623003</t>
  </si>
  <si>
    <t>Montáž venkovních žaluzií do okenního nebo dveřního otvoru ovládaných manuálně, upevněných na rám, plochy přes 4 do 6 m2</t>
  </si>
  <si>
    <t>658497473</t>
  </si>
  <si>
    <t>https://podminky.urs.cz/item/CS_URS_2024_01/786623003</t>
  </si>
  <si>
    <t>55342509</t>
  </si>
  <si>
    <t>žaluzie Z-90 ovládaná klikou včetně příslušenství plochy do 5,0m2</t>
  </si>
  <si>
    <t>614390290</t>
  </si>
  <si>
    <t>786623005</t>
  </si>
  <si>
    <t>Montáž venkovních žaluzií do okenního nebo dveřního otvoru ovládaných manuálně, upevněných na rám, plochy přes 6 m2</t>
  </si>
  <si>
    <t>-1084275497</t>
  </si>
  <si>
    <t>https://podminky.urs.cz/item/CS_URS_2024_01/786623005</t>
  </si>
  <si>
    <t>55342511.R</t>
  </si>
  <si>
    <t>žaluzie Z-90 ovládaná klikou včetně příslušenství plochy přes 8,0m2</t>
  </si>
  <si>
    <t>-1424366687</t>
  </si>
  <si>
    <t>786623041</t>
  </si>
  <si>
    <t>Montáž venkovních žaluzií do okenního nebo dveřního otvoru žaluziové schránky, délky přes 1300 do 2400 mm</t>
  </si>
  <si>
    <t>-396249440</t>
  </si>
  <si>
    <t>https://podminky.urs.cz/item/CS_URS_2024_01/786623041</t>
  </si>
  <si>
    <t>4 "O02</t>
  </si>
  <si>
    <t>2 "O05</t>
  </si>
  <si>
    <t>28376719</t>
  </si>
  <si>
    <t>kryt podomítkový PUR s izolací XPS 30 mm včetně kotvení pro žaluzii plochy do 3,0m2 š do 2,0m</t>
  </si>
  <si>
    <t>-1527030272</t>
  </si>
  <si>
    <t>28376727</t>
  </si>
  <si>
    <t>kryt podomítkový PUR s izolací XPS 30 mm včetně kotvení pro žaluzii plochy do 5,0m2 š do 2,0m</t>
  </si>
  <si>
    <t>-140806086</t>
  </si>
  <si>
    <t>786623043</t>
  </si>
  <si>
    <t>Montáž venkovních žaluzií do okenního nebo dveřního otvoru žaluziové schránky, délky přes 2400 do 4000 mm</t>
  </si>
  <si>
    <t>280822011</t>
  </si>
  <si>
    <t>https://podminky.urs.cz/item/CS_URS_2024_01/786623043</t>
  </si>
  <si>
    <t>3 "O06</t>
  </si>
  <si>
    <t>28376728</t>
  </si>
  <si>
    <t>kryt podomítkový PUR s izolací XPS 30 mm včetně kotvení pro žaluzii plochy do 5,0m2 š do 3,0m</t>
  </si>
  <si>
    <t>1804308394</t>
  </si>
  <si>
    <t>786623045</t>
  </si>
  <si>
    <t>Montáž venkovních žaluzií do okenního nebo dveřního otvoru žaluziové schránky, délky přes 4000 mm</t>
  </si>
  <si>
    <t>-1636607445</t>
  </si>
  <si>
    <t>https://podminky.urs.cz/item/CS_URS_2024_01/786623045</t>
  </si>
  <si>
    <t>6 "001</t>
  </si>
  <si>
    <t>28376743</t>
  </si>
  <si>
    <t>kryt podomítkový PUR s izolací XPS 30 mm včetně kotvení pro žaluzii plochy do 16,0m2 š přes 4,0m</t>
  </si>
  <si>
    <t>-2034062679</t>
  </si>
  <si>
    <t>998786102</t>
  </si>
  <si>
    <t>Přesun hmot pro stínění a čalounické úpravy stanovený z hmotnosti přesunovaného materiálu vodorovná dopravní vzdálenost do 50 m základní v objektech výšky (hloubky) přes 6 do 12 m</t>
  </si>
  <si>
    <t>-647371083</t>
  </si>
  <si>
    <t>https://podminky.urs.cz/item/CS_URS_2024_01/998786102</t>
  </si>
  <si>
    <t>-959066332</t>
  </si>
  <si>
    <t>SO 02 - Nástavba a prodloužení schodiště</t>
  </si>
  <si>
    <t xml:space="preserve">    762 - Konstrukce tesařské</t>
  </si>
  <si>
    <t xml:space="preserve">    765 - Krytina skládaná</t>
  </si>
  <si>
    <t>1743960322</t>
  </si>
  <si>
    <t>3,1*3,36</t>
  </si>
  <si>
    <t>6*1,2*3,56</t>
  </si>
  <si>
    <t>-2*0,88*2,14</t>
  </si>
  <si>
    <t>(4,4+6,6)*1,42</t>
  </si>
  <si>
    <t>311272111</t>
  </si>
  <si>
    <t>Zdivo z pórobetonových tvárnic na tenké maltové lože, tl. zdiva 250 mm pevnost tvárnic do P2, objemová hmotnost do 450 kg/m3 hladkých</t>
  </si>
  <si>
    <t>-1273514966</t>
  </si>
  <si>
    <t>https://podminky.urs.cz/item/CS_URS_2024_01/311272111</t>
  </si>
  <si>
    <t>(10,63+5,55)*3,36</t>
  </si>
  <si>
    <t>-1,7*2,15</t>
  </si>
  <si>
    <t>311272211</t>
  </si>
  <si>
    <t>Zdivo z pórobetonových tvárnic na tenké maltové lože, tl. zdiva 300 mm pevnost tvárnic do P2, objemová hmotnost do 450 kg/m3 hladkých</t>
  </si>
  <si>
    <t>1676983155</t>
  </si>
  <si>
    <t>https://podminky.urs.cz/item/CS_URS_2024_01/311272211</t>
  </si>
  <si>
    <t>(3,3+47,1+2*0,54+7,225+42,64+11,04+37,65)*3,36</t>
  </si>
  <si>
    <t>-5*0,98*2,14-1,48*2,14 "dveře</t>
  </si>
  <si>
    <t>-1,18*2,04-4,4*2,24-6,6*2,24 "dveře</t>
  </si>
  <si>
    <t>-6*1,5*2,25 "úložné prostory ve středové zdi</t>
  </si>
  <si>
    <t>-3*3,69*2,0 "okna</t>
  </si>
  <si>
    <t>-10*1,23*2,0 "okna</t>
  </si>
  <si>
    <t>1493598634</t>
  </si>
  <si>
    <t>1 "P7</t>
  </si>
  <si>
    <t>317143451</t>
  </si>
  <si>
    <t>Překlady nosné z pórobetonu osazené do tenkého maltového lože, pro zdi tl. 300 mm, délky překladu do 1300 mm</t>
  </si>
  <si>
    <t>1858359969</t>
  </si>
  <si>
    <t>https://podminky.urs.cz/item/CS_URS_2024_01/317143451</t>
  </si>
  <si>
    <t>7 "P5</t>
  </si>
  <si>
    <t>317143453</t>
  </si>
  <si>
    <t>Překlady nosné z pórobetonu osazené do tenkého maltového lože, pro zdi tl. 300 mm, délky překladu přes 1500 do 1800 mm</t>
  </si>
  <si>
    <t>113429925</t>
  </si>
  <si>
    <t>https://podminky.urs.cz/item/CS_URS_2024_01/317143453</t>
  </si>
  <si>
    <t>11 "P6</t>
  </si>
  <si>
    <t>317143454</t>
  </si>
  <si>
    <t>Překlady nosné z pórobetonu osazené do tenkého maltového lože, pro zdi tl. 300 mm, délky překladu přes 1800 do 2100 mm</t>
  </si>
  <si>
    <t>-1497793093</t>
  </si>
  <si>
    <t>https://podminky.urs.cz/item/CS_URS_2024_01/317143454</t>
  </si>
  <si>
    <t>6 "P8</t>
  </si>
  <si>
    <t>317143456</t>
  </si>
  <si>
    <t>Překlady nosné z pórobetonu osazené do tenkého maltového lože, pro zdi tl. 300 mm, délky překladu přes 2400 mm</t>
  </si>
  <si>
    <t>-49289882</t>
  </si>
  <si>
    <t>https://podminky.urs.cz/item/CS_URS_2024_01/317143456</t>
  </si>
  <si>
    <t>1 "P19</t>
  </si>
  <si>
    <t>330321810</t>
  </si>
  <si>
    <t>Sloupy, pilíře, táhla, rámové stojky, vzpěry z betonu železového (bez výztuže) bez zvláštních nároků na vliv prostředí tř. C 40/50</t>
  </si>
  <si>
    <t>43618803</t>
  </si>
  <si>
    <t>https://podminky.urs.cz/item/CS_URS_2024_01/330321810</t>
  </si>
  <si>
    <t>2*0,3*0,3*3,2</t>
  </si>
  <si>
    <t>0,3*0,36*3,2</t>
  </si>
  <si>
    <t>331351121</t>
  </si>
  <si>
    <t>Bednění hranatých sloupů a pilířů včetně vzepření průřezu pravoúhlého čtyřúhelníka výšky do 4 m, průřezu přes 0,08 do 0,16 m2 zřízení</t>
  </si>
  <si>
    <t>1149343368</t>
  </si>
  <si>
    <t>https://podminky.urs.cz/item/CS_URS_2024_01/331351121</t>
  </si>
  <si>
    <t>2*2*(0,3+0,3)*3,2</t>
  </si>
  <si>
    <t>2*(0,3+0,36)*3,2</t>
  </si>
  <si>
    <t>331351122</t>
  </si>
  <si>
    <t>Bednění hranatých sloupů a pilířů včetně vzepření průřezu pravoúhlého čtyřúhelníka výšky do 4 m, průřezu přes 0,08 do 0,16 m2 odstranění</t>
  </si>
  <si>
    <t>-850693728</t>
  </si>
  <si>
    <t>https://podminky.urs.cz/item/CS_URS_2024_01/331351122</t>
  </si>
  <si>
    <t>331361821</t>
  </si>
  <si>
    <t>Výztuž sloupů, pilířů, rámových stojek, táhel nebo vzpěr hranatých svislých nebo šikmých (odkloněných) z betonářské oceli 10 505 (R) nebo BSt 500</t>
  </si>
  <si>
    <t>-2080301183</t>
  </si>
  <si>
    <t>https://podminky.urs.cz/item/CS_URS_2024_01/331361821</t>
  </si>
  <si>
    <t>0,992*0,18</t>
  </si>
  <si>
    <t>411321616</t>
  </si>
  <si>
    <t>Stropy z betonu železového (bez výztuže) stropů deskových, plochých střech, desek balkonových, desek hřibových stropů včetně hlavic hřibových sloupů tř. C 30/37</t>
  </si>
  <si>
    <t>-533891786</t>
  </si>
  <si>
    <t>https://podminky.urs.cz/item/CS_URS_2024_01/411321616</t>
  </si>
  <si>
    <t>18,620*0,08</t>
  </si>
  <si>
    <t>411354209</t>
  </si>
  <si>
    <t>Bednění stropů ztracené ocelové žebrované ze širokých tenkostěnných ohýbaných profilů (hraněných trapézových vln), bez úpravy povrchu otevřeného podhledu, bez podpěrné konstrukce, s osazením nasucho na zdech do připravených ozubů, popř. na rovných zdech, trámech, průvlacích, do traverz s povrchem lesklým, výšky vln 40 mm, tl. plechu 1,00 mm</t>
  </si>
  <si>
    <t>1125102224</t>
  </si>
  <si>
    <t>https://podminky.urs.cz/item/CS_URS_2024_01/411354209</t>
  </si>
  <si>
    <t>411362021</t>
  </si>
  <si>
    <t>Výztuž stropů prostě uložených, vetknutých, spojitých, deskových, trámových (žebrových, kazetových), s keramickými a jinými vložkami, konsolových nebo balkonových, hřibových včetně hlavic hřibových sloupů, plochých střech a pro zavěšení železobetonových podhledů ze svařovaných sítí z drátů typu KARI</t>
  </si>
  <si>
    <t>-719147152</t>
  </si>
  <si>
    <t>https://podminky.urs.cz/item/CS_URS_2024_01/411362021</t>
  </si>
  <si>
    <t>18,620*0,08*0,15</t>
  </si>
  <si>
    <t>413232231.R</t>
  </si>
  <si>
    <t>Zazdívka zhlaví stropních trámů nebo válcovaných nosníků válcovaných nosníků, výšky přes 300 mm</t>
  </si>
  <si>
    <t>-667181337</t>
  </si>
  <si>
    <t>8 "dle SKŘ</t>
  </si>
  <si>
    <t>413941121.R</t>
  </si>
  <si>
    <t>Osazování ocelových nosníků ve stropech</t>
  </si>
  <si>
    <t>1174805247</t>
  </si>
  <si>
    <t>13010964.R</t>
  </si>
  <si>
    <t>FLB 240/5</t>
  </si>
  <si>
    <t>-224536114</t>
  </si>
  <si>
    <t>0,13602 "FLB 240/5</t>
  </si>
  <si>
    <t>0,136*1,193 'Přepočtené koeficientem množství</t>
  </si>
  <si>
    <t>413941123</t>
  </si>
  <si>
    <t>Osazování ocelových válcovaných nosníků ve stropech I nebo IE nebo U nebo UE nebo L č. 14 až 22 nebo výšky přes 120 do 220 mm</t>
  </si>
  <si>
    <t>1450350830</t>
  </si>
  <si>
    <t>https://podminky.urs.cz/item/CS_URS_2024_01/413941123</t>
  </si>
  <si>
    <t>Konstrukce podesty a schodů</t>
  </si>
  <si>
    <t>0,76709 "I 160</t>
  </si>
  <si>
    <t>0,06166 "U160</t>
  </si>
  <si>
    <t>13010718</t>
  </si>
  <si>
    <t>ocel profilová jakost S235JR (11 375) průřez I (IPN) 160</t>
  </si>
  <si>
    <t>1086380185</t>
  </si>
  <si>
    <t>0,767*1,193 'Přepočtené koeficientem množství</t>
  </si>
  <si>
    <t>13010822</t>
  </si>
  <si>
    <t>ocel profilová jakost S235JR (11 375) průřez U (UPN) 160</t>
  </si>
  <si>
    <t>-1285941340</t>
  </si>
  <si>
    <t>0,062*1,193 'Přepočtené koeficientem množství</t>
  </si>
  <si>
    <t>413941125</t>
  </si>
  <si>
    <t>Osazování ocelových válcovaných nosníků ve stropech I nebo IE nebo U nebo UE nebo L č. 24 a výše nebo výšky přes 220 mm</t>
  </si>
  <si>
    <t>-1962110926</t>
  </si>
  <si>
    <t>https://podminky.urs.cz/item/CS_URS_2024_01/413941125</t>
  </si>
  <si>
    <t>2,75508 "I360</t>
  </si>
  <si>
    <t>13011021</t>
  </si>
  <si>
    <t>ocel profilová jakost S235JR (11 375) průřez I (IPN) 360</t>
  </si>
  <si>
    <t>-1407013298</t>
  </si>
  <si>
    <t>2,755*1,193 'Přepočtené koeficientem množství</t>
  </si>
  <si>
    <t>434121416</t>
  </si>
  <si>
    <t>Osazování schodišťových stupňů železobetonových s vyspárováním styčných spár, s provizorním dřevěným zábradlím a dočasným zakrytím stupnic prkny na schodnice, stupňů drsných</t>
  </si>
  <si>
    <t>31765516</t>
  </si>
  <si>
    <t>https://podminky.urs.cz/item/CS_URS_2024_01/434121416</t>
  </si>
  <si>
    <t>26*3</t>
  </si>
  <si>
    <t>RMAT0034</t>
  </si>
  <si>
    <t>stupeň schodišťový ŽB dle SKŘ</t>
  </si>
  <si>
    <t>-910763299</t>
  </si>
  <si>
    <t>888680542</t>
  </si>
  <si>
    <t>11,46 "4.0.14</t>
  </si>
  <si>
    <t>5,34 "4.0.15</t>
  </si>
  <si>
    <t>5,61 "4.0.16</t>
  </si>
  <si>
    <t>10,17 "4.0.17</t>
  </si>
  <si>
    <t>-273529766</t>
  </si>
  <si>
    <t>178319304</t>
  </si>
  <si>
    <t>20,61 "4.0.01</t>
  </si>
  <si>
    <t>50,13 "4.0.02</t>
  </si>
  <si>
    <t>50,13 "4.0.03</t>
  </si>
  <si>
    <t>21,09 "4.0.04</t>
  </si>
  <si>
    <t>74,91 "4.0.05</t>
  </si>
  <si>
    <t>11,18 "4.0.07</t>
  </si>
  <si>
    <t>4,57 "4.0.08</t>
  </si>
  <si>
    <t>255,56 "4.0.09</t>
  </si>
  <si>
    <t>69,73 "4.0.10</t>
  </si>
  <si>
    <t>12,52 "4.0.12</t>
  </si>
  <si>
    <t>15,68 "4.0.14</t>
  </si>
  <si>
    <t>20,81 "4.0.15</t>
  </si>
  <si>
    <t>21,52 "4.0.16</t>
  </si>
  <si>
    <t>33,31 "4.0.17</t>
  </si>
  <si>
    <t>-998184975</t>
  </si>
  <si>
    <t>5,34 "4.0.09</t>
  </si>
  <si>
    <t>-1333312161</t>
  </si>
  <si>
    <t>631311117</t>
  </si>
  <si>
    <t>Mazanina z betonu prostého bez zvýšených nároků na prostředí tl. přes 50 do 80 mm tř. C 30/37</t>
  </si>
  <si>
    <t>891361508</t>
  </si>
  <si>
    <t>https://podminky.urs.cz/item/CS_URS_2024_01/631311117</t>
  </si>
  <si>
    <t>650*0,05 "vyztužení stávající konstrukce podlahy 4.NP</t>
  </si>
  <si>
    <t>631311135</t>
  </si>
  <si>
    <t>Mazanina z betonu prostého bez zvýšených nároků na prostředí tl. přes 120 do 240 mm tř. C 20/25</t>
  </si>
  <si>
    <t>-1542601428</t>
  </si>
  <si>
    <t>https://podminky.urs.cz/item/CS_URS_2024_01/631311135</t>
  </si>
  <si>
    <t>5,34*0,15 "4.0.15</t>
  </si>
  <si>
    <t>5,61*0,15 "4.0.16</t>
  </si>
  <si>
    <t>10,17*0,15 "4.0.17</t>
  </si>
  <si>
    <t>631319011</t>
  </si>
  <si>
    <t>Příplatek k cenám mazanin za úpravu povrchu mazaniny přehlazením, mazanina tl. přes 50 do 80 mm</t>
  </si>
  <si>
    <t>855835579</t>
  </si>
  <si>
    <t>https://podminky.urs.cz/item/CS_URS_2024_01/631319011</t>
  </si>
  <si>
    <t>631319023</t>
  </si>
  <si>
    <t>Příplatek k cenám mazanin za úpravu povrchu mazaniny přehlazením s poprášením cementem pro konečnou úpravu, mazanina tl. přes 120 do 240 mm (10 kg/m3)</t>
  </si>
  <si>
    <t>211165865</t>
  </si>
  <si>
    <t>https://podminky.urs.cz/item/CS_URS_2024_01/631319023</t>
  </si>
  <si>
    <t>631319171</t>
  </si>
  <si>
    <t>Příplatek k cenám mazanin za stržení povrchu spodní vrstvy mazaniny latí před vložením výztuže nebo pletiva pro tl. obou vrstev mazaniny přes 50 do 80 mm</t>
  </si>
  <si>
    <t>-1101904940</t>
  </si>
  <si>
    <t>https://podminky.urs.cz/item/CS_URS_2024_01/631319171</t>
  </si>
  <si>
    <t>631362021</t>
  </si>
  <si>
    <t>Výztuž mazanin ze svařovaných sítí z drátů typu KARI</t>
  </si>
  <si>
    <t>-136667138</t>
  </si>
  <si>
    <t>https://podminky.urs.cz/item/CS_URS_2024_01/631362021</t>
  </si>
  <si>
    <t>650*0,012 "KARI 10/100/100</t>
  </si>
  <si>
    <t>-148177921</t>
  </si>
  <si>
    <t>24,02 "4.0.01</t>
  </si>
  <si>
    <t>67,98 "4.0.02</t>
  </si>
  <si>
    <t>67,98 "4.0.03</t>
  </si>
  <si>
    <t>25,78 "4.0.04</t>
  </si>
  <si>
    <t>68,21 "4.0.05</t>
  </si>
  <si>
    <t>28,24 "4.0.06</t>
  </si>
  <si>
    <t>20,78 "4.0.07</t>
  </si>
  <si>
    <t>18,51 "4.0.08</t>
  </si>
  <si>
    <t>57 "4.0.09</t>
  </si>
  <si>
    <t>4,02 "4.0.11</t>
  </si>
  <si>
    <t>16,2 "4.0.12</t>
  </si>
  <si>
    <t>5,52 "4.0.13</t>
  </si>
  <si>
    <t>1704244436</t>
  </si>
  <si>
    <t>415,7*2 'Přepočtené koeficientem množství</t>
  </si>
  <si>
    <t>6914875</t>
  </si>
  <si>
    <t>198,46 "4.0.09</t>
  </si>
  <si>
    <t>42,48 "4.0.10</t>
  </si>
  <si>
    <t>4,42 "4.0.18</t>
  </si>
  <si>
    <t>-104641075</t>
  </si>
  <si>
    <t>6 "D02a</t>
  </si>
  <si>
    <t>55331552</t>
  </si>
  <si>
    <t>zárubeň jednokřídlá ocelová pro zdění tl stěny 260-300mm rozměru 800/1970, 2100mm</t>
  </si>
  <si>
    <t>336621983</t>
  </si>
  <si>
    <t>55331553</t>
  </si>
  <si>
    <t>zárubeň jednokřídlá ocelová pro zdění tl stěny 260-300mm rozměru 900/1970, 2100mm</t>
  </si>
  <si>
    <t>-199672830</t>
  </si>
  <si>
    <t>642942221</t>
  </si>
  <si>
    <t>Osazování zárubní nebo rámů kovových dveřních lisovaných nebo z úhelníků bez dveřních křídel na cementovou maltu, plochy otvoru přes 2,5 do 4,5 m2</t>
  </si>
  <si>
    <t>-1676867840</t>
  </si>
  <si>
    <t>https://podminky.urs.cz/item/CS_URS_2024_01/642942221</t>
  </si>
  <si>
    <t>1 "D07</t>
  </si>
  <si>
    <t>55331747.R</t>
  </si>
  <si>
    <t>zárubeň dvoukřídlá ocelová pro zdění tl stěny 110-150mm rozměru 1400/1970, 2100mm</t>
  </si>
  <si>
    <t>559425252</t>
  </si>
  <si>
    <t>80145577</t>
  </si>
  <si>
    <t>55331579</t>
  </si>
  <si>
    <t>zárubeň jednokřídlá ocelová pro zdění s protipožární úpravou tl stěny 260-300mm rozměru 1100/1970, 2100mm</t>
  </si>
  <si>
    <t>-1732261904</t>
  </si>
  <si>
    <t>-1337024696</t>
  </si>
  <si>
    <t>1 "D01</t>
  </si>
  <si>
    <t>-1674199039</t>
  </si>
  <si>
    <t>943321131</t>
  </si>
  <si>
    <t>Lešení prostorové modulové těžké pracovní nebo podpěrné bez podlah s provozním zatížením tř. 6 přes 450 do 600 kg/m2, výšky výšky do 10 m montáž</t>
  </si>
  <si>
    <t>-919055265</t>
  </si>
  <si>
    <t>https://podminky.urs.cz/item/CS_URS_2024_01/943321131</t>
  </si>
  <si>
    <t>7*9*5,5 "lešení pod bouraný strop</t>
  </si>
  <si>
    <t>943321231</t>
  </si>
  <si>
    <t>Lešení prostorové modulové těžké pracovní nebo podpěrné bez podlah s provozním zatížením tř. 6 přes 450 do 600 kg/m2, výšky výšky do 10 m příplatek k ceně za každý den použití</t>
  </si>
  <si>
    <t>1272382932</t>
  </si>
  <si>
    <t>https://podminky.urs.cz/item/CS_URS_2024_01/943321231</t>
  </si>
  <si>
    <t>7*9*5,5*30 "lešení pod bouraný strop</t>
  </si>
  <si>
    <t>943321831</t>
  </si>
  <si>
    <t>Lešení prostorové modulové těžké pracovní nebo podpěrné bez podlah s provozním zatížením tř. 6 přes 450 do 600 kg/m2, výšky výšky do 10 m demontáž</t>
  </si>
  <si>
    <t>-18982385</t>
  </si>
  <si>
    <t>https://podminky.urs.cz/item/CS_URS_2024_01/943321831</t>
  </si>
  <si>
    <t>-659402525</t>
  </si>
  <si>
    <t>949221111</t>
  </si>
  <si>
    <t>Lešeňová podlaha pro dílcová lešení s příčníky nebo podélníky, ve výšce do 10 m montáž</t>
  </si>
  <si>
    <t>724047047</t>
  </si>
  <si>
    <t>https://podminky.urs.cz/item/CS_URS_2024_01/949221111</t>
  </si>
  <si>
    <t>7*9 "lešení pod bouraný strop</t>
  </si>
  <si>
    <t>949221211</t>
  </si>
  <si>
    <t>Lešeňová podlaha pro dílcová lešení s příčníky nebo podélníky, ve výšce do 10 m příplatek k ceně za každý den použití</t>
  </si>
  <si>
    <t>864083214</t>
  </si>
  <si>
    <t>https://podminky.urs.cz/item/CS_URS_2024_01/949221211</t>
  </si>
  <si>
    <t>7*9*30 "lešení pod bouraný strop</t>
  </si>
  <si>
    <t>949221811</t>
  </si>
  <si>
    <t>Lešeňová podlaha pro dílcová lešení s příčníky nebo podélníky, ve výšce do 10 m demontáž</t>
  </si>
  <si>
    <t>1225284911</t>
  </si>
  <si>
    <t>https://podminky.urs.cz/item/CS_URS_2024_01/949221811</t>
  </si>
  <si>
    <t>1709966707</t>
  </si>
  <si>
    <t>1108075983</t>
  </si>
  <si>
    <t>1761316163</t>
  </si>
  <si>
    <t>963051213</t>
  </si>
  <si>
    <t>Bourání železobetonových stropů žebrových s viditelnými trámy</t>
  </si>
  <si>
    <t>-2111081015</t>
  </si>
  <si>
    <t>https://podminky.urs.cz/item/CS_URS_2024_01/963051213</t>
  </si>
  <si>
    <t>8,053*6,1*0,16</t>
  </si>
  <si>
    <t>0,2*0,7*8,053*5</t>
  </si>
  <si>
    <t>973031514</t>
  </si>
  <si>
    <t>Vysekání výklenků nebo kapes ve zdivu z cihel na maltu vápennou nebo vápenocementovou kapes pro kotvení upevňovacích prvků, hl. přes 150 mm</t>
  </si>
  <si>
    <t>-1194071646</t>
  </si>
  <si>
    <t>https://podminky.urs.cz/item/CS_URS_2024_01/973031514</t>
  </si>
  <si>
    <t>975111141</t>
  </si>
  <si>
    <t>Plošné podchycení konstrukcí systémovými prvky samostatnými stojkami výšky do 4 m, zatížení přes 11 do 15 kPa zřízení</t>
  </si>
  <si>
    <t>-1105155215</t>
  </si>
  <si>
    <t>https://podminky.urs.cz/item/CS_URS_2024_01/975111141</t>
  </si>
  <si>
    <t>30,000 "podchycení v místě bouraného stropu</t>
  </si>
  <si>
    <t>975111142</t>
  </si>
  <si>
    <t>Plošné podchycení konstrukcí systémovými prvky samostatnými stojkami výšky do 4 m, zatížení přes 11 do 15 kPa příplatek za první a každý další den použití</t>
  </si>
  <si>
    <t>-184509659</t>
  </si>
  <si>
    <t>https://podminky.urs.cz/item/CS_URS_2024_01/975111142</t>
  </si>
  <si>
    <t>30,0*30 "podchycení v místě bouraného stropu</t>
  </si>
  <si>
    <t>975111143</t>
  </si>
  <si>
    <t>Plošné podchycení konstrukcí systémovými prvky samostatnými stojkami výšky do 4 m, zatížení přes 11 do 15 kPa odstranění</t>
  </si>
  <si>
    <t>-1609161424</t>
  </si>
  <si>
    <t>https://podminky.urs.cz/item/CS_URS_2024_01/975111143</t>
  </si>
  <si>
    <t>993211111</t>
  </si>
  <si>
    <t>Dovoz a odvoz systémových prvků pro podchycování konstrukcí včetně naložení a složení stojek včetně nosníků, na vzdálenost do 10 km</t>
  </si>
  <si>
    <t>1803039974</t>
  </si>
  <si>
    <t>https://podminky.urs.cz/item/CS_URS_2024_01/993211111</t>
  </si>
  <si>
    <t>993211119</t>
  </si>
  <si>
    <t>Dovoz a odvoz systémových prvků pro podchycování konstrukcí včetně naložení a složení stojek včetně nosníků, na vzdálenost Příplatek k ceně za každých dalších i započatých 10 km přes 10 km</t>
  </si>
  <si>
    <t>-1702155792</t>
  </si>
  <si>
    <t>https://podminky.urs.cz/item/CS_URS_2024_01/993211119</t>
  </si>
  <si>
    <t>1634682437</t>
  </si>
  <si>
    <t>-35162880</t>
  </si>
  <si>
    <t>1757281760</t>
  </si>
  <si>
    <t>190,493*14 'Přepočtené koeficientem množství</t>
  </si>
  <si>
    <t>997013811</t>
  </si>
  <si>
    <t>Poplatek za uložení stavebního odpadu na skládce (skládkovné) dřevěného zatříděného do Katalogu odpadů pod kódem 17 02 01</t>
  </si>
  <si>
    <t>512961475</t>
  </si>
  <si>
    <t>https://podminky.urs.cz/item/CS_URS_2024_01/997013811</t>
  </si>
  <si>
    <t>-2140838056</t>
  </si>
  <si>
    <t>713120823</t>
  </si>
  <si>
    <t>Odstranění tepelné izolace podlah z rohoží, pásů, dílců, desek, bloků podlah volně kladených nebo mezi trámy z polystyrenu, tloušťka izolace suchého, tloušťka izolace přes 100 mm</t>
  </si>
  <si>
    <t>-1366818683</t>
  </si>
  <si>
    <t>https://podminky.urs.cz/item/CS_URS_2024_01/713120823</t>
  </si>
  <si>
    <t>713191132.R</t>
  </si>
  <si>
    <t>Demontáž tepelné izolace stavebních konstrukcí - doplňky a konstrukční součásti podlah, stropů vrchem nebo střech překrytím fólií</t>
  </si>
  <si>
    <t>1158401991</t>
  </si>
  <si>
    <t>658,0*1,1</t>
  </si>
  <si>
    <t>1548087515</t>
  </si>
  <si>
    <t>762</t>
  </si>
  <si>
    <t>Konstrukce tesařské</t>
  </si>
  <si>
    <t>762331812</t>
  </si>
  <si>
    <t>Demontáž vázaných konstrukcí krovů sklonu do 60° z hranolů, hranolků, fošen, průřezové plochy přes 120 do 224 cm2</t>
  </si>
  <si>
    <t>-140089867</t>
  </si>
  <si>
    <t>https://podminky.urs.cz/item/CS_URS_2024_01/762331812</t>
  </si>
  <si>
    <t>762331813</t>
  </si>
  <si>
    <t>Demontáž vázaných konstrukcí krovů sklonu do 60° z hranolů, hranolků, fošen, průřezové plochy přes 224 do 288 cm2</t>
  </si>
  <si>
    <t>876823814</t>
  </si>
  <si>
    <t>https://podminky.urs.cz/item/CS_URS_2024_01/762331813</t>
  </si>
  <si>
    <t>762331814</t>
  </si>
  <si>
    <t>Demontáž vázaných konstrukcí krovů sklonu do 60° z hranolů, hranolků, fošen, průřezové plochy přes 288 do 450 cm2</t>
  </si>
  <si>
    <t>1987087074</t>
  </si>
  <si>
    <t>https://podminky.urs.cz/item/CS_URS_2024_01/762331814</t>
  </si>
  <si>
    <t>762341811</t>
  </si>
  <si>
    <t>Demontáž bednění a laťování bednění střech rovných, obloukových, sklonu do 60° se všemi nadstřešními konstrukcemi z prken hrubých, hoblovaných tl. do 32 mm</t>
  </si>
  <si>
    <t>1153937161</t>
  </si>
  <si>
    <t>https://podminky.urs.cz/item/CS_URS_2024_01/762341811</t>
  </si>
  <si>
    <t>762342811</t>
  </si>
  <si>
    <t>Demontáž bednění a laťování laťování střech sklonu do 60° se všemi nadstřešními konstrukcemi, z latí průřezové plochy do 25 cm2 při osové vzdálenosti do 0,22 m</t>
  </si>
  <si>
    <t>1604434997</t>
  </si>
  <si>
    <t>https://podminky.urs.cz/item/CS_URS_2024_01/762342811</t>
  </si>
  <si>
    <t>762522811</t>
  </si>
  <si>
    <t>Demontáž podlah s polštáři z prken tl. do 32 mm</t>
  </si>
  <si>
    <t>-410806039</t>
  </si>
  <si>
    <t>https://podminky.urs.cz/item/CS_URS_2024_01/762522811</t>
  </si>
  <si>
    <t>762526811</t>
  </si>
  <si>
    <t>Demontáž podlah z desek dřevotřískových, překližkových, sololitových tl. do 20 mm bez polštářů</t>
  </si>
  <si>
    <t>-1663624412</t>
  </si>
  <si>
    <t>https://podminky.urs.cz/item/CS_URS_2024_01/762526811</t>
  </si>
  <si>
    <t>763111360</t>
  </si>
  <si>
    <t>Příčka ze sádrokartonových desek s nosnou konstrukcí z jednoduchých ocelových profilů UW, CW jednoduše opláštěná deskou akustickou tl. 12,5 mm s izolací, EI 45, příčka tl. 75 mm, profil 50, Rw do 47 dB</t>
  </si>
  <si>
    <t>1118011445</t>
  </si>
  <si>
    <t>https://podminky.urs.cz/item/CS_URS_2024_01/763111360</t>
  </si>
  <si>
    <t>6*1,5*2,25</t>
  </si>
  <si>
    <t>763112325</t>
  </si>
  <si>
    <t>Příčka mezibytová ze sádrokartonových desek s nosnou konstrukcí ze zdvojených ocelových profilů UW, CW dvojitě opláštěná deskami protipožárními DF tl. 2 x 12,5 mm s dvojitou izolací, EI 90, příčka tl. 205 mm, profil 75, Rw do 69 dB</t>
  </si>
  <si>
    <t>-1177295449</t>
  </si>
  <si>
    <t>https://podminky.urs.cz/item/CS_URS_2024_01/763112325</t>
  </si>
  <si>
    <t>(2*6,98+2*6,25+1,913+1,8+4,67+2,87)*3,4-3*0,88*2,14 "WC</t>
  </si>
  <si>
    <t>(2,87+5,45+7,63)*3,4 "kabinet ICT</t>
  </si>
  <si>
    <t>(3*0,445+3,68+2*2,155+6,285+2*2,8)*3,4-0,98*2,14-2*0,88*2,14 "bezbariérové WC</t>
  </si>
  <si>
    <t>176813627</t>
  </si>
  <si>
    <t>5*6,925*3,35-2*0,98*2,14</t>
  </si>
  <si>
    <t>(5,85+1,3+0,6+0,9+3,5)*3,35</t>
  </si>
  <si>
    <t>-1540773377</t>
  </si>
  <si>
    <t>23,79 "4.0.01</t>
  </si>
  <si>
    <t>7,67 "4.0.02</t>
  </si>
  <si>
    <t>7,67 "4.0.03</t>
  </si>
  <si>
    <t>25,55 "4.0.04</t>
  </si>
  <si>
    <t>10,7 "4.0.05</t>
  </si>
  <si>
    <t>195,6 "4.0.09</t>
  </si>
  <si>
    <t>66,29 "4.0.10</t>
  </si>
  <si>
    <t>763131461</t>
  </si>
  <si>
    <t>Podhled ze sádrokartonových desek dvouvrstvá zavěšená spodní konstrukce z ocelových profilů CD, UD dvojitě opláštěná deskami impregnovanou H2, tl. 2 x 12,5 mm, bez izolace</t>
  </si>
  <si>
    <t>-82941524</t>
  </si>
  <si>
    <t>https://podminky.urs.cz/item/CS_URS_2024_01/763131461</t>
  </si>
  <si>
    <t>-1582422741</t>
  </si>
  <si>
    <t>48,6 "4.0.02</t>
  </si>
  <si>
    <t>48,6 "4.0.03</t>
  </si>
  <si>
    <t>22,2 "4.0.05</t>
  </si>
  <si>
    <t>737328116</t>
  </si>
  <si>
    <t>59,4 "4.0.02</t>
  </si>
  <si>
    <t>59,4 "4.0.03</t>
  </si>
  <si>
    <t>56,6 "4.0.05</t>
  </si>
  <si>
    <t>-1804182970</t>
  </si>
  <si>
    <t>59,4-1,8*6,0 "4.0.02</t>
  </si>
  <si>
    <t>59,4-1,8*6,0 "4.0.03</t>
  </si>
  <si>
    <t>56,6-1,8*6,0 "4.0.05</t>
  </si>
  <si>
    <t>143*1,05 'Přepočtené koeficientem množství</t>
  </si>
  <si>
    <t>-783689536</t>
  </si>
  <si>
    <t>1,8*6,0 "4.0.02</t>
  </si>
  <si>
    <t>1,8*6,0 "4.0.03</t>
  </si>
  <si>
    <t>1,8*6,0 "4.0.05</t>
  </si>
  <si>
    <t>32,4*1,05 'Přepočtené koeficientem množství</t>
  </si>
  <si>
    <t>1482021116</t>
  </si>
  <si>
    <t>67,07 "4.0.02</t>
  </si>
  <si>
    <t>67,07 "4.0.03</t>
  </si>
  <si>
    <t>67,3 "4.0.05</t>
  </si>
  <si>
    <t>958060395</t>
  </si>
  <si>
    <t>201,44*1,02 'Přepočtené koeficientem množství</t>
  </si>
  <si>
    <t>763181311</t>
  </si>
  <si>
    <t>Výplně otvorů konstrukcí ze sádrokartonových desek montáž zárubně kovové s konstrukcí jednokřídlové</t>
  </si>
  <si>
    <t>493495810</t>
  </si>
  <si>
    <t>https://podminky.urs.cz/item/CS_URS_2024_01/763181311</t>
  </si>
  <si>
    <t>2 "D02b</t>
  </si>
  <si>
    <t>1 "D03a</t>
  </si>
  <si>
    <t>1 "D05</t>
  </si>
  <si>
    <t>3 "D06</t>
  </si>
  <si>
    <t>55331591</t>
  </si>
  <si>
    <t>zárubeň jednokřídlá ocelová pro sádrokartonové příčky tl stěny 75-100mm rozměru 900/1970, 2100mm</t>
  </si>
  <si>
    <t>505945581</t>
  </si>
  <si>
    <t>55331596</t>
  </si>
  <si>
    <t>zárubeň jednokřídlá ocelová pro sádrokartonové příčky tl stěny 110-150mm rozměru 900/1970, 2100mm</t>
  </si>
  <si>
    <t>2139652536</t>
  </si>
  <si>
    <t>55331700</t>
  </si>
  <si>
    <t>zárubeň jednokřídlá ocelová pro sádrokartonové příčky tl stěny 160-200mm rozměru 800/1970, 2100mm</t>
  </si>
  <si>
    <t>-1723827630</t>
  </si>
  <si>
    <t>55331700.R</t>
  </si>
  <si>
    <t>zárubeň jednokřídlá s protipožární úpravou ocelová pro sádrokartonové příčky tl stěny 160-200mm rozměru 800/1970, 2100mm</t>
  </si>
  <si>
    <t>1314993126</t>
  </si>
  <si>
    <t>55331701</t>
  </si>
  <si>
    <t>zárubeň jednokřídlá ocelová pro sádrokartonové příčky tl stěny 160-200mm rozměru 900/1970, 2100mm</t>
  </si>
  <si>
    <t>-1712538324</t>
  </si>
  <si>
    <t>763411111</t>
  </si>
  <si>
    <t>Sanitární příčky vhodné do mokrého prostředí dělící z dřevotřískových desek s HPL-laminátem tl. 19,6 mm</t>
  </si>
  <si>
    <t>-213268824</t>
  </si>
  <si>
    <t>https://podminky.urs.cz/item/CS_URS_2024_01/763411111</t>
  </si>
  <si>
    <t>(2,8+3*1,1+0,95)*3,0-4*0,7*2,0</t>
  </si>
  <si>
    <t>763411121</t>
  </si>
  <si>
    <t>Sanitární příčky vhodné do mokrého prostředí dveře vnitřní do sanitárních příček šířky do 800 mm, výšky do 2 000 mm z dřevotřískových desek s HPL-laminátem včetně nerezového kování tl. 19,6 mm</t>
  </si>
  <si>
    <t>2067445202</t>
  </si>
  <si>
    <t>https://podminky.urs.cz/item/CS_URS_2024_01/763411121</t>
  </si>
  <si>
    <t>764226402</t>
  </si>
  <si>
    <t>Oplechování parapetů z hliníkového plechu rovných mechanicky kotvené, bez rohů rš 200 mm</t>
  </si>
  <si>
    <t>-2130865417</t>
  </si>
  <si>
    <t>https://podminky.urs.cz/item/CS_URS_2024_01/764226402</t>
  </si>
  <si>
    <t>11,5"K10</t>
  </si>
  <si>
    <t>-2109879572</t>
  </si>
  <si>
    <t>23,5 "K01</t>
  </si>
  <si>
    <t>1729703794</t>
  </si>
  <si>
    <t>765</t>
  </si>
  <si>
    <t>Krytina skládaná</t>
  </si>
  <si>
    <t>765111801</t>
  </si>
  <si>
    <t>Demontáž krytiny keramické drážkové, sklonu do 30° na sucho do suti</t>
  </si>
  <si>
    <t>-25591961</t>
  </si>
  <si>
    <t>https://podminky.urs.cz/item/CS_URS_2024_01/765111801</t>
  </si>
  <si>
    <t>-929744093</t>
  </si>
  <si>
    <t xml:space="preserve">10*1,23*2,0  "O02</t>
  </si>
  <si>
    <t>3*3,69*2,0 "O01</t>
  </si>
  <si>
    <t>-1182462281</t>
  </si>
  <si>
    <t>766660001</t>
  </si>
  <si>
    <t>Montáž dveřních křídel dřevěných nebo plastových otevíravých do ocelové zárubně povrchově upravených jednokřídlových, šířky do 800 mm</t>
  </si>
  <si>
    <t>-1166228698</t>
  </si>
  <si>
    <t>https://podminky.urs.cz/item/CS_URS_2024_01/766660001</t>
  </si>
  <si>
    <t>5 "D06</t>
  </si>
  <si>
    <t>Vnitřní dveře 800x2100mm, jednokřídlé, otočné, plné, hladké, včetně kování, s oboustrannou integrovanou</t>
  </si>
  <si>
    <t>-1071861122</t>
  </si>
  <si>
    <t>Vnitřní dveře 800x2100mm, jednokřídlé, otočné, plné, hladké, včetně kování, s oboustrannou integrovanou mřížkou</t>
  </si>
  <si>
    <t>2084052578</t>
  </si>
  <si>
    <t>676648245</t>
  </si>
  <si>
    <t>Vnitřní dveře 900x2100mm, jednokřídlé, otočné, plné, hladké, včetně kování</t>
  </si>
  <si>
    <t>2085012150</t>
  </si>
  <si>
    <t>Vnitřní dveře 900x2100mm, jednokřídlé, otočné, plné, hladké, včetně kování. Zvukové izolační protihlukové dveře Rw=min. 32 dB</t>
  </si>
  <si>
    <t>-443735480</t>
  </si>
  <si>
    <t>-720597244</t>
  </si>
  <si>
    <t>Vnitřní dveře 900x2100mm, jednokřídlé, otočné, plné, hladké včetně kování, s oboustrannou integrovanou mřížkou</t>
  </si>
  <si>
    <t>-1677922667</t>
  </si>
  <si>
    <t>766660011</t>
  </si>
  <si>
    <t>Montáž dveřních křídel dřevěných nebo plastových otevíravých do ocelové zárubně povrchově upravených dvoukřídlových, šířky do 1450 mm</t>
  </si>
  <si>
    <t>206251572</t>
  </si>
  <si>
    <t>https://podminky.urs.cz/item/CS_URS_2024_01/766660011</t>
  </si>
  <si>
    <t>RMAT0018</t>
  </si>
  <si>
    <t>Vnitřní dveře 1400x2100mm, dvoukřídlé, otočné, plné, hladké, včetně kování</t>
  </si>
  <si>
    <t>196621803</t>
  </si>
  <si>
    <t>-1040060776</t>
  </si>
  <si>
    <t>Vnitřní dveře 800x2100, protipožární, jednokřídlé, 800x2100, otočné, plné, hladké, včetně kování</t>
  </si>
  <si>
    <t>477469120</t>
  </si>
  <si>
    <t>-2046235022</t>
  </si>
  <si>
    <t>-349291870</t>
  </si>
  <si>
    <t>-1908119490</t>
  </si>
  <si>
    <t>766660382</t>
  </si>
  <si>
    <t>Montáž dveřních křídel dřevěných nebo plastových skládaných do pojezdu na stěnu dvoukřídlových</t>
  </si>
  <si>
    <t>-1585115393</t>
  </si>
  <si>
    <t>https://podminky.urs.cz/item/CS_URS_2024_01/766660382</t>
  </si>
  <si>
    <t>1 "D10</t>
  </si>
  <si>
    <t>RMAT0017</t>
  </si>
  <si>
    <t>Vnitřní dvojité skládací posuvné vícekřídlé dveře 5380x2140mm, plné, hladké, včetně kování a pojezdové kolejnice s příslušenstvím</t>
  </si>
  <si>
    <t>309887245</t>
  </si>
  <si>
    <t>766660431</t>
  </si>
  <si>
    <t>Montáž vchodových dveří včetně rámu do zdiva jednokřídlových s pevně zasklenými bočními díly</t>
  </si>
  <si>
    <t>1229003595</t>
  </si>
  <si>
    <t>https://podminky.urs.cz/item/CS_URS_2024_01/766660431</t>
  </si>
  <si>
    <t>1 "D12</t>
  </si>
  <si>
    <t xml:space="preserve">Vchodové dveře 1000x2100mm,  jednokřídlé, plastové, s bočními světlíky 2x1700x2100mm , otočné, prosklené, včetně kování</t>
  </si>
  <si>
    <t>1694375081</t>
  </si>
  <si>
    <t>766660471</t>
  </si>
  <si>
    <t>Montáž vchodových dveří včetně rámu do zdiva dvoukřídlových s pevně zasklenými bočními díly</t>
  </si>
  <si>
    <t>1042067611</t>
  </si>
  <si>
    <t>https://podminky.urs.cz/item/CS_URS_2024_01/766660471</t>
  </si>
  <si>
    <t>1 "D11</t>
  </si>
  <si>
    <t>RMAT0016</t>
  </si>
  <si>
    <t>Vchodové dveře 1800x2100mm, protipožární, dvoukřídlé, plastové, s bočními světlíky 2x2,4x2100, otočné, prosklené, včetně kování</t>
  </si>
  <si>
    <t>1704189939</t>
  </si>
  <si>
    <t>766671026</t>
  </si>
  <si>
    <t>Montáž střešních oken dřevěných nebo plastových kyvných, výklopných/kyvných s okenním rámem a lemováním, s plisovaným límcem, s napojením na krytinu do krytiny tvarované, rozměru 78 x 160 cm</t>
  </si>
  <si>
    <t>626988837</t>
  </si>
  <si>
    <t>https://podminky.urs.cz/item/CS_URS_2024_01/766671026</t>
  </si>
  <si>
    <t>7 "SO01</t>
  </si>
  <si>
    <t>Vnější střešní okno 780x1600mm, kyvná, dřevěná konstrukce. Zasklení izolačním trojsklem. Uw Součinitel prostupu tepla celým oknem - 0,94-0,96 W/m2 K. Rw Útlum hluku 37 dB.</t>
  </si>
  <si>
    <t>1087301329</t>
  </si>
  <si>
    <t>61124338</t>
  </si>
  <si>
    <t>lemování střešních oken Al na profilované krytiny 78x160cm</t>
  </si>
  <si>
    <t>-1116149074</t>
  </si>
  <si>
    <t>766671029</t>
  </si>
  <si>
    <t>Montáž střešních oken dřevěných nebo plastových kyvných, výklopných/kyvných s okenním rámem a lemováním, s plisovaným límcem, s napojením na krytinu do krytiny tvarované, rozměru 94 x 140 cm</t>
  </si>
  <si>
    <t>1513980229</t>
  </si>
  <si>
    <t>https://podminky.urs.cz/item/CS_URS_2024_01/766671029</t>
  </si>
  <si>
    <t>2 "SO02</t>
  </si>
  <si>
    <t>Vnější střešní okno 940x1400mm, kyvná, dřevěná konstrukce. Zasklení izolačním trojsklem. Uw Součinitel prostupu tepla celým oknem - 0,94-0,96 W/m2 K. Rw Útlum hluku 37 dB.</t>
  </si>
  <si>
    <t>467253465</t>
  </si>
  <si>
    <t>61124337</t>
  </si>
  <si>
    <t>lemování střešních oken Al na profilované krytiny 94x140cm</t>
  </si>
  <si>
    <t>-1886961770</t>
  </si>
  <si>
    <t>1982384071</t>
  </si>
  <si>
    <t>10*1,23 "T01</t>
  </si>
  <si>
    <t>3*3,69 "T02</t>
  </si>
  <si>
    <t>1897049271</t>
  </si>
  <si>
    <t>280104678</t>
  </si>
  <si>
    <t>10 "T01</t>
  </si>
  <si>
    <t>3 "T02</t>
  </si>
  <si>
    <t>1089844393</t>
  </si>
  <si>
    <t>6*1 "T03</t>
  </si>
  <si>
    <t>RMAT0021.1</t>
  </si>
  <si>
    <t>skříň vestavěná policová 1500x2100x325 mm</t>
  </si>
  <si>
    <t>-268282333</t>
  </si>
  <si>
    <t>-1113386381</t>
  </si>
  <si>
    <t>6*2 "T03</t>
  </si>
  <si>
    <t>118877774</t>
  </si>
  <si>
    <t>767131112.R</t>
  </si>
  <si>
    <t>Montáž stěn a příček z plechu spojených svařováním</t>
  </si>
  <si>
    <t>530156575</t>
  </si>
  <si>
    <t>https://podminky.urs.cz/item/CS_URS_2024_01/767131112.R</t>
  </si>
  <si>
    <t>4,85*3,56 "D13</t>
  </si>
  <si>
    <t>5,10*3,56 "D14</t>
  </si>
  <si>
    <t>9,25*3,56 "D15</t>
  </si>
  <si>
    <t>RMAT0035</t>
  </si>
  <si>
    <t>stěna plechová se dveřmi a fasádní mřížkou</t>
  </si>
  <si>
    <t>780933897</t>
  </si>
  <si>
    <t>RMAT0036</t>
  </si>
  <si>
    <t>-1264859488</t>
  </si>
  <si>
    <t>RMAT0037</t>
  </si>
  <si>
    <t>475802275</t>
  </si>
  <si>
    <t>767165111</t>
  </si>
  <si>
    <t>Montáž zábradlí rovného madel z trubek nebo tenkostěnných profilů šroubováním</t>
  </si>
  <si>
    <t>-342036121</t>
  </si>
  <si>
    <t>https://podminky.urs.cz/item/CS_URS_2024_01/767165111</t>
  </si>
  <si>
    <t>8,5 "Z02</t>
  </si>
  <si>
    <t>vnitřní madlo prům.42,5mm</t>
  </si>
  <si>
    <t>-1247838383</t>
  </si>
  <si>
    <t>767210114</t>
  </si>
  <si>
    <t>Montáž schodnic ocelových rovných na ocelovou konstrukci svařováním</t>
  </si>
  <si>
    <t>-834156918</t>
  </si>
  <si>
    <t>https://podminky.urs.cz/item/CS_URS_2024_01/767210114</t>
  </si>
  <si>
    <t>73,43 "L150x100x10</t>
  </si>
  <si>
    <t>70,33 "L 50x7</t>
  </si>
  <si>
    <t>13010532</t>
  </si>
  <si>
    <t>úhelník ocelový nerovnostranný jakost S235JR (11 375) 150x100x10mm</t>
  </si>
  <si>
    <t>-471508471</t>
  </si>
  <si>
    <t>1,39408 "L150x100x10</t>
  </si>
  <si>
    <t>1,394*1,193 'Přepočtené koeficientem množství</t>
  </si>
  <si>
    <t>13010422.R</t>
  </si>
  <si>
    <t>úhelník ocelový rovnostranný jakost S235JR (11 375) 50x50x7mm</t>
  </si>
  <si>
    <t>-649096931</t>
  </si>
  <si>
    <t>0,36219 "L50x7</t>
  </si>
  <si>
    <t>0,362*1,1913 'Přepočtené koeficientem množství</t>
  </si>
  <si>
    <t>-893031259</t>
  </si>
  <si>
    <t>11,6 "Z01</t>
  </si>
  <si>
    <t>RMAT0002.1</t>
  </si>
  <si>
    <t>1211015717</t>
  </si>
  <si>
    <t>767640111</t>
  </si>
  <si>
    <t>Montáž dveří ocelových nebo hliníkových vchodových jednokřídlových bez nadsvětlíku</t>
  </si>
  <si>
    <t>-1925631018</t>
  </si>
  <si>
    <t>https://podminky.urs.cz/item/CS_URS_2024_01/767640111</t>
  </si>
  <si>
    <t>Vnitřní dveře 1100x2000mm, protipožární, jednokřídlé, ocelové, otočné, prosklené, včetně kování</t>
  </si>
  <si>
    <t>1774970036</t>
  </si>
  <si>
    <t>767640113</t>
  </si>
  <si>
    <t>Montáž dveří ocelových nebo hliníkových vchodových jednokřídlových s pevným bočním dílem</t>
  </si>
  <si>
    <t>174676842</t>
  </si>
  <si>
    <t>https://podminky.urs.cz/item/CS_URS_2024_01/767640113</t>
  </si>
  <si>
    <t>1 "D08</t>
  </si>
  <si>
    <t>Vnitřní dveře 900x2100mm, protipožární, jednokřídlé, s bočním světlíkem 900x2100mm, otočné, prosklené ocelové, včetně kování</t>
  </si>
  <si>
    <t>1700630106</t>
  </si>
  <si>
    <t>767881128</t>
  </si>
  <si>
    <t>Montáž záchytného systému proti pádu bodů samostatných nebo v systému s poddajným kotvícím vedením do dřevěných trámových konstrukcí sevřením, kotvení svrchní, objímkou</t>
  </si>
  <si>
    <t>-1154857392</t>
  </si>
  <si>
    <t>https://podminky.urs.cz/item/CS_URS_2024_01/767881128</t>
  </si>
  <si>
    <t>kotvící prvek SH-PL</t>
  </si>
  <si>
    <t>875538090</t>
  </si>
  <si>
    <t>767881141</t>
  </si>
  <si>
    <t>Montáž záchytného systému proti pádu bodů samostatných nebo v systému s poddajným kotvícím vedením do železobetonu mechanickými kotvami</t>
  </si>
  <si>
    <t>874746364</t>
  </si>
  <si>
    <t>https://podminky.urs.cz/item/CS_URS_2024_01/767881141</t>
  </si>
  <si>
    <t>kotvící prvek RX-US-TR-500</t>
  </si>
  <si>
    <t>1813461553</t>
  </si>
  <si>
    <t>767881161</t>
  </si>
  <si>
    <t>Montáž záchytného systému proti pádu nástavců určených k upevnění na sloupky nebo body v systému poddajného kotvícího vedení montáž lana uchycení lana k nástavcům</t>
  </si>
  <si>
    <t>143536571</t>
  </si>
  <si>
    <t>https://podminky.urs.cz/item/CS_URS_2024_01/767881161</t>
  </si>
  <si>
    <t>31452200</t>
  </si>
  <si>
    <t>nerezové lano určené pro systémy s požadavkem na permanentní kotvicí vedení tl 6mm</t>
  </si>
  <si>
    <t>-1098983224</t>
  </si>
  <si>
    <t>-1780873497</t>
  </si>
  <si>
    <t>26*3*0,6</t>
  </si>
  <si>
    <t>771274124</t>
  </si>
  <si>
    <t>Montáž obkladů schodišť z dlaždic keramických lepených cementovým flexibilním lepidlem stupnic reliéfních nebo z dekorů, šířky přes 300 do 350 mm</t>
  </si>
  <si>
    <t>2102019765</t>
  </si>
  <si>
    <t>https://podminky.urs.cz/item/CS_URS_2024_01/771274124</t>
  </si>
  <si>
    <t>59761099</t>
  </si>
  <si>
    <t>schodovka keramická mrazuvzdorná R10/A povrch reliéfní/matný tl do 10mm š přes 350 do 400mm dl přes 600 do 800mm</t>
  </si>
  <si>
    <t>841170504</t>
  </si>
  <si>
    <t>78*1,1 'Přepočtené koeficientem množství</t>
  </si>
  <si>
    <t>771274241</t>
  </si>
  <si>
    <t>Montáž obkladů schodišť z dlaždic keramických lepených cementovým flexibilním lepidlem podstupnic reliéfních nebo z dekorů, výšky do 150 mm</t>
  </si>
  <si>
    <t>59068497</t>
  </si>
  <si>
    <t>https://podminky.urs.cz/item/CS_URS_2024_01/771274241</t>
  </si>
  <si>
    <t>59761132</t>
  </si>
  <si>
    <t>dlažba keramická slinutá mrazuvzdorná R10/A povrch reliéfní/matný tl do 10mm přes 9 do 12ks/m2</t>
  </si>
  <si>
    <t>1769638935</t>
  </si>
  <si>
    <t>78*0,165 'Přepočtené koeficientem množství</t>
  </si>
  <si>
    <t>771474122</t>
  </si>
  <si>
    <t>Montáž soklů z dlaždic keramických lepených cementovým flexibilním lepidlem schodišťových šikmých, výšky přes 65 do 90 mm</t>
  </si>
  <si>
    <t>-1389337790</t>
  </si>
  <si>
    <t>https://podminky.urs.cz/item/CS_URS_2024_01/771474122</t>
  </si>
  <si>
    <t>59761184</t>
  </si>
  <si>
    <t>sokl keramický mrazuvzdorný povrch hladký/matný tl do 10mm výšky přes 65 do 90mm</t>
  </si>
  <si>
    <t>1533201776</t>
  </si>
  <si>
    <t>7,2*1,1 'Přepočtené koeficientem množství</t>
  </si>
  <si>
    <t>113512414</t>
  </si>
  <si>
    <t>-1748278204</t>
  </si>
  <si>
    <t>48,83*1,1 'Přepočtené koeficientem množství</t>
  </si>
  <si>
    <t>-1364260080</t>
  </si>
  <si>
    <t>-146442916</t>
  </si>
  <si>
    <t>-1473457768</t>
  </si>
  <si>
    <t>1126126242</t>
  </si>
  <si>
    <t>-956236423</t>
  </si>
  <si>
    <t>1398305049</t>
  </si>
  <si>
    <t>-566294022</t>
  </si>
  <si>
    <t>207887147</t>
  </si>
  <si>
    <t>555,23*1,1 'Přepočtené koeficientem množství</t>
  </si>
  <si>
    <t>-92000846</t>
  </si>
  <si>
    <t>555,23/1,5</t>
  </si>
  <si>
    <t>934259090</t>
  </si>
  <si>
    <t>15,34 "4.0.01</t>
  </si>
  <si>
    <t>33,74 "4.0.02</t>
  </si>
  <si>
    <t>32,84 "4.0.03</t>
  </si>
  <si>
    <t>19,05 "4.0.04</t>
  </si>
  <si>
    <t>33,66 "4.0.05</t>
  </si>
  <si>
    <t>20,08 "4.0.06</t>
  </si>
  <si>
    <t>89,19 "4.0.09</t>
  </si>
  <si>
    <t>24,28 "4.0.10</t>
  </si>
  <si>
    <t>13,15 "4.0.12</t>
  </si>
  <si>
    <t>14,49 "4.0.14</t>
  </si>
  <si>
    <t>7,53 "4.0.18</t>
  </si>
  <si>
    <t>-1037663557</t>
  </si>
  <si>
    <t>303,35*1,02 'Přepočtené koeficientem množství</t>
  </si>
  <si>
    <t>843607764</t>
  </si>
  <si>
    <t>812054343</t>
  </si>
  <si>
    <t>303,35*0,11 'Přepočtené koeficientem množství</t>
  </si>
  <si>
    <t>-1545627208</t>
  </si>
  <si>
    <t>549490083</t>
  </si>
  <si>
    <t>-1925810420</t>
  </si>
  <si>
    <t>1637380323</t>
  </si>
  <si>
    <t>-586764764</t>
  </si>
  <si>
    <t>-610430926</t>
  </si>
  <si>
    <t>-1989232245</t>
  </si>
  <si>
    <t>3,69 "4.0.01</t>
  </si>
  <si>
    <t>4,02 "4.0.02</t>
  </si>
  <si>
    <t>4,3 "4.0.03</t>
  </si>
  <si>
    <t>3,73 "4.0.04</t>
  </si>
  <si>
    <t>3,65 "4.0.05</t>
  </si>
  <si>
    <t>41,48 "4.0.07</t>
  </si>
  <si>
    <t>42,04 "4.0.08</t>
  </si>
  <si>
    <t>14,55 "4.0.11</t>
  </si>
  <si>
    <t>18,86 "4.0.13</t>
  </si>
  <si>
    <t>-362156382</t>
  </si>
  <si>
    <t>-303571433</t>
  </si>
  <si>
    <t>1,84 "4.0.01</t>
  </si>
  <si>
    <t>2 "4.0.02</t>
  </si>
  <si>
    <t>2,14 "4.0.03</t>
  </si>
  <si>
    <t>1,86 "4.0.04</t>
  </si>
  <si>
    <t>1,82 "4.0.05</t>
  </si>
  <si>
    <t>19,75 "4.0.07</t>
  </si>
  <si>
    <t>20,02 "4.0.08</t>
  </si>
  <si>
    <t>6,93 "4.0.11</t>
  </si>
  <si>
    <t>8,98 "4.0.13</t>
  </si>
  <si>
    <t>-1469345317</t>
  </si>
  <si>
    <t>-45059530</t>
  </si>
  <si>
    <t>136,32*1,1 'Přepočtené koeficientem množství</t>
  </si>
  <si>
    <t>206894312</t>
  </si>
  <si>
    <t>-1713476362</t>
  </si>
  <si>
    <t>5,86 "4.0.01</t>
  </si>
  <si>
    <t>6,02 "4.0.02</t>
  </si>
  <si>
    <t>6,16 "4.0.03</t>
  </si>
  <si>
    <t>5,88 "4.0.04</t>
  </si>
  <si>
    <t>5,84 "4.0.05</t>
  </si>
  <si>
    <t>32,35 "4.0.07</t>
  </si>
  <si>
    <t>28,42 "4.0.08</t>
  </si>
  <si>
    <t>11,13 "4.0.11</t>
  </si>
  <si>
    <t>13,18 "4.0.13</t>
  </si>
  <si>
    <t>-1042831937</t>
  </si>
  <si>
    <t>136,32*7,2</t>
  </si>
  <si>
    <t>-915812453</t>
  </si>
  <si>
    <t>1872410265</t>
  </si>
  <si>
    <t>-1096569256</t>
  </si>
  <si>
    <t>-22106292</t>
  </si>
  <si>
    <t>2*132</t>
  </si>
  <si>
    <t>1860914301</t>
  </si>
  <si>
    <t>476396563</t>
  </si>
  <si>
    <t>-1284518290</t>
  </si>
  <si>
    <t>277,2</t>
  </si>
  <si>
    <t>1125022633</t>
  </si>
  <si>
    <t>-1501891123</t>
  </si>
  <si>
    <t>-969327170</t>
  </si>
  <si>
    <t>650*1,05 'Přepočtené koeficientem množství</t>
  </si>
  <si>
    <t>-1894964592</t>
  </si>
  <si>
    <t>-1988829366</t>
  </si>
  <si>
    <t>300*1,05 'Přepočtené koeficientem množství</t>
  </si>
  <si>
    <t>70,28 "4.0.01</t>
  </si>
  <si>
    <t>97,92 "4.0.02</t>
  </si>
  <si>
    <t>95,75 "4.0.03</t>
  </si>
  <si>
    <t>79,1 "4.0.04</t>
  </si>
  <si>
    <t>101,89 "4.0.05</t>
  </si>
  <si>
    <t>91,78 "4.0.06</t>
  </si>
  <si>
    <t>57,19 "4.0.07</t>
  </si>
  <si>
    <t>48,83 "4.0.08</t>
  </si>
  <si>
    <t>488,35 "4.0.09</t>
  </si>
  <si>
    <t>142,1 "4.0.10</t>
  </si>
  <si>
    <t>12,24 "4.0.11</t>
  </si>
  <si>
    <t>58,03 "4.0.12</t>
  </si>
  <si>
    <t>15,04 "4.0.13</t>
  </si>
  <si>
    <t>55,74 "4.0.14</t>
  </si>
  <si>
    <t>26,15 "4.0.15</t>
  </si>
  <si>
    <t>27,13 "4.0.16</t>
  </si>
  <si>
    <t>43,48 "4.0.17</t>
  </si>
  <si>
    <t>30,06 "4.0.18</t>
  </si>
  <si>
    <t>784181107</t>
  </si>
  <si>
    <t>Penetrace podkladu jednonásobná základní akrylátová bezbarvá na schodišti o výšce podlaží do 3,80 m</t>
  </si>
  <si>
    <t>1748267997</t>
  </si>
  <si>
    <t>https://podminky.urs.cz/item/CS_URS_2024_01/784181107</t>
  </si>
  <si>
    <t>784221107</t>
  </si>
  <si>
    <t>Malby z malířských směsí otěruvzdorných za sucha dvojnásobné, bílé za sucha otěruvzdorné dobře na schodišti o výšce podlaží do 3,80 m</t>
  </si>
  <si>
    <t>1512495972</t>
  </si>
  <si>
    <t>https://podminky.urs.cz/item/CS_URS_2024_01/784221107</t>
  </si>
  <si>
    <t>1134103695</t>
  </si>
  <si>
    <t>150 "předpokládané další bourací a stavební práce</t>
  </si>
  <si>
    <t>HZS2111</t>
  </si>
  <si>
    <t>Hodinové zúčtovací sazby profesí PSV provádění stavebních konstrukcí tesař</t>
  </si>
  <si>
    <t>790553529</t>
  </si>
  <si>
    <t>https://podminky.urs.cz/item/CS_URS_2024_01/HZS2111</t>
  </si>
  <si>
    <t>120 "předpokládané další bourací a stavební práce</t>
  </si>
  <si>
    <t>HZS2141</t>
  </si>
  <si>
    <t>Hodinové zúčtovací sazby profesí PSV provádění stavebních konstrukcí pokrývač</t>
  </si>
  <si>
    <t>243224040</t>
  </si>
  <si>
    <t>https://podminky.urs.cz/item/CS_URS_2024_01/HZS2141</t>
  </si>
  <si>
    <t>40 "předpokládané další bourací a stavební práce</t>
  </si>
  <si>
    <t>HZS2151</t>
  </si>
  <si>
    <t>Hodinové zúčtovací sazby profesí PSV provádění stavebních konstrukcí klempíř</t>
  </si>
  <si>
    <t>397081675</t>
  </si>
  <si>
    <t>https://podminky.urs.cz/item/CS_URS_2024_01/HZS2151</t>
  </si>
  <si>
    <t>-279951472</t>
  </si>
  <si>
    <t>Poznámka k položce:_x000d_
Dílenská dokumentace_x000d_
-nástavby včetně úpravy stropu 3.NP_x000d_
-nových otvorů a prostupů_x000d_
-ocelové konstrukce a výztuže_x000d_
-ostatních konstrukcí</t>
  </si>
  <si>
    <t>02 - Střecha nástavby</t>
  </si>
  <si>
    <t>411381111.R</t>
  </si>
  <si>
    <t>Nosníky tvořené dřevěnými pásnicemi 50x80mm a ocelovými diagonálami, výška 310mm, D+M</t>
  </si>
  <si>
    <t>-947136564</t>
  </si>
  <si>
    <t>413941121</t>
  </si>
  <si>
    <t>Osazování ocelových válcovaných nosníků ve stropech I nebo IE nebo U nebo UE nebo L do č.12 nebo výšky do 120 mm</t>
  </si>
  <si>
    <t>-2063344341</t>
  </si>
  <si>
    <t>https://podminky.urs.cz/item/CS_URS_2024_01/413941121</t>
  </si>
  <si>
    <t>4.NP</t>
  </si>
  <si>
    <t>0,28613 "U100</t>
  </si>
  <si>
    <t>0,01041 "RD 16</t>
  </si>
  <si>
    <t>0,008443 "RD32</t>
  </si>
  <si>
    <t>13010816</t>
  </si>
  <si>
    <t>ocel profilová jakost S235JR (11 375) průřez U (UPN) 100</t>
  </si>
  <si>
    <t>1497262570</t>
  </si>
  <si>
    <t>0,286*1,151 'Přepočtené koeficientem množství</t>
  </si>
  <si>
    <t>RMAT0032</t>
  </si>
  <si>
    <t>RD 16</t>
  </si>
  <si>
    <t>1728152357</t>
  </si>
  <si>
    <t>0,01*1,151 'Přepočtené koeficientem množství</t>
  </si>
  <si>
    <t>RMAT0033</t>
  </si>
  <si>
    <t>RD 32</t>
  </si>
  <si>
    <t>-343525108</t>
  </si>
  <si>
    <t>0,008*1,151 'Přepočtené koeficientem množství</t>
  </si>
  <si>
    <t>-567333332</t>
  </si>
  <si>
    <t>0,03203 "U140</t>
  </si>
  <si>
    <t>0,31649 "U220</t>
  </si>
  <si>
    <t>542065880</t>
  </si>
  <si>
    <t>0,032*1,151 'Přepočtené koeficientem množství</t>
  </si>
  <si>
    <t>13010828</t>
  </si>
  <si>
    <t>ocel profilová jakost S235JR (11 375) průřez U (UPN) 220</t>
  </si>
  <si>
    <t>1518118258</t>
  </si>
  <si>
    <t>0,316*1,151 'Přepočtené koeficientem množství</t>
  </si>
  <si>
    <t>-1921001820</t>
  </si>
  <si>
    <t>0,52886 "I260</t>
  </si>
  <si>
    <t>3,30134 "I360</t>
  </si>
  <si>
    <t>13010728</t>
  </si>
  <si>
    <t>ocel profilová jakost S235JR (11 375) průřez I (IPN) 260</t>
  </si>
  <si>
    <t>-1388798416</t>
  </si>
  <si>
    <t>0,529*1,151 'Přepočtené koeficientem množství</t>
  </si>
  <si>
    <t>661054533</t>
  </si>
  <si>
    <t>3,301*1,151 'Přepočtené koeficientem množství</t>
  </si>
  <si>
    <t>417321818</t>
  </si>
  <si>
    <t>Ztužující pásy a věnce z betonu železového (bez výztuže) tř. C 40/50</t>
  </si>
  <si>
    <t>1940356987</t>
  </si>
  <si>
    <t>https://podminky.urs.cz/item/CS_URS_2024_01/417321818</t>
  </si>
  <si>
    <t>(53,75+10,33+47,35+10,742*0,54)*0,3*0,3</t>
  </si>
  <si>
    <t>44,65*0,3*0,4</t>
  </si>
  <si>
    <t>10,33*0,25*0,4</t>
  </si>
  <si>
    <t>417351115</t>
  </si>
  <si>
    <t>Bednění bočnic ztužujících pásů a věnců včetně vzpěr zřízení</t>
  </si>
  <si>
    <t>331666113</t>
  </si>
  <si>
    <t>https://podminky.urs.cz/item/CS_URS_2024_01/417351115</t>
  </si>
  <si>
    <t>(53,75+10,33+47,35+10,742*0,54)*2*0,3+(4,11+4,4+6,6+2,8)*0,3</t>
  </si>
  <si>
    <t>44,65*2*0,4+(3,765+2,87)*0,3</t>
  </si>
  <si>
    <t>10,33*2*0,4</t>
  </si>
  <si>
    <t>417351116</t>
  </si>
  <si>
    <t>Bednění bočnic ztužujících pásů a věnců včetně vzpěr odstranění</t>
  </si>
  <si>
    <t>11642432</t>
  </si>
  <si>
    <t>https://podminky.urs.cz/item/CS_URS_2024_01/417351116</t>
  </si>
  <si>
    <t>417361821</t>
  </si>
  <si>
    <t>Výztuž ztužujících pásů a věnců z betonářské oceli 10 505 (R) nebo BSt 500</t>
  </si>
  <si>
    <t>2084181298</t>
  </si>
  <si>
    <t>https://podminky.urs.cz/item/CS_URS_2024_01/417361821</t>
  </si>
  <si>
    <t>16,492*0,07</t>
  </si>
  <si>
    <t>981816366</t>
  </si>
  <si>
    <t>712341559</t>
  </si>
  <si>
    <t>Provedení povlakové krytiny střech plochých do 10° pásy přitavením NAIP v plné ploše</t>
  </si>
  <si>
    <t>-1551436965</t>
  </si>
  <si>
    <t>https://podminky.urs.cz/item/CS_URS_2024_01/712341559</t>
  </si>
  <si>
    <t>62836110</t>
  </si>
  <si>
    <t>pás asfaltový natavitelný oxidovaný s vložkou z hliníkové fólie / hliníkové fólie s textilií, se spalitelnou PE folií nebo jemnozrnným minerálním posypem tl 4,0mm</t>
  </si>
  <si>
    <t>-1040195103</t>
  </si>
  <si>
    <t>622,21*1,1655 'Přepočtené koeficientem množství</t>
  </si>
  <si>
    <t>712361702</t>
  </si>
  <si>
    <t>Provedení povlakové krytiny střech plochých do 10° fólií přilepenou bodově</t>
  </si>
  <si>
    <t>1284944558</t>
  </si>
  <si>
    <t>https://podminky.urs.cz/item/CS_URS_2024_01/712361702</t>
  </si>
  <si>
    <t>622,21</t>
  </si>
  <si>
    <t>28322000</t>
  </si>
  <si>
    <t>fólie hydroizolační střešní mPVC mechanicky kotvená šedá tl 2,0mm</t>
  </si>
  <si>
    <t>-1045041720</t>
  </si>
  <si>
    <t>712363004</t>
  </si>
  <si>
    <t>Provedení povlakové krytiny střech plochých do 10° fólií termoplastickou mPVC (měkčené PVC) aplikace fólie na oplechování (na tzv. fóliový plech) nalepením lepidlem v plné ploše</t>
  </si>
  <si>
    <t>-655839414</t>
  </si>
  <si>
    <t>https://podminky.urs.cz/item/CS_URS_2024_01/712363004</t>
  </si>
  <si>
    <t>56,25*0,75</t>
  </si>
  <si>
    <t>51,21*0,75</t>
  </si>
  <si>
    <t>-681562132</t>
  </si>
  <si>
    <t>80,596*1,1655 'Přepočtené koeficientem množství</t>
  </si>
  <si>
    <t>24552003</t>
  </si>
  <si>
    <t>lepidlo na podlahoviny univerzální</t>
  </si>
  <si>
    <t>937536353</t>
  </si>
  <si>
    <t>80,596*0,084 'Přepočtené koeficientem množství</t>
  </si>
  <si>
    <t>-1178314015</t>
  </si>
  <si>
    <t>762341013.R</t>
  </si>
  <si>
    <t>Bednění střech střech rovných sklonu do 60° s vyřezáním otvorů z dřevoštěpkových desek OSB šroubovaných na krokve na sraz, tloušťky desky 15 mm</t>
  </si>
  <si>
    <t>-291900097</t>
  </si>
  <si>
    <t>https://podminky.urs.cz/item/CS_URS_2024_01/762341013.R</t>
  </si>
  <si>
    <t>(59,0+5,1+51,2)*0,335</t>
  </si>
  <si>
    <t>Bednění boku nosníků</t>
  </si>
  <si>
    <t>762341037</t>
  </si>
  <si>
    <t>Bednění střech střech rovných sklonu do 60° s vyřezáním otvorů z dřevoštěpkových desek OSB šroubovaných na rošt na sraz, tloušťky desky 25 mm</t>
  </si>
  <si>
    <t>1723225793</t>
  </si>
  <si>
    <t>https://podminky.urs.cz/item/CS_URS_2024_01/762341037</t>
  </si>
  <si>
    <t>622,21+24,0</t>
  </si>
  <si>
    <t>762723421</t>
  </si>
  <si>
    <t>Montáž prostorových vázaných konstrukcí z lepených hranolů s použitím ocelových spojek (spojky ve specifikaci) průřezové plochy přes 120 do 224 cm2</t>
  </si>
  <si>
    <t>-1450817832</t>
  </si>
  <si>
    <t>https://podminky.urs.cz/item/CS_URS_2024_01/762723421</t>
  </si>
  <si>
    <t>5*(3,405+3,169+3,157) "120/160</t>
  </si>
  <si>
    <t>6*2,3 "120/160</t>
  </si>
  <si>
    <t>RMAT0029</t>
  </si>
  <si>
    <t>řezivo lepené GL 32 h</t>
  </si>
  <si>
    <t>-1487524190</t>
  </si>
  <si>
    <t>5*(3,405+3,169+3,157)*0,12*0,16</t>
  </si>
  <si>
    <t>6*2,3*0,12*0,16</t>
  </si>
  <si>
    <t>762723441</t>
  </si>
  <si>
    <t>Montáž prostorových vázaných konstrukcí z lepených hranolů s použitím ocelových spojek (spojky ve specifikaci) průřezové plochy přes 288 do 450 cm2</t>
  </si>
  <si>
    <t>554260081</t>
  </si>
  <si>
    <t>https://podminky.urs.cz/item/CS_URS_2024_01/762723441</t>
  </si>
  <si>
    <t>10,45"24/16</t>
  </si>
  <si>
    <t>RMAT0030</t>
  </si>
  <si>
    <t>2090275168</t>
  </si>
  <si>
    <t>10,45*0,24*0,16</t>
  </si>
  <si>
    <t>762723461</t>
  </si>
  <si>
    <t>Montáž prostorových vázaných konstrukcí z lepených hranolů s použitím ocelových spojek (spojky ve specifikaci) průřezové plochy přes 600 cm2</t>
  </si>
  <si>
    <t>-1701299310</t>
  </si>
  <si>
    <t>https://podminky.urs.cz/item/CS_URS_2024_01/762723461</t>
  </si>
  <si>
    <t>3*7,2 "240/450</t>
  </si>
  <si>
    <t>RMAT0028</t>
  </si>
  <si>
    <t>1320476616</t>
  </si>
  <si>
    <t>3*7,2*0,24*0,45 "240/450</t>
  </si>
  <si>
    <t>762723461.R</t>
  </si>
  <si>
    <t>Montáž prostorových vázaných konstrukcí z lepených hranolů s použitím ocelových spojek - pomocný materiál</t>
  </si>
  <si>
    <t>1254519816</t>
  </si>
  <si>
    <t>RMAT0031</t>
  </si>
  <si>
    <t>1272911386</t>
  </si>
  <si>
    <t>1,377 "dle SkŘ</t>
  </si>
  <si>
    <t>762795000.R</t>
  </si>
  <si>
    <t>Spojovací prostředky prostorových vázaných konstrukcí</t>
  </si>
  <si>
    <t>1158922133</t>
  </si>
  <si>
    <t>5,230 "specifikace dle SKŘ</t>
  </si>
  <si>
    <t>998762102</t>
  </si>
  <si>
    <t>Přesun hmot pro konstrukce tesařské stanovený z hmotnosti přesunovaného materiálu vodorovná dopravní vzdálenost do 50 m základní v objektech výšky přes 6 do 12 m</t>
  </si>
  <si>
    <t>-668017678</t>
  </si>
  <si>
    <t>https://podminky.urs.cz/item/CS_URS_2024_01/998762102</t>
  </si>
  <si>
    <t>763231419</t>
  </si>
  <si>
    <t>Podhled ze sádrovláknitých desek montáž desek na nosnou konstrukci tl. 2 x 12,5 mm</t>
  </si>
  <si>
    <t>-961671735</t>
  </si>
  <si>
    <t>https://podminky.urs.cz/item/CS_URS_2024_01/763231419</t>
  </si>
  <si>
    <t>Montáž na nosnou konstrukci střechy</t>
  </si>
  <si>
    <t>59591291</t>
  </si>
  <si>
    <t>deska sádrovláknitá protipožární tl 12,5mm</t>
  </si>
  <si>
    <t>975028640</t>
  </si>
  <si>
    <t>621,82*2,1 'Přepočtené koeficientem množství</t>
  </si>
  <si>
    <t>-16854061</t>
  </si>
  <si>
    <t>764111411</t>
  </si>
  <si>
    <t>Krytina ze svitků nebo tabulí z pozinkovaného plechu s úpravou u okapů, prostupů a výčnělků střechy rovné drážkováním ze svitků rš 670 mm, sklon střechy do 30°</t>
  </si>
  <si>
    <t>-1135088535</t>
  </si>
  <si>
    <t>https://podminky.urs.cz/item/CS_URS_2024_01/764111411</t>
  </si>
  <si>
    <t>764212403</t>
  </si>
  <si>
    <t>Oplechování střešních prvků z pozinkovaného plechu štítu závětrnou lištou rš 250 mm</t>
  </si>
  <si>
    <t>-67118026</t>
  </si>
  <si>
    <t>https://podminky.urs.cz/item/CS_URS_2024_01/764212403</t>
  </si>
  <si>
    <t>58,2 "K08</t>
  </si>
  <si>
    <t>764311405</t>
  </si>
  <si>
    <t>Lemování zdí z pozinkovaného plechu boční nebo horní rovné, střech s krytinou prejzovou nebo vlnitou rš 400 mm</t>
  </si>
  <si>
    <t>-141028175</t>
  </si>
  <si>
    <t>https://podminky.urs.cz/item/CS_URS_2024_01/764311405</t>
  </si>
  <si>
    <t>53,5 "K07</t>
  </si>
  <si>
    <t>764311406</t>
  </si>
  <si>
    <t>Lemování zdí z pozinkovaného plechu boční nebo horní rovné, střech s krytinou prejzovou nebo vlnitou rš 500 mm</t>
  </si>
  <si>
    <t>2093223546</t>
  </si>
  <si>
    <t>https://podminky.urs.cz/item/CS_URS_2024_01/764311406</t>
  </si>
  <si>
    <t>23,1 "K11</t>
  </si>
  <si>
    <t>764511403</t>
  </si>
  <si>
    <t>Žlab podokapní z pozinkovaného plechu včetně háků a čel půlkruhový rš 250 mm</t>
  </si>
  <si>
    <t>389559265</t>
  </si>
  <si>
    <t>https://podminky.urs.cz/item/CS_URS_2024_01/764511403</t>
  </si>
  <si>
    <t>11,5 "K02</t>
  </si>
  <si>
    <t>764511443</t>
  </si>
  <si>
    <t>Žlab podokapní z pozinkovaného plechu včetně háků a čel kotlík oválný (trychtýřový), rš žlabu/průměr svodu 250/80 mm</t>
  </si>
  <si>
    <t>1707227246</t>
  </si>
  <si>
    <t>https://podminky.urs.cz/item/CS_URS_2024_01/764511443</t>
  </si>
  <si>
    <t>764512429</t>
  </si>
  <si>
    <t>Žlab nadřímsový z pozinkovaného plechu hranatý, včetně čel a hrdel uložený v lůžku rš 800 mm</t>
  </si>
  <si>
    <t>1134574867</t>
  </si>
  <si>
    <t>https://podminky.urs.cz/item/CS_URS_2024_01/764512429</t>
  </si>
  <si>
    <t>70,25 "K05</t>
  </si>
  <si>
    <t>32,5 "K06</t>
  </si>
  <si>
    <t>764512432</t>
  </si>
  <si>
    <t>Žlab nadřímsový z pozinkovaného plechu hranatý, včetně čel a hrdel uložený v lůžku rš 1000 mm</t>
  </si>
  <si>
    <t>1441582723</t>
  </si>
  <si>
    <t>https://podminky.urs.cz/item/CS_URS_2024_01/764512432</t>
  </si>
  <si>
    <t>5,8 "K09</t>
  </si>
  <si>
    <t>764518402</t>
  </si>
  <si>
    <t>Svod z pozinkovaného plechu včetně objímek, kolen a odskoků hranatý, o straně 100 mm</t>
  </si>
  <si>
    <t>1320321984</t>
  </si>
  <si>
    <t>https://podminky.urs.cz/item/CS_URS_2024_01/764518402</t>
  </si>
  <si>
    <t>71,5 "K03</t>
  </si>
  <si>
    <t>22,5 "K04</t>
  </si>
  <si>
    <t>2088103078</t>
  </si>
  <si>
    <t>-600238034</t>
  </si>
  <si>
    <t>314394066</t>
  </si>
  <si>
    <t>10*2*(1,23+2,0)+3*2*(3,69*2,0)</t>
  </si>
  <si>
    <t>1,84+2*2,14</t>
  </si>
  <si>
    <t>2*(0,88+2*2,14)</t>
  </si>
  <si>
    <t>52159159</t>
  </si>
  <si>
    <t>125,32*1,05 'Přepočtené koeficientem množství</t>
  </si>
  <si>
    <t>622221021</t>
  </si>
  <si>
    <t>Montáž kontaktního zateplení lepením a mechanickým kotvením z desek minerální vlny s podélnou orientací vláken nebo kombinovaných (dodávka ve specifikaci) na vnější stěny, na podklad betonový nebo z lehčeného betonu, z tvárnic keramických nebo vápenopískových, tloušťky desek přes 80 do 120 mm</t>
  </si>
  <si>
    <t>-1742085065</t>
  </si>
  <si>
    <t>https://podminky.urs.cz/item/CS_URS_2024_01/622221021</t>
  </si>
  <si>
    <t>4*1,2*3,56</t>
  </si>
  <si>
    <t>0,9*3,56</t>
  </si>
  <si>
    <t>147294583</t>
  </si>
  <si>
    <t>20,292*1,05 'Přepočtené koeficientem množství</t>
  </si>
  <si>
    <t>1464545289</t>
  </si>
  <si>
    <t>38,13*2,0-8*1,23*2,0-3*3,69*2,0</t>
  </si>
  <si>
    <t>131422091</t>
  </si>
  <si>
    <t>34,44*1,05 'Přepočtené koeficientem množství</t>
  </si>
  <si>
    <t>1941177376</t>
  </si>
  <si>
    <t>"200mm</t>
  </si>
  <si>
    <t>3,12*1,9</t>
  </si>
  <si>
    <t>11,52*2,13</t>
  </si>
  <si>
    <t>2,78*3,1</t>
  </si>
  <si>
    <t>8,29*2,5-0,88*2,14</t>
  </si>
  <si>
    <t>4,08*2,8</t>
  </si>
  <si>
    <t>7,18*2,8</t>
  </si>
  <si>
    <t>6,65*2,46</t>
  </si>
  <si>
    <t>5,45*1,97</t>
  </si>
  <si>
    <t>2,7*1,81</t>
  </si>
  <si>
    <t>6,69*2,3</t>
  </si>
  <si>
    <t>2,7*1,6</t>
  </si>
  <si>
    <t>42,887*3,69-1,84*2,14-38,13*2,0 "250</t>
  </si>
  <si>
    <t>5,5*3,68 "250</t>
  </si>
  <si>
    <t>7,1*3,5 "300</t>
  </si>
  <si>
    <t>13,03*3,69-1,0*2,2-0,88*2,14 "300</t>
  </si>
  <si>
    <t>3,12*1,9 "300</t>
  </si>
  <si>
    <t>772418756</t>
  </si>
  <si>
    <t>317,419*1,05 'Přepočtené koeficientem množství</t>
  </si>
  <si>
    <t>622221221</t>
  </si>
  <si>
    <t>Montáž druhé vrstvy kontaktního zateplení lepením a mechanickým kotvením z desek z minerální vlny (dodávka ve specifikaci) na vnější stěny, na podklad betonový nebo z lehčeného betonu, z tvárnic keramických nebo vápenopískových, celkové tloušťky izolace přes 240 do 280 mm</t>
  </si>
  <si>
    <t>-128222698</t>
  </si>
  <si>
    <t>https://podminky.urs.cz/item/CS_URS_2024_01/622221221</t>
  </si>
  <si>
    <t>1863997240</t>
  </si>
  <si>
    <t>98,295*1,05 'Přepočtené koeficientem množství</t>
  </si>
  <si>
    <t>622221231</t>
  </si>
  <si>
    <t>Montáž druhé vrstvy kontaktního zateplení lepením a mechanickým kotvením z desek z minerální vlny (dodávka ve specifikaci) na vnější stěny, na podklad betonový nebo z lehčeného betonu, z tvárnic keramických nebo vápenopískových, celkové tloušťky izolace přes 280 do 320 mm</t>
  </si>
  <si>
    <t>-388601099</t>
  </si>
  <si>
    <t>https://podminky.urs.cz/item/CS_URS_2024_01/622221231</t>
  </si>
  <si>
    <t>-2101578178</t>
  </si>
  <si>
    <t>74,776*1,05 'Přepočtené koeficientem množství</t>
  </si>
  <si>
    <t>1279396155</t>
  </si>
  <si>
    <t>4*1,2+0,9 "100</t>
  </si>
  <si>
    <t>6,65+7,18+4,08+8,29+5,46+2,78+11,52+2,7+3,12+6,69+2,7 "200</t>
  </si>
  <si>
    <t>42,89+5,5 "250</t>
  </si>
  <si>
    <t>7,1+13,03 "300</t>
  </si>
  <si>
    <t>59051647</t>
  </si>
  <si>
    <t>profil zakládací Al tl 0,7mm pro ETICS pro izolant tl 100mm</t>
  </si>
  <si>
    <t>-2089706395</t>
  </si>
  <si>
    <t>5,7*1,05 'Přepočtené koeficientem množství</t>
  </si>
  <si>
    <t>413104104</t>
  </si>
  <si>
    <t>129,69*1,05 'Přepočtené koeficientem množství</t>
  </si>
  <si>
    <t>696104423</t>
  </si>
  <si>
    <t>1,81+2,3+1,6+3,5+6*3,56+3,69+2,46+2,8+2,8+3,69+3,68+2,5+1,97+3,1+2,13+1,9</t>
  </si>
  <si>
    <t>2*(38,13+2,0)</t>
  </si>
  <si>
    <t>24*2,0</t>
  </si>
  <si>
    <t>315082284</t>
  </si>
  <si>
    <t>205,99*1,05 'Přepočtené koeficientem množství</t>
  </si>
  <si>
    <t>-916474486</t>
  </si>
  <si>
    <t>-1307232186</t>
  </si>
  <si>
    <t>209013979</t>
  </si>
  <si>
    <t>800*60</t>
  </si>
  <si>
    <t>-17116245</t>
  </si>
  <si>
    <t>824205562</t>
  </si>
  <si>
    <t>713114125</t>
  </si>
  <si>
    <t>Tepelná foukaná izolace vodorovných konstrukcí z celulózových vláken do dutiny, tloušťky vrstvy přes 300 do 350 mm</t>
  </si>
  <si>
    <t>-657092003</t>
  </si>
  <si>
    <t>https://podminky.urs.cz/item/CS_URS_2024_01/713114125</t>
  </si>
  <si>
    <t>(622,21+24,0)*0,31*0,9 "výplň izolace mezi nosníky</t>
  </si>
  <si>
    <t>-1500642640</t>
  </si>
  <si>
    <t>-1268532370</t>
  </si>
  <si>
    <t>604,06*1,05 'Přepočtené koeficientem množství</t>
  </si>
  <si>
    <t>713141321</t>
  </si>
  <si>
    <t>Montáž tepelné izolace střech plochých spádovými klíny v ploše přilepenými asfaltem za horka zplna</t>
  </si>
  <si>
    <t>1358181983</t>
  </si>
  <si>
    <t>https://podminky.urs.cz/item/CS_URS_2024_01/713141321</t>
  </si>
  <si>
    <t>28376105</t>
  </si>
  <si>
    <t>klín izolační z XPS spádový</t>
  </si>
  <si>
    <t>1952683774</t>
  </si>
  <si>
    <t>622,21*0,075 "spád 20-130mm</t>
  </si>
  <si>
    <t>-2018302330</t>
  </si>
  <si>
    <t>-737172851</t>
  </si>
  <si>
    <t>1970690962</t>
  </si>
  <si>
    <t>1,23*2,0*10 "O02</t>
  </si>
  <si>
    <t>-866334256</t>
  </si>
  <si>
    <t>3 "O01</t>
  </si>
  <si>
    <t>55342511</t>
  </si>
  <si>
    <t>žaluzie Z-90 ovládaná klikou včetně příslušenství plochy do 8,0m2</t>
  </si>
  <si>
    <t>-855265638</t>
  </si>
  <si>
    <t>3,69*2,0*3 "O01</t>
  </si>
  <si>
    <t>786623039</t>
  </si>
  <si>
    <t>Montáž venkovních žaluzií do okenního nebo dveřního otvoru žaluziové schránky, délky do 1300 mm</t>
  </si>
  <si>
    <t>1456656961</t>
  </si>
  <si>
    <t>https://podminky.urs.cz/item/CS_URS_2024_01/786623039</t>
  </si>
  <si>
    <t>10 "O02</t>
  </si>
  <si>
    <t>-2108983328</t>
  </si>
  <si>
    <t>-417199104</t>
  </si>
  <si>
    <t>28376737</t>
  </si>
  <si>
    <t>kryt podomítkový PUR s izolací XPS 30 mm včetně kotvení pro žaluzii plochy do 8,0m2 š do 4,0m</t>
  </si>
  <si>
    <t>1479618143</t>
  </si>
  <si>
    <t>1188078294</t>
  </si>
  <si>
    <t>-2082287101</t>
  </si>
  <si>
    <t>SO 03 - Výtah - bezbariérovost</t>
  </si>
  <si>
    <t>01 - Výtah</t>
  </si>
  <si>
    <t>N00 - Nepojmenované práce</t>
  </si>
  <si>
    <t>-278218936</t>
  </si>
  <si>
    <t>3,38*5,31</t>
  </si>
  <si>
    <t>121151123</t>
  </si>
  <si>
    <t>Sejmutí ornice strojně při souvislé ploše přes 500 m2, tl. vrstvy do 200 mm</t>
  </si>
  <si>
    <t>782735796</t>
  </si>
  <si>
    <t>https://podminky.urs.cz/item/CS_URS_2024_01/121151123</t>
  </si>
  <si>
    <t>131251202</t>
  </si>
  <si>
    <t>Hloubení zapažených jam a zářezů strojně s urovnáním dna do předepsaného profilu a spádu v hornině třídy těžitelnosti I skupiny 3 přes 20 do 50 m3</t>
  </si>
  <si>
    <t>1440810869</t>
  </si>
  <si>
    <t>https://podminky.urs.cz/item/CS_URS_2024_01/131251202</t>
  </si>
  <si>
    <t>2,89*3,38*3,45</t>
  </si>
  <si>
    <t>3,38*2,42*0,3</t>
  </si>
  <si>
    <t>151201201</t>
  </si>
  <si>
    <t>Zřízení pažení stěn výkopu bez rozepření nebo vzepření zátažné, hloubky do 4 m</t>
  </si>
  <si>
    <t>901817260</t>
  </si>
  <si>
    <t>https://podminky.urs.cz/item/CS_URS_2024_01/151201201</t>
  </si>
  <si>
    <t>(2,89+3,38+3,38)*3,65</t>
  </si>
  <si>
    <t>151201211</t>
  </si>
  <si>
    <t>Odstranění pažení stěn výkopu bez rozepření nebo vzepření s uložením pažin na vzdálenost do 3 m od okraje výkopu zátažné, hloubky do 4 m</t>
  </si>
  <si>
    <t>-1359451343</t>
  </si>
  <si>
    <t>https://podminky.urs.cz/item/CS_URS_2024_01/151201211</t>
  </si>
  <si>
    <t>151201401</t>
  </si>
  <si>
    <t>Zřízení vzepření zapažených stěn výkopů s potřebným přepažováním při pažení zátažném, hloubky do 4 m</t>
  </si>
  <si>
    <t>-131157323</t>
  </si>
  <si>
    <t>https://podminky.urs.cz/item/CS_URS_2024_01/151201401</t>
  </si>
  <si>
    <t>(2,89+2,89+3,38+3,38)*3,65</t>
  </si>
  <si>
    <t>151201411</t>
  </si>
  <si>
    <t>Odstranění vzepření stěn výkopů s uložením materiálu na vzdálenost do 3 m od kraje výkopu při pažení zátažném, hloubky do 4 m</t>
  </si>
  <si>
    <t>-2001605207</t>
  </si>
  <si>
    <t>https://podminky.urs.cz/item/CS_URS_2024_01/151201411</t>
  </si>
  <si>
    <t>-284532711</t>
  </si>
  <si>
    <t>2,89*3,38*3,65</t>
  </si>
  <si>
    <t>3,38*2,42*0,5</t>
  </si>
  <si>
    <t>-1591297665</t>
  </si>
  <si>
    <t>39,744*5</t>
  </si>
  <si>
    <t>1445623903</t>
  </si>
  <si>
    <t>17,948*0,2 "Ornice</t>
  </si>
  <si>
    <t>36,154 "stavební jáma</t>
  </si>
  <si>
    <t>-1029539165</t>
  </si>
  <si>
    <t>-555881022</t>
  </si>
  <si>
    <t>36,154*1,8 "stavební jáma</t>
  </si>
  <si>
    <t>-1289619966</t>
  </si>
  <si>
    <t>Podkladní beton</t>
  </si>
  <si>
    <t>2,9*3,38*0,1 "dno výtahové šachty</t>
  </si>
  <si>
    <t>2,42*3,38*0,1 "dno 2.stanice</t>
  </si>
  <si>
    <t>1941207776</t>
  </si>
  <si>
    <t>2,9*3,38*0,35 "dno výtahové šachty</t>
  </si>
  <si>
    <t>2,42*3,38*0,25 "dno 2.stanice</t>
  </si>
  <si>
    <t>-149755105</t>
  </si>
  <si>
    <t>(2*3,38+2,89)*0,35+(3,38+2,42)*0,25</t>
  </si>
  <si>
    <t>1287726328</t>
  </si>
  <si>
    <t>-333549076</t>
  </si>
  <si>
    <t>0,569 "dle SKŘ</t>
  </si>
  <si>
    <t>-1724399417</t>
  </si>
  <si>
    <t>(2*3,13+2,89)*3,17*0,25 "výtahová šachta</t>
  </si>
  <si>
    <t>3,38*0,12*0,215 "nabetonávka desky v 2.stanice</t>
  </si>
  <si>
    <t>-1973348515</t>
  </si>
  <si>
    <t>(3,38*2+2,89+2*3,13+2,39)*3,2</t>
  </si>
  <si>
    <t>379020542</t>
  </si>
  <si>
    <t>279361821</t>
  </si>
  <si>
    <t>Výztuž základových zdí nosných svislých nebo odkloněných od svislice, rovinných nebo oblých, deskových nebo žebrových, včetně výztuže jejich žeber z betonářské oceli 10 505 (R) nebo BSt 500</t>
  </si>
  <si>
    <t>1815894411</t>
  </si>
  <si>
    <t>https://podminky.urs.cz/item/CS_URS_2024_01/279361821</t>
  </si>
  <si>
    <t>2,114 "dle SKŘ</t>
  </si>
  <si>
    <t>337173111</t>
  </si>
  <si>
    <t>Montáž ocelové konstrukce skeletu budov počtu podlaží 3 až 4</t>
  </si>
  <si>
    <t>1547148629</t>
  </si>
  <si>
    <t>https://podminky.urs.cz/item/CS_URS_2024_01/337173111</t>
  </si>
  <si>
    <t>Montáž konstrukce výtahu</t>
  </si>
  <si>
    <t>11,00943 "CFRHS 140x140x8,8</t>
  </si>
  <si>
    <t>0,15148 "L 100x75x9</t>
  </si>
  <si>
    <t>CFRHS 140x140x8.8</t>
  </si>
  <si>
    <t>-1212298319</t>
  </si>
  <si>
    <t>13332004</t>
  </si>
  <si>
    <t>úhelník ocelový nerovnostranný jakost S235JR (11 375) 100x75x9mm</t>
  </si>
  <si>
    <t>-1980873413</t>
  </si>
  <si>
    <t>-118982461</t>
  </si>
  <si>
    <t>2*2,67*3,38*0,15</t>
  </si>
  <si>
    <t>5,2*3,38*0,15</t>
  </si>
  <si>
    <t>-1956675801</t>
  </si>
  <si>
    <t>2*2,67*3,38</t>
  </si>
  <si>
    <t>5,2*3,38</t>
  </si>
  <si>
    <t>837200105</t>
  </si>
  <si>
    <t>411354331</t>
  </si>
  <si>
    <t>Podpěrná konstrukce stropů - desek, kleneb a skořepin výška podepření přes 4 do 6 m tloušťka stropu přes 5 do 15 cm zřízení</t>
  </si>
  <si>
    <t>942960257</t>
  </si>
  <si>
    <t>https://podminky.urs.cz/item/CS_URS_2024_01/411354331</t>
  </si>
  <si>
    <t>411354332</t>
  </si>
  <si>
    <t>Podpěrná konstrukce stropů - desek, kleneb a skořepin výška podepření přes 4 do 6 m tloušťka stropu přes 5 do 15 cm odstranění</t>
  </si>
  <si>
    <t>-1084429487</t>
  </si>
  <si>
    <t>https://podminky.urs.cz/item/CS_URS_2024_01/411354332</t>
  </si>
  <si>
    <t>-1452751853</t>
  </si>
  <si>
    <t>0,779 "výztuž dle SKŘ</t>
  </si>
  <si>
    <t>631342322</t>
  </si>
  <si>
    <t>Cementová litá pěna - pěnobeton s polystyrénem objemové hmotnosti 400 kg/m3, tl. přes 80 do 120 mm</t>
  </si>
  <si>
    <t>-1179686941</t>
  </si>
  <si>
    <t>https://podminky.urs.cz/item/CS_URS_2024_01/631342322</t>
  </si>
  <si>
    <t>5,2*3,27*(0,04+0,15)/2</t>
  </si>
  <si>
    <t>-1367006369</t>
  </si>
  <si>
    <t>ochranná vrstva hydroizolace</t>
  </si>
  <si>
    <t>2,9*3,38 "dno výtahové šachty</t>
  </si>
  <si>
    <t>2,42*3,38 "dno 2.stanice</t>
  </si>
  <si>
    <t>632451234</t>
  </si>
  <si>
    <t>Potěr cementový samonivelační litý tř. C 25, tl. přes 45 do 50 mm</t>
  </si>
  <si>
    <t>1680083950</t>
  </si>
  <si>
    <t>https://podminky.urs.cz/item/CS_URS_2024_01/632451234</t>
  </si>
  <si>
    <t>2,53*3,13 "1.NP</t>
  </si>
  <si>
    <t>2*2,67*3,27 "podesty</t>
  </si>
  <si>
    <t>632451292</t>
  </si>
  <si>
    <t>Potěr cementový samonivelační litý Příplatek k cenám za každých dalších i započatých 5 mm tloušťky přes 50 mm tř. C 25</t>
  </si>
  <si>
    <t>1183315500</t>
  </si>
  <si>
    <t>https://podminky.urs.cz/item/CS_URS_2024_01/632451292</t>
  </si>
  <si>
    <t>18*2,53*3,13 "1.NP</t>
  </si>
  <si>
    <t>6*2*2,67*3,27 "podesty</t>
  </si>
  <si>
    <t>-1047548132</t>
  </si>
  <si>
    <t>-432208944</t>
  </si>
  <si>
    <t>15955941</t>
  </si>
  <si>
    <t>-1579585602</t>
  </si>
  <si>
    <t>17,982*1,1655 'Přepočtené koeficientem množství</t>
  </si>
  <si>
    <t>816696436</t>
  </si>
  <si>
    <t>(2*3,38+2,89)*3,57 "výtahová šachta</t>
  </si>
  <si>
    <t>1575776168</t>
  </si>
  <si>
    <t>34,451*1,221 'Přepočtené koeficientem množství</t>
  </si>
  <si>
    <t>-963444800</t>
  </si>
  <si>
    <t>712363001</t>
  </si>
  <si>
    <t>Provedení povlakové krytiny střech plochých do 10° fólií termoplastickou mPVC (měkčené PVC) rozvinutí a natažení fólie v ploše</t>
  </si>
  <si>
    <t>2025289803</t>
  </si>
  <si>
    <t>https://podminky.urs.cz/item/CS_URS_2024_01/712363001</t>
  </si>
  <si>
    <t>5,2*3,27</t>
  </si>
  <si>
    <t>-921509568</t>
  </si>
  <si>
    <t>17,004*1,1655 'Přepočtené koeficientem množství</t>
  </si>
  <si>
    <t>712363008</t>
  </si>
  <si>
    <t>Provedení povlakové krytiny střech plochých do 10° fólií termoplastickou mPVC (měkčené PVC) pojistné opatření spoje fólií pruhem fólie horkovzdušným navařením</t>
  </si>
  <si>
    <t>-830523804</t>
  </si>
  <si>
    <t>https://podminky.urs.cz/item/CS_URS_2024_01/712363008</t>
  </si>
  <si>
    <t>(5,2+3,27)*2</t>
  </si>
  <si>
    <t>2059500544</t>
  </si>
  <si>
    <t>16,94*0,4 'Přepočtené koeficientem množství</t>
  </si>
  <si>
    <t>372524769</t>
  </si>
  <si>
    <t>713111128</t>
  </si>
  <si>
    <t>Montáž tepelné izolace stropů rohožemi, pásy, dílci, deskami, bloky (izolační materiál ve specifikaci) rovných spodem lepením celoplošně s mechanickým kotvením</t>
  </si>
  <si>
    <t>1156047634</t>
  </si>
  <si>
    <t>https://podminky.urs.cz/item/CS_URS_2024_01/713111128</t>
  </si>
  <si>
    <t>2,99*(2,39+2,39) "střecha</t>
  </si>
  <si>
    <t>2*2,99*2,39 "podesty</t>
  </si>
  <si>
    <t>63152381.R</t>
  </si>
  <si>
    <t>deska tepelně izolační minerální kontaktních pro podhledy finální s povrchovou úpravou λ=0,033 tl 140mm</t>
  </si>
  <si>
    <t>1708570947</t>
  </si>
  <si>
    <t>28,584*1,05 'Přepočtené koeficientem množství</t>
  </si>
  <si>
    <t>1075022724</t>
  </si>
  <si>
    <t>28372305</t>
  </si>
  <si>
    <t>deska EPS 100 pro konstrukce s běžným zatížením λ=0,037 tl 50mm</t>
  </si>
  <si>
    <t>-667002885</t>
  </si>
  <si>
    <t>2,67*3,27 "podesta 2.NP</t>
  </si>
  <si>
    <t>8,731*1,05 'Přepočtené koeficientem množství</t>
  </si>
  <si>
    <t>28372321</t>
  </si>
  <si>
    <t>deska EPS 100 pro konstrukce s běžným zatížením λ=0,037 tl 200mm</t>
  </si>
  <si>
    <t>-1042542450</t>
  </si>
  <si>
    <t>2,67*3,27 "podesta 4.NP</t>
  </si>
  <si>
    <t>713131242</t>
  </si>
  <si>
    <t>Montáž tepelné izolace stěn rohožemi, pásy, deskami, dílci, bloky (izolační materiál ve specifikaci) lepením celoplošně s mechanickým kotvením, tloušťky izolace přes 100 do 140 mm</t>
  </si>
  <si>
    <t>-1299063297</t>
  </si>
  <si>
    <t>https://podminky.urs.cz/item/CS_URS_2024_01/713131242</t>
  </si>
  <si>
    <t>2,99*1,26</t>
  </si>
  <si>
    <t>-1493566652</t>
  </si>
  <si>
    <t>3,767*1,05 'Přepočtené koeficientem množství</t>
  </si>
  <si>
    <t>998713101</t>
  </si>
  <si>
    <t>Přesun hmot pro izolace tepelné stanovený z hmotnosti přesunovaného materiálu vodorovná dopravní vzdálenost do 50 m s užitím mechanizace v objektech výšky do 6 m</t>
  </si>
  <si>
    <t>55661873</t>
  </si>
  <si>
    <t>https://podminky.urs.cz/item/CS_URS_2024_01/998713101</t>
  </si>
  <si>
    <t>766660731</t>
  </si>
  <si>
    <t>Montáž dveřních doplňků dveřního kování bezpečnostního zámku</t>
  </si>
  <si>
    <t>-43270224</t>
  </si>
  <si>
    <t>https://podminky.urs.cz/item/CS_URS_2024_01/766660731</t>
  </si>
  <si>
    <t>cylindrická vložka</t>
  </si>
  <si>
    <t>502331896</t>
  </si>
  <si>
    <t>766660733</t>
  </si>
  <si>
    <t>Montáž dveřních doplňků dveřního kování bezpečnostního štítku s klikou</t>
  </si>
  <si>
    <t>-404093515</t>
  </si>
  <si>
    <t>https://podminky.urs.cz/item/CS_URS_2024_01/766660733</t>
  </si>
  <si>
    <t>54914123</t>
  </si>
  <si>
    <t>kování rozetové klika/klika</t>
  </si>
  <si>
    <t>-929914628</t>
  </si>
  <si>
    <t>998766101</t>
  </si>
  <si>
    <t>Přesun hmot pro konstrukce truhlářské stanovený z hmotnosti přesunovaného materiálu vodorovná dopravní vzdálenost do 50 m základní v objektech výšky do 6 m</t>
  </si>
  <si>
    <t>-1025823967</t>
  </si>
  <si>
    <t>https://podminky.urs.cz/item/CS_URS_2024_01/998766101</t>
  </si>
  <si>
    <t>767248110</t>
  </si>
  <si>
    <t>Montáž ochranné konstrukce výtahových šachet průběžné nebo obtáčející schodiště, s úpravou pro zasklení</t>
  </si>
  <si>
    <t>-378727463</t>
  </si>
  <si>
    <t>https://podminky.urs.cz/item/CS_URS_2024_01/767248110</t>
  </si>
  <si>
    <t>3,3*14,73-3*1,6*2,1</t>
  </si>
  <si>
    <t>konstrukce výtahových šachet</t>
  </si>
  <si>
    <t>-239173942</t>
  </si>
  <si>
    <t>-709524854</t>
  </si>
  <si>
    <t>panely tvořené ocelovým rámem vyplněné průsvitným polykarbonátem</t>
  </si>
  <si>
    <t>-2011985113</t>
  </si>
  <si>
    <t>767416114</t>
  </si>
  <si>
    <t>Montáž lehkých obvodových plášťů rastrová (roštová) konstrukce tvořená lehkou nosnou rámovou konstrukcí sestavenou na místě ze stavebních prvků s průhlednými výplňovými panely výšky budovy přes 12 do 24 m</t>
  </si>
  <si>
    <t>-127686729</t>
  </si>
  <si>
    <t>https://podminky.urs.cz/item/CS_URS_2024_01/767416114</t>
  </si>
  <si>
    <t>(5,256+3,33)*14,73</t>
  </si>
  <si>
    <t>-2*0,3*0,61 "větrací mřížka</t>
  </si>
  <si>
    <t>fasáda LOP včetně vchodových dveří v 1.NP</t>
  </si>
  <si>
    <t>-1666774029</t>
  </si>
  <si>
    <t>767810113.R</t>
  </si>
  <si>
    <t>Montáž větracích mřížek ocelových čtyřhranných, průřezu přes 0,09 m2</t>
  </si>
  <si>
    <t>-137346775</t>
  </si>
  <si>
    <t>vetrací mřížka nerezová 300x610mm</t>
  </si>
  <si>
    <t>-1835412702</t>
  </si>
  <si>
    <t>767893125</t>
  </si>
  <si>
    <t>Montáž stříšek nad venkovními vstupy z kovových profilů kotvených k nosné konstrukci pomocí konzol, výplň ze skla rovná, šířky do 1,50 m</t>
  </si>
  <si>
    <t>-1044863047</t>
  </si>
  <si>
    <t>https://podminky.urs.cz/item/CS_URS_2024_01/767893125</t>
  </si>
  <si>
    <t>63437000</t>
  </si>
  <si>
    <t>stříška vchodová rovná, kotvená pomocí konzol, nerezový rám, výplň vrstvené bezpečnostní sklo 1400x900mm</t>
  </si>
  <si>
    <t>-1473210860</t>
  </si>
  <si>
    <t>-1864109594</t>
  </si>
  <si>
    <t>388664507</t>
  </si>
  <si>
    <t>-783593728</t>
  </si>
  <si>
    <t>2,39+0,53+0,78 "1.NP</t>
  </si>
  <si>
    <t>2*(2,39+0,47+0,84) "podesty</t>
  </si>
  <si>
    <t>1583947563</t>
  </si>
  <si>
    <t>1954582572</t>
  </si>
  <si>
    <t>364949091</t>
  </si>
  <si>
    <t>25,381*1,1 'Přepočtené koeficientem množství</t>
  </si>
  <si>
    <t>-612372391</t>
  </si>
  <si>
    <t>1129986684</t>
  </si>
  <si>
    <t>866699643</t>
  </si>
  <si>
    <t>322,26*0,526 "140x140</t>
  </si>
  <si>
    <t>12,78*0,341 "Profil L</t>
  </si>
  <si>
    <t>303796524</t>
  </si>
  <si>
    <t>-501579732</t>
  </si>
  <si>
    <t>2*322,26*0,526 "140x140</t>
  </si>
  <si>
    <t>2*12,78*0,341 "Profil L</t>
  </si>
  <si>
    <t>-1013516029</t>
  </si>
  <si>
    <t>2056485543</t>
  </si>
  <si>
    <t>-1191664061</t>
  </si>
  <si>
    <t>HZS2131</t>
  </si>
  <si>
    <t>Hodinové zúčtovací sazby profesí PSV provádění stavebních konstrukcí zámečník</t>
  </si>
  <si>
    <t>1761136531</t>
  </si>
  <si>
    <t>https://podminky.urs.cz/item/CS_URS_2024_01/HZS2131</t>
  </si>
  <si>
    <t>50 "předpokládané další stavební práce</t>
  </si>
  <si>
    <t>HZS3241</t>
  </si>
  <si>
    <t>Hodinové zúčtovací sazby montáží technologických zařízení na stavebních objektech montér výtahář</t>
  </si>
  <si>
    <t>-880716111</t>
  </si>
  <si>
    <t>https://podminky.urs.cz/item/CS_URS_2024_01/HZS3241</t>
  </si>
  <si>
    <t>150 "montáž a seřízení</t>
  </si>
  <si>
    <t>N00</t>
  </si>
  <si>
    <t>Nepojmenované práce</t>
  </si>
  <si>
    <t>Automatické výtahové dveře</t>
  </si>
  <si>
    <t>-1038633978</t>
  </si>
  <si>
    <t>Lanový výtah, rozměr kabiny min. 1100x1400mm, 2 dveře, transportní výška max 14 m</t>
  </si>
  <si>
    <t>143585345</t>
  </si>
  <si>
    <t>846286952</t>
  </si>
  <si>
    <t xml:space="preserve">SO 04 - Stavební úpravy stávající školy </t>
  </si>
  <si>
    <t>310238211</t>
  </si>
  <si>
    <t>Zazdívka otvorů ve zdivu nadzákladovém cihlami pálenými plochy přes 0,25 m2 do 1 m2 na maltu vápenocementovou</t>
  </si>
  <si>
    <t>-1834437437</t>
  </si>
  <si>
    <t>https://podminky.urs.cz/item/CS_URS_2024_01/310238211</t>
  </si>
  <si>
    <t>0,86*0,7 "2.MP</t>
  </si>
  <si>
    <t>1544969929</t>
  </si>
  <si>
    <t>2,08*0,7 "1.MP</t>
  </si>
  <si>
    <t>1,42*0,7 "3.NP</t>
  </si>
  <si>
    <t>1980030150</t>
  </si>
  <si>
    <t>3,87*3,08-1,7*2,15 "1.MP</t>
  </si>
  <si>
    <t>457343226</t>
  </si>
  <si>
    <t>2 "P1</t>
  </si>
  <si>
    <t>317142442</t>
  </si>
  <si>
    <t>Překlady nenosné z pórobetonu osazené do tenkého maltového lože, výšky do 250 mm, šířky překladu 150 mm, délky překladu přes 1000 do 1250 mm</t>
  </si>
  <si>
    <t>-149280446</t>
  </si>
  <si>
    <t>https://podminky.urs.cz/item/CS_URS_2024_01/317142442</t>
  </si>
  <si>
    <t>2 "P3</t>
  </si>
  <si>
    <t>1293004113</t>
  </si>
  <si>
    <t>1312155104</t>
  </si>
  <si>
    <t>3*2,1*0,14*0,7 "P21</t>
  </si>
  <si>
    <t>1*2,8*0,18*0,7 "P22</t>
  </si>
  <si>
    <t>-736724593</t>
  </si>
  <si>
    <t>6*2,1*0,016 "P21</t>
  </si>
  <si>
    <t>1453978423</t>
  </si>
  <si>
    <t>-2119666555</t>
  </si>
  <si>
    <t>342272245</t>
  </si>
  <si>
    <t>Příčky z pórobetonových tvárnic hladkých na tenké maltové lože objemová hmotnost do 500 kg/m3, tloušťka příčky 150 mm</t>
  </si>
  <si>
    <t>-1266137978</t>
  </si>
  <si>
    <t>https://podminky.urs.cz/item/CS_URS_2024_01/342272245</t>
  </si>
  <si>
    <t>(2,03+0,15+1,225)*3,08 "1.MP</t>
  </si>
  <si>
    <t>(10,2+2,825)*2,6 -2*0,98*2,14 "3.MP</t>
  </si>
  <si>
    <t>-2123202692</t>
  </si>
  <si>
    <t>Překlady z nosníků I 240</t>
  </si>
  <si>
    <t>6*2,1*0,14*2 "P21</t>
  </si>
  <si>
    <t>2*2,8*0,18*2 "P22</t>
  </si>
  <si>
    <t>-1460979081</t>
  </si>
  <si>
    <t>10,95 "101</t>
  </si>
  <si>
    <t>10,03 "102</t>
  </si>
  <si>
    <t>8,26 "103</t>
  </si>
  <si>
    <t>13,42 "S.102</t>
  </si>
  <si>
    <t>4,86 "201</t>
  </si>
  <si>
    <t>2 "S.201</t>
  </si>
  <si>
    <t>29,17 "302</t>
  </si>
  <si>
    <t>23,92 "303</t>
  </si>
  <si>
    <t>11,63 "305</t>
  </si>
  <si>
    <t>4,86 "S.301</t>
  </si>
  <si>
    <t>1500751881</t>
  </si>
  <si>
    <t>44,07 "101</t>
  </si>
  <si>
    <t>8,35 "102</t>
  </si>
  <si>
    <t>14,86 "103</t>
  </si>
  <si>
    <t>20 "S.102</t>
  </si>
  <si>
    <t>55,3 "201</t>
  </si>
  <si>
    <t>56,76 "202</t>
  </si>
  <si>
    <t>54,22 "302</t>
  </si>
  <si>
    <t>23,15 "303</t>
  </si>
  <si>
    <t>93,5 "304</t>
  </si>
  <si>
    <t>-846404464</t>
  </si>
  <si>
    <t>-395766964</t>
  </si>
  <si>
    <t>2 "D01</t>
  </si>
  <si>
    <t>4 "D03</t>
  </si>
  <si>
    <t>683285932</t>
  </si>
  <si>
    <t>55331557</t>
  </si>
  <si>
    <t>zárubeň jednokřídlá ocelová pro zdění s protipožární úpravou tl stěny 75-100mm rozměru 800/1970, 2100mm</t>
  </si>
  <si>
    <t>-1708393844</t>
  </si>
  <si>
    <t>-1831960807</t>
  </si>
  <si>
    <t>904997793</t>
  </si>
  <si>
    <t>-264034479</t>
  </si>
  <si>
    <t>-764509703</t>
  </si>
  <si>
    <t>1749786846</t>
  </si>
  <si>
    <t>2,29*1,16 "1.MP</t>
  </si>
  <si>
    <t>2,29*1,16 "2.MP</t>
  </si>
  <si>
    <t>2,29*1,16 "3.MP</t>
  </si>
  <si>
    <t>2,29*1,16 "3.NP</t>
  </si>
  <si>
    <t>968072455</t>
  </si>
  <si>
    <t>Vybourání kovových rámů oken s křídly, dveřních zárubní, vrat, stěn, ostění nebo obkladů dveřních zárubní, plochy do 2 m2</t>
  </si>
  <si>
    <t>-950606176</t>
  </si>
  <si>
    <t>https://podminky.urs.cz/item/CS_URS_2024_01/968072455</t>
  </si>
  <si>
    <t>0,88*2,14 "2.MP</t>
  </si>
  <si>
    <t>0,88*2,14 "3.MP</t>
  </si>
  <si>
    <t>968072456</t>
  </si>
  <si>
    <t>Vybourání kovových rámů oken s křídly, dveřních zárubní, vrat, stěn, ostění nebo obkladů dveřních zárubní, plochy přes 2 m2</t>
  </si>
  <si>
    <t>-966671599</t>
  </si>
  <si>
    <t>https://podminky.urs.cz/item/CS_URS_2024_01/968072456</t>
  </si>
  <si>
    <t>1,68*2,14 "2.MP</t>
  </si>
  <si>
    <t>1638410038</t>
  </si>
  <si>
    <t>2*0,88*2,14 "1.MP</t>
  </si>
  <si>
    <t>-1663441099</t>
  </si>
  <si>
    <t>1,6*1,74*0,7 "1.MP</t>
  </si>
  <si>
    <t>1,6*0,98*0,7 "2.MP</t>
  </si>
  <si>
    <t>1,6*0,78*0,7 "3.MP</t>
  </si>
  <si>
    <t>1,6*1,33*0,7 "3.NP</t>
  </si>
  <si>
    <t>2061100944</t>
  </si>
  <si>
    <t>566731882</t>
  </si>
  <si>
    <t>134535736</t>
  </si>
  <si>
    <t>27,078*14 'Přepočtené koeficientem množství</t>
  </si>
  <si>
    <t>-507894578</t>
  </si>
  <si>
    <t>-434783951</t>
  </si>
  <si>
    <t>-2128536436</t>
  </si>
  <si>
    <t>1208711615</t>
  </si>
  <si>
    <t>14,04 "302</t>
  </si>
  <si>
    <t>20,06 "303</t>
  </si>
  <si>
    <t>-26238660</t>
  </si>
  <si>
    <t>48,6 "302</t>
  </si>
  <si>
    <t>-501351449</t>
  </si>
  <si>
    <t>59,4 "302</t>
  </si>
  <si>
    <t>1120893468</t>
  </si>
  <si>
    <t>59,4-1,8*6,0 "302</t>
  </si>
  <si>
    <t>48,6*1,05 'Přepočtené koeficientem množství</t>
  </si>
  <si>
    <t>-338621356</t>
  </si>
  <si>
    <t>1,8*6,0 "302</t>
  </si>
  <si>
    <t>786922910</t>
  </si>
  <si>
    <t>73,44 "302</t>
  </si>
  <si>
    <t>424163029</t>
  </si>
  <si>
    <t>73,44*1,02 'Přepočtené koeficientem množství</t>
  </si>
  <si>
    <t>1806143639</t>
  </si>
  <si>
    <t>766622116</t>
  </si>
  <si>
    <t>Montáž oken plastových včetně montáže rámu plochy přes 1 m2 pevných do zdiva, výšky přes 1,5 do 2,5 m</t>
  </si>
  <si>
    <t>1231180115</t>
  </si>
  <si>
    <t>https://podminky.urs.cz/item/CS_URS_2024_01/766622116</t>
  </si>
  <si>
    <t>0,69*2,1 "O01</t>
  </si>
  <si>
    <t>61140046</t>
  </si>
  <si>
    <t>okno plastové s fixním zasklením trojsklo přes plochu 1m2 v 1,5-2,5m</t>
  </si>
  <si>
    <t>-1438449242</t>
  </si>
  <si>
    <t>-1344998704</t>
  </si>
  <si>
    <t>Vnitřní dveře, protipožární, jednoukřídlé, 800x2100, otočné, plné, hladké, včetně kování</t>
  </si>
  <si>
    <t>-667106891</t>
  </si>
  <si>
    <t>172238663</t>
  </si>
  <si>
    <t>Vnitřní dveře, protipožární, jednoukřídlé, 900x2100, otočné, plné, hladké, včetně kování, zvukové izolační protihlukové dveře Rw=min. 32 dB</t>
  </si>
  <si>
    <t>-2110516201</t>
  </si>
  <si>
    <t>1568729850</t>
  </si>
  <si>
    <t>Vnitřní dveře, protipožární, dvoukřídlé, 1600x2100, otočné, prosklené, včetně kování</t>
  </si>
  <si>
    <t>-414987859</t>
  </si>
  <si>
    <t>766660012</t>
  </si>
  <si>
    <t>Montáž dveřních křídel dřevěných nebo plastových otevíravých do ocelové zárubně povrchově upravených dvoukřídlových, šířky přes 1450 mm</t>
  </si>
  <si>
    <t>1572782255</t>
  </si>
  <si>
    <t>https://podminky.urs.cz/item/CS_URS_2024_01/766660012</t>
  </si>
  <si>
    <t>-487049817</t>
  </si>
  <si>
    <t>766691914</t>
  </si>
  <si>
    <t>Ostatní práce vyvěšení nebo zavěšení křídel dřevěných dveřních, plochy do 2 m2</t>
  </si>
  <si>
    <t>28205001</t>
  </si>
  <si>
    <t>https://podminky.urs.cz/item/CS_URS_2024_01/766691914</t>
  </si>
  <si>
    <t>2137591846</t>
  </si>
  <si>
    <t>1460262108</t>
  </si>
  <si>
    <t>Dlažba v místech nových zdí</t>
  </si>
  <si>
    <t>1,2 "103</t>
  </si>
  <si>
    <t>1,5 "305</t>
  </si>
  <si>
    <t>771471810</t>
  </si>
  <si>
    <t>Demontáž soklíků z dlaždic keramických kladených do malty rovných</t>
  </si>
  <si>
    <t>1965312023</t>
  </si>
  <si>
    <t>https://podminky.urs.cz/item/CS_URS_2024_01/771471810</t>
  </si>
  <si>
    <t>18,41 "S.101</t>
  </si>
  <si>
    <t>20,07"S.202</t>
  </si>
  <si>
    <t>21,02 "S.203</t>
  </si>
  <si>
    <t>37,13 "301</t>
  </si>
  <si>
    <t>844479420</t>
  </si>
  <si>
    <t>4,13 "305</t>
  </si>
  <si>
    <t>2,09 "S.301</t>
  </si>
  <si>
    <t>813501244</t>
  </si>
  <si>
    <t>771571810</t>
  </si>
  <si>
    <t>Demontáž podlah z dlaždic keramických kladených do malty</t>
  </si>
  <si>
    <t>-1677610625</t>
  </si>
  <si>
    <t>https://podminky.urs.cz/item/CS_URS_2024_01/771571810</t>
  </si>
  <si>
    <t>18,53 "S.101</t>
  </si>
  <si>
    <t>24,47 "S.202</t>
  </si>
  <si>
    <t>27,74 "S.203</t>
  </si>
  <si>
    <t>102,66 "301</t>
  </si>
  <si>
    <t>1713376596</t>
  </si>
  <si>
    <t>-2130438507</t>
  </si>
  <si>
    <t>2,7*1,1 'Přepočtené koeficientem množství</t>
  </si>
  <si>
    <t>640546568</t>
  </si>
  <si>
    <t>607480268</t>
  </si>
  <si>
    <t>1702264304</t>
  </si>
  <si>
    <t>288007749</t>
  </si>
  <si>
    <t>15,54 "101</t>
  </si>
  <si>
    <t>2,49 "102</t>
  </si>
  <si>
    <t>28,77 "201</t>
  </si>
  <si>
    <t>24,88 "202</t>
  </si>
  <si>
    <t>25,59 "304</t>
  </si>
  <si>
    <t>-540600937</t>
  </si>
  <si>
    <t>475071075</t>
  </si>
  <si>
    <t>876013650</t>
  </si>
  <si>
    <t>-750426149</t>
  </si>
  <si>
    <t>190,77*1,1 'Přepočtené koeficientem množství</t>
  </si>
  <si>
    <t>1785498023</t>
  </si>
  <si>
    <t>190,77/1,5</t>
  </si>
  <si>
    <t>1580651030</t>
  </si>
  <si>
    <t>17,61 "101</t>
  </si>
  <si>
    <t>5,71 "102</t>
  </si>
  <si>
    <t>20,8 "201</t>
  </si>
  <si>
    <t>20,45 "202</t>
  </si>
  <si>
    <t>33,48 "302</t>
  </si>
  <si>
    <t>18,95 "303</t>
  </si>
  <si>
    <t>20,35 "304</t>
  </si>
  <si>
    <t>-737520928</t>
  </si>
  <si>
    <t>137,35*1,02 'Přepočtené koeficientem množství</t>
  </si>
  <si>
    <t>-2022165699</t>
  </si>
  <si>
    <t>1341433193</t>
  </si>
  <si>
    <t>137,35*0,11 'Přepočtené koeficientem množství</t>
  </si>
  <si>
    <t>370854952</t>
  </si>
  <si>
    <t>-367522695</t>
  </si>
  <si>
    <t>4,02 "302</t>
  </si>
  <si>
    <t>-633067321</t>
  </si>
  <si>
    <t>-1873515270</t>
  </si>
  <si>
    <t>1615681561</t>
  </si>
  <si>
    <t>913067020</t>
  </si>
  <si>
    <t>4,02*1,1 'Přepočtené koeficientem množství</t>
  </si>
  <si>
    <t>940212692</t>
  </si>
  <si>
    <t>-271310722</t>
  </si>
  <si>
    <t>10,04 "302</t>
  </si>
  <si>
    <t>-221660162</t>
  </si>
  <si>
    <t>4,02*7,2</t>
  </si>
  <si>
    <t>-885812926</t>
  </si>
  <si>
    <t>-960270621</t>
  </si>
  <si>
    <t>-992305387</t>
  </si>
  <si>
    <t>-204213606</t>
  </si>
  <si>
    <t>144519250</t>
  </si>
  <si>
    <t>-1056548917</t>
  </si>
  <si>
    <t>50*1,05 'Přepočtené koeficientem množství</t>
  </si>
  <si>
    <t>652531144</t>
  </si>
  <si>
    <t>70,56 "101</t>
  </si>
  <si>
    <t>20,86 "102</t>
  </si>
  <si>
    <t>34,18 "103</t>
  </si>
  <si>
    <t>23,42 "S.102</t>
  </si>
  <si>
    <t>88,93 "201</t>
  </si>
  <si>
    <t>81,64 "202</t>
  </si>
  <si>
    <t>3 "S.201</t>
  </si>
  <si>
    <t>90,37 "302</t>
  </si>
  <si>
    <t>65,73 "303</t>
  </si>
  <si>
    <t>119,09 "304</t>
  </si>
  <si>
    <t>20,41 "305</t>
  </si>
  <si>
    <t>6,86 "S.301</t>
  </si>
  <si>
    <t>14571514</t>
  </si>
  <si>
    <t>347215682</t>
  </si>
  <si>
    <t>80 "předpokládané další bourací a stavební práce</t>
  </si>
  <si>
    <t>HZS1301</t>
  </si>
  <si>
    <t>Hodinové zúčtovací sazby profesí HSV provádění konstrukcí zedník</t>
  </si>
  <si>
    <t>-413756291</t>
  </si>
  <si>
    <t>https://podminky.urs.cz/item/CS_URS_2024_01/HZS1301</t>
  </si>
  <si>
    <t>HZS1311</t>
  </si>
  <si>
    <t>Hodinové zúčtovací sazby profesí HSV provádění konstrukcí omítkář</t>
  </si>
  <si>
    <t>-1101304292</t>
  </si>
  <si>
    <t>https://podminky.urs.cz/item/CS_URS_2024_01/HZS1311</t>
  </si>
  <si>
    <t>50,000 "předpokládané další bourací a stavební práce</t>
  </si>
  <si>
    <t>-283342261</t>
  </si>
  <si>
    <t>SO 01-04 - Profese</t>
  </si>
  <si>
    <t>01 - Elektroinstalace - silnoproud</t>
  </si>
  <si>
    <t>D1 - Zařízení</t>
  </si>
  <si>
    <t>D2 - Osvětlení</t>
  </si>
  <si>
    <t xml:space="preserve">    D4 - Ovládání</t>
  </si>
  <si>
    <t xml:space="preserve">    D5 - zásuvkové obvody</t>
  </si>
  <si>
    <t>D6 - Rozvaděče</t>
  </si>
  <si>
    <t xml:space="preserve">    D7 - RE – elektroměrový rozvaděč</t>
  </si>
  <si>
    <t xml:space="preserve">    D8 - RH – hlavní rozvaděč</t>
  </si>
  <si>
    <t xml:space="preserve">    D9 - RS20  - 2.NP</t>
  </si>
  <si>
    <t xml:space="preserve">    D10 - RS21 – 2.NP</t>
  </si>
  <si>
    <t xml:space="preserve">    D11 - RS31 – 3.NP</t>
  </si>
  <si>
    <t xml:space="preserve">    D12 - RS40 – 4.NP</t>
  </si>
  <si>
    <t xml:space="preserve">    D13 - RS41 – 4.NP</t>
  </si>
  <si>
    <t xml:space="preserve">    D14 - RS42 – 4.NP</t>
  </si>
  <si>
    <t xml:space="preserve">D15 - Kabelové rozvody </t>
  </si>
  <si>
    <t xml:space="preserve">    D16 - přívod RH</t>
  </si>
  <si>
    <t xml:space="preserve">    D17 - přívod R MAR - TČ</t>
  </si>
  <si>
    <t xml:space="preserve">    D18 - napájení RS, R MAR</t>
  </si>
  <si>
    <t xml:space="preserve">    D19 - napájení výtah</t>
  </si>
  <si>
    <t xml:space="preserve">    D20 - napájení UPS</t>
  </si>
  <si>
    <t xml:space="preserve">    D21 - napájení a vývod RNZ</t>
  </si>
  <si>
    <t xml:space="preserve">    D22 - přívod ventilátoru CHÚC</t>
  </si>
  <si>
    <t xml:space="preserve">    D23 - TOTAL STOP, EMERGENCY STOP, ovládání a stav RNZ zapínání ventilátorů CHÚC</t>
  </si>
  <si>
    <t xml:space="preserve">    D24 - světelné obvody</t>
  </si>
  <si>
    <t>D25 - Kabelové rozvody</t>
  </si>
  <si>
    <t>D26 - Hromosvod</t>
  </si>
  <si>
    <t>D27 - Inženýrské práce-Ostatní náklady</t>
  </si>
  <si>
    <t>D1</t>
  </si>
  <si>
    <t>Zařízení</t>
  </si>
  <si>
    <t>Pol28</t>
  </si>
  <si>
    <t>RNZ – OFF line záložní zdroj</t>
  </si>
  <si>
    <t>Poznámka k položce:_x000d_
krytí IP30 - požární odolnost EI 45 -DP1 -S_x000d_
vstup L1|L2|L3 / výstup U|V|W 3x400V 50Hz +/- 10% | 16kVA_x000d_
akumulátory 12let LiFePo_x000d_
automatický BY-PASS: doba přepnutí 5-10 sec_x000d_
vstupní signály: TOTAL STOP, MaR _x000d_
provedení: dle ČSN 73 0802 a ČSN 73 0848_x000d_
1NP - místnost 1.05</t>
  </si>
  <si>
    <t>D2</t>
  </si>
  <si>
    <t>Osvětlení</t>
  </si>
  <si>
    <t>D4</t>
  </si>
  <si>
    <t>Ovládání</t>
  </si>
  <si>
    <t>Pol36</t>
  </si>
  <si>
    <t>vypínač ř.1 do zdi</t>
  </si>
  <si>
    <t xml:space="preserve">Poznámka k položce:_x000d_
včetně rámečku,  krabice KU a chráničky_x000d_
zahrnuje:_x000d_
vyfrézování drážky z podhledu k vtpínači_x000d_
uložení chráničky do drážky_x000d_
montáž krabice do zdi_x000d_
připojení kabelu na svorky vypínače_x000d_
montáž zahrnuje montáž ovladače do krabice a připojení</t>
  </si>
  <si>
    <t>Pol37</t>
  </si>
  <si>
    <t>sada pro nouzovou signalizaci</t>
  </si>
  <si>
    <t xml:space="preserve">Poznámka k položce:_x000d_
včetně rámečku,  krabice KU a chráničky_x000d_
zahrnuje :_x000d_
vyfrézování drážky z podhledu k vtpínači_x000d_
uložení chráničky do drážky_x000d_
montáž krabice do zdi_x000d_
připojení kabelu na svorky vypínače_x000d_
montáž zahrnuje montáž ovladače do krabice a připojení</t>
  </si>
  <si>
    <t>Pol38</t>
  </si>
  <si>
    <t>stmívač otočný DALI (2117/11 U-500) 6599-0-2988</t>
  </si>
  <si>
    <t>Pol39</t>
  </si>
  <si>
    <t>potenciometr DALI 6599-0-2987 (2117 U-500)</t>
  </si>
  <si>
    <t>Pol40</t>
  </si>
  <si>
    <t>Kryt stmívače s otočným ovladačem, s upevňovací maticí</t>
  </si>
  <si>
    <t>Pol41</t>
  </si>
  <si>
    <t>nastavení ovladače v systému DALI</t>
  </si>
  <si>
    <t>D5</t>
  </si>
  <si>
    <t>zásuvkové obvody</t>
  </si>
  <si>
    <t>Pol42</t>
  </si>
  <si>
    <t>jednoduchá zásuvka do zdi</t>
  </si>
  <si>
    <t xml:space="preserve">Poznámka k položce:_x000d_
včetně rámečku,  krabice KU a chráničky_x000d_
zahrnuje:_x000d_
vyfrézování drážky z podhledu k zásuvce_x000d_
uložení chráničky do drážky_x000d_
montáž krabice do zdi_x000d_
připojení kabelu na svorky zásuvky</t>
  </si>
  <si>
    <t>Pol43</t>
  </si>
  <si>
    <t>jednoduchá zásuvka do podlahy</t>
  </si>
  <si>
    <t xml:space="preserve">Poznámka k položce:_x000d_
včetně rámečku,  krabice KU a chráničky_x000d_
zahrnuje:_x000d_
montáž krabice do podklahy_x000d_
vyfrézování drážky z podhledu k podlaze_x000d_
vyfrézování drážky v kročejové izolaci_x000d_
uložení chráničky do drážek_x000d_
připojení kabelu na svorky zásuvky</t>
  </si>
  <si>
    <t>Pol44</t>
  </si>
  <si>
    <t>dvojzzásuvka do zdi</t>
  </si>
  <si>
    <t xml:space="preserve">Poznámka k položce:_x000d_
včetně rámečku,  krabice KU a chráničky_x000d_
zahrnuje:_x000d_
vyfrézování drážky z podhledu k zásuvce_x000d_
uložení chráničky do drážky_x000d_
montáž krabice do zdi_x000d_
připojení kabelu na svorky dvojzásuvky</t>
  </si>
  <si>
    <t>Pol45</t>
  </si>
  <si>
    <t>dvoizásuvka do podlahy</t>
  </si>
  <si>
    <t xml:space="preserve">Poznámka k položce:_x000d_
včetně rámečku,  krabice KU a chráničky_x000d_
zahrnuje:_x000d_
montáž krabice do podklahy_x000d_
vyfrézování drážky z podhledu k podlace_x000d_
vyfrézování drážky v kročejové izolaci_x000d_
uložení chráničky do drážek_x000d_
připojení kabelu na svorky dvojzásuvky</t>
  </si>
  <si>
    <t>D6</t>
  </si>
  <si>
    <t>Rozvaděče</t>
  </si>
  <si>
    <t>D7</t>
  </si>
  <si>
    <t>RE – elektroměrový rozvaděč</t>
  </si>
  <si>
    <t>Pol46</t>
  </si>
  <si>
    <t>Poznámka k položce:_x000d_
jistič 320A (ditributor)_x000d_
elektroměrový vývod nepřímé měření In=250A_x000d_
elektroměrový vývod přímé měření In=80A</t>
  </si>
  <si>
    <t>D8</t>
  </si>
  <si>
    <t>RH – hlavní rozvaděč</t>
  </si>
  <si>
    <t>Pol47</t>
  </si>
  <si>
    <t>Oceloplechová skříň jednodveřová</t>
  </si>
  <si>
    <t xml:space="preserve">Poznámka k položce:_x000d_
rozměry  zxšxh 2000x800x400_x000d_
IP40, RAL7035_x000d_
s montážní deskou, svítidlem a kapsou na dokumentaci</t>
  </si>
  <si>
    <t>Pol48</t>
  </si>
  <si>
    <t>požárně odolná skříň - provedení na omítku</t>
  </si>
  <si>
    <t>Poznámka k položce:_x000d_
SP 0743-EI 30 DP1-S_x000d_
vnější rozměry 790x460x300_x000d_
montážní deska_x000d_
prostup dole 200x50mm</t>
  </si>
  <si>
    <t>Pol49</t>
  </si>
  <si>
    <t>Výkonový jistič In=250A, Ik=36kA, 3pól.</t>
  </si>
  <si>
    <t>Poznámka k položce:_x000d_
Ir=175-250A_x000d_
vstupní blokové svorky do 240mm_x000d_
výstupní blokové svorky do 6x35mm_x000d_
napěťová spoušť, pomocné kontakty_x000d_
vyrážecí tlačítko 40mm, signalizace stavu</t>
  </si>
  <si>
    <t>Pol50</t>
  </si>
  <si>
    <t>svodič přepětí FLP-B+C MAXI V/4 (TN-S)</t>
  </si>
  <si>
    <t>Pol51</t>
  </si>
  <si>
    <t>Odpínač válcových pojistek 3pól. Vel.22x58 In=125A</t>
  </si>
  <si>
    <t>Poznámka k položce:_x000d_
včetńě pojistek dle přehledového schématu</t>
  </si>
  <si>
    <t>Pol52</t>
  </si>
  <si>
    <t>Odpínač válcových pojistek 3pól.Vl.14x51 In=50A</t>
  </si>
  <si>
    <t>Pol53</t>
  </si>
  <si>
    <t>Relé ESR5-NOS-31-230VAC bezpečnostní</t>
  </si>
  <si>
    <t>Pol54</t>
  </si>
  <si>
    <t>Motorový vývod 11kW</t>
  </si>
  <si>
    <t>Poznámka k položce:_x000d_
nadproudová ochrana, stykač, okruh ovládání</t>
  </si>
  <si>
    <t>Pol55</t>
  </si>
  <si>
    <t>Proudový chránič s jističem 16A|C 30mA typ A, 6kA</t>
  </si>
  <si>
    <t>Pol56</t>
  </si>
  <si>
    <t>Jistič 1P 16A|C, 6kA</t>
  </si>
  <si>
    <t>Pol57</t>
  </si>
  <si>
    <t>drobný montážní materiál</t>
  </si>
  <si>
    <t>Poznámka k položce:_x000d_
jističe, svorky, vodiče, popisy</t>
  </si>
  <si>
    <t>Pol58</t>
  </si>
  <si>
    <t>výroba rozvaděče</t>
  </si>
  <si>
    <t>Poznámka k položce:_x000d_
certifikace rozvaděče_x000d_
dílenská a průvodně technická dokumentace</t>
  </si>
  <si>
    <t>D9</t>
  </si>
  <si>
    <t xml:space="preserve">RS20  - 2.NP</t>
  </si>
  <si>
    <t>Pol59</t>
  </si>
  <si>
    <t>Rozvodnice zapuštěná 48M, 4 řady, IP30, s plechovými dvířky, se šroubovými svorkami N/PE,</t>
  </si>
  <si>
    <t>Poznámka k položce:_x000d_
dvířka kovová IP30_x000d_
jmenovité provozní napětí 400V AC 50 / 60 Hz, jmenovitý proud 63 A_x000d_
se zámkem_x000d_
barva RAL 9016,_x000d_
rozměry v mm (V x Š x H): 747 x 384 x 97,_x000d_
rozměry rámů v mm (V x Š x H): 747 x 384 x 97,_x000d_
Vnitřní hloubka 75 mm_x000d_
jiný dodávaný rozměr rámu nutno konzultovat s dodavarelem stavby</t>
  </si>
  <si>
    <t>Pol60</t>
  </si>
  <si>
    <t>Instalační vypínač 3P 40A, spínací schopnost 12.5kA</t>
  </si>
  <si>
    <t>Pol61</t>
  </si>
  <si>
    <t>Poznámka k položce:_x000d_
svorky, vodiče, popisy</t>
  </si>
  <si>
    <t>Pol62</t>
  </si>
  <si>
    <t>D10</t>
  </si>
  <si>
    <t>RS21 – 2.NP</t>
  </si>
  <si>
    <t>Pol63</t>
  </si>
  <si>
    <t>Pol64</t>
  </si>
  <si>
    <t xml:space="preserve">Poznámka k položce:_x000d_
certifikace rozvaděče_x000d_
dílenská a průvodně technická dokumentace_x000d_
RS30  - 3.NP</t>
  </si>
  <si>
    <t>Pol18</t>
  </si>
  <si>
    <t>D11</t>
  </si>
  <si>
    <t>RS31 – 3.NP</t>
  </si>
  <si>
    <t>Pol65</t>
  </si>
  <si>
    <t>D12</t>
  </si>
  <si>
    <t>RS40 – 4.NP</t>
  </si>
  <si>
    <t>Pol66</t>
  </si>
  <si>
    <t>Pol67</t>
  </si>
  <si>
    <t>D13</t>
  </si>
  <si>
    <t>RS41 – 4.NP</t>
  </si>
  <si>
    <t>D14</t>
  </si>
  <si>
    <t>RS42 – 4.NP</t>
  </si>
  <si>
    <t>D15</t>
  </si>
  <si>
    <t xml:space="preserve">Kabelové rozvody </t>
  </si>
  <si>
    <t>D16</t>
  </si>
  <si>
    <t>přívod RH</t>
  </si>
  <si>
    <t>Pol68</t>
  </si>
  <si>
    <t>3xYY 70+1YY 50ZZ</t>
  </si>
  <si>
    <t>D17</t>
  </si>
  <si>
    <t>přívod R MAR - TČ</t>
  </si>
  <si>
    <t>Pol69</t>
  </si>
  <si>
    <t>CYKY-J 4x16</t>
  </si>
  <si>
    <t>D18</t>
  </si>
  <si>
    <t>napájení RS, R MAR</t>
  </si>
  <si>
    <t>Pol70</t>
  </si>
  <si>
    <t>CYKY-J 5x10</t>
  </si>
  <si>
    <t>D19</t>
  </si>
  <si>
    <t>napájení výtah</t>
  </si>
  <si>
    <t>Pol71</t>
  </si>
  <si>
    <t>CYKY-J 5x6</t>
  </si>
  <si>
    <t>D20</t>
  </si>
  <si>
    <t>napájení UPS</t>
  </si>
  <si>
    <t>Pol72</t>
  </si>
  <si>
    <t>CYKY-J 5x4</t>
  </si>
  <si>
    <t>D21</t>
  </si>
  <si>
    <t>napájení a vývod RNZ</t>
  </si>
  <si>
    <t>Pol73</t>
  </si>
  <si>
    <t>1-CXKH-V-J 5x6</t>
  </si>
  <si>
    <t>D22</t>
  </si>
  <si>
    <t>přívod ventilátoru CHÚC</t>
  </si>
  <si>
    <t>Pol74</t>
  </si>
  <si>
    <t>1-CXKH-V-J 5x4</t>
  </si>
  <si>
    <t>D23</t>
  </si>
  <si>
    <t>TOTAL STOP, EMERGENCY STOP, ovládání a stav RNZ zapínání ventilátorů CHÚC</t>
  </si>
  <si>
    <t>Pol75</t>
  </si>
  <si>
    <t>JXFE-R 2x2x0,8</t>
  </si>
  <si>
    <t>Pol76</t>
  </si>
  <si>
    <t>1-CXKH-R-J 3x2.5</t>
  </si>
  <si>
    <t>D24</t>
  </si>
  <si>
    <t>světelné obvody</t>
  </si>
  <si>
    <t>Pol77</t>
  </si>
  <si>
    <t>1-CXKH-R-J 3x1.5</t>
  </si>
  <si>
    <t>Pol78</t>
  </si>
  <si>
    <t>1-CXKH-R-O 3x1.5</t>
  </si>
  <si>
    <t>Pol79</t>
  </si>
  <si>
    <t>1-CXKH-R-J 5x1.5</t>
  </si>
  <si>
    <t>D25</t>
  </si>
  <si>
    <t>Kabelové rozvody</t>
  </si>
  <si>
    <t>Pol80</t>
  </si>
  <si>
    <t>drátěný žlab 400x50mm GZ - stoupací vedení</t>
  </si>
  <si>
    <t>Poznámka k položce:_x000d_
včetně konstrukce uchyzení žlabu na zeď</t>
  </si>
  <si>
    <t>Pol81</t>
  </si>
  <si>
    <t>drátěný žlab 200x50mm GZ - vedení páteří</t>
  </si>
  <si>
    <t>Poznámka k položce:_x000d_
včetně konstrukce uchyzení žlabu na zeď nad podhledem</t>
  </si>
  <si>
    <t>Pol82</t>
  </si>
  <si>
    <t>drátěný žlab 100x50mm GZ</t>
  </si>
  <si>
    <t>Poznámka k položce:_x000d_
včetně konstrukce uchyzení žlabu na strop nad podhledem</t>
  </si>
  <si>
    <t>Pol83</t>
  </si>
  <si>
    <t>trubka plastová</t>
  </si>
  <si>
    <t>Poznámka k položce:_x000d_
včetně uchycení trubky na konstrukci podhledu</t>
  </si>
  <si>
    <t>Pol84</t>
  </si>
  <si>
    <t>Stavební přípomoce</t>
  </si>
  <si>
    <t>Poznámka k položce:_x000d_
zahrnují prostupy stěnami a ukládání kabelů pod omítku</t>
  </si>
  <si>
    <t>D26</t>
  </si>
  <si>
    <t>Hromosvod</t>
  </si>
  <si>
    <t>Pol85</t>
  </si>
  <si>
    <t>Hromosvodná soustava</t>
  </si>
  <si>
    <t>D27</t>
  </si>
  <si>
    <t>Inženýrské práce-Ostatní náklady</t>
  </si>
  <si>
    <t>Pol86</t>
  </si>
  <si>
    <t>Dílenská dokumentace zahrnující zkreslení schémat zapojení jednotlivých obvodů dle konkrétně dodaných zařízení</t>
  </si>
  <si>
    <t>Pol26</t>
  </si>
  <si>
    <t>Technická a průvodní dokumentace</t>
  </si>
  <si>
    <t>Pol87</t>
  </si>
  <si>
    <t>Revize elektrického zařízení</t>
  </si>
  <si>
    <t>02 - Elektroinstalace - slaboproud</t>
  </si>
  <si>
    <t xml:space="preserve">    D2 - zásuvkové obvody</t>
  </si>
  <si>
    <t>D3 - ROZVADĚČE</t>
  </si>
  <si>
    <t xml:space="preserve">    D4 - 1.NP - R DAT - hlavní datový rozvaděč</t>
  </si>
  <si>
    <t xml:space="preserve">    D6 - 2.NP, 3NP, 4NP - R DAT21, 31, 4 - podružný datový rozvaděč</t>
  </si>
  <si>
    <t>D7 - Kabelové rozvody</t>
  </si>
  <si>
    <t xml:space="preserve">    D8 - optické páteře</t>
  </si>
  <si>
    <t xml:space="preserve">    D9 - strukturovaná kabeláž</t>
  </si>
  <si>
    <t>D10 - Inženýrské práce-Ostatní náklady</t>
  </si>
  <si>
    <t>Pol1</t>
  </si>
  <si>
    <t>datová dvojzásuvka Cat6 do zdi</t>
  </si>
  <si>
    <t>Poznámka k položce:_x000d_
včetně krabice KU a chráničky_x000d_
zahrnuje:_x000d_
vyfrézování drážky z podhledu k zásuvce_x000d_
uložení chráničky do drážky_x000d_
montáž krabice do zdi_x000d_
připojení datových kabelů na svorky datové dvojzásuvky</t>
  </si>
  <si>
    <t>Pol2</t>
  </si>
  <si>
    <t>datová dvojzásuvka Cat6 do podlahy</t>
  </si>
  <si>
    <t>Poznámka k položce:_x000d_
včetně krabice KU a chráničky_x000d_
zahrnuje:_x000d_
montáž krabice do podklahy_x000d_
vyfrézování drážky z podhledu k podlace_x000d_
vyfrézování drážky v kročejové izolaci_x000d_
uložení chráničky do drážek_x000d_
připojení datových kabelů na svorky datové dvojzásuvky_x000d_
umístění dvojzásuvek do podlahy nutno před instalací konzultovat s dodavatelem podlahového vytápění. Vývody musí být v dostatečném odstupu od smyček vytápění vedenými ve vrstvě nad kročejovou izolací_x000d_
kabel vedený v podlaze musí být umístěn v kročejové izolaci na jejím styku s nosnou konstrukcí_x000d_
do ceny podlahových zásuvek počítat průměrnou délku kabelů vedených v podlaze 5m</t>
  </si>
  <si>
    <t>Pol3</t>
  </si>
  <si>
    <t>datová zásuvka Cat6 do zdi</t>
  </si>
  <si>
    <t>Poznámka k položce:_x000d_
včetně krabice KU_x000d_
zahrnuje:_x000d_
montáž krabice včetně vyfézování otvoru do zdi_x000d_
připojení datového kabelu na svorky datové zásuvky</t>
  </si>
  <si>
    <t>Pol4</t>
  </si>
  <si>
    <t>datová zásuvka Cat6 do podlahy</t>
  </si>
  <si>
    <t>Poznámka k položce:_x000d_
včetně krabice KU_x000d_
zahrnuje:_x000d_
montáž krabice včetně instalace krabice do lité podlahy_x000d_
připojení datového kabelu na svorky datové zásuvky_x000d_
umístění dvojzásuvek do podlahy nutno před instalací konzultovat s dodavatelem podlahového vytápění. Vývody musí být v dostatečném odstupu od smyček vytápění vedenými ve vrstvě nad kročejovou izolací_x000d_
kabel vedený v podlaze musí být umístěn v kročejové izolaci na jejím styku s nosnou konstrukcí_x000d_
do ceny podlahových zásuvek počítat průměrnou délku kabelů vedených v podlaze 5m</t>
  </si>
  <si>
    <t>Pol5</t>
  </si>
  <si>
    <t>datová zásuvka Cat6 do SDK podhledu</t>
  </si>
  <si>
    <t>Poznámka k položce:_x000d_
včetně krabice KU_x000d_
zahrnuje:_x000d_
montáž krabice do SDK podhledu_x000d_
připojení datového kabelu na svorky datové zásuvky</t>
  </si>
  <si>
    <t>Pol6</t>
  </si>
  <si>
    <t>Access point, HotSpot, stropní, 2,4/5GHz, 802.11a/b/g/n/ac/ax, 2x LAN, PoE+ 802.3af/at, PoE pasivní výstup, RouterOS v7 L4</t>
  </si>
  <si>
    <t>Poznámka k položce:_x000d_
Uvedené položky jsou závazné s ohledem na již instalovanou datovou síť školy. Musí být zajištěna plná kompatibilita zařízení se stávajícím (Mikrotik). Musí být zajištěna možnost výměny stávajícího zařízení při jeho poruše</t>
  </si>
  <si>
    <t>D3</t>
  </si>
  <si>
    <t>ROZVADĚČE</t>
  </si>
  <si>
    <t>1.NP - R DAT - hlavní datový rozvaděč</t>
  </si>
  <si>
    <t>Pol7</t>
  </si>
  <si>
    <t>19" stojanový rozvaděč RTA 42U/ vxšxh 1970x800x1200</t>
  </si>
  <si>
    <t>Poznámka k položce:_x000d_
odnímatelné bočnice a zadní kryt_x000d_
19“ vertikální lišty plynule nastavitelné v libovolné hloubce rozvaděče._x000d_
dva kabelové vstupy kryté vylamovacími záslepkami na zadní stěně rozvaděče</t>
  </si>
  <si>
    <t>Pol8</t>
  </si>
  <si>
    <t>rozvodný panel 8x230V, kabel 2m, vypínač černý</t>
  </si>
  <si>
    <t>Pol9</t>
  </si>
  <si>
    <t>modulární neosazený patch panel 24 portů 0.5U nerez</t>
  </si>
  <si>
    <t>Pol10</t>
  </si>
  <si>
    <t>vyvazovací panel 1U</t>
  </si>
  <si>
    <t>Pol11</t>
  </si>
  <si>
    <t>Cloud Router Switch CRS309-1G-8S+IN</t>
  </si>
  <si>
    <t>Pol12</t>
  </si>
  <si>
    <t>Cloud Router Switch CRS328-24P-4S+RM Poe</t>
  </si>
  <si>
    <t>Pol13</t>
  </si>
  <si>
    <t>SFP+ (miniGBIC) modul S+85DLC03D, MM, 300m, 10G</t>
  </si>
  <si>
    <t>Pol14</t>
  </si>
  <si>
    <t>Keystone Cat6, UTP, samozařezávací se zaklapnutím</t>
  </si>
  <si>
    <t>Pol15</t>
  </si>
  <si>
    <t>Duplexní patch kabel MM 50/125, OM4, LC-LC, LS0H, 1m</t>
  </si>
  <si>
    <t>Poznámka k položce:_x000d_
Uvedené položky jsou pouze technickým standardem, dodavarel navrhne výrobce dle svých technických standardů se stejnými parametry uvedenými v jednotlivých položkách</t>
  </si>
  <si>
    <t>Pol16</t>
  </si>
  <si>
    <t>Patch kabel CAT6 UTP PVC 1m non-snag-proof</t>
  </si>
  <si>
    <t>Pol17</t>
  </si>
  <si>
    <t>Dílenská dokumentace rozvaděče</t>
  </si>
  <si>
    <t>Poznámka k položce:_x000d_
certifikace rozvaděče_x000d_
průvodně technická dokumentace</t>
  </si>
  <si>
    <t>2.NP, 3NP, 4NP - R DAT21, 31, 4 - podružný datový rozvaděč</t>
  </si>
  <si>
    <t>Pol19</t>
  </si>
  <si>
    <t>19" jednodílný rozvaděč RUA 12U/ vxšxh 635x600x600mm</t>
  </si>
  <si>
    <t>Poznámka k položce:_x000d_
odnímatelné boční kryty_x000d_
skleněné dveře IP30_x000d_
zámek dveří_x000d_
výzbroj</t>
  </si>
  <si>
    <t>optické páteře</t>
  </si>
  <si>
    <t>Pol20</t>
  </si>
  <si>
    <t>Univerzální kabel CLT 04vl 50/125 LSOH Eca OM4 černý SXKO-CLT-4-OM4-LSOH</t>
  </si>
  <si>
    <t>30 "R DAT - R DAT21</t>
  </si>
  <si>
    <t>40 "R DAT21 - R DAT22</t>
  </si>
  <si>
    <t>60 "R DAT22 - R DAT31</t>
  </si>
  <si>
    <t>40 "R DAT31 - R DAT32</t>
  </si>
  <si>
    <t>60 "R DAT32 - R DAT4</t>
  </si>
  <si>
    <t>40" R DAT4 - R DAT</t>
  </si>
  <si>
    <t>Pol21</t>
  </si>
  <si>
    <t>FAOC-LC-UPC-OM4-R-25 krimpovací optický konektor LC/UPC, multimode 50/125um OM4</t>
  </si>
  <si>
    <t>Pol22</t>
  </si>
  <si>
    <t>ostaní materiál pro zajištění napojení optických vláken na SFP moduly Switch a propojení pozic budoucích rozvaděčů R DAT22 a R DAT32 proměření optických vláken, vydání protokolu</t>
  </si>
  <si>
    <t>strukturovaná kabeláž</t>
  </si>
  <si>
    <t>Pol23</t>
  </si>
  <si>
    <t>kabel CAT6 UTP LSOH Dca-s2,d2,a1, SXKD-6-UTP-LSOH</t>
  </si>
  <si>
    <t>Poznámka k položce:_x000d_
Uvedené položky jsou pouze technickým standardem, dodavarel navrhne výrobce dle svých technických standardů se stejnými parametry uvedenými v jednotlivých položkách_x000d_
při napojování není vyločena varianta standardního postupu navaření optických vláken_x000d_
vlákna v pozici R DAT22 a R DAT32 propojit spojkou</t>
  </si>
  <si>
    <t>125" 2.01 - 5xUTP</t>
  </si>
  <si>
    <t>75" 2.02 - 5xUTP</t>
  </si>
  <si>
    <t>90" 2.03 - 8xUTP</t>
  </si>
  <si>
    <t>100" 2.04 - 5xUTP</t>
  </si>
  <si>
    <t>240" 2.05 - 12xUTP</t>
  </si>
  <si>
    <t>240" 3.01 - 9xUTP</t>
  </si>
  <si>
    <t>110" 3.02 - 9xUTP</t>
  </si>
  <si>
    <t>110" 3.03 - 12xUTP</t>
  </si>
  <si>
    <t>100" 3.04 - 9xUTP</t>
  </si>
  <si>
    <t>240" 3.05 - 12xUTP</t>
  </si>
  <si>
    <t>150"4001 - 12xUTP</t>
  </si>
  <si>
    <t>110" 4002 - 10xUTP</t>
  </si>
  <si>
    <t>300"4003 - 11xUTP</t>
  </si>
  <si>
    <t>560"4004 - 16xUTP</t>
  </si>
  <si>
    <t>440"4005 - 11xUTP</t>
  </si>
  <si>
    <t>390"4006 - 13xUTP</t>
  </si>
  <si>
    <t>Pol24</t>
  </si>
  <si>
    <t>Dílenská dokumentace strukturované kabeláže zahrnující přiřazení jednotlivých kabelů vstupům jednotlivých SWITCH dle požadavků provozovatele včetně značení kabelů</t>
  </si>
  <si>
    <t>Pol27</t>
  </si>
  <si>
    <t>Proměření strukturované kabeláže, vydání protokolu o měření</t>
  </si>
  <si>
    <t>03 - Vytápění</t>
  </si>
  <si>
    <t xml:space="preserve">    722 - Zdravotechnika - vnitřní vodovod</t>
  </si>
  <si>
    <t xml:space="preserve">    733 - Ústřední vytápění - rozvodné potrubí</t>
  </si>
  <si>
    <t xml:space="preserve">    734 - Ústřední vytápění - armatury</t>
  </si>
  <si>
    <t xml:space="preserve">    735 - Ústřední vytápění - otopná tělesa</t>
  </si>
  <si>
    <t>M - Práce a dodávky M</t>
  </si>
  <si>
    <t xml:space="preserve">    23-M - Montáže potrubí</t>
  </si>
  <si>
    <t xml:space="preserve">    58-M - Revize vyhrazených technických zařízení</t>
  </si>
  <si>
    <t>713491143</t>
  </si>
  <si>
    <t>Montáž izolace tepelné potrubí a ohybů - doplňky a konstrukční součástí oplechování licích otvorů včetně zakrytí hliníkovým plechem potrubí</t>
  </si>
  <si>
    <t>1635253605</t>
  </si>
  <si>
    <t>https://podminky.urs.cz/item/CS_URS_2024_01/713491143</t>
  </si>
  <si>
    <t>19420830</t>
  </si>
  <si>
    <t>plech Al hladký polotvrdý tl 0,80mm tabule</t>
  </si>
  <si>
    <t>364691224</t>
  </si>
  <si>
    <t>5*1,2 "Přepočtené koeficientem množství</t>
  </si>
  <si>
    <t>722</t>
  </si>
  <si>
    <t>Zdravotechnika - vnitřní vodovod</t>
  </si>
  <si>
    <t>722174004</t>
  </si>
  <si>
    <t>Potrubí z plastových trubek z polypropylenu PPR svařovaných polyfúzně PN 16 (SDR 7,4) D 32 x 4,4</t>
  </si>
  <si>
    <t>-988525426</t>
  </si>
  <si>
    <t>https://podminky.urs.cz/item/CS_URS_2024_01/722174004</t>
  </si>
  <si>
    <t>722174005</t>
  </si>
  <si>
    <t>Potrubí z plastových trubek z polypropylenu PPR svařovaných polyfúzně PN 16 (SDR 7,4) D 40 x 5,5</t>
  </si>
  <si>
    <t>-969336078</t>
  </si>
  <si>
    <t>https://podminky.urs.cz/item/CS_URS_2024_01/722174005</t>
  </si>
  <si>
    <t>722181222</t>
  </si>
  <si>
    <t>Ochrana potrubí termoizolačními trubicemi z pěnového polyetylenu PE přilepenými v příčných a podélných spojích, tloušťky izolace přes 6 do 9 mm, vnitřního průměru izolace DN přes 22 do 45 mm</t>
  </si>
  <si>
    <t>864032632</t>
  </si>
  <si>
    <t>https://podminky.urs.cz/item/CS_URS_2024_01/722181222</t>
  </si>
  <si>
    <t>Poznámka k položce:_x000d_
Izolace potrubí PPR</t>
  </si>
  <si>
    <t>722181251</t>
  </si>
  <si>
    <t>Ochrana potrubí termoizolačními trubicemi z pěnového polyetylenu PE přilepenými v příčných a podélných spojích, tloušťky izolace přes 20 do 25 mm, vnitřního průměru izolace DN do 22 mm</t>
  </si>
  <si>
    <t>1588748846</t>
  </si>
  <si>
    <t>https://podminky.urs.cz/item/CS_URS_2024_01/722181251</t>
  </si>
  <si>
    <t>Poznámka k položce:_x000d_
Izolace návleková 22x25</t>
  </si>
  <si>
    <t>821642044</t>
  </si>
  <si>
    <t>Poznámka k položce:_x000d_
Izolace návleková 18x25</t>
  </si>
  <si>
    <t>722181252</t>
  </si>
  <si>
    <t>Ochrana potrubí termoizolačními trubicemi z pěnového polyetylenu PE přilepenými v příčných a podélných spojích, tloušťky izolace přes 20 do 25 mm, vnitřního průměru izolace DN přes 22 do 45 mm</t>
  </si>
  <si>
    <t>-1440749558</t>
  </si>
  <si>
    <t>https://podminky.urs.cz/item/CS_URS_2024_01/722181252</t>
  </si>
  <si>
    <t>Poznámka k položce:_x000d_
Izolace návleková 28x25</t>
  </si>
  <si>
    <t>1709946243</t>
  </si>
  <si>
    <t>Poznámka k položce:_x000d_
Izolace návleková 32x25</t>
  </si>
  <si>
    <t>-2143553572</t>
  </si>
  <si>
    <t>-746823094</t>
  </si>
  <si>
    <t>Poznámka k položce:_x000d_
Izolace PPR potrubí</t>
  </si>
  <si>
    <t>722181253</t>
  </si>
  <si>
    <t>Ochrana potrubí termoizolačními trubicemi z pěnového polyetylenu PE přilepenými v příčných a podélných spojích, tloušťky izolace přes 20 do 25 mm, vnitřního průměru izolace DN přes 45 do 63 mm</t>
  </si>
  <si>
    <t>2018004162</t>
  </si>
  <si>
    <t>https://podminky.urs.cz/item/CS_URS_2024_01/722181253</t>
  </si>
  <si>
    <t>Poznámka k položce:_x000d_
Izolace návleková 54x25</t>
  </si>
  <si>
    <t>998722102</t>
  </si>
  <si>
    <t>Přesun hmot pro vnitřní vodovod stanovený z hmotnosti přesunovaného materiálu vodorovná dopravní vzdálenost do 50 m základní v objektech výšky přes 6 do 12 m</t>
  </si>
  <si>
    <t>1087955453</t>
  </si>
  <si>
    <t>https://podminky.urs.cz/item/CS_URS_2024_01/998722102</t>
  </si>
  <si>
    <t>727112053</t>
  </si>
  <si>
    <t>Protipožární trubní ucpávky ocelového potrubí s hořlavou izolací prostup stropem tloušťky 150 mm požární odolnost EI 90-120 DN 50</t>
  </si>
  <si>
    <t>-824323535</t>
  </si>
  <si>
    <t>https://podminky.urs.cz/item/CS_URS_2024_01/727112053</t>
  </si>
  <si>
    <t>733</t>
  </si>
  <si>
    <t>Ústřední vytápění - rozvodné potrubí</t>
  </si>
  <si>
    <t>733223302</t>
  </si>
  <si>
    <t>Potrubí z trubek měděných tvrdých spojovaných lisováním PN 16, T= +110°C Ø 18/1</t>
  </si>
  <si>
    <t>114320515</t>
  </si>
  <si>
    <t>Poznámka k položce:_x000d_
Primární okruh TČ</t>
  </si>
  <si>
    <t>25+4</t>
  </si>
  <si>
    <t>733223303</t>
  </si>
  <si>
    <t>Potrubí z trubek měděných tvrdých spojovaných lisováním PN 16, T= +110°C Ø 22/1</t>
  </si>
  <si>
    <t>-1869619964</t>
  </si>
  <si>
    <t>733223304</t>
  </si>
  <si>
    <t>Potrubí z trubek měděných tvrdých spojovaných lisováním PN 16, T= +110°C Ø 28/1,5</t>
  </si>
  <si>
    <t>1224302180</t>
  </si>
  <si>
    <t>https://podminky.urs.cz/item/CS_URS_2024_01/733223304</t>
  </si>
  <si>
    <t>148+25</t>
  </si>
  <si>
    <t>733223305</t>
  </si>
  <si>
    <t>Potrubí z trubek měděných tvrdých spojovaných lisováním PN 16, T= +110°C Ø 35/1,5</t>
  </si>
  <si>
    <t>118604823</t>
  </si>
  <si>
    <t>https://podminky.urs.cz/item/CS_URS_2024_01/733223305</t>
  </si>
  <si>
    <t>733223306</t>
  </si>
  <si>
    <t>Potrubí z trubek měděných tvrdých spojovaných lisováním PN 16, T= +110°C Ø 42/1,5</t>
  </si>
  <si>
    <t>-123081778</t>
  </si>
  <si>
    <t>https://podminky.urs.cz/item/CS_URS_2024_01/733223306</t>
  </si>
  <si>
    <t>733223307</t>
  </si>
  <si>
    <t>Potrubí z trubek měděných tvrdých spojovaných lisováním PN 16, T= +110°C Ø 54/2</t>
  </si>
  <si>
    <t>1132356124</t>
  </si>
  <si>
    <t>https://podminky.urs.cz/item/CS_URS_2024_01/733223307</t>
  </si>
  <si>
    <t>733224205</t>
  </si>
  <si>
    <t>Potrubí z trubek měděných Příplatek k cenám za potrubí vedené v kotelnách a strojovnách Ø 28/1,5</t>
  </si>
  <si>
    <t>-678159032</t>
  </si>
  <si>
    <t>https://podminky.urs.cz/item/CS_URS_2024_01/733224205</t>
  </si>
  <si>
    <t>733224206</t>
  </si>
  <si>
    <t>Potrubí z trubek měděných Příplatek k cenám za potrubí vedené v kotelnách a strojovnách Ø 35/1,5</t>
  </si>
  <si>
    <t>-1743426835</t>
  </si>
  <si>
    <t>https://podminky.urs.cz/item/CS_URS_2024_01/733224206</t>
  </si>
  <si>
    <t>733224207</t>
  </si>
  <si>
    <t>Potrubí z trubek měděných Příplatek k cenám za potrubí vedené v kotelnách a strojovnách Ø 42/1,5</t>
  </si>
  <si>
    <t>1460375253</t>
  </si>
  <si>
    <t>https://podminky.urs.cz/item/CS_URS_2024_01/733224207</t>
  </si>
  <si>
    <t>733224208</t>
  </si>
  <si>
    <t>Potrubí z trubek měděných Příplatek k cenám za potrubí vedené v kotelnách a strojovnách Ø 54/2</t>
  </si>
  <si>
    <t>1791768118</t>
  </si>
  <si>
    <t>https://podminky.urs.cz/item/CS_URS_2024_01/733224208</t>
  </si>
  <si>
    <t>733224223</t>
  </si>
  <si>
    <t>Potrubí z trubek měděných Příplatek k cenám za zhotovení přípojky z trubek měděných Ø 18/1</t>
  </si>
  <si>
    <t>-489278807</t>
  </si>
  <si>
    <t>https://podminky.urs.cz/item/CS_URS_2024_01/733224223</t>
  </si>
  <si>
    <t>1508188708</t>
  </si>
  <si>
    <t>733224224</t>
  </si>
  <si>
    <t>Potrubí z trubek měděných Příplatek k cenám za zhotovení přípojky z trubek měděných Ø 22/1</t>
  </si>
  <si>
    <t>-210048085</t>
  </si>
  <si>
    <t>https://podminky.urs.cz/item/CS_URS_2024_01/733224224</t>
  </si>
  <si>
    <t>733224225</t>
  </si>
  <si>
    <t>Potrubí z trubek měděných Příplatek k cenám za zhotovení přípojky z trubek měděných Ø 28/1,5</t>
  </si>
  <si>
    <t>145082527</t>
  </si>
  <si>
    <t>https://podminky.urs.cz/item/CS_URS_2024_01/733224225</t>
  </si>
  <si>
    <t>733224226</t>
  </si>
  <si>
    <t>Potrubí z trubek měděných Příplatek k cenám za zhotovení přípojky z trubek měděných Ø 35/1,5</t>
  </si>
  <si>
    <t>-1134477332</t>
  </si>
  <si>
    <t>https://podminky.urs.cz/item/CS_URS_2024_01/733224226</t>
  </si>
  <si>
    <t>733224227</t>
  </si>
  <si>
    <t>Potrubí z trubek měděných Příplatek k cenám za zhotovení přípojky z trubek měděných Ø 42/1,5</t>
  </si>
  <si>
    <t>-653388401</t>
  </si>
  <si>
    <t>https://podminky.urs.cz/item/CS_URS_2024_01/733224227</t>
  </si>
  <si>
    <t>733224228</t>
  </si>
  <si>
    <t>Potrubí z trubek měděných Příplatek k cenám za zhotovení přípojky z trubek měděných Ø 54/2</t>
  </si>
  <si>
    <t>-2057807534</t>
  </si>
  <si>
    <t>https://podminky.urs.cz/item/CS_URS_2024_01/733224228</t>
  </si>
  <si>
    <t>Poznámka k položce:_x000d_
Šroubení pro napojení nádrží, TČ, rozdělovačů</t>
  </si>
  <si>
    <t>733390104 R</t>
  </si>
  <si>
    <t>Ochrana potrubí primárních okruhů tepelných čerpadel tepelně izolačními trubicemi ze syntetického kaučuku lepenými v příčných a podélných spojích, tloušťky izolace 13 mm, průměru Ø do 38 mm</t>
  </si>
  <si>
    <t>-2120513018</t>
  </si>
  <si>
    <t>https://podminky.urs.cz/item/CS_URS_2024_01/733390104 R</t>
  </si>
  <si>
    <t>733390304 R</t>
  </si>
  <si>
    <t>Náplň chladiva do primárního okruhu TČ</t>
  </si>
  <si>
    <t>soubor</t>
  </si>
  <si>
    <t>118869711</t>
  </si>
  <si>
    <t>Poznámka k položce:_x000d_
Pro délku připojovacího potrubí 25 m</t>
  </si>
  <si>
    <t>998733102</t>
  </si>
  <si>
    <t>Přesun hmot pro rozvody potrubí stanovený z hmotnosti přesunovaného materiálu vodorovná dopravní vzdálenost do 50 m základní v objektech výšky přes 6 do 12 m</t>
  </si>
  <si>
    <t>1351497971</t>
  </si>
  <si>
    <t>https://podminky.urs.cz/item/CS_URS_2024_01/998733102</t>
  </si>
  <si>
    <t>734</t>
  </si>
  <si>
    <t>Ústřední vytápění - armatury</t>
  </si>
  <si>
    <t>734211127</t>
  </si>
  <si>
    <t>Ventily odvzdušňovací závitové automatické se zpětnou klapkou PN 14 do 120°C G 1/2</t>
  </si>
  <si>
    <t>1095319071</t>
  </si>
  <si>
    <t>https://podminky.urs.cz/item/CS_URS_2024_01/734211127</t>
  </si>
  <si>
    <t>734220113</t>
  </si>
  <si>
    <t>Ventily regulační závitové vyvažovací přímé bez vypouštění PN 25 do 120°C G 3/4</t>
  </si>
  <si>
    <t>1013654048</t>
  </si>
  <si>
    <t>https://podminky.urs.cz/item/CS_URS_2024_01/734220113</t>
  </si>
  <si>
    <t>Poznámka k položce:_x000d_
Rozdělovač PDL</t>
  </si>
  <si>
    <t>734220114</t>
  </si>
  <si>
    <t>Ventily regulační závitové vyvažovací přímé bez vypouštění PN 25 do 120°C G 1</t>
  </si>
  <si>
    <t>887314585</t>
  </si>
  <si>
    <t>https://podminky.urs.cz/item/CS_URS_2024_01/734220114</t>
  </si>
  <si>
    <t>Poznámka k položce:_x000d_
Rozdělovače PDL</t>
  </si>
  <si>
    <t>734242414</t>
  </si>
  <si>
    <t>Ventily zpětné závitové PN 16 do 110°C přímé G 1</t>
  </si>
  <si>
    <t>1915870866</t>
  </si>
  <si>
    <t>https://podminky.urs.cz/item/CS_URS_2024_01/734242414</t>
  </si>
  <si>
    <t>734242415</t>
  </si>
  <si>
    <t>Ventily zpětné závitové PN 16 do 110°C přímé G 5/4</t>
  </si>
  <si>
    <t>-122943081</t>
  </si>
  <si>
    <t>https://podminky.urs.cz/item/CS_URS_2024_01/734242415</t>
  </si>
  <si>
    <t>734242416</t>
  </si>
  <si>
    <t>Ventily zpětné závitové PN 16 do 110°C přímé G 6/4</t>
  </si>
  <si>
    <t>1739147153</t>
  </si>
  <si>
    <t>https://podminky.urs.cz/item/CS_URS_2024_01/734242416</t>
  </si>
  <si>
    <t>734242417</t>
  </si>
  <si>
    <t>Ventily zpětné závitové PN 16 do 110°C přímé G 2</t>
  </si>
  <si>
    <t>446292094</t>
  </si>
  <si>
    <t>https://podminky.urs.cz/item/CS_URS_2024_01/734242417</t>
  </si>
  <si>
    <t>734251211</t>
  </si>
  <si>
    <t>Ventily pojistné závitové a čepové rohové provozní tlak od 2,5 do 6 bar G 1/2</t>
  </si>
  <si>
    <t>-1041140750</t>
  </si>
  <si>
    <t>https://podminky.urs.cz/item/CS_URS_2024_01/734251211</t>
  </si>
  <si>
    <t>734291275 R</t>
  </si>
  <si>
    <t>Filtr - odkalovač závitový pro topné a chladicí systémy G 1 1/4 s vnitřními závity a integrovaným magnetem</t>
  </si>
  <si>
    <t>160802109</t>
  </si>
  <si>
    <t>Poznámka k položce:_x000d_
max. 6m3/hod.</t>
  </si>
  <si>
    <t>734292713</t>
  </si>
  <si>
    <t>Ostatní armatury kulové kohouty PN 42 do 185°C přímé vnitřní závit G 1/2</t>
  </si>
  <si>
    <t>1451960573</t>
  </si>
  <si>
    <t>https://podminky.urs.cz/item/CS_URS_2024_01/734292713</t>
  </si>
  <si>
    <t>734292714</t>
  </si>
  <si>
    <t>Ostatní armatury kulové kohouty PN 42 do 185°C přímé vnitřní závit G 3/4</t>
  </si>
  <si>
    <t>1744928587</t>
  </si>
  <si>
    <t>https://podminky.urs.cz/item/CS_URS_2024_01/734292714</t>
  </si>
  <si>
    <t>2+1</t>
  </si>
  <si>
    <t>734292715</t>
  </si>
  <si>
    <t>Ostatní armatury kulové kohouty PN 42 do 185°C přímé vnitřní závit G 1</t>
  </si>
  <si>
    <t>673202273</t>
  </si>
  <si>
    <t>https://podminky.urs.cz/item/CS_URS_2024_01/734292715</t>
  </si>
  <si>
    <t>10+6</t>
  </si>
  <si>
    <t>734292716</t>
  </si>
  <si>
    <t>Ostatní armatury kulové kohouty PN 42 do 185°C přímé vnitřní závit G 1 1/4</t>
  </si>
  <si>
    <t>-1838164242</t>
  </si>
  <si>
    <t>https://podminky.urs.cz/item/CS_URS_2024_01/734292716</t>
  </si>
  <si>
    <t>734292717</t>
  </si>
  <si>
    <t>Ostatní armatury kulové kohouty PN 42 do 185°C přímé vnitřní závit G 1 1/2</t>
  </si>
  <si>
    <t>-1825334979</t>
  </si>
  <si>
    <t>https://podminky.urs.cz/item/CS_URS_2024_01/734292717</t>
  </si>
  <si>
    <t>734292718</t>
  </si>
  <si>
    <t>Ostatní armatury kulové kohouty PN 42 do 185°C přímé vnitřní závit G 2</t>
  </si>
  <si>
    <t>1827276802</t>
  </si>
  <si>
    <t>https://podminky.urs.cz/item/CS_URS_2024_01/734292718</t>
  </si>
  <si>
    <t>734295022</t>
  </si>
  <si>
    <t>Směšovací armatury otopných a chladících systémů ventily závitové PN 10 T= 120°C třícestné se servomotorem G 1</t>
  </si>
  <si>
    <t>374399592</t>
  </si>
  <si>
    <t>https://podminky.urs.cz/item/CS_URS_2024_01/734295022</t>
  </si>
  <si>
    <t>734295023</t>
  </si>
  <si>
    <t>Směšovací armatury otopných a chladících systémů ventily závitové PN 10 T= 120°C třícestné se servomotorem G 5/4</t>
  </si>
  <si>
    <t>-1050962883</t>
  </si>
  <si>
    <t>https://podminky.urs.cz/item/CS_URS_2024_01/734295023</t>
  </si>
  <si>
    <t>734295024</t>
  </si>
  <si>
    <t>Směšovací armatury otopných a chladících systémů ventily závitové PN 10 T= 120°C třícestné se servomotorem G 6/4</t>
  </si>
  <si>
    <t>1210921360</t>
  </si>
  <si>
    <t>https://podminky.urs.cz/item/CS_URS_2024_01/734295024</t>
  </si>
  <si>
    <t>734295252</t>
  </si>
  <si>
    <t>Směšovací armatury solárních a otopných systémů nebo tepelných čerpadel pohony směšovacích ventilů ovládání 3bodové bez čidla napětí 230 V/příkon 2,5 VA 5 Nm/120 sec</t>
  </si>
  <si>
    <t>1404252596</t>
  </si>
  <si>
    <t>https://podminky.urs.cz/item/CS_URS_2024_01/734295252</t>
  </si>
  <si>
    <t>734411113</t>
  </si>
  <si>
    <t>Teploměry technické s pevným stonkem a jímkou zadní připojení (axiální) průměr 80 mm délka stonku 50 mm</t>
  </si>
  <si>
    <t>1412871642</t>
  </si>
  <si>
    <t>https://podminky.urs.cz/item/CS_URS_2024_01/734411113</t>
  </si>
  <si>
    <t>734411601</t>
  </si>
  <si>
    <t>Teploměry technické ochranné jímky se závitem do G 1</t>
  </si>
  <si>
    <t>1550681298</t>
  </si>
  <si>
    <t>https://podminky.urs.cz/item/CS_URS_2024_01/734411601</t>
  </si>
  <si>
    <t>734421111</t>
  </si>
  <si>
    <t>Tlakoměry s pevným stonkem a zpětnou klapkou zadní připojení (axiální) tlaku 0-16 bar průměru 50 mm</t>
  </si>
  <si>
    <t>52792676</t>
  </si>
  <si>
    <t>https://podminky.urs.cz/item/CS_URS_2024_01/734421111</t>
  </si>
  <si>
    <t>998734102</t>
  </si>
  <si>
    <t>Přesun hmot pro armatury stanovený z hmotnosti přesunovaného materiálu vodorovná dopravní vzdálenost do 50 m základní v objektech výšky přes 6 do 12 m</t>
  </si>
  <si>
    <t>2080606644</t>
  </si>
  <si>
    <t>https://podminky.urs.cz/item/CS_URS_2024_01/998734102</t>
  </si>
  <si>
    <t>735</t>
  </si>
  <si>
    <t>Ústřední vytápění - otopná tělesa</t>
  </si>
  <si>
    <t>735191910</t>
  </si>
  <si>
    <t>Ostatní opravy otopných těles napuštění vody do otopného systému včetně potrubí (bez kotle a ohříváků) otopných těles</t>
  </si>
  <si>
    <t>-2009100906</t>
  </si>
  <si>
    <t>https://podminky.urs.cz/item/CS_URS_2024_01/735191910</t>
  </si>
  <si>
    <t>1300</t>
  </si>
  <si>
    <t>-195,55-15,32-5,06-14,89 "realizováno v II.etapě</t>
  </si>
  <si>
    <t>735511034 R</t>
  </si>
  <si>
    <t>Trubkové teplovodní podlahové vytápění rozvod s přichycením ke kari síti potrubí polyethylen PE-Xa rozvodné potrubí 18x2 mm, rozteč 200 mm</t>
  </si>
  <si>
    <t>1823280265</t>
  </si>
  <si>
    <t>5640</t>
  </si>
  <si>
    <t>-117,95-110,48-98,15-98,26-102,21-105,27-84,24-69,69-31,87-90,25-58,02-35,96-96,09-105,17 "realizováno v II.etapě</t>
  </si>
  <si>
    <t>735511038</t>
  </si>
  <si>
    <t>Trubkové teplovodní podlahové vytápění rozvod s přichycením ke kari síti kari síť nosná rohož</t>
  </si>
  <si>
    <t>-1546693698</t>
  </si>
  <si>
    <t>https://podminky.urs.cz/item/CS_URS_2024_01/735511038</t>
  </si>
  <si>
    <t>735511039</t>
  </si>
  <si>
    <t>Trubkové teplovodní podlahové vytápění rozvod s přichycením ke kari síti kari síť uchycovací klipy</t>
  </si>
  <si>
    <t>236250573</t>
  </si>
  <si>
    <t>https://podminky.urs.cz/item/CS_URS_2024_01/735511039</t>
  </si>
  <si>
    <t>6500</t>
  </si>
  <si>
    <t>-1385 "realizováno v II.etapě</t>
  </si>
  <si>
    <t>735511061</t>
  </si>
  <si>
    <t>Trubkové teplovodní podlahové vytápění doplňkové prvky krycí PE fólie</t>
  </si>
  <si>
    <t>-1276747907</t>
  </si>
  <si>
    <t>https://podminky.urs.cz/item/CS_URS_2024_01/735511061</t>
  </si>
  <si>
    <t>735511062</t>
  </si>
  <si>
    <t>Trubkové teplovodní podlahové vytápění doplňkové prvky okrajový izolační pruh</t>
  </si>
  <si>
    <t>-1114816062</t>
  </si>
  <si>
    <t>https://podminky.urs.cz/item/CS_URS_2024_01/735511062</t>
  </si>
  <si>
    <t>1260</t>
  </si>
  <si>
    <t>-84-20,2-8,7-20,7 "realizováno v II.etapě</t>
  </si>
  <si>
    <t>735511063</t>
  </si>
  <si>
    <t>Trubkové teplovodní podlahové vytápění doplňkové prvky ochranná trubka</t>
  </si>
  <si>
    <t>1575995704</t>
  </si>
  <si>
    <t>https://podminky.urs.cz/item/CS_URS_2024_01/735511063</t>
  </si>
  <si>
    <t>735511081</t>
  </si>
  <si>
    <t>Trubkové teplovodní podlahové vytápění rozdělovače mosazné s průtokoměry dvouokruhové</t>
  </si>
  <si>
    <t>-1552501173</t>
  </si>
  <si>
    <t>https://podminky.urs.cz/item/CS_URS_2024_01/735511081</t>
  </si>
  <si>
    <t>735511084</t>
  </si>
  <si>
    <t>Trubkové teplovodní podlahové vytápění rozdělovače mosazné s průtokoměry pětiokruhové</t>
  </si>
  <si>
    <t>1203952865</t>
  </si>
  <si>
    <t>https://podminky.urs.cz/item/CS_URS_2024_01/735511084</t>
  </si>
  <si>
    <t>735511085</t>
  </si>
  <si>
    <t>Trubkové teplovodní podlahové vytápění rozdělovače mosazné s průtokoměry šestiokruhové</t>
  </si>
  <si>
    <t>934457545</t>
  </si>
  <si>
    <t>https://podminky.urs.cz/item/CS_URS_2024_01/735511085</t>
  </si>
  <si>
    <t>735511101</t>
  </si>
  <si>
    <t>Trubkové teplovodní podlahové vytápění skříně rozdělovače pod omítku, pro rozdělovač s počtem okruhů 2-5</t>
  </si>
  <si>
    <t>-873788323</t>
  </si>
  <si>
    <t>https://podminky.urs.cz/item/CS_URS_2024_01/735511101</t>
  </si>
  <si>
    <t>735511102</t>
  </si>
  <si>
    <t>Trubkové teplovodní podlahové vytápění skříně rozdělovače pod omítku, pro rozdělovač s počtem okruhů 4-7</t>
  </si>
  <si>
    <t>-438436244</t>
  </si>
  <si>
    <t>https://podminky.urs.cz/item/CS_URS_2024_01/735511102</t>
  </si>
  <si>
    <t>735511103</t>
  </si>
  <si>
    <t>Trubkové teplovodní podlahové vytápění skříně rozdělovače pod omítku, pro rozdělovač s počtem okruhů 6-9</t>
  </si>
  <si>
    <t>1801346520</t>
  </si>
  <si>
    <t>https://podminky.urs.cz/item/CS_URS_2024_01/735511103</t>
  </si>
  <si>
    <t>735511139</t>
  </si>
  <si>
    <t>Trubkové teplovodní podlahové vytápění připojovací šroubení rozdělovače, potrubí 18x2,0 mm</t>
  </si>
  <si>
    <t>1179956687</t>
  </si>
  <si>
    <t>https://podminky.urs.cz/item/CS_URS_2024_01/735511139</t>
  </si>
  <si>
    <t>998735102</t>
  </si>
  <si>
    <t>Přesun hmot pro otopná tělesa stanovený z hmotnosti přesunovaného materiálu vodorovná dopravní vzdálenost do 50 m základní v objektech výšky přes 6 do 12 m</t>
  </si>
  <si>
    <t>111177046</t>
  </si>
  <si>
    <t>https://podminky.urs.cz/item/CS_URS_2024_01/998735102</t>
  </si>
  <si>
    <t>767995111</t>
  </si>
  <si>
    <t>Montáž ostatních atypických zámečnických konstrukcí hmotnosti do 5 kg</t>
  </si>
  <si>
    <t>-1012301856</t>
  </si>
  <si>
    <t>https://podminky.urs.cz/item/CS_URS_2024_01/767995111</t>
  </si>
  <si>
    <t>"UT" 30</t>
  </si>
  <si>
    <t>"TUV,CUV,SV" 10</t>
  </si>
  <si>
    <t>783301313</t>
  </si>
  <si>
    <t>Příprava podkladu zámečnických konstrukcí před provedením nátěru odmaštění odmašťovačem ředidlovým</t>
  </si>
  <si>
    <t>-1218892887</t>
  </si>
  <si>
    <t>https://podminky.urs.cz/item/CS_URS_2024_01/783301313</t>
  </si>
  <si>
    <t>"UT" 2</t>
  </si>
  <si>
    <t>"TUV,CUV.SV" 1</t>
  </si>
  <si>
    <t>783314101</t>
  </si>
  <si>
    <t>Základní nátěr zámečnických konstrukcí jednonásobný syntetický</t>
  </si>
  <si>
    <t>-1196899236</t>
  </si>
  <si>
    <t>https://podminky.urs.cz/item/CS_URS_2024_01/783314101</t>
  </si>
  <si>
    <t>"TUV,CUV,SV" 1</t>
  </si>
  <si>
    <t>783317101</t>
  </si>
  <si>
    <t>Krycí nátěr (email) zámečnických konstrukcí jednonásobný syntetický standardní</t>
  </si>
  <si>
    <t>152483947</t>
  </si>
  <si>
    <t>https://podminky.urs.cz/item/CS_URS_2024_01/783317101</t>
  </si>
  <si>
    <t>Práce a dodávky M</t>
  </si>
  <si>
    <t>23-M</t>
  </si>
  <si>
    <t>Montáže potrubí</t>
  </si>
  <si>
    <t>230050031</t>
  </si>
  <si>
    <t>Doplňkové konstrukce z profilového materiálu zhotovení a montáž</t>
  </si>
  <si>
    <t>-1140918706</t>
  </si>
  <si>
    <t>https://podminky.urs.cz/item/CS_URS_2024_01/230050031</t>
  </si>
  <si>
    <t>230170011</t>
  </si>
  <si>
    <t>Zkouška těsnosti potrubí DN do 40</t>
  </si>
  <si>
    <t>-346887192</t>
  </si>
  <si>
    <t>https://podminky.urs.cz/item/CS_URS_2024_01/230170011</t>
  </si>
  <si>
    <t>35+78+148+38+4+25+25</t>
  </si>
  <si>
    <t>230170012</t>
  </si>
  <si>
    <t>Zkouška těsnosti potrubí DN přes 40 do 80</t>
  </si>
  <si>
    <t>1207429073</t>
  </si>
  <si>
    <t>https://podminky.urs.cz/item/CS_URS_2024_01/230170012</t>
  </si>
  <si>
    <t>58-M</t>
  </si>
  <si>
    <t>Revize vyhrazených technických zařízení</t>
  </si>
  <si>
    <t>580201001</t>
  </si>
  <si>
    <t>Provozní revize tlakových nádob stabilních obsahu do 0,2 m3</t>
  </si>
  <si>
    <t>2035355153</t>
  </si>
  <si>
    <t>https://podminky.urs.cz/item/CS_URS_2024_01/580201001</t>
  </si>
  <si>
    <t>Poznámka k položce:_x000d_
Výchozí revize expanzní nídoby</t>
  </si>
  <si>
    <t>730979976</t>
  </si>
  <si>
    <t>04 - Vzduchotechnika</t>
  </si>
  <si>
    <t>VZT.07</t>
  </si>
  <si>
    <t>Potrubní ventilátor do kruhového potrubí 80mm; 230V; 200 m3/h; ext. Tlak 150 Pa</t>
  </si>
  <si>
    <t>VZT.07.1</t>
  </si>
  <si>
    <t>Potrubní ventilátor do kruhového potrubí 80mm; 230V; 50 m3/h; ext. Tlak 150 Pa</t>
  </si>
  <si>
    <t>-660119276</t>
  </si>
  <si>
    <t>VZT.08</t>
  </si>
  <si>
    <t>Talířový ventil</t>
  </si>
  <si>
    <t>VZT.09</t>
  </si>
  <si>
    <t>Vzduchotechnické potrubí hranaté</t>
  </si>
  <si>
    <t>VZT.10</t>
  </si>
  <si>
    <t>Vzduchotechnické potrubí spiro 80mm</t>
  </si>
  <si>
    <t>VZT.11</t>
  </si>
  <si>
    <t>Vzduchotechnické potrubí spiro 200mm</t>
  </si>
  <si>
    <t>VZT.12</t>
  </si>
  <si>
    <t>Vzduchotechnické potrubí spiro 315mm</t>
  </si>
  <si>
    <t>VZT.13</t>
  </si>
  <si>
    <t>Výfuková hlavice pro čtyřhranné potrubí</t>
  </si>
  <si>
    <t>VZT.14</t>
  </si>
  <si>
    <t>Hliníková mřížka 600x150mm s nastavitelnou žaluzií v bílé barvě umožňuje měnit náklon jednotlivých lamel</t>
  </si>
  <si>
    <t>VZT.15</t>
  </si>
  <si>
    <t>Hliníková mřížka 200x200mm s nastavitelnou žaluzií v bílé barvě umožňuje měnit náklon jednotlivých lamel</t>
  </si>
  <si>
    <t>VZT.16</t>
  </si>
  <si>
    <t>Tepelná izolace z minerální vlny s hliníkovou folií, λ=0,043 při 50°C, neskapávající a neopadávající; tl. izolace 40 mm</t>
  </si>
  <si>
    <t>VZT.17</t>
  </si>
  <si>
    <t>Připojení elektro - ventilátory, elektro ohřívače, servopohony (230V / 3x 400V)</t>
  </si>
  <si>
    <t>VZT.18</t>
  </si>
  <si>
    <t>Připojení elektro (slaboproud) - autonomní regulace / ovládání nadřazeným uživatelem / čidla CO2 / kouř</t>
  </si>
  <si>
    <t>VZT.19</t>
  </si>
  <si>
    <t>Propojovací prvky ovládání vzduchotechniky</t>
  </si>
  <si>
    <t>VZT.20</t>
  </si>
  <si>
    <t>Kotevní materiál Rozsah dle rozvodů na půdorysech</t>
  </si>
  <si>
    <t>VZT.21</t>
  </si>
  <si>
    <t>Montážní / demontážní práce Rozsah se upřesní dle situace na stavbě</t>
  </si>
  <si>
    <t>Poznámka k položce:_x000d_
Včetně montáže jednotek a easy boxů ve složece 044 - energetická opatřená</t>
  </si>
  <si>
    <t>VZT.22</t>
  </si>
  <si>
    <t>Uvedení zařízení do provozu</t>
  </si>
  <si>
    <t>VZT.23</t>
  </si>
  <si>
    <t>Zaregulování + zkoušky / měření</t>
  </si>
  <si>
    <t>VZT.24</t>
  </si>
  <si>
    <t>Zaškolení obsluhy</t>
  </si>
  <si>
    <t>VZT.25</t>
  </si>
  <si>
    <t>Úprava sání/výfuk pro gastro</t>
  </si>
  <si>
    <t>VZT.26</t>
  </si>
  <si>
    <t>Tlumiče hluku pro spiro potrubí 200 mm</t>
  </si>
  <si>
    <t>2022460510</t>
  </si>
  <si>
    <t>VZT.27</t>
  </si>
  <si>
    <t>Tlumiče hluku pro potrubí 500x150 mm</t>
  </si>
  <si>
    <t>-1202221237</t>
  </si>
  <si>
    <t>VZT.28</t>
  </si>
  <si>
    <t>Tlumiče hluku pro potrubí 600x150 mm</t>
  </si>
  <si>
    <t>-1723172648</t>
  </si>
  <si>
    <t>VZT.29</t>
  </si>
  <si>
    <t>Požární klapky 150x500 mm</t>
  </si>
  <si>
    <t>149630659</t>
  </si>
  <si>
    <t>VZT.30</t>
  </si>
  <si>
    <t>Požární klapky 500x500 mm</t>
  </si>
  <si>
    <t>-122225491</t>
  </si>
  <si>
    <t>VZT.31</t>
  </si>
  <si>
    <t>Požární klapky 250x500 mm</t>
  </si>
  <si>
    <t>-454829572</t>
  </si>
  <si>
    <t>VZT.32</t>
  </si>
  <si>
    <t>Požární klapky 500x300 mm</t>
  </si>
  <si>
    <t>-1674009463</t>
  </si>
  <si>
    <t>VZT.33.1</t>
  </si>
  <si>
    <t>Hliníková větrací mřížka 1500x1000mm, samotížná žaluzie, v bílé barvě</t>
  </si>
  <si>
    <t>-542501966</t>
  </si>
  <si>
    <t>VZT.34</t>
  </si>
  <si>
    <t>Hliníková větrací mřížka 1650x500mm, v bílé barvě</t>
  </si>
  <si>
    <t>2010019661</t>
  </si>
  <si>
    <t>VZT.35</t>
  </si>
  <si>
    <t>Kruhová regulační klapka 630 mm se servopohonem</t>
  </si>
  <si>
    <t>-59065624</t>
  </si>
  <si>
    <t>VTZ.36</t>
  </si>
  <si>
    <t>-1807695104</t>
  </si>
  <si>
    <t>05 - Zdravotechnika</t>
  </si>
  <si>
    <t>111 - Přípravné práce</t>
  </si>
  <si>
    <t>D1 - Ostatní položky práce</t>
  </si>
  <si>
    <t>13 - Hloubené vykopávky</t>
  </si>
  <si>
    <t>16 - Přemístění výkopku</t>
  </si>
  <si>
    <t>17 - Konstrukce ze zemin</t>
  </si>
  <si>
    <t>45 - Podkladní a vedlejší konstrukce (kromě vozovek a železničního svršku)</t>
  </si>
  <si>
    <t>721 - Vnitřní kanalizace</t>
  </si>
  <si>
    <t>722 - Vnitřní vodovod</t>
  </si>
  <si>
    <t>725 - Zařizovací předměty</t>
  </si>
  <si>
    <t>732 - Strojovny</t>
  </si>
  <si>
    <t>Přípravné práce</t>
  </si>
  <si>
    <t>TP</t>
  </si>
  <si>
    <t>Vytyčení vodovodu a kanalizace</t>
  </si>
  <si>
    <t>TP.1</t>
  </si>
  <si>
    <t>Zaměření skutečného provedení</t>
  </si>
  <si>
    <t>Ostatní položky práce</t>
  </si>
  <si>
    <t>TP.2</t>
  </si>
  <si>
    <t>Protipožární ucpávky a manžety dle PBŘ</t>
  </si>
  <si>
    <t>Hloubené vykopávky</t>
  </si>
  <si>
    <t>132200112RA0</t>
  </si>
  <si>
    <t>Hloubení zapaž.rýh šířky.do 200 cm v hornině.1-4</t>
  </si>
  <si>
    <t>1*(40,59+44,28+2,9)*2 "Splašková kanalizace</t>
  </si>
  <si>
    <t>1*17,2*1,25 "Dešťová kanalizace</t>
  </si>
  <si>
    <t>1*11,8*1,5"Tuková kanalizace</t>
  </si>
  <si>
    <t>132201219R00</t>
  </si>
  <si>
    <t>Přípl.za lepivost,hloubení rýh 200cm,hor.3,STROJNĚ</t>
  </si>
  <si>
    <t>1*(40,59+44,28+2,9)*2/2 "Splašková kanalizace</t>
  </si>
  <si>
    <t>1*17,2*1,25/2 "Dešťová kanalizace</t>
  </si>
  <si>
    <t>1*11,8*1,5/2"Tuková kanalizace</t>
  </si>
  <si>
    <t>132301219R00</t>
  </si>
  <si>
    <t>Přípl.za lepivost,hloubení rýh 200cm,hor.4,STROJNĚ</t>
  </si>
  <si>
    <t>Přemístění výkopku</t>
  </si>
  <si>
    <t>161101101R00</t>
  </si>
  <si>
    <t>Svislé přemístění výkopku z hor.1-4 do 2,5 m</t>
  </si>
  <si>
    <t>11,8*1,5"Tuková kanalizace</t>
  </si>
  <si>
    <t>162701105R00</t>
  </si>
  <si>
    <t>Vodorovné přemístění výkopku z hor.1-4 do 10000 m</t>
  </si>
  <si>
    <t>1*(40,59+44,28+2,9)*0,6 "Splašková kanalizace</t>
  </si>
  <si>
    <t>1*17,2*0,6 "Dešťová kanalizace</t>
  </si>
  <si>
    <t>11,8*0,6 "Tuková kanalizace</t>
  </si>
  <si>
    <t>Konstrukce ze zemin</t>
  </si>
  <si>
    <t>175101101RT2</t>
  </si>
  <si>
    <t>Obsyp potrubí bez prohození sypaniny</t>
  </si>
  <si>
    <t>1*(40,59+44,28+2,9)*0,5 "Splašková kanalizace</t>
  </si>
  <si>
    <t>1*17,2*0,5 "Dešťová kanalizace</t>
  </si>
  <si>
    <t>1*11,8*0,5 "Tuková kanalizace</t>
  </si>
  <si>
    <t>174100050RA0</t>
  </si>
  <si>
    <t>Zásyp jam, rýh, šachet štěrkopískem</t>
  </si>
  <si>
    <t>1*(40,59+44,28+2,9)*1,4 "Splašková kanalizace</t>
  </si>
  <si>
    <t>1*17,2*0,65 "Dešťová kanalizace</t>
  </si>
  <si>
    <t>1*11,8*0,9 "Tuková kanalizace</t>
  </si>
  <si>
    <t>807761182</t>
  </si>
  <si>
    <t>70,062*1,8 'Přepočtené koeficientem množství</t>
  </si>
  <si>
    <t>Podkladní a vedlejší konstrukce (kromě vozovek a železničního svršku)</t>
  </si>
  <si>
    <t>451572111R00</t>
  </si>
  <si>
    <t>Lože pod potrubí z kameniva těženého 0 - 4 mm</t>
  </si>
  <si>
    <t>1*(40,59+44,28+2,9)*0,1 "Splašková kanalizace</t>
  </si>
  <si>
    <t>1*17,2*0,1 "Dešťová kanalizace</t>
  </si>
  <si>
    <t>1*11,8*0,1 "Tuková kanalizace</t>
  </si>
  <si>
    <t>721</t>
  </si>
  <si>
    <t>Vnitřní kanalizace</t>
  </si>
  <si>
    <t>721176146R00</t>
  </si>
  <si>
    <t>Potrubí HT dešťové (svislé), D 125 x 3,1 mm</t>
  </si>
  <si>
    <t>13,55 "Dešťová kanalizace</t>
  </si>
  <si>
    <t>721176113R00</t>
  </si>
  <si>
    <t>Potrubí HT odpadní svislé, D 50 x 1,8 mm</t>
  </si>
  <si>
    <t>63,61 "Splašková kanalizace</t>
  </si>
  <si>
    <t>721176115R00</t>
  </si>
  <si>
    <t>Potrubí HT odpadní svislé, D 110 x 2,7 mm</t>
  </si>
  <si>
    <t>68,52 "Splašková kanalizace</t>
  </si>
  <si>
    <t>721176134R00</t>
  </si>
  <si>
    <t>Potrubí HT svodné (ležaté) zavěšené, D 75 x 1,9 mm</t>
  </si>
  <si>
    <t>72 "Splašková kanalizace</t>
  </si>
  <si>
    <t>721176135R00</t>
  </si>
  <si>
    <t>Potrubí HT svodné (ležaté) zavěšené, D 110 x 2,7 mm</t>
  </si>
  <si>
    <t>75,77 "Splašková kanalizace</t>
  </si>
  <si>
    <t>721176136R00</t>
  </si>
  <si>
    <t>Potrubí HT svodné (ležaté) zavěšené, D 125 x 3,1 mm</t>
  </si>
  <si>
    <t>16,43 "Splašková kanalizace</t>
  </si>
  <si>
    <t>721176222R00</t>
  </si>
  <si>
    <t>Potrubí KG svodné (ležaté) v zemi, D 110 x 3,2 mm</t>
  </si>
  <si>
    <t>48,71 "Splašková kanalizace</t>
  </si>
  <si>
    <t>721176224R00</t>
  </si>
  <si>
    <t>Potrubí KG svodné (ležaté) v zemi, D 160 x 4,0 mm</t>
  </si>
  <si>
    <t>53,16 "Splašková kanalizace</t>
  </si>
  <si>
    <t>721176223R00</t>
  </si>
  <si>
    <t>Potrubí KG svodné (ležaté) v zemi, D 125 x 3,2 mm</t>
  </si>
  <si>
    <t>20,52 "Dešťová kanalizace</t>
  </si>
  <si>
    <t>721273180R00</t>
  </si>
  <si>
    <t>Ventil přivzdušňovací podomítkový HL905</t>
  </si>
  <si>
    <t>721273200RT3</t>
  </si>
  <si>
    <t>Souprava ventilační střešní HL</t>
  </si>
  <si>
    <t>721177826R00</t>
  </si>
  <si>
    <t>Čisticí kus HTRE pro potrubí svislé, D 110 mm</t>
  </si>
  <si>
    <t>TP.3</t>
  </si>
  <si>
    <t>Montáž tvarovek plst. gum. kroužek</t>
  </si>
  <si>
    <t>Soubor</t>
  </si>
  <si>
    <t>721223422R00</t>
  </si>
  <si>
    <t>Vpusť podlahová se zápachovou uzávěrkou HL 304</t>
  </si>
  <si>
    <t>230170012R00</t>
  </si>
  <si>
    <t>Zkouška těsnosti potrubí, DN 50 - 80</t>
  </si>
  <si>
    <t>63,61+72</t>
  </si>
  <si>
    <t>230170013R00</t>
  </si>
  <si>
    <t>Zkouška těsnosti potrubí, DN 100 - 125</t>
  </si>
  <si>
    <t>13,55+68,52+75,77+16,43+48,71+20,52</t>
  </si>
  <si>
    <t>230170014R00</t>
  </si>
  <si>
    <t>Zkouška těsnosti potrubí, DN 150 - 200</t>
  </si>
  <si>
    <t>53,16</t>
  </si>
  <si>
    <t>Vnitřní vodovod</t>
  </si>
  <si>
    <t>722178711R00</t>
  </si>
  <si>
    <t>Potrubí vícevrstvé vodovodní, D 20 x 2,8 mm</t>
  </si>
  <si>
    <t>722178712R00</t>
  </si>
  <si>
    <t>Potrubí vícevrstvé vodovodní, D 25 x 3,5 mm</t>
  </si>
  <si>
    <t>722178713R00</t>
  </si>
  <si>
    <t>Potrubí vícevrstvé vodovodní, D 32 x 4,4 mm</t>
  </si>
  <si>
    <t>722178714R00</t>
  </si>
  <si>
    <t>Potrubí vícevrstvé vodovodní, D 40 x 5,5 mm</t>
  </si>
  <si>
    <t>722181213RT7</t>
  </si>
  <si>
    <t>Izolace návleková tl. stěny 13 mm, vnitřní průměr 22 mm</t>
  </si>
  <si>
    <t>722181213RT9</t>
  </si>
  <si>
    <t>Izolace návleková tl. stěny 13 mm, vnitřní průměr 28 mm</t>
  </si>
  <si>
    <t>722181213RU2</t>
  </si>
  <si>
    <t>Izolace návleková tl. stěny 13 mm, vnitřní průměr 35 mm</t>
  </si>
  <si>
    <t>722181213RW4</t>
  </si>
  <si>
    <t>Izolace návleková tl. stěny 13 mm, vnitřní průměr 48 mm</t>
  </si>
  <si>
    <t>TP.4</t>
  </si>
  <si>
    <t>Potrubní systémový oddělovač dn 32 třídy 3 v souladu s ČSN EN1717</t>
  </si>
  <si>
    <t>734234143R00</t>
  </si>
  <si>
    <t>Kohout kulový s vypouš.vnitř.-vnitř.z. DN 15</t>
  </si>
  <si>
    <t>734234144R00</t>
  </si>
  <si>
    <t>Kohout kulový s vypouš.vnitř.-vnitř.z. DN 20</t>
  </si>
  <si>
    <t>734234145R00</t>
  </si>
  <si>
    <t>Kohout kulový s vypouš.vnitř.-vnitř.z. DN 25</t>
  </si>
  <si>
    <t>734234146R00</t>
  </si>
  <si>
    <t>Kohout kulový s vypouš.vnitř.-vnitř.z DN 32</t>
  </si>
  <si>
    <t>722229101R00</t>
  </si>
  <si>
    <t>Montáž vodovodních armatur,1závit, G 1/2</t>
  </si>
  <si>
    <t>722229103T00</t>
  </si>
  <si>
    <t>Montáž vodovodní armatury, 1 závit, G 3/4</t>
  </si>
  <si>
    <t>722229103T00.1</t>
  </si>
  <si>
    <t>Montáž vodovodní armatury, 1 závit, G 1</t>
  </si>
  <si>
    <t>722229104T00</t>
  </si>
  <si>
    <t>Montáž vodovodní armatury, 1 závit, G 5/4</t>
  </si>
  <si>
    <t>734223812R00</t>
  </si>
  <si>
    <t>Ventil vyvažovací vnitř.z. DN 20</t>
  </si>
  <si>
    <t>713582114R00</t>
  </si>
  <si>
    <t>Revizní dvířka do masivních stěn</t>
  </si>
  <si>
    <t>722290234R00</t>
  </si>
  <si>
    <t>Proplach a dezinfekce vodovodního potrubí DN 80 mm</t>
  </si>
  <si>
    <t>38832117</t>
  </si>
  <si>
    <t>Manometr TP 120A D 100/L 100 mm</t>
  </si>
  <si>
    <t>38832117.1</t>
  </si>
  <si>
    <t>Teploměr axiální D 100/L 100 mm</t>
  </si>
  <si>
    <t>5512010034</t>
  </si>
  <si>
    <t>Ventil pojistný R140 1 1/4" x 6 bar</t>
  </si>
  <si>
    <t>551100303</t>
  </si>
  <si>
    <t>Filtr závitový FIV.08412 mosaz PN 20 FF 3/4"</t>
  </si>
  <si>
    <t>286547026</t>
  </si>
  <si>
    <t>Klapka zpětná D 20</t>
  </si>
  <si>
    <t>286547028</t>
  </si>
  <si>
    <t>Klapka zpětná D 32</t>
  </si>
  <si>
    <t>TP.5</t>
  </si>
  <si>
    <t>Elektronické oběhové cirkulační čerpadlo např: Wilo STRATOS PICO-Z 25/1-6</t>
  </si>
  <si>
    <t>725</t>
  </si>
  <si>
    <t>Zařizovací předměty</t>
  </si>
  <si>
    <t>725119306R00.1</t>
  </si>
  <si>
    <t>Klozet závěsný</t>
  </si>
  <si>
    <t>725100024RA0</t>
  </si>
  <si>
    <t>Klozet pro ZTP se zazděnou nádržkou</t>
  </si>
  <si>
    <t>1702041089</t>
  </si>
  <si>
    <t>Poznámka k položce:_x000d_
úplný objem splachovací vody maximálně 6 litrů a maximální průměrný objem splachovací vody 3,5 litru</t>
  </si>
  <si>
    <t>725119402R00.1</t>
  </si>
  <si>
    <t>Předstěnový systém do sádrokartonu</t>
  </si>
  <si>
    <t>725119106R00.1</t>
  </si>
  <si>
    <t>Splach.nádrž nízkopoložených s ventilem</t>
  </si>
  <si>
    <t>725200020RA0.1</t>
  </si>
  <si>
    <t>Zařizovací předmět - pisoár</t>
  </si>
  <si>
    <t>725121631R00</t>
  </si>
  <si>
    <t>Splachovač pisoárů automatický SLP 06K bateriový</t>
  </si>
  <si>
    <t>-1490724933</t>
  </si>
  <si>
    <t>Poznámka k položce:_x000d_
 pisoáry spotřebují maximálně 2 litry/mísu/hodinu. Splachovací pisoáry mají maximální úplný objem splachovací vody 1 litr</t>
  </si>
  <si>
    <t>725100028RA0</t>
  </si>
  <si>
    <t>Bidet závěsný, s baterií</t>
  </si>
  <si>
    <t>725829503R00.1</t>
  </si>
  <si>
    <t>Baterie stojánková bidetových souprav</t>
  </si>
  <si>
    <t>725200030RA0</t>
  </si>
  <si>
    <t>Zařizovací předmět - umyvadlo</t>
  </si>
  <si>
    <t>726211314R00</t>
  </si>
  <si>
    <t>Modul pro umyvadlo, ZTP</t>
  </si>
  <si>
    <t>725823511RT1</t>
  </si>
  <si>
    <t>Baterie umyvadlová stojánková ruční</t>
  </si>
  <si>
    <t>Poznámka k položce:_x000d_
umyvadlové baterie a kuchyňské baterie mají maximální průtok vody 6 litrů/min</t>
  </si>
  <si>
    <t>725860251R00</t>
  </si>
  <si>
    <t>Sifon umyvadlový chromovaný</t>
  </si>
  <si>
    <t>725019103R00</t>
  </si>
  <si>
    <t>Výlevka závěsná MIRA s plastovou mřížkou</t>
  </si>
  <si>
    <t>725823114RT0</t>
  </si>
  <si>
    <t>Baterie dřezová stojánková ruční, bez otvírání odpadu</t>
  </si>
  <si>
    <t>725819402R00</t>
  </si>
  <si>
    <t>Montáž ventilu rohového bez trubičky G 1/2"</t>
  </si>
  <si>
    <t>725810402R00</t>
  </si>
  <si>
    <t xml:space="preserve">Ventil rohový  G 1/2"</t>
  </si>
  <si>
    <t>-194018962</t>
  </si>
  <si>
    <t>732</t>
  </si>
  <si>
    <t>Strojovny</t>
  </si>
  <si>
    <t>732339103R00</t>
  </si>
  <si>
    <t>Montáž nádoby expanzní tlakové 35 l</t>
  </si>
  <si>
    <t>738129415R00</t>
  </si>
  <si>
    <t>Nádoba expanzní 33l</t>
  </si>
  <si>
    <t>1144599842</t>
  </si>
  <si>
    <t xml:space="preserve">    724 - Zdravotechnika - strojní vybavení</t>
  </si>
  <si>
    <t xml:space="preserve">    731 - Ústřední vytápění - kotelny</t>
  </si>
  <si>
    <t xml:space="preserve">    732 - Ústřední vytápění - strojovny</t>
  </si>
  <si>
    <t xml:space="preserve">    VZT - Vzduchotechnika</t>
  </si>
  <si>
    <t>D2 - Elektroinstalace - silnoproud</t>
  </si>
  <si>
    <t xml:space="preserve">    D3 - Svítidla</t>
  </si>
  <si>
    <t>Aku - Akumulační nádrž</t>
  </si>
  <si>
    <t xml:space="preserve">    13 - Hloubené vykopávky</t>
  </si>
  <si>
    <t xml:space="preserve">    16 - Přemístění výkopku</t>
  </si>
  <si>
    <t xml:space="preserve">    17 - Konstrukce ze zemin</t>
  </si>
  <si>
    <t xml:space="preserve">    27 - Základy</t>
  </si>
  <si>
    <t xml:space="preserve">    45 - Podkladní a vedlejší konstrukce (kromě vozovek a železničního svršku)</t>
  </si>
  <si>
    <t>724</t>
  </si>
  <si>
    <t>Zdravotechnika - strojní vybavení</t>
  </si>
  <si>
    <t>724239112</t>
  </si>
  <si>
    <t>Nádoby expanzní tlakové pro rozvody užitkové vody montáž nádob tlakových ostatních typů vertikálních o objemu do 80 l</t>
  </si>
  <si>
    <t>1780867602</t>
  </si>
  <si>
    <t>https://podminky.urs.cz/item/CS_URS_2024_01/724239112</t>
  </si>
  <si>
    <t>48466595</t>
  </si>
  <si>
    <t>nádoba expanzní tlaková plochá s vyměnitelným vakem objem 50L PN 0,3</t>
  </si>
  <si>
    <t>300381121</t>
  </si>
  <si>
    <t>724242223 R</t>
  </si>
  <si>
    <t>Zařízení pro úpravu vody G 1" - demineralizační patrona</t>
  </si>
  <si>
    <t>-474186452</t>
  </si>
  <si>
    <t>998724102</t>
  </si>
  <si>
    <t>Přesun hmot pro strojní vybavení stanovený z hmotnosti přesunovaného materiálu vodorovná dopravní vzdálenost do 50 m základní v objektech výšky přes 6 do 12 m</t>
  </si>
  <si>
    <t>520228291</t>
  </si>
  <si>
    <t>https://podminky.urs.cz/item/CS_URS_2024_01/998724102</t>
  </si>
  <si>
    <t>731</t>
  </si>
  <si>
    <t>Ústřední vytápění - kotelny</t>
  </si>
  <si>
    <t>731191937 R</t>
  </si>
  <si>
    <t>Uvedení do provozu TČ nad 20 kW</t>
  </si>
  <si>
    <t>-1259171521</t>
  </si>
  <si>
    <t>731191938 R</t>
  </si>
  <si>
    <t>1587022336</t>
  </si>
  <si>
    <t>731259614</t>
  </si>
  <si>
    <t>Kotle ocelové teplovodní elektrické závěsné přímotopné montáž elektrokotlů ostatních typů o výkonu do 18 kW</t>
  </si>
  <si>
    <t>-1455508113</t>
  </si>
  <si>
    <t>https://podminky.urs.cz/item/CS_URS_2024_01/731259614</t>
  </si>
  <si>
    <t>48417006</t>
  </si>
  <si>
    <t>elektrokotel závěsný přímotopný 18kW</t>
  </si>
  <si>
    <t>897272587</t>
  </si>
  <si>
    <t>55128890</t>
  </si>
  <si>
    <t>sada automatického dopouštění s bezpečnostním uzavřením</t>
  </si>
  <si>
    <t>-848679706</t>
  </si>
  <si>
    <t>Poznámka k položce:_x000d_
skupina pro automaatické dopouštění_x000d_
mosazné tělo_x000d_
automatická sestava s uzavíratelným a zpětným ventilem_x000d_
rozsah nastavení tlaku: 0,2 - 4 bar_x000d_
maximální teplota vody: 65°C_x000d_
zpětný ventil s certifikací EN14367_x000d_
připojení: 1" závit_x000d_
vhodné pro automatické doplnění vody do topného systému</t>
  </si>
  <si>
    <t>998731102</t>
  </si>
  <si>
    <t>Přesun hmot pro kotelny stanovený z hmotnosti přesunovaného materiálu vodorovná dopravní vzdálenost do 50 m základní v objektech výšky přes 6 do 12 m</t>
  </si>
  <si>
    <t>-1742777856</t>
  </si>
  <si>
    <t>https://podminky.urs.cz/item/CS_URS_2024_01/998731102</t>
  </si>
  <si>
    <t>Ústřední vytápění - strojovny</t>
  </si>
  <si>
    <t>732112225</t>
  </si>
  <si>
    <t>Rozdělovače a sběrače sdružené hydraulické závitové (průtok Q m3/h - výkon kW) DN 50 (6 m3/h - 120 kW)</t>
  </si>
  <si>
    <t>100750748</t>
  </si>
  <si>
    <t>https://podminky.urs.cz/item/CS_URS_2024_01/732112225</t>
  </si>
  <si>
    <t>Poznámka k položce:_x000d_
Modul 100 rozteč 200 mm, hrdla 4x2", 2x6/4", 2x1/2"</t>
  </si>
  <si>
    <t>732199100</t>
  </si>
  <si>
    <t>Montáž štítků orientačních</t>
  </si>
  <si>
    <t>1443938145</t>
  </si>
  <si>
    <t>https://podminky.urs.cz/item/CS_URS_2024_01/732199100</t>
  </si>
  <si>
    <t>1+1</t>
  </si>
  <si>
    <t>732231005</t>
  </si>
  <si>
    <t>Akumulační nádrže bez přípravy TUV bez teplosměnného výměníku PN 0,3 MPa / t = 95°C objem nádrže 500 l</t>
  </si>
  <si>
    <t>-1628772525</t>
  </si>
  <si>
    <t>https://podminky.urs.cz/item/CS_URS_2024_01/732231005</t>
  </si>
  <si>
    <t>732231211 R</t>
  </si>
  <si>
    <t>Akumulační nádrž o objemu 500 l - negativní zásobník pro průtokový ohřev TUV</t>
  </si>
  <si>
    <t>-926078938</t>
  </si>
  <si>
    <t>Poznámka k položce:_x000d_
Vhodné pro kombinaci s tepelnými čerpadly_x000d_
Průtokový ohřev TV ve vysokokapacitním Cu výměníku_x000d_
Dodávka vč. izolace a opláštění</t>
  </si>
  <si>
    <t>732294116</t>
  </si>
  <si>
    <t>Elektrické topné jednotky šroubovací 6/4" o výkonu 6,0 kW</t>
  </si>
  <si>
    <t>630673250</t>
  </si>
  <si>
    <t>https://podminky.urs.cz/item/CS_URS_2024_01/732294116</t>
  </si>
  <si>
    <t>732331777</t>
  </si>
  <si>
    <t>Nádoby expanzní tlakové pro topné a chladicí soustavy příslušenství k expanzním nádobám bezpečnostní uzávěr k měření tlaku G 3/4</t>
  </si>
  <si>
    <t>555736708</t>
  </si>
  <si>
    <t>https://podminky.urs.cz/item/CS_URS_2024_01/732331777</t>
  </si>
  <si>
    <t>732421203</t>
  </si>
  <si>
    <t>Čerpadla teplovodní mokroběžná závitová cirkulační pro TUV (elektronicky řízená) PN 10, do 80°C DN přípojky/dopravní výška H (m) - čerpací výkon Q (m3/h) DN 25 / do 6,0 m / 3,0 m3/h</t>
  </si>
  <si>
    <t>-1807195184</t>
  </si>
  <si>
    <t>https://podminky.urs.cz/item/CS_URS_2024_01/732421203</t>
  </si>
  <si>
    <t>732421313</t>
  </si>
  <si>
    <t>Čerpadla teplovodní mokroběžná závitová oběhová pro teplovodní vytápění (elektronicky řízená) PN 16, do 110°C DN přípojky/dopravní výška H (m) - čerpací výkon Q (m3/h) DN 32 / do 8,0 m / 9,5 m3/h</t>
  </si>
  <si>
    <t>1000621347</t>
  </si>
  <si>
    <t>https://podminky.urs.cz/item/CS_URS_2024_01/732421313</t>
  </si>
  <si>
    <t>732421419</t>
  </si>
  <si>
    <t>Čerpadla teplovodní mokroběžná závitová oběhová pro teplovodní vytápění (elektronicky řízená) PN 10, do 110°C DN přípojky/dopravní výška H (m) - čerpací výkon Q (m3/h) DN 25 / do 8,0 m / 4,0 m3/h</t>
  </si>
  <si>
    <t>1169755018</t>
  </si>
  <si>
    <t>https://podminky.urs.cz/item/CS_URS_2024_01/732421419</t>
  </si>
  <si>
    <t>732421472</t>
  </si>
  <si>
    <t>Čerpadla teplovodní mokroběžná závitová oběhová pro teplovodní vytápění (elektronicky řízená) PN 10, do 110°C DN přípojky/dopravní výška H (m) - čerpací výkon Q (m3/h) DN 32 / do 8,0 m / 5,0 m3/h</t>
  </si>
  <si>
    <t>374432140</t>
  </si>
  <si>
    <t>https://podminky.urs.cz/item/CS_URS_2024_01/732421472</t>
  </si>
  <si>
    <t>732522005 R</t>
  </si>
  <si>
    <t>Tepelná čerpadla vzduch/voda 38 kW pro vytápění a přípravu TV - provedení split</t>
  </si>
  <si>
    <t>1774428574</t>
  </si>
  <si>
    <t>Poznámka k položce:_x000d_
Tepelné čerpadlo vzduch/voda typu split o výkonu 38,67 kW a COP 4,30 pro A2/W35 (27,7 kW pro A-10/W35); SCOP pro mírné klima a podlahové vytápění 5,15; hl.ak.výk.54 dB(A) pro venkovní jednotku dle EN12102 ; max. teplota sekundár 62°C; provozní rozsah -25 až +45°C; frekvenčně řízený kompresor; volitelně chlazení 27,97 kW a EER 4,21 pro A35/W18; venkovní jednotka 1998 x 1137 x 1506 mm (š x h x v); 281 kg, vnitřní jednotka 687 x 715 x 1602 mm (š x h x v); 210 kg_x000d_
_x000d_
Dodávka venkovní a vnitřní jednotky včetně opláštění, příp. propojovacích hadic a dalšího základního instalačního příslušenství._x000d_
_x000d_
V ceně je zahrnuta montáž zařízení.</t>
  </si>
  <si>
    <t>73252310 R</t>
  </si>
  <si>
    <t>Tepelná čerpadla vzduch/voda příslušenství - řízení</t>
  </si>
  <si>
    <t>-530587872</t>
  </si>
  <si>
    <t>Poznámka k položce:_x000d_
Řízení tepelného čerpadla _x000d_
_x000d_
ekvitermní regulace výstupní teploty; prioritní příprava teplé vody; ; záznam datových bodů (stavů TČ) na cloud v rozlišení 3-10s; MODBUS TCP; vzdálené připojení; analytická funkce, prediktivní diagnostika;_x000d_
- bude umožňovat řízení 2 směšovaných okruhů a přípravu TV v negativním zásobníku._x000d_
_x000d_
Dodávka bude obsahovat veškerý instalační materiál:_x000d_
sada čidel,_x000d_
dálkové ovládání_x000d_
monitoring TČ _x000d_
_x000d_
V ceně zahrnuta montáž zařízení.</t>
  </si>
  <si>
    <t>732523102 R</t>
  </si>
  <si>
    <t>Tepelná čerpadla vzduch/voda příslušenství - základový sokl pro venkovní jednotku</t>
  </si>
  <si>
    <t>469656209</t>
  </si>
  <si>
    <t>998732102</t>
  </si>
  <si>
    <t>Přesun hmot pro strojovny stanovený z hmotnosti přesunovaného materiálu vodorovná dopravní vzdálenost do 50 m základní v objektech výšky přes 6 do 12 m</t>
  </si>
  <si>
    <t>-626769994</t>
  </si>
  <si>
    <t>https://podminky.urs.cz/item/CS_URS_2024_01/998732102</t>
  </si>
  <si>
    <t>VZT</t>
  </si>
  <si>
    <t>VZT.01</t>
  </si>
  <si>
    <t>Vzduchotechnická jednotka 1.A - 2500m3/hod</t>
  </si>
  <si>
    <t>-890736626</t>
  </si>
  <si>
    <t>VZT.02</t>
  </si>
  <si>
    <t>Vzduchotechnická jednotka 1.B - 2500m3/hod</t>
  </si>
  <si>
    <t>1515971934</t>
  </si>
  <si>
    <t>VZT.03</t>
  </si>
  <si>
    <t>Vzduchotechnická jednotka 4 - 4500m3/hod</t>
  </si>
  <si>
    <t>1960621005</t>
  </si>
  <si>
    <t>VZT.33</t>
  </si>
  <si>
    <t>Vzduchotechnická jednotka 9 - 19200m3/hod</t>
  </si>
  <si>
    <t>-1814136274</t>
  </si>
  <si>
    <t xml:space="preserve">Poznámka k položce:_x000d_
Požární axiální ventilátor potrubní_x000d_
-průtok vzduchu min. 19200 m3/hod_x000d_
-průmer 630 mm_x000d_
-příkon 11 kW_x000d_
-proud 400 V 20 A_x000d_
_x000d_
</t>
  </si>
  <si>
    <t>VZT.04</t>
  </si>
  <si>
    <t>Easy box 1 200/200</t>
  </si>
  <si>
    <t>1175978790</t>
  </si>
  <si>
    <t>Poznámka k položce:_x000d_
Easy boxy budou dodány včetně kompletního vybavení dle technické specifikace, tedy přívodní a odvodní části, boxu CP, kruhového ovladače, prostorového čidla CO a dalšího vybavení daného specifikací.</t>
  </si>
  <si>
    <t>VZT.05</t>
  </si>
  <si>
    <t>Easy box 2 250/250</t>
  </si>
  <si>
    <t>1075205455</t>
  </si>
  <si>
    <t>VZT.06</t>
  </si>
  <si>
    <t>Easy box 3 315/315</t>
  </si>
  <si>
    <t>1116328859</t>
  </si>
  <si>
    <t>998751101</t>
  </si>
  <si>
    <t>Přesun hmot pro vzduchotechniku stanovený z hmotnosti přesunovaného materiálu vodorovná dopravní vzdálenost do 100 m základní v objektech výšky do 12 m</t>
  </si>
  <si>
    <t>1498772334</t>
  </si>
  <si>
    <t>https://podminky.urs.cz/item/CS_URS_2024_01/998751101</t>
  </si>
  <si>
    <t>Svítidla</t>
  </si>
  <si>
    <t>Pol29</t>
  </si>
  <si>
    <t>LED panel -typ A</t>
  </si>
  <si>
    <t>-574385971</t>
  </si>
  <si>
    <t>Poznámka k položce:_x000d_
umístění: stropní vestavné do SDK podhledu 600x600mm_x000d_
rozněr: 595x595mm_x000d_
Barva svítidla: bílá, difuzor mléčný akrylát (PMMA)_x000d_
Krytí: IP20_x000d_
Napájení: 230V 50Hz, 40W, účiník &gt;0.9_x000d_
Barva světla: 4000K_x000d_
Vyzařovací úhel: 90o_x000d_
Světelný tok: 4240 Lm_x000d_
UGR: &lt;19_x000d_
Životnost: 4.000 hodin_x000d_
Pružiny pro montáž přisazením do SDK_x000d_
montáž zahrnuje montáž svítidla na podhled nebo strop a připojení na kabel</t>
  </si>
  <si>
    <t>Pol30</t>
  </si>
  <si>
    <t>LED panel – typ A DALI</t>
  </si>
  <si>
    <t>-1559242648</t>
  </si>
  <si>
    <t>Poznámka k položce:_x000d_
svítidlo: typ A_x000d_
multifunkční driver DALI_x000d_
příkon: 16-40W_x000d_
napětí vstupu: 180-264V AC_x000d_
napětí výtupu: 30-57V DC_x000d_
Pružiny pro montáž přisazením do SDK_x000d_
montáž zahrnuje montáž svítidla na podhled nebo strop a připojení na kabel</t>
  </si>
  <si>
    <t>Pol31</t>
  </si>
  <si>
    <t>LED panel - typ AN</t>
  </si>
  <si>
    <t>1194795330</t>
  </si>
  <si>
    <t>Poznámka k položce:_x000d_
svítidlo: typ A_x000d_
nouzový modul_x000d_
Napájení: 230V 50Hz_x000d_
Výstupní výkon v nouzovém režimu: 6W_x000d_
Výstupní napětí v nouzovém režimu 10-50V DC_x000d_
Doba zálohy: 1 hod_x000d_
Maximální doba nabíjení: 24 hod_x000d_
montáž zahrnuje montáž svítidla na podhled nebo strop a připojení na kabel</t>
  </si>
  <si>
    <t>Pol32</t>
  </si>
  <si>
    <t>LED svítidlo - typ B</t>
  </si>
  <si>
    <t>1627472250</t>
  </si>
  <si>
    <t>Poznámka k položce:_x000d_
umístění:stropní příložné 410mm_x000d_
rozněr: 410x115mm_x000d_
Barva svítidla: neutrální bílá, difuzor mléčný plast PMMA_x000d_
Krytí: IP44_x000d_
Napájení: 230V 50Hz, 22W, účiník &gt;0.9_x000d_
Barva světla: 4000K_x000d_
Vyzařovací úhel: 120o_x000d_
Světelný tok: 1980 Lm_x000d_
Životnost: 30.000 hodin_x000d_
montáž zahrnuje montáž svítidla na podhled nebo strop a připojení na kabel</t>
  </si>
  <si>
    <t>Pol33</t>
  </si>
  <si>
    <t>LED svítidlo s pohybovým čidlem - typ C</t>
  </si>
  <si>
    <t>-249059395</t>
  </si>
  <si>
    <t>Poznámka k položce:_x000d_
umístění:nástěnné 330mm_x000d_
rozněr: 330x53mm_x000d_
Barva svítidla: neutrální bílá, difuzor mléčný plast PC_x000d_
Krytí: IP54_x000d_
Napájení: 230V 50Hz, 24W, účiník &gt;0.9_x000d_
Barva světla: 4000K_x000d_
Vyzařovací úhel: 120o_x000d_
Světelný tok: 2400 Lm_x000d_
Životnost: 30.000 hodin_x000d_
dosah senzoru 10m_x000d_
montáž zahrnuje montáž svítidla na podhled nebo strop a připojení na kabel</t>
  </si>
  <si>
    <t>Pol34</t>
  </si>
  <si>
    <t>LED nástěnné, přisazené svítidlo s piktogramem, IP20 - typ N</t>
  </si>
  <si>
    <t>342889118</t>
  </si>
  <si>
    <t>Poznámka k položce:_x000d_
rozněr: 351x111xx63mm_x000d_
Napájení: 230V 50Hz, 3W + NiCd 1500mAh_x000d_
Krytí: IP65_x000d_
Světelný tok: 150 Lm_x000d_
Barva světla: 6500K_x000d_
Výdrž baterie 3 hod</t>
  </si>
  <si>
    <t>Pol35</t>
  </si>
  <si>
    <t>mikrovlnné pohybové čidlo 5.8 GHz</t>
  </si>
  <si>
    <t>1598772574</t>
  </si>
  <si>
    <t>Poznámka k položce:_x000d_
napájení: 220-240V AC_x000d_
maximální zátěž: 300W (kapacitní)_x000d_
Detekční úhel: 360"C_x000d_
Doba sepnutí: 10s-12min nastavitelná_x000d_
Citlivost na světlo: 3-2000 LUX nastavitelná_x000d_
Detekční rozsah: 16m nastavitelný_x000d_
Instalační výška: 1.5-3.5m_x000d_
Krytí: IP20</t>
  </si>
  <si>
    <t>998741102</t>
  </si>
  <si>
    <t>Přesun hmot pro silnoproud stanovený z hmotnosti přesunovaného materiálu vodorovná dopravní vzdálenost do 50 m základní v objektech výšky přes 6 do 12 m</t>
  </si>
  <si>
    <t>-452320850</t>
  </si>
  <si>
    <t>https://podminky.urs.cz/item/CS_URS_2024_01/998741102</t>
  </si>
  <si>
    <t>Aku</t>
  </si>
  <si>
    <t>Akumulační nádrž</t>
  </si>
  <si>
    <t>131100110RA0</t>
  </si>
  <si>
    <t>Hloubení zapažených jam v hornině1-4</t>
  </si>
  <si>
    <t>-827071645</t>
  </si>
  <si>
    <t>56,35 "Akumulační nádrž</t>
  </si>
  <si>
    <t>Příplatek za lepivost - hloubení rýh 200cm v hor.3</t>
  </si>
  <si>
    <t>-174689657</t>
  </si>
  <si>
    <t>56,35/2 "Akumulační nádrž</t>
  </si>
  <si>
    <t>Příplatek za lepivost - hloubení rýh 200cm v hor.4</t>
  </si>
  <si>
    <t>57787050</t>
  </si>
  <si>
    <t>-294650686</t>
  </si>
  <si>
    <t>41,08 "Akumulační nádrž</t>
  </si>
  <si>
    <t>161101102R00IM</t>
  </si>
  <si>
    <t>Svislé přemístění výkopku z hor.1-4 do 4,0 m</t>
  </si>
  <si>
    <t>-2067659146</t>
  </si>
  <si>
    <t>15,28 "Akumulační nádrž</t>
  </si>
  <si>
    <t>465147522</t>
  </si>
  <si>
    <t>609849259</t>
  </si>
  <si>
    <t>56,35*1,8 'Přepočtené koeficientem množství</t>
  </si>
  <si>
    <t>Zásyp jam,rýh a šachet štěrkopískem</t>
  </si>
  <si>
    <t>-338840449</t>
  </si>
  <si>
    <t>30,19 "Akumulační nádrž</t>
  </si>
  <si>
    <t>Základy</t>
  </si>
  <si>
    <t>273320050RAC</t>
  </si>
  <si>
    <t>Základová deska ŽB z betonu C 25/30, vč. bednění</t>
  </si>
  <si>
    <t>1545111491</t>
  </si>
  <si>
    <t>3,29 "Akumulační nádrž</t>
  </si>
  <si>
    <t>-1268816159</t>
  </si>
  <si>
    <t>909284586</t>
  </si>
  <si>
    <t>SO 05 - Přípojky technické infrastruktury</t>
  </si>
  <si>
    <t>SO 05.1 - Areálové rozvody splaškové kanalizace</t>
  </si>
  <si>
    <t>27 - Základy</t>
  </si>
  <si>
    <t>87 - Potrubí z trub plastických, skleněných a čedičových</t>
  </si>
  <si>
    <t>89 - Ostatní konstrukce a práce na trubním vedení</t>
  </si>
  <si>
    <t>D1 - Ostatní materiál</t>
  </si>
  <si>
    <t>Vytyčení stáv.inž.sítí</t>
  </si>
  <si>
    <t>Vlastní vytyčení nových sítí</t>
  </si>
  <si>
    <t>Zaměření skutečního provedení</t>
  </si>
  <si>
    <t>115101201R00</t>
  </si>
  <si>
    <t>Čerpání vody na výšku do 10 m, přítok do 500 l/min</t>
  </si>
  <si>
    <t>h</t>
  </si>
  <si>
    <t>115101301R00</t>
  </si>
  <si>
    <t>Pohotovost čerp.soupravy, výška 10 m, přítok 500 l</t>
  </si>
  <si>
    <t>den</t>
  </si>
  <si>
    <t>101,20 "Stoka S1</t>
  </si>
  <si>
    <t>56,95 "Stoka S2</t>
  </si>
  <si>
    <t>44,44 "Lapák tuků</t>
  </si>
  <si>
    <t>101,20/2 "Stoka S1</t>
  </si>
  <si>
    <t>56,95/2 "Stoka S2</t>
  </si>
  <si>
    <t>44,44/2 "Lapák tuků</t>
  </si>
  <si>
    <t>33,36 "Lapák tuků</t>
  </si>
  <si>
    <t>161101102R00</t>
  </si>
  <si>
    <t>11,08 "Lapák tuků</t>
  </si>
  <si>
    <t>-1045062291</t>
  </si>
  <si>
    <t>202,59*1,8 'Přepočtené koeficientem množství</t>
  </si>
  <si>
    <t>Obsyp potrubí bez prohození sypaniny s dodáním prosívky nebo štěrkopísku</t>
  </si>
  <si>
    <t>24,21 "Stoka S1</t>
  </si>
  <si>
    <t>1,76 "Stoka S2</t>
  </si>
  <si>
    <t>72,59 "Stoka S1</t>
  </si>
  <si>
    <t>52,84 "Stoka S2</t>
  </si>
  <si>
    <t>33,84 "Lapák tuků</t>
  </si>
  <si>
    <t>273320150RAC</t>
  </si>
  <si>
    <t>Základová deska ŽB z betonu C 25/30, vč.bednění</t>
  </si>
  <si>
    <t>2 "Lapák tuků</t>
  </si>
  <si>
    <t>4,40 "Stoka S1</t>
  </si>
  <si>
    <t>2,35 "Stoka S2</t>
  </si>
  <si>
    <t>Potrubí z trub plastických, skleněných a čedičových</t>
  </si>
  <si>
    <t>871373121R00</t>
  </si>
  <si>
    <t>Montáž trub kanaliz. z plastu, hrdlových, DN 250</t>
  </si>
  <si>
    <t>40,00 "Stoka S1</t>
  </si>
  <si>
    <t>19,6 "Stoka S2</t>
  </si>
  <si>
    <t>Ostatní konstrukce a práce na trubním vedení</t>
  </si>
  <si>
    <t>894412313RAB</t>
  </si>
  <si>
    <t>Šachta, DN 1000 stěna 120 mm, dno přímé V max. 60</t>
  </si>
  <si>
    <t>3 "Stoka S1</t>
  </si>
  <si>
    <t>2 "Stoka S2</t>
  </si>
  <si>
    <t>892583111R00</t>
  </si>
  <si>
    <t>Zabezpečení konců kanal. potrubí DN do 300, vodou</t>
  </si>
  <si>
    <t>úsek</t>
  </si>
  <si>
    <t>892581111T00</t>
  </si>
  <si>
    <t>Zkouška těsnosti kanalizace do DN 300, vodou</t>
  </si>
  <si>
    <t>Zkouška zhutnění a kamerová zkouška</t>
  </si>
  <si>
    <t>Demontáž a likvidace stávající ho lapáku tuků, stávajícího potrubý a šachet</t>
  </si>
  <si>
    <t>Lapák tuků NS 7 včetně obetonoání, zprovoznění, dopravy a uložení</t>
  </si>
  <si>
    <t>Ostatní materiál</t>
  </si>
  <si>
    <t>286114015</t>
  </si>
  <si>
    <t>Trubka kanalizační ULTRA-SOLID PVC SN12 250x6000mm</t>
  </si>
  <si>
    <t>-1266097014</t>
  </si>
  <si>
    <t>SO 05.1.1 - Přípojka splaškové kanalizace</t>
  </si>
  <si>
    <t>11 - Přípravné a přidružené práce</t>
  </si>
  <si>
    <t>14 - Ražení a hloubení tunelářské</t>
  </si>
  <si>
    <t>18 - Povrchové úpravy terénu</t>
  </si>
  <si>
    <t>Přípravné a přidružené práce</t>
  </si>
  <si>
    <t>111101101R00</t>
  </si>
  <si>
    <t>Odstranění travin, rákosu na ploše do 0,1 ha</t>
  </si>
  <si>
    <t>ha</t>
  </si>
  <si>
    <t>8,1*1,5/10000 "1. napojení</t>
  </si>
  <si>
    <t>14,3*1,5/10000 "2. napojení</t>
  </si>
  <si>
    <t>6,24 "1. napojení</t>
  </si>
  <si>
    <t>11,01 "2. napojení</t>
  </si>
  <si>
    <t>12,72 "Šs1</t>
  </si>
  <si>
    <t>12,72 "Šs5</t>
  </si>
  <si>
    <t>(6,24+11,01)/2 "Potrubí</t>
  </si>
  <si>
    <t>(12,72+12,72)/2 "Šachty</t>
  </si>
  <si>
    <t>Ražení a hloubení tunelářské</t>
  </si>
  <si>
    <t>141700102R00</t>
  </si>
  <si>
    <t>Protlak neřízený z trub D 110 mm v hor.1 - 4</t>
  </si>
  <si>
    <t>10,03 "Šs1</t>
  </si>
  <si>
    <t>10,03 "Šs5</t>
  </si>
  <si>
    <t>2,69 "Šs1</t>
  </si>
  <si>
    <t>2,69 "Šs5</t>
  </si>
  <si>
    <t>106005988</t>
  </si>
  <si>
    <t>42,69*1,8 'Přepočtené koeficientem množství</t>
  </si>
  <si>
    <t>2,32 "1. napojení</t>
  </si>
  <si>
    <t>4,10 "2. napojení</t>
  </si>
  <si>
    <t>3,35 "1. napojení</t>
  </si>
  <si>
    <t>5,91 "2. napojení</t>
  </si>
  <si>
    <t>7,93 "Šs1</t>
  </si>
  <si>
    <t>7,93 "Šs5</t>
  </si>
  <si>
    <t>Povrchové úpravy terénu</t>
  </si>
  <si>
    <t>180401211R00</t>
  </si>
  <si>
    <t>Založení trávníku lučního výsevem v rovině</t>
  </si>
  <si>
    <t>8,1*1,5 "1. napojení</t>
  </si>
  <si>
    <t>14,3*1,5 "2. napojení</t>
  </si>
  <si>
    <t>181301101R00</t>
  </si>
  <si>
    <t>Rozprostření ornice, rovina, tl. do 10 cm do 500m2</t>
  </si>
  <si>
    <t>00572424</t>
  </si>
  <si>
    <t>Směs travní Obnova III - pro trvalou obnovu</t>
  </si>
  <si>
    <t>8,1*1,5*0,2 "1. napojení</t>
  </si>
  <si>
    <t>14,3*1,5*0,2 "2. napojení</t>
  </si>
  <si>
    <t>0,8 "Šs1</t>
  </si>
  <si>
    <t>0,8 "Šs5</t>
  </si>
  <si>
    <t>0,57 "1. napojení</t>
  </si>
  <si>
    <t>1,00 "2. napojení</t>
  </si>
  <si>
    <t>0,4 "Šs1</t>
  </si>
  <si>
    <t>0,4 "Šs5</t>
  </si>
  <si>
    <t>871251121R00</t>
  </si>
  <si>
    <t>Montáž trubek polyetylenových ve výkopu d 110 mm</t>
  </si>
  <si>
    <t>8,10 "1. napojení</t>
  </si>
  <si>
    <t>14,30 "2. napojení</t>
  </si>
  <si>
    <t>877252121R00</t>
  </si>
  <si>
    <t>Přirážka za 1 spoj elektrotvarovky d 110 mm</t>
  </si>
  <si>
    <t>Zkouška zhutnění</t>
  </si>
  <si>
    <t>Sběrná šachta Airvac vč. obetonování, dopravy a uložení</t>
  </si>
  <si>
    <t>1 "Šs1</t>
  </si>
  <si>
    <t>1 "Šs5</t>
  </si>
  <si>
    <t>Ventilový komplet Airvac 3" vč. montáže</t>
  </si>
  <si>
    <t xml:space="preserve">1  "Šs1</t>
  </si>
  <si>
    <t>TP.6</t>
  </si>
  <si>
    <t>Vičko inspekční šachty d90 vč. gumového uzávěru</t>
  </si>
  <si>
    <t>TP.7</t>
  </si>
  <si>
    <t>Odpojení závlahy školního hřiště</t>
  </si>
  <si>
    <t>TP.8</t>
  </si>
  <si>
    <t>Opětovné zapojení závlahy školního hřiště</t>
  </si>
  <si>
    <t>286136604</t>
  </si>
  <si>
    <t>Trubka SafeTech RC kanalizační SDR11 110x10,0 mm</t>
  </si>
  <si>
    <t>-127965865</t>
  </si>
  <si>
    <t>SO 05.2 - Areálové rozvody dešťové kanalizace, retenčně-vsakovací zařízení</t>
  </si>
  <si>
    <t>224,01 "Stoka D1</t>
  </si>
  <si>
    <t>130,79 "Vsakovací objekt</t>
  </si>
  <si>
    <t>224,01/2 "Stoka D1</t>
  </si>
  <si>
    <t>130,79/2 "Vsakovací objekt</t>
  </si>
  <si>
    <t>141700107R00.1</t>
  </si>
  <si>
    <t>Protlak neřízený z trub D do 355 mm v hor.1 - 4</t>
  </si>
  <si>
    <t>102,5 "Vsakovací objekt</t>
  </si>
  <si>
    <t>29,33 "Vsakovací objekt</t>
  </si>
  <si>
    <t>1834472550</t>
  </si>
  <si>
    <t>354,8*1,8 'Přepočtené koeficientem množství</t>
  </si>
  <si>
    <t>61,45 "Stoka D1</t>
  </si>
  <si>
    <t>151,38 "Stoka D1</t>
  </si>
  <si>
    <t>80,47 "Vsakovací objekt</t>
  </si>
  <si>
    <t>25,3*1,5 "Stoka D1</t>
  </si>
  <si>
    <t>55,2 "Vsakovací objekt</t>
  </si>
  <si>
    <t>25,3*1,5*0,02 "Stoka D1</t>
  </si>
  <si>
    <t>55,2*0,02 "Vsakovací objekt</t>
  </si>
  <si>
    <t>11,17 "Stoka D1</t>
  </si>
  <si>
    <t>6,15 "Vsakovací objekt</t>
  </si>
  <si>
    <t>871353121R00</t>
  </si>
  <si>
    <t>894412313RCB</t>
  </si>
  <si>
    <t>Šachta, DN 1000 stěna 120 mm, poklop litina 40 t</t>
  </si>
  <si>
    <t>892581111R00</t>
  </si>
  <si>
    <t>Zkouška těsnosti kanalizace DN do 300, vodou</t>
  </si>
  <si>
    <t>Akumulační nádrž V=15 m3, prefarbikovaná, včetně vystrojení, dopravy a uložení</t>
  </si>
  <si>
    <t>Vsakovací objekty</t>
  </si>
  <si>
    <t>7,2*4*1,32 "Vsakovací objekt</t>
  </si>
  <si>
    <t>Demontáž a likvidace stávajících vsakovacích studní</t>
  </si>
  <si>
    <t>2861421011</t>
  </si>
  <si>
    <t>Trubka kanalizační ULTRA COR SN 12 250x6000 mm</t>
  </si>
  <si>
    <t>635032837</t>
  </si>
  <si>
    <t>SO 05.3 - Přeložka sdělovacího kabelu</t>
  </si>
  <si>
    <t>P6 - Sdělovací vedení</t>
  </si>
  <si>
    <t>P6</t>
  </si>
  <si>
    <t>Sdělovací vedení</t>
  </si>
  <si>
    <t>P6.1</t>
  </si>
  <si>
    <t>Přeložka sdělovacího vedení - stranový posun 2 kabelů 3xn v délce 15 m mimo základy výtahu SO 03. Nová trasa vedena min. 0,5 m od základů a v chodníku vedena v chráničce PE 50 mm. Přeložku realizuje vlastník vedení, společnost CETIN a.s.</t>
  </si>
  <si>
    <t>976996103</t>
  </si>
  <si>
    <t>Poznámka k položce:_x000d_
Pro účel výběrového řízení všichni účastníci nacení tuto položku stejnou cenou a to 90 000 Kč. Fakturována bude dle skutečných nákladů.</t>
  </si>
  <si>
    <t>SO 06 - Zpevněné plochy</t>
  </si>
  <si>
    <t>928150773</t>
  </si>
  <si>
    <t>26,3*3,0 "chodník k výtahu</t>
  </si>
  <si>
    <t>113202111</t>
  </si>
  <si>
    <t>Vytrhání obrub s vybouráním lože, s přemístěním hmot na skládku na vzdálenost do 3 m nebo s naložením na dopravní prostředek z krajníků nebo obrubníků stojatých</t>
  </si>
  <si>
    <t>-1123064451</t>
  </si>
  <si>
    <t>https://podminky.urs.cz/item/CS_URS_2024_01/113202111</t>
  </si>
  <si>
    <t>3 "v místě naapojení na stávající chodník</t>
  </si>
  <si>
    <t>1926711364</t>
  </si>
  <si>
    <t>122211101</t>
  </si>
  <si>
    <t>Odkopávky a prokopávky ručně zapažené i nezapažené v hornině třídy těžitelnosti I skupiny 3</t>
  </si>
  <si>
    <t>1174953580</t>
  </si>
  <si>
    <t>https://podminky.urs.cz/item/CS_URS_2024_01/122211101</t>
  </si>
  <si>
    <t>26,3*2,0*0,23 "chodník k výtahu</t>
  </si>
  <si>
    <t>-510636261</t>
  </si>
  <si>
    <t>(78,9-26,3)*0,2 "ornice</t>
  </si>
  <si>
    <t>12,098-1,815 "zemina z výkopu</t>
  </si>
  <si>
    <t>1926536145</t>
  </si>
  <si>
    <t>20,803*5</t>
  </si>
  <si>
    <t>-465435628</t>
  </si>
  <si>
    <t>-1877078252</t>
  </si>
  <si>
    <t>-1934681028</t>
  </si>
  <si>
    <t>0 "ornice na deponi investora</t>
  </si>
  <si>
    <t>(12,098-1,815)*1,8 "zemina z výkopu</t>
  </si>
  <si>
    <t>174111101</t>
  </si>
  <si>
    <t>Zásyp sypaninou z jakékoliv horniny ručně s uložením výkopku ve vrstvách se zhutněním jam, šachet, rýh nebo kolem objektů v těchto vykopávkách</t>
  </si>
  <si>
    <t>1759975861</t>
  </si>
  <si>
    <t>https://podminky.urs.cz/item/CS_URS_2024_01/174111101</t>
  </si>
  <si>
    <t>26,3*0,6*0,23*0,5 "chodník k výtahu</t>
  </si>
  <si>
    <t>1126716263</t>
  </si>
  <si>
    <t>26,3*1,0"chodník k výtahu</t>
  </si>
  <si>
    <t>561121111</t>
  </si>
  <si>
    <t>Zřízení podkladu nebo ochranné vrstvy vozovky z mechanicky zpevněné zeminy MZ bez přidání pojiva nebo vylepšovacího materiálu, s rozprostřením, vlhčením, promísením a zhutněním, tloušťka po zhutnění 150 mm</t>
  </si>
  <si>
    <t>-1013678291</t>
  </si>
  <si>
    <t>https://podminky.urs.cz/item/CS_URS_2024_01/561121111</t>
  </si>
  <si>
    <t>-1652273637</t>
  </si>
  <si>
    <t>148,755*0,27 'Přepočtené koeficientem množství</t>
  </si>
  <si>
    <t>561121112</t>
  </si>
  <si>
    <t>Zřízení podkladu nebo ochranné vrstvy vozovky z mechanicky zpevněné zeminy MZ bez přidání pojiva nebo vylepšovacího materiálu, s rozprostřením, vlhčením, promísením a zhutněním, tloušťka po zhutnění 200 mm</t>
  </si>
  <si>
    <t>273736448</t>
  </si>
  <si>
    <t>https://podminky.urs.cz/item/CS_URS_2024_01/561121112</t>
  </si>
  <si>
    <t>630554052</t>
  </si>
  <si>
    <t>148,755*0,36 'Přepočtené koeficientem množství</t>
  </si>
  <si>
    <t>1454399517</t>
  </si>
  <si>
    <t>916231113</t>
  </si>
  <si>
    <t>Osazení chodníkového obrubníku betonového se zřízením lože, s vyplněním a zatřením spár cementovou maltou ležatého s boční opěrou z betonu prostého, do lože z betonu prostého</t>
  </si>
  <si>
    <t>-1151138191</t>
  </si>
  <si>
    <t>https://podminky.urs.cz/item/CS_URS_2024_01/916231113</t>
  </si>
  <si>
    <t>6,0+26,3+21,0</t>
  </si>
  <si>
    <t>59217017</t>
  </si>
  <si>
    <t>obrubník betonový chodníkový 1000x100x250mm</t>
  </si>
  <si>
    <t>1242657459</t>
  </si>
  <si>
    <t>53,3* 1,02 "ztrátné</t>
  </si>
  <si>
    <t>-1093788545</t>
  </si>
  <si>
    <t>979071121</t>
  </si>
  <si>
    <t>Očištění vybouraných dlažebních kostek od spojovacího materiálu, s uložením očištěných kostek na skládku, s odklizením odpadových hmot na hromady a s odklizením vybouraných kostek na vzdálenost do 3 m drobných, s původním vyplněním spár kamenivem těženým</t>
  </si>
  <si>
    <t>-1864467675</t>
  </si>
  <si>
    <t>https://podminky.urs.cz/item/CS_URS_2024_01/979071121</t>
  </si>
  <si>
    <t>148,755 "očištění demontované dlažby pro znovupoužití</t>
  </si>
  <si>
    <t>997221561</t>
  </si>
  <si>
    <t>Vodorovná doprava suti bez naložení, ale se složením a s hrubým urovnáním z kusových materiálů, na vzdálenost do 1 km</t>
  </si>
  <si>
    <t>-843378893</t>
  </si>
  <si>
    <t>https://podminky.urs.cz/item/CS_URS_2024_01/997221561</t>
  </si>
  <si>
    <t>997221569</t>
  </si>
  <si>
    <t>Vodorovná doprava suti bez naložení, ale se složením a s hrubým urovnáním Příplatek k ceně za každý další započatý 1 km přes 1 km</t>
  </si>
  <si>
    <t>-216694639</t>
  </si>
  <si>
    <t>https://podminky.urs.cz/item/CS_URS_2024_01/997221569</t>
  </si>
  <si>
    <t>0,615*14 "odvoz do 15 km</t>
  </si>
  <si>
    <t>997221861</t>
  </si>
  <si>
    <t>Poplatek za uložení stavebního odpadu na recyklační skládce (skládkovné) z prostého betonu zatříděného do Katalogu odpadů pod kódem 17 01 01</t>
  </si>
  <si>
    <t>255447578</t>
  </si>
  <si>
    <t>https://podminky.urs.cz/item/CS_URS_2024_01/997221861</t>
  </si>
  <si>
    <t>998223011</t>
  </si>
  <si>
    <t>Přesun hmot pro pozemní komunikace s krytem dlážděným dopravní vzdálenost do 200 m jakékoliv délky objektu</t>
  </si>
  <si>
    <t>1142279294</t>
  </si>
  <si>
    <t>https://podminky.urs.cz/item/CS_URS_2024_01/998223011</t>
  </si>
  <si>
    <t xml:space="preserve">    VRN2 - Příprava staveniště</t>
  </si>
  <si>
    <t xml:space="preserve">    VRN3 - Zařízení staveniště</t>
  </si>
  <si>
    <t xml:space="preserve">    VRN4 - Inženýrská činnost</t>
  </si>
  <si>
    <t xml:space="preserve">    VRN7 - Provozní vlivy</t>
  </si>
  <si>
    <t xml:space="preserve">    VRN9 - Ostatní náklady</t>
  </si>
  <si>
    <t>011434000</t>
  </si>
  <si>
    <t>Měření (monitoring) hlukové hladiny</t>
  </si>
  <si>
    <t>482044636</t>
  </si>
  <si>
    <t>https://podminky.urs.cz/item/CS_URS_2024_01/011434000</t>
  </si>
  <si>
    <t>Poznámka k položce:_x000d_
včetně protokolů</t>
  </si>
  <si>
    <t>1 "Ověření hladiny hluku v jednotlivých třídách</t>
  </si>
  <si>
    <t>011464000</t>
  </si>
  <si>
    <t>Měření (monitoring) úrovně osvětlení</t>
  </si>
  <si>
    <t>1779683855</t>
  </si>
  <si>
    <t>https://podminky.urs.cz/item/CS_URS_2024_01/011464000</t>
  </si>
  <si>
    <t>1 "měření úrovně umělého osvětlení</t>
  </si>
  <si>
    <t>013203000</t>
  </si>
  <si>
    <t>Dokumentace a doklady nutné pro kolaudaci stavby</t>
  </si>
  <si>
    <t>529237189</t>
  </si>
  <si>
    <t>https://podminky.urs.cz/item/CS_URS_2024_01/013203000</t>
  </si>
  <si>
    <t>013254000</t>
  </si>
  <si>
    <t>Dokumentace skutečného provedení stavby</t>
  </si>
  <si>
    <t>490346993</t>
  </si>
  <si>
    <t>https://podminky.urs.cz/item/CS_URS_2024_01/013254000</t>
  </si>
  <si>
    <t>VRN2</t>
  </si>
  <si>
    <t>Příprava staveniště</t>
  </si>
  <si>
    <t>020001000</t>
  </si>
  <si>
    <t>-710091218</t>
  </si>
  <si>
    <t>https://podminky.urs.cz/item/CS_URS_2024_01/020001000</t>
  </si>
  <si>
    <t>Poznámka k položce:_x000d_
včetně demontáže herních prvků hřiště a jejich uskladnění</t>
  </si>
  <si>
    <t>021103000</t>
  </si>
  <si>
    <t>Zabezpečení přírodních hodnot na místě</t>
  </si>
  <si>
    <t>-527941045</t>
  </si>
  <si>
    <t>https://podminky.urs.cz/item/CS_URS_2024_01/021103000</t>
  </si>
  <si>
    <t>Poznámka k položce:_x000d_
Ochrana kmenů stromů proti případnému poškození.</t>
  </si>
  <si>
    <t>VRN3</t>
  </si>
  <si>
    <t>Zařízení staveniště</t>
  </si>
  <si>
    <t>030001000</t>
  </si>
  <si>
    <t>2117886678</t>
  </si>
  <si>
    <t>https://podminky.urs.cz/item/CS_URS_2024_01/030001000</t>
  </si>
  <si>
    <t>032403000</t>
  </si>
  <si>
    <t>Provizorní komunikace</t>
  </si>
  <si>
    <t>124192684</t>
  </si>
  <si>
    <t>https://podminky.urs.cz/item/CS_URS_2024_01/032403000</t>
  </si>
  <si>
    <t>Poznámka k položce:_x000d_
Montáž a demontáž provizorní komunikace (např. štěrk/písek, betonové panely), uvedení do původního stavu, apod</t>
  </si>
  <si>
    <t>Provizorní komunikace z ulice U Školy k realizaci SO 03 (Výtah) a provizorní komunikace z ulice Klicperova k vjezdové bráně na zařízení staveniště</t>
  </si>
  <si>
    <t>Neobsahuje zpevněné plochy v rámci celého zařízení staveniště. Ty by měly být naceněny v rámci položky Zařízení staveniště</t>
  </si>
  <si>
    <t>032803000.R1</t>
  </si>
  <si>
    <t>Provizorní zastřešení - truhlářská konstrukce, hydroizolace, OSB desky, trámy a sloupy</t>
  </si>
  <si>
    <t>-122814410</t>
  </si>
  <si>
    <t>032803000.R2</t>
  </si>
  <si>
    <t>Dočasná hydroizolace na stropní konstrukci 3.NP</t>
  </si>
  <si>
    <t>-1771273811</t>
  </si>
  <si>
    <t>032803000.R3</t>
  </si>
  <si>
    <t>Dočasná ochrana proti povětrnostním vlivům</t>
  </si>
  <si>
    <t>768008635</t>
  </si>
  <si>
    <t>033002000</t>
  </si>
  <si>
    <t>Připojení staveniště na inženýrské sítě</t>
  </si>
  <si>
    <t>251803186</t>
  </si>
  <si>
    <t>https://podminky.urs.cz/item/CS_URS_2024_01/033002000</t>
  </si>
  <si>
    <t>034103000</t>
  </si>
  <si>
    <t>Oplocení staveniště</t>
  </si>
  <si>
    <t>302159461</t>
  </si>
  <si>
    <t>https://podminky.urs.cz/item/CS_URS_2024_01/034103000</t>
  </si>
  <si>
    <t xml:space="preserve">Poznámka k položce:_x000d_
Provizorní oplocení staveniště včetně vjezdové brány a branky._x000d_
Rozebrání oplocení hřiště v délce cca 6-8 m a následné uvedení do původního stavu._x000d_
</t>
  </si>
  <si>
    <t>039203000</t>
  </si>
  <si>
    <t>Úprava terénu po zrušení zařízení staveniště</t>
  </si>
  <si>
    <t>84636554</t>
  </si>
  <si>
    <t>https://podminky.urs.cz/item/CS_URS_2024_01/039203000</t>
  </si>
  <si>
    <t>Poznámka k položce:_x000d_
včetně zpětné montáže demontovaných herních prvků hřiště</t>
  </si>
  <si>
    <t>VRN4</t>
  </si>
  <si>
    <t>Inženýrská činnost</t>
  </si>
  <si>
    <t>040001000</t>
  </si>
  <si>
    <t>1551702129</t>
  </si>
  <si>
    <t>https://podminky.urs.cz/item/CS_URS_2024_01/040001000</t>
  </si>
  <si>
    <t>045002000</t>
  </si>
  <si>
    <t>Kompletační a koordinační činnost</t>
  </si>
  <si>
    <t>-1284972004</t>
  </si>
  <si>
    <t>https://podminky.urs.cz/item/CS_URS_2024_01/045002000</t>
  </si>
  <si>
    <t>VRN7</t>
  </si>
  <si>
    <t>Provozní vlivy</t>
  </si>
  <si>
    <t>071002000</t>
  </si>
  <si>
    <t>Provoz investora, třetích osob</t>
  </si>
  <si>
    <t>1056397474</t>
  </si>
  <si>
    <t>https://podminky.urs.cz/item/CS_URS_2024_01/071002000</t>
  </si>
  <si>
    <t>071002000.R</t>
  </si>
  <si>
    <t>Protiprašná opatření - dočasné příčka SDK/OSB, montáž, demontáž</t>
  </si>
  <si>
    <t>977743812</t>
  </si>
  <si>
    <t>VRN9</t>
  </si>
  <si>
    <t>Ostatní náklady</t>
  </si>
  <si>
    <t>094002000</t>
  </si>
  <si>
    <t>Ostatní náklady související s výstavbou, např. orientační tabule stavby</t>
  </si>
  <si>
    <t>-295075083</t>
  </si>
  <si>
    <t>https://podminky.urs.cz/item/CS_URS_2024_01/094002000</t>
  </si>
  <si>
    <t>SEZNAM FIGUR</t>
  </si>
  <si>
    <t>Výměra</t>
  </si>
  <si>
    <t xml:space="preserve"> SO 01/ 01</t>
  </si>
  <si>
    <t>F0001</t>
  </si>
  <si>
    <t>Úpravy a kompletace stěn, vnější - Kontaktní zateplovací systémy</t>
  </si>
  <si>
    <t>396</t>
  </si>
  <si>
    <t>F0002</t>
  </si>
  <si>
    <t>Podlahy - Kompletované - Podlahy na stropě</t>
  </si>
  <si>
    <t>707-172,5</t>
  </si>
  <si>
    <t>F0003</t>
  </si>
  <si>
    <t>F0004</t>
  </si>
  <si>
    <t>Střechy - Izolační vrstvy střech s povlakovou hydroizolací</t>
  </si>
  <si>
    <t>260</t>
  </si>
  <si>
    <t>F0005</t>
  </si>
  <si>
    <t>Úpravy a kompletace stěn a stropů, vnitřní - Vnitřní obklady keramické nebo kamenné</t>
  </si>
  <si>
    <t>SP02</t>
  </si>
  <si>
    <t>Skladba podlahy na terénu - dlažba</t>
  </si>
  <si>
    <t>262,4 + 3,82</t>
  </si>
  <si>
    <t>SP03</t>
  </si>
  <si>
    <t>Skladba podlahy - lino</t>
  </si>
  <si>
    <t>66,91"2.01</t>
  </si>
  <si>
    <t>63,39"2.02</t>
  </si>
  <si>
    <t>18,84"2.03</t>
  </si>
  <si>
    <t>66,91"2.04</t>
  </si>
  <si>
    <t>18,45"2.05</t>
  </si>
  <si>
    <t>6,08"2.06</t>
  </si>
  <si>
    <t>9,6"201</t>
  </si>
  <si>
    <t>66,91"3.01</t>
  </si>
  <si>
    <t>63,39"3.02</t>
  </si>
  <si>
    <t>18,84"3.03</t>
  </si>
  <si>
    <t>66,91"3.04</t>
  </si>
  <si>
    <t>19,23"3.05</t>
  </si>
  <si>
    <t>6,08"3.06</t>
  </si>
  <si>
    <t>9,6"301</t>
  </si>
  <si>
    <t>SS01</t>
  </si>
  <si>
    <t>264,29</t>
  </si>
  <si>
    <t>SS02</t>
  </si>
  <si>
    <t>Skladba přístavby</t>
  </si>
  <si>
    <t xml:space="preserve"> SO 02/ 01</t>
  </si>
  <si>
    <t>443,9</t>
  </si>
  <si>
    <t>F0001_1</t>
  </si>
  <si>
    <t>288,3</t>
  </si>
  <si>
    <t>263,7</t>
  </si>
  <si>
    <t>Obklady</t>
  </si>
  <si>
    <t>57,08"4.0.07</t>
  </si>
  <si>
    <t>41,96"4.0.08</t>
  </si>
  <si>
    <t>14"4.0.11</t>
  </si>
  <si>
    <t>F0006</t>
  </si>
  <si>
    <t>Střecha tašková</t>
  </si>
  <si>
    <t>19,62</t>
  </si>
  <si>
    <t>Lino</t>
  </si>
  <si>
    <t>38,63</t>
  </si>
  <si>
    <t>64,49</t>
  </si>
  <si>
    <t>64,5</t>
  </si>
  <si>
    <t>24,68</t>
  </si>
  <si>
    <t>64,56</t>
  </si>
  <si>
    <t>28,55</t>
  </si>
  <si>
    <t>191,82</t>
  </si>
  <si>
    <t>18,52</t>
  </si>
  <si>
    <t>SP03_1</t>
  </si>
  <si>
    <t>SP04</t>
  </si>
  <si>
    <t>Dlažba</t>
  </si>
  <si>
    <t>20,01</t>
  </si>
  <si>
    <t>17,24</t>
  </si>
  <si>
    <t>3,87</t>
  </si>
  <si>
    <t>663,26</t>
  </si>
  <si>
    <t xml:space="preserve"> SO 04/ 01</t>
  </si>
  <si>
    <t>707</t>
  </si>
  <si>
    <t>Struktura údajů, formát souboru a metodika pro zpracování</t>
  </si>
  <si>
    <t>Struktura</t>
  </si>
  <si>
    <t>Soubor je složen ze záložky Rekapitulace stavby a záložek s názvem soupisu prací pro jednotlivé objekty ve formátu XLSX. Každá ze záložek přitom obsahuje</t>
  </si>
  <si>
    <t>ještě samostatné sestavy vymezené orámovaním a nadpisem sestavy.</t>
  </si>
  <si>
    <r>
      <rPr>
        <rFont val="Arial CE"/>
        <charset val="238"/>
        <i val="1"/>
        <color auto="1"/>
        <sz val="8"/>
        <scheme val="none"/>
      </rPr>
      <t xml:space="preserve">Rekapitulace stavby </t>
    </r>
    <r>
      <rPr>
        <rFont val="Arial CE"/>
        <charset val="238"/>
        <color auto="1"/>
        <sz val="8"/>
        <scheme val="none"/>
      </rPr>
      <t>obsahuje sestavu Rekapitulace stavby a Rekapitulace objektů stavby a soupisů prací.</t>
    </r>
  </si>
  <si>
    <r>
      <t xml:space="preserve">V sestavě </t>
    </r>
    <r>
      <rPr>
        <rFont val="Arial CE"/>
        <charset val="238"/>
        <b val="1"/>
        <color auto="1"/>
        <sz val="8"/>
        <scheme val="none"/>
      </rPr>
      <t>Rekapitulace stavby</t>
    </r>
    <r>
      <rPr>
        <rFont val="Arial CE"/>
        <charset val="238"/>
        <color auto="1"/>
        <sz val="8"/>
        <scheme val="none"/>
      </rPr>
      <t xml:space="preserve"> jsou uvedeny informace identifikující předmět veřejné zakázky na stavební práce, KSO, CC-CZ, CZ-CPV, CZ-CPA a rekapitulaci </t>
    </r>
  </si>
  <si>
    <t>celkové nabídkové ceny uchazeče.</t>
  </si>
  <si>
    <t xml:space="preserve">Termínem "uchazeč" (resp. zhotovitel) se myslí "účastník zadávacího řízení" ve smyslu zákona o zadávání veřejných zakázek. </t>
  </si>
  <si>
    <r>
      <t xml:space="preserve">V sestavě </t>
    </r>
    <r>
      <rPr>
        <rFont val="Arial CE"/>
        <charset val="238"/>
        <b val="1"/>
        <color auto="1"/>
        <sz val="8"/>
        <scheme val="none"/>
      </rPr>
      <t>Rekapitulace objektů stavby a soupisů prací</t>
    </r>
    <r>
      <rPr>
        <rFont val="Arial CE"/>
        <charset val="238"/>
        <color auto="1"/>
        <sz val="8"/>
        <scheme val="none"/>
      </rPr>
      <t xml:space="preserve"> je uvedena rekapitulace stavebních objektů, inženýrských objektů, provozních souborů,</t>
    </r>
  </si>
  <si>
    <t>vedlejších a ostatních nákladů a ostatních nákladů s rekapitulací nabídkové ceny za jednotlivé soupisy prací. Na základě údaje Typ je možné</t>
  </si>
  <si>
    <t>identifikovat, zda se jedná o objekt nebo soupis prací pro daný objekt:</t>
  </si>
  <si>
    <t>Stavební objekt pozemní</t>
  </si>
  <si>
    <t>ING</t>
  </si>
  <si>
    <t>Stavební objekt inženýrský</t>
  </si>
  <si>
    <t>PRO</t>
  </si>
  <si>
    <t>Provozní soubor</t>
  </si>
  <si>
    <t>VON</t>
  </si>
  <si>
    <t>Vedlejší a ostatní náklady</t>
  </si>
  <si>
    <t>OST</t>
  </si>
  <si>
    <t>Ostatní</t>
  </si>
  <si>
    <t>Soupis prací pro daný typ objektu</t>
  </si>
  <si>
    <r>
      <rPr>
        <rFont val="Arial CE"/>
        <charset val="238"/>
        <i val="1"/>
        <color auto="1"/>
        <sz val="8"/>
        <scheme val="none"/>
      </rPr>
      <t xml:space="preserve">Soupis prací </t>
    </r>
    <r>
      <rPr>
        <rFont val="Arial CE"/>
        <charset val="238"/>
        <color auto="1"/>
        <sz val="8"/>
        <scheme val="none"/>
      </rPr>
      <t>pro jednotlivé objekty obsahuje sestavy Krycí list soupisu prací, Rekapitulace členění soupisu prací, Soupis prací. Za soupis prací může být považován</t>
    </r>
  </si>
  <si>
    <t>i objekt stavby v případě, že neobsahuje podřízenou zakázku.</t>
  </si>
  <si>
    <r>
      <rPr>
        <rFont val="Arial CE"/>
        <charset val="238"/>
        <b val="1"/>
        <color auto="1"/>
        <sz val="8"/>
        <scheme val="none"/>
      </rPr>
      <t>Krycí list soupisu</t>
    </r>
    <r>
      <rPr>
        <rFont val="Arial CE"/>
        <charset val="238"/>
        <color auto="1"/>
        <sz val="8"/>
        <scheme val="none"/>
      </rPr>
      <t xml:space="preserve"> obsahuje rekapitulaci informací o předmětu veřejné zakázky ze sestavy Rekapitulace stavby, informaci o zařazení objektu do KSO, </t>
    </r>
  </si>
  <si>
    <t>CC-CZ, CZ-CPV, CZ-CPA a rekapitulaci celkové nabídkové ceny uchazeče za aktuální soupis prací.</t>
  </si>
  <si>
    <r>
      <rPr>
        <rFont val="Arial CE"/>
        <charset val="238"/>
        <b val="1"/>
        <color auto="1"/>
        <sz val="8"/>
        <scheme val="none"/>
      </rPr>
      <t>Rekapitulace členění soupisu prací</t>
    </r>
    <r>
      <rPr>
        <rFont val="Arial CE"/>
        <charset val="238"/>
        <color auto="1"/>
        <sz val="8"/>
        <scheme val="none"/>
      </rPr>
      <t xml:space="preserve"> obsahuje rekapitulaci soupisu prací ve všech úrovních členění soupisu tak, jak byla tato členění použita (např. </t>
    </r>
  </si>
  <si>
    <t>stavební díly, funkční díly, případně jiné členění) s rekapitulací nabídkové ceny.</t>
  </si>
  <si>
    <r>
      <rPr>
        <rFont val="Arial CE"/>
        <charset val="238"/>
        <b val="1"/>
        <color auto="1"/>
        <sz val="8"/>
        <scheme val="none"/>
      </rPr>
      <t xml:space="preserve">Soupis prací </t>
    </r>
    <r>
      <rPr>
        <rFont val="Arial CE"/>
        <charset val="238"/>
        <color auto="1"/>
        <sz val="8"/>
        <scheme val="none"/>
      </rPr>
      <t>obsahuje položky veškerých stavebních nebo montážních prací, dodávek materiálů a služeb nezbytných pro zhotovení stavebního objektu,</t>
    </r>
  </si>
  <si>
    <t>inženýrského objektu, provozního souboru, vedlejších a ostatních nákladů.</t>
  </si>
  <si>
    <t>Pro položky soupisu prací se zobrazují následující informace:</t>
  </si>
  <si>
    <t>Pořadové číslo položky v aktuálním soupisu</t>
  </si>
  <si>
    <t>TYP</t>
  </si>
  <si>
    <t xml:space="preserve">Typ položky: K - konstrukce, M - materiál, PP - plný popis, PSC - poznámka k souboru cen,  P - poznámka k položce, VV - výkaz výměr, FIG - rozpad figur</t>
  </si>
  <si>
    <t>Kód položky</t>
  </si>
  <si>
    <t>Zkrácený popis položky</t>
  </si>
  <si>
    <t>Měrná jednotka položky</t>
  </si>
  <si>
    <t>Množství v měrné jednotce</t>
  </si>
  <si>
    <t>J.cena</t>
  </si>
  <si>
    <t xml:space="preserve">Jednotková cena položky. Zadaní může obsahovat namísto J.ceny sloupce J.materiál a J.montáž, jejichž součet definuje </t>
  </si>
  <si>
    <t>J.cenu položky.</t>
  </si>
  <si>
    <t xml:space="preserve">Cena celkem </t>
  </si>
  <si>
    <t>Celková cena položky daná jako součin množství a j.ceny</t>
  </si>
  <si>
    <t>Příslušnost položky do cenové soustavy</t>
  </si>
  <si>
    <t>Ke každé položce soupisu prací se na samostatných řádcích může zobrazovat:</t>
  </si>
  <si>
    <t>Plný popis položky</t>
  </si>
  <si>
    <t>Poznámka k souboru cen a poznámka zadavatele</t>
  </si>
  <si>
    <t>Výkaz výměr</t>
  </si>
  <si>
    <t>Pokud je k řádku výkazu výměr evidovaný údaj ve sloupci Kód, jedná se o definovaný odkaz, na který se může odvolávat výkaz výměr z jiné položky.</t>
  </si>
  <si>
    <t xml:space="preserve">Metodika pro zpracování </t>
  </si>
  <si>
    <t>Jednotlivé sestavy jsou v souboru provázány. Editovatelné pole jsou zvýrazněny žlutým podbarvením, ostatní pole neslouží k editaci a nesmí být jakkoliv</t>
  </si>
  <si>
    <t>modifikovány.</t>
  </si>
  <si>
    <t xml:space="preserve">Uchazeč je pro podání nabídky povinen vyplnit žlutě podbarvená pole: </t>
  </si>
  <si>
    <t xml:space="preserve">Pole Uchazeč v sestavě Rekapitulace stavby - zde uchazeč vyplní svůj název (název subjektu) </t>
  </si>
  <si>
    <t>Pole IČ a DIČ v sestavě Rekapitulace stavby - zde uchazeč vyplní svoje IČ a DIČ</t>
  </si>
  <si>
    <t>Datum v sestavě Rekapitulace stavby - zde uchazeč vyplní datum vytvoření nabídky</t>
  </si>
  <si>
    <t>J.cena = jednotková cena v sestavě Soupis prací o maximálním počtu desetinných míst uvedených v poli</t>
  </si>
  <si>
    <t>- pokud sestavy soupisů prací obsahují pole J.cena, měla by být všechna tato pole vyplněna nenulovými</t>
  </si>
  <si>
    <t>Poznámka - nepovinný údaj pro položku soupisu</t>
  </si>
  <si>
    <t>V případě, že sestavy soupisů prací neobsahují pole J.cena, potom ve všech soupisech prací obsahují pole:</t>
  </si>
  <si>
    <t xml:space="preserve"> - J.materiál - jednotková cena materiálu </t>
  </si>
  <si>
    <t xml:space="preserve"> - J.montáž - jednotková cena montáže</t>
  </si>
  <si>
    <t>Uchazeč v tomto případě by měl vyplnit všechna pole J.materiál a pole J.montáž nenulovými kladnými číslicemi. V případech, kdy položka</t>
  </si>
  <si>
    <t>neobsahuje žádný materiál je přípustné, aby pole J.materiál bylo vyplněno nulou. V případech, kdy položka neobsahuje žádnou montáž je přípustné,</t>
  </si>
  <si>
    <t>aby pole J.montáž bylo vyplněno nulou. Obě pole - J.materiál, J.Montáž u jedné položky by však neměly být vyplněny nulou.</t>
  </si>
  <si>
    <t>Rekapitulace stavby</t>
  </si>
  <si>
    <t>Název</t>
  </si>
  <si>
    <t>Povinný</t>
  </si>
  <si>
    <t>Max. počet</t>
  </si>
  <si>
    <t>atributu</t>
  </si>
  <si>
    <t>(A/N)</t>
  </si>
  <si>
    <t>znaků</t>
  </si>
  <si>
    <t>A</t>
  </si>
  <si>
    <t>Kód stavby</t>
  </si>
  <si>
    <t>String</t>
  </si>
  <si>
    <t>Stavba</t>
  </si>
  <si>
    <t>Název stavby</t>
  </si>
  <si>
    <t>Místo</t>
  </si>
  <si>
    <t>N</t>
  </si>
  <si>
    <t>Místo stavby</t>
  </si>
  <si>
    <t>Datum</t>
  </si>
  <si>
    <t>Datum vykonaného exportu</t>
  </si>
  <si>
    <t>Date</t>
  </si>
  <si>
    <t>KSO</t>
  </si>
  <si>
    <t>Klasifikace stavebního objektu</t>
  </si>
  <si>
    <t>CC-CZ</t>
  </si>
  <si>
    <t>Klasifikace stavbeních děl</t>
  </si>
  <si>
    <t>CZ-CPV</t>
  </si>
  <si>
    <t>Společný slovník pro veřejné zakázky</t>
  </si>
  <si>
    <t>CZ-CPA</t>
  </si>
  <si>
    <t>Klasifikace produkce podle činností</t>
  </si>
  <si>
    <t>Zadavatel</t>
  </si>
  <si>
    <t>Zadavatel zadaní</t>
  </si>
  <si>
    <t>IČ</t>
  </si>
  <si>
    <t>IČ zadavatele zadaní</t>
  </si>
  <si>
    <t>DIČ</t>
  </si>
  <si>
    <t>DIČ zadavatele zadaní</t>
  </si>
  <si>
    <t>Uchazeč</t>
  </si>
  <si>
    <t>Uchazeč veřejné zakázky</t>
  </si>
  <si>
    <t>Projektant</t>
  </si>
  <si>
    <t>Poznámka</t>
  </si>
  <si>
    <t>Poznámka k zadání</t>
  </si>
  <si>
    <t>Sazba DPH</t>
  </si>
  <si>
    <t>Rekapitulace sazeb DPH u položek soupisů</t>
  </si>
  <si>
    <t>eGSazbaDph</t>
  </si>
  <si>
    <t>Základna DPH</t>
  </si>
  <si>
    <t>Základna DPH určena součtem celkové ceny z položek soupisů</t>
  </si>
  <si>
    <t>Double</t>
  </si>
  <si>
    <t>Hodnota DPH</t>
  </si>
  <si>
    <t>Celková cena bez DPH za celou stavbu. Sčítává se ze všech listů.</t>
  </si>
  <si>
    <t>Celková cena s DPH za celou stavbu</t>
  </si>
  <si>
    <t>Rekapitulace objektů stavby a soupisů prací</t>
  </si>
  <si>
    <t>Přebírá se z Rekapitulace stavby</t>
  </si>
  <si>
    <t>Kód objektu</t>
  </si>
  <si>
    <t>Objektu, Soupis prací</t>
  </si>
  <si>
    <t>Název objektu</t>
  </si>
  <si>
    <t>Cena bez DPH za daný objekt</t>
  </si>
  <si>
    <t>Cena spolu s DPH za daný objekt</t>
  </si>
  <si>
    <t>Typ zakázky</t>
  </si>
  <si>
    <t>eGTypZakazky</t>
  </si>
  <si>
    <t>Krycí list soupisu</t>
  </si>
  <si>
    <t>Objekt</t>
  </si>
  <si>
    <t>Kód a název objektu</t>
  </si>
  <si>
    <t>20 + 120</t>
  </si>
  <si>
    <t>Kód a název soupisu</t>
  </si>
  <si>
    <t>Poznámka k soupisu prací</t>
  </si>
  <si>
    <t>Rekapitulace sazeb DPH na položkách aktuálního soupisu</t>
  </si>
  <si>
    <t>Základna DPH určena součtem celkové ceny z položek aktuálního soupisu</t>
  </si>
  <si>
    <t>Cena bez DPH za daný soupis</t>
  </si>
  <si>
    <t>Cena s DPH</t>
  </si>
  <si>
    <t>Cena s DPH za daný soupis</t>
  </si>
  <si>
    <t>Rekapitulace členění soupisu prací</t>
  </si>
  <si>
    <t>Kód a název objektu, přebírá se z Krycího listu soupisu</t>
  </si>
  <si>
    <t>Kód a název objektu, přebírá se z Krycího listu soupisu</t>
  </si>
  <si>
    <t>Kód a název dílu ze soupisu</t>
  </si>
  <si>
    <t>20 + 100</t>
  </si>
  <si>
    <t>Cena celkem</t>
  </si>
  <si>
    <t>Cena celkem za díl ze soupisu</t>
  </si>
  <si>
    <t>Soupis prací</t>
  </si>
  <si>
    <t>Přebírá se z Krycího listu soupisu</t>
  </si>
  <si>
    <t>Pořadové číslo položky soupisu</t>
  </si>
  <si>
    <t>Long</t>
  </si>
  <si>
    <t>Typ položky soupisu</t>
  </si>
  <si>
    <t>eGTypPolozky</t>
  </si>
  <si>
    <t>Kód položky ze soupisu</t>
  </si>
  <si>
    <t>Popis položky ze soupisu</t>
  </si>
  <si>
    <t>Množství položky soupisu</t>
  </si>
  <si>
    <t>J.Cena</t>
  </si>
  <si>
    <t>Jednotková cena položky</t>
  </si>
  <si>
    <t>Cena celkem vyčíslena jako J.Cena * Množství</t>
  </si>
  <si>
    <t>Zařazení položky do cenové soustavy</t>
  </si>
  <si>
    <t>p</t>
  </si>
  <si>
    <t>Poznámka položky ze soupisu</t>
  </si>
  <si>
    <t>Memo</t>
  </si>
  <si>
    <t>psc</t>
  </si>
  <si>
    <t>Poznámka k souboru cen ze soupisu</t>
  </si>
  <si>
    <t>pp</t>
  </si>
  <si>
    <t>Plný popis položky ze soupisu</t>
  </si>
  <si>
    <t>vv</t>
  </si>
  <si>
    <t>Výkaz výměr (figura, výraz, výměra) ze soupisu</t>
  </si>
  <si>
    <t>Text,Text,Double</t>
  </si>
  <si>
    <t>20, 150</t>
  </si>
  <si>
    <t>fig</t>
  </si>
  <si>
    <t>Rozpad figur</t>
  </si>
  <si>
    <t>Sazba DPH pro položku</t>
  </si>
  <si>
    <t>eGSazbaDPH</t>
  </si>
  <si>
    <t>Hmotnost</t>
  </si>
  <si>
    <t>Hmotnost položky ze soupisu</t>
  </si>
  <si>
    <t>Suť</t>
  </si>
  <si>
    <t>Suť položky ze soupisu</t>
  </si>
  <si>
    <t>Nh</t>
  </si>
  <si>
    <t>Normohodiny položky ze soupisu</t>
  </si>
  <si>
    <t>Datová věta</t>
  </si>
  <si>
    <t>Typ věty</t>
  </si>
  <si>
    <t>Hodnota</t>
  </si>
  <si>
    <t>Význam</t>
  </si>
  <si>
    <t>Základní sazba DPH</t>
  </si>
  <si>
    <t>Snížená sazba DPH</t>
  </si>
  <si>
    <t>Nulová sazba DPH</t>
  </si>
  <si>
    <t>Základní sazba DPH přenesená</t>
  </si>
  <si>
    <t>Snížená sazba DPH přenesená</t>
  </si>
  <si>
    <t>Stavební objekt</t>
  </si>
  <si>
    <t>Inženýrský objekt</t>
  </si>
  <si>
    <t>Položka typu HSV</t>
  </si>
  <si>
    <t>Položka typu PSV</t>
  </si>
  <si>
    <t>Položka typu M</t>
  </si>
  <si>
    <t>Položka typu OST</t>
  </si>
</sst>
</file>

<file path=xl/styles.xml><?xml version="1.0" encoding="utf-8"?>
<styleSheet xmlns="http://schemas.openxmlformats.org/spreadsheetml/2006/main">
  <numFmts count="4">
    <numFmt numFmtId="164" formatCode="#,##0.00%"/>
    <numFmt numFmtId="165" formatCode="dd\.mm\.yyyy"/>
    <numFmt numFmtId="166" formatCode="#,##0.00000"/>
    <numFmt numFmtId="167" formatCode="#,##0.000"/>
  </numFmts>
  <fonts count="55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505050"/>
      <name val="Arial CE"/>
    </font>
    <font>
      <sz val="8"/>
      <color rgb="FFFF0000"/>
      <name val="Arial CE"/>
    </font>
    <font>
      <sz val="8"/>
      <color rgb="FF800080"/>
      <name val="Arial CE"/>
    </font>
    <font>
      <sz val="8"/>
      <name val="Trebuchet MS"/>
      <family val="0"/>
      <charset val="238"/>
    </font>
    <font>
      <sz val="8"/>
      <color rgb="FFFFFFFF"/>
      <name val="Arial CE"/>
    </font>
    <font>
      <b/>
      <sz val="14"/>
      <name val="Arial CE"/>
    </font>
    <font>
      <sz val="8"/>
      <color rgb="FF3366FF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18"/>
      <color theme="10"/>
      <name val="Wingdings 2"/>
    </font>
    <font>
      <b/>
      <sz val="10"/>
      <color rgb="FF003366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79797"/>
      <name val="Arial CE"/>
    </font>
    <font>
      <i/>
      <u/>
      <sz val="7"/>
      <color rgb="FF979797"/>
      <name val="Calibri"/>
      <scheme val="minor"/>
    </font>
    <font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i/>
      <sz val="7"/>
      <color rgb="FF969696"/>
      <name val="Arial CE"/>
    </font>
    <font>
      <b/>
      <sz val="9"/>
      <name val="Arial CE"/>
    </font>
    <font>
      <sz val="8"/>
      <name val="Trebuchet MS"/>
      <charset val="238"/>
    </font>
    <font>
      <b/>
      <sz val="16"/>
      <name val="Trebuchet MS"/>
      <charset val="238"/>
    </font>
    <font>
      <b/>
      <sz val="11"/>
      <name val="Trebuchet MS"/>
      <charset val="238"/>
    </font>
    <font>
      <sz val="8"/>
      <name val="Arial CE"/>
      <charset val="238"/>
    </font>
    <font>
      <sz val="9"/>
      <name val="Trebuchet MS"/>
      <charset val="238"/>
    </font>
    <font>
      <sz val="10"/>
      <name val="Trebuchet MS"/>
      <charset val="238"/>
    </font>
    <font>
      <sz val="11"/>
      <name val="Trebuchet MS"/>
      <charset val="238"/>
    </font>
    <font>
      <b/>
      <sz val="9"/>
      <name val="Trebuchet MS"/>
      <charset val="238"/>
    </font>
    <font>
      <b/>
      <sz val="8"/>
      <name val="Arial CE"/>
      <charset val="238"/>
    </font>
    <font>
      <sz val="9"/>
      <name val="Trebuchet MS"/>
      <family val="0"/>
      <charset val="238"/>
    </font>
    <font>
      <sz val="8"/>
      <name val="Arial CE"/>
      <family val="0"/>
      <charset val="238"/>
    </font>
    <font>
      <u/>
      <sz val="11"/>
      <color theme="10"/>
      <name val="Calibri"/>
      <scheme val="minor"/>
    </font>
    <font>
      <i/>
      <sz val="8"/>
      <name val="Arial CE"/>
      <charset val="238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32">
    <border/>
    <border>
      <left>
        <color indexed="0"/>
      </left>
      <right>
        <color indexed="0"/>
      </right>
      <top>
        <color indexed="0"/>
      </top>
      <bottom>
        <color indexed="0"/>
      </bottom>
      <diagonal>
        <color indexed="0"/>
      </diagonal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left style="thin">
        <color rgb="FF000000"/>
      </left>
    </border>
    <border>
      <top style="hair">
        <color rgb="FF000000"/>
      </top>
    </border>
    <border>
      <bottom style="hair">
        <color rgb="FF000000"/>
      </bottom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left style="hair">
        <color rgb="FF969696"/>
      </left>
      <top style="hair">
        <color rgb="FF969696"/>
      </top>
    </border>
    <border>
      <top style="hair">
        <color rgb="FF969696"/>
      </top>
    </border>
    <border>
      <right style="hair">
        <color rgb="FF969696"/>
      </right>
      <top style="hair">
        <color rgb="FF969696"/>
      </top>
    </border>
    <border>
      <left style="hair">
        <color rgb="FF969696"/>
      </left>
    </border>
    <border>
      <right style="hair">
        <color rgb="FF969696"/>
      </right>
    </border>
    <border>
      <left style="hair">
        <color rgb="FF969696"/>
      </left>
      <top style="hair">
        <color rgb="FF969696"/>
      </top>
      <bottom style="hair">
        <color rgb="FF969696"/>
      </bottom>
    </border>
    <border>
      <top style="hair">
        <color rgb="FF969696"/>
      </top>
      <bottom style="hair">
        <color rgb="FF969696"/>
      </bottom>
    </border>
    <border>
      <right style="hair">
        <color rgb="FF969696"/>
      </right>
      <top style="hair">
        <color rgb="FF969696"/>
      </top>
      <bottom style="hair">
        <color rgb="FF969696"/>
      </bottom>
    </border>
    <border>
      <left style="hair">
        <color rgb="FF969696"/>
      </left>
      <bottom style="hair">
        <color rgb="FF969696"/>
      </bottom>
    </border>
    <border>
      <bottom style="hair">
        <color rgb="FF969696"/>
      </bottom>
    </border>
    <border>
      <right style="hair">
        <color rgb="FF969696"/>
      </right>
      <bottom style="hair">
        <color rgb="FF969696"/>
      </bottom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</border>
    <border>
      <left style="thin">
        <color indexed="64"/>
      </left>
      <right>
        <color indexed="0"/>
      </right>
      <top style="thin">
        <color indexed="64"/>
      </top>
      <bottom>
        <color indexed="0"/>
      </bottom>
      <diagonal>
        <color indexed="0"/>
      </diagonal>
    </border>
    <border>
      <left>
        <color indexed="0"/>
      </left>
      <right>
        <color indexed="0"/>
      </right>
      <top style="thin">
        <color indexed="64"/>
      </top>
      <bottom>
        <color indexed="0"/>
      </bottom>
      <diagonal>
        <color indexed="0"/>
      </diagonal>
    </border>
    <border>
      <left>
        <color indexed="0"/>
      </left>
      <right style="thin">
        <color indexed="64"/>
      </right>
      <top style="thin">
        <color indexed="64"/>
      </top>
      <bottom>
        <color indexed="0"/>
      </bottom>
      <diagonal>
        <color indexed="0"/>
      </diagonal>
    </border>
    <border>
      <left style="thin">
        <color indexed="64"/>
      </left>
      <right>
        <color indexed="0"/>
      </right>
      <top>
        <color indexed="0"/>
      </top>
      <bottom>
        <color indexed="0"/>
      </bottom>
      <diagonal>
        <color indexed="0"/>
      </diagonal>
    </border>
    <border>
      <left>
        <color indexed="0"/>
      </left>
      <right style="thin">
        <color indexed="64"/>
      </right>
      <top>
        <color indexed="0"/>
      </top>
      <bottom>
        <color indexed="0"/>
      </bottom>
      <diagonal>
        <color indexed="0"/>
      </diagonal>
    </border>
    <border>
      <left>
        <color indexed="0"/>
      </left>
      <right>
        <color indexed="0"/>
      </right>
      <top>
        <color indexed="0"/>
      </top>
      <bottom style="thin">
        <color indexed="64"/>
      </bottom>
      <diagonal>
        <color indexed="0"/>
      </diagonal>
    </border>
    <border>
      <left style="thin">
        <color indexed="64"/>
      </left>
      <right>
        <color indexed="0"/>
      </right>
      <top>
        <color indexed="0"/>
      </top>
      <bottom style="thin">
        <color indexed="64"/>
      </bottom>
      <diagonal>
        <color indexed="0"/>
      </diagonal>
    </border>
    <border>
      <left>
        <color indexed="0"/>
      </left>
      <right style="thin">
        <color indexed="64"/>
      </right>
      <top>
        <color indexed="0"/>
      </top>
      <bottom style="thin">
        <color indexed="64"/>
      </bottom>
      <diagonal>
        <color indexed="0"/>
      </diagonal>
    </border>
  </borders>
  <cellStyleXfs count="2">
    <xf numFmtId="0" fontId="0" fillId="0" borderId="0"/>
    <xf numFmtId="0" fontId="53" fillId="0" borderId="0" applyNumberFormat="0" applyFill="0" applyBorder="0" applyAlignment="0" applyProtection="0"/>
  </cellStyleXfs>
  <cellXfs count="389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 applyProtection="1"/>
    <xf numFmtId="0" fontId="13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2" xfId="0" applyBorder="1" applyProtection="1"/>
    <xf numFmtId="0" fontId="0" fillId="0" borderId="3" xfId="0" applyBorder="1" applyProtection="1"/>
    <xf numFmtId="0" fontId="0" fillId="0" borderId="4" xfId="0" applyBorder="1"/>
    <xf numFmtId="0" fontId="0" fillId="0" borderId="4" xfId="0" applyBorder="1" applyProtection="1"/>
    <xf numFmtId="0" fontId="0" fillId="0" borderId="0" xfId="0" applyProtection="1"/>
    <xf numFmtId="0" fontId="14" fillId="0" borderId="0" xfId="0" applyFont="1" applyAlignment="1" applyProtection="1">
      <alignment horizontal="left" vertical="center"/>
    </xf>
    <xf numFmtId="0" fontId="15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top"/>
    </xf>
    <xf numFmtId="0" fontId="2" fillId="0" borderId="0" xfId="0" applyFont="1" applyAlignment="1" applyProtection="1">
      <alignment horizontal="left" vertical="center"/>
    </xf>
    <xf numFmtId="0" fontId="17" fillId="0" borderId="0" xfId="0" applyFont="1" applyAlignment="1">
      <alignment horizontal="left" vertical="top" wrapText="1"/>
    </xf>
    <xf numFmtId="0" fontId="3" fillId="0" borderId="0" xfId="0" applyFont="1" applyAlignment="1" applyProtection="1">
      <alignment horizontal="left" vertical="top"/>
    </xf>
    <xf numFmtId="0" fontId="3" fillId="0" borderId="0" xfId="0" applyFont="1" applyAlignment="1" applyProtection="1">
      <alignment horizontal="left" vertical="top" wrapText="1"/>
    </xf>
    <xf numFmtId="0" fontId="17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 wrapText="1"/>
    </xf>
    <xf numFmtId="0" fontId="0" fillId="0" borderId="5" xfId="0" applyBorder="1" applyProtection="1"/>
    <xf numFmtId="0" fontId="0" fillId="0" borderId="0" xfId="0" applyFont="1" applyAlignment="1">
      <alignment vertical="center"/>
    </xf>
    <xf numFmtId="0" fontId="0" fillId="0" borderId="4" xfId="0" applyFont="1" applyBorder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18" fillId="0" borderId="6" xfId="0" applyFont="1" applyBorder="1" applyAlignment="1" applyProtection="1">
      <alignment horizontal="left" vertical="center"/>
    </xf>
    <xf numFmtId="0" fontId="0" fillId="0" borderId="6" xfId="0" applyFont="1" applyBorder="1" applyAlignment="1" applyProtection="1">
      <alignment vertical="center"/>
    </xf>
    <xf numFmtId="4" fontId="18" fillId="0" borderId="6" xfId="0" applyNumberFormat="1" applyFont="1" applyBorder="1" applyAlignment="1" applyProtection="1">
      <alignment vertical="center"/>
    </xf>
    <xf numFmtId="0" fontId="0" fillId="0" borderId="4" xfId="0" applyFont="1" applyBorder="1" applyAlignment="1">
      <alignment vertical="center"/>
    </xf>
    <xf numFmtId="0" fontId="1" fillId="0" borderId="0" xfId="0" applyFont="1" applyAlignment="1" applyProtection="1">
      <alignment horizontal="right" vertical="center"/>
    </xf>
    <xf numFmtId="0" fontId="1" fillId="0" borderId="4" xfId="0" applyFont="1" applyBorder="1" applyAlignment="1" applyProtection="1">
      <alignment vertical="center"/>
    </xf>
    <xf numFmtId="0" fontId="1" fillId="0" borderId="0" xfId="0" applyFont="1" applyAlignment="1" applyProtection="1">
      <alignment vertical="center"/>
    </xf>
    <xf numFmtId="164" fontId="1" fillId="0" borderId="0" xfId="0" applyNumberFormat="1" applyFont="1" applyAlignment="1" applyProtection="1">
      <alignment horizontal="left" vertical="center"/>
    </xf>
    <xf numFmtId="4" fontId="19" fillId="0" borderId="0" xfId="0" applyNumberFormat="1" applyFont="1" applyAlignment="1" applyProtection="1">
      <alignment vertical="center"/>
    </xf>
    <xf numFmtId="0" fontId="1" fillId="0" borderId="4" xfId="0" applyFont="1" applyBorder="1" applyAlignment="1">
      <alignment vertical="center"/>
    </xf>
    <xf numFmtId="0" fontId="19" fillId="0" borderId="0" xfId="0" applyFont="1" applyAlignment="1">
      <alignment horizontal="left" vertical="center"/>
    </xf>
    <xf numFmtId="0" fontId="0" fillId="3" borderId="0" xfId="0" applyFont="1" applyFill="1" applyAlignment="1" applyProtection="1">
      <alignment vertical="center"/>
    </xf>
    <xf numFmtId="0" fontId="4" fillId="3" borderId="7" xfId="0" applyFont="1" applyFill="1" applyBorder="1" applyAlignment="1" applyProtection="1">
      <alignment horizontal="left" vertical="center"/>
    </xf>
    <xf numFmtId="0" fontId="0" fillId="3" borderId="8" xfId="0" applyFont="1" applyFill="1" applyBorder="1" applyAlignment="1" applyProtection="1">
      <alignment vertical="center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left" vertical="center"/>
    </xf>
    <xf numFmtId="4" fontId="4" fillId="3" borderId="8" xfId="0" applyNumberFormat="1" applyFont="1" applyFill="1" applyBorder="1" applyAlignment="1" applyProtection="1">
      <alignment vertical="center"/>
    </xf>
    <xf numFmtId="0" fontId="0" fillId="3" borderId="9" xfId="0" applyFont="1" applyFill="1" applyBorder="1" applyAlignment="1" applyProtection="1">
      <alignment vertical="center"/>
    </xf>
    <xf numFmtId="0" fontId="0" fillId="0" borderId="10" xfId="0" applyFont="1" applyBorder="1" applyAlignment="1" applyProtection="1">
      <alignment vertical="center"/>
    </xf>
    <xf numFmtId="0" fontId="0" fillId="0" borderId="11" xfId="0" applyFont="1" applyBorder="1" applyAlignment="1" applyProtection="1">
      <alignment vertical="center"/>
    </xf>
    <xf numFmtId="0" fontId="0" fillId="0" borderId="2" xfId="0" applyFont="1" applyBorder="1" applyAlignment="1" applyProtection="1">
      <alignment vertical="center"/>
    </xf>
    <xf numFmtId="0" fontId="0" fillId="0" borderId="3" xfId="0" applyFont="1" applyBorder="1" applyAlignment="1" applyProtection="1">
      <alignment vertical="center"/>
    </xf>
    <xf numFmtId="0" fontId="2" fillId="0" borderId="4" xfId="0" applyFont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4" xfId="0" applyFont="1" applyBorder="1" applyAlignment="1">
      <alignment vertical="center"/>
    </xf>
    <xf numFmtId="0" fontId="3" fillId="0" borderId="4" xfId="0" applyFont="1" applyBorder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left" vertical="center" wrapText="1"/>
    </xf>
    <xf numFmtId="0" fontId="3" fillId="0" borderId="4" xfId="0" applyFont="1" applyBorder="1" applyAlignment="1">
      <alignment vertical="center"/>
    </xf>
    <xf numFmtId="0" fontId="18" fillId="0" borderId="0" xfId="0" applyFont="1" applyAlignment="1" applyProtection="1">
      <alignment vertical="center"/>
    </xf>
    <xf numFmtId="165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vertical="center" wrapText="1"/>
    </xf>
    <xf numFmtId="0" fontId="20" fillId="0" borderId="12" xfId="0" applyFont="1" applyBorder="1" applyAlignment="1">
      <alignment horizontal="center" vertical="center"/>
    </xf>
    <xf numFmtId="0" fontId="20" fillId="0" borderId="13" xfId="0" applyFont="1" applyBorder="1" applyAlignment="1">
      <alignment horizontal="left" vertical="center"/>
    </xf>
    <xf numFmtId="0" fontId="0" fillId="0" borderId="13" xfId="0" applyBorder="1" applyAlignment="1">
      <alignment vertical="center"/>
    </xf>
    <xf numFmtId="0" fontId="0" fillId="0" borderId="14" xfId="0" applyBorder="1" applyAlignment="1">
      <alignment vertical="center"/>
    </xf>
    <xf numFmtId="0" fontId="21" fillId="0" borderId="15" xfId="0" applyFont="1" applyBorder="1" applyAlignment="1">
      <alignment horizontal="left" vertical="center"/>
    </xf>
    <xf numFmtId="0" fontId="21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vertical="center"/>
    </xf>
    <xf numFmtId="0" fontId="0" fillId="0" borderId="16" xfId="0" applyFont="1" applyBorder="1" applyAlignment="1">
      <alignment vertical="center"/>
    </xf>
    <xf numFmtId="0" fontId="21" fillId="0" borderId="15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 vertical="center"/>
    </xf>
    <xf numFmtId="0" fontId="0" fillId="0" borderId="0" xfId="0" applyFont="1" applyBorder="1" applyAlignment="1" applyProtection="1">
      <alignment vertical="center"/>
    </xf>
    <xf numFmtId="0" fontId="0" fillId="0" borderId="16" xfId="0" applyFont="1" applyBorder="1" applyAlignment="1" applyProtection="1">
      <alignment vertical="center"/>
    </xf>
    <xf numFmtId="0" fontId="22" fillId="4" borderId="7" xfId="0" applyFont="1" applyFill="1" applyBorder="1" applyAlignment="1" applyProtection="1">
      <alignment horizontal="center" vertical="center"/>
    </xf>
    <xf numFmtId="0" fontId="22" fillId="4" borderId="8" xfId="0" applyFont="1" applyFill="1" applyBorder="1" applyAlignment="1" applyProtection="1">
      <alignment horizontal="left" vertical="center"/>
    </xf>
    <xf numFmtId="0" fontId="0" fillId="4" borderId="8" xfId="0" applyFont="1" applyFill="1" applyBorder="1" applyAlignment="1" applyProtection="1">
      <alignment vertical="center"/>
    </xf>
    <xf numFmtId="0" fontId="22" fillId="4" borderId="8" xfId="0" applyFont="1" applyFill="1" applyBorder="1" applyAlignment="1" applyProtection="1">
      <alignment horizontal="center" vertical="center"/>
    </xf>
    <xf numFmtId="0" fontId="22" fillId="4" borderId="8" xfId="0" applyFont="1" applyFill="1" applyBorder="1" applyAlignment="1" applyProtection="1">
      <alignment horizontal="right" vertical="center"/>
    </xf>
    <xf numFmtId="0" fontId="22" fillId="4" borderId="9" xfId="0" applyFont="1" applyFill="1" applyBorder="1" applyAlignment="1" applyProtection="1">
      <alignment horizontal="center" vertical="center"/>
    </xf>
    <xf numFmtId="0" fontId="23" fillId="0" borderId="17" xfId="0" applyFont="1" applyBorder="1" applyAlignment="1" applyProtection="1">
      <alignment horizontal="center" vertical="center" wrapText="1"/>
    </xf>
    <xf numFmtId="0" fontId="23" fillId="0" borderId="18" xfId="0" applyFont="1" applyBorder="1" applyAlignment="1" applyProtection="1">
      <alignment horizontal="center" vertical="center" wrapText="1"/>
    </xf>
    <xf numFmtId="0" fontId="23" fillId="0" borderId="19" xfId="0" applyFont="1" applyBorder="1" applyAlignment="1" applyProtection="1">
      <alignment horizontal="center" vertical="center" wrapText="1"/>
    </xf>
    <xf numFmtId="0" fontId="0" fillId="0" borderId="12" xfId="0" applyFont="1" applyBorder="1" applyAlignment="1" applyProtection="1">
      <alignment vertical="center"/>
    </xf>
    <xf numFmtId="0" fontId="0" fillId="0" borderId="13" xfId="0" applyFont="1" applyBorder="1" applyAlignment="1" applyProtection="1">
      <alignment vertical="center"/>
    </xf>
    <xf numFmtId="0" fontId="0" fillId="0" borderId="14" xfId="0" applyFont="1" applyBorder="1" applyAlignment="1" applyProtection="1">
      <alignment vertical="center"/>
    </xf>
    <xf numFmtId="0" fontId="4" fillId="0" borderId="4" xfId="0" applyFont="1" applyBorder="1" applyAlignment="1" applyProtection="1">
      <alignment vertical="center"/>
    </xf>
    <xf numFmtId="0" fontId="24" fillId="0" borderId="0" xfId="0" applyFont="1" applyAlignment="1" applyProtection="1">
      <alignment horizontal="left" vertical="center"/>
    </xf>
    <xf numFmtId="0" fontId="24" fillId="0" borderId="0" xfId="0" applyFont="1" applyAlignment="1" applyProtection="1">
      <alignment vertical="center"/>
    </xf>
    <xf numFmtId="4" fontId="24" fillId="0" borderId="0" xfId="0" applyNumberFormat="1" applyFont="1" applyAlignment="1" applyProtection="1">
      <alignment horizontal="right" vertical="center"/>
    </xf>
    <xf numFmtId="4" fontId="24" fillId="0" borderId="0" xfId="0" applyNumberFormat="1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4" fillId="0" borderId="4" xfId="0" applyFont="1" applyBorder="1" applyAlignment="1">
      <alignment vertical="center"/>
    </xf>
    <xf numFmtId="4" fontId="20" fillId="0" borderId="15" xfId="0" applyNumberFormat="1" applyFont="1" applyBorder="1" applyAlignment="1" applyProtection="1">
      <alignment vertical="center"/>
    </xf>
    <xf numFmtId="4" fontId="20" fillId="0" borderId="0" xfId="0" applyNumberFormat="1" applyFont="1" applyBorder="1" applyAlignment="1" applyProtection="1">
      <alignment vertical="center"/>
    </xf>
    <xf numFmtId="166" fontId="20" fillId="0" borderId="0" xfId="0" applyNumberFormat="1" applyFont="1" applyBorder="1" applyAlignment="1" applyProtection="1">
      <alignment vertical="center"/>
    </xf>
    <xf numFmtId="4" fontId="20" fillId="0" borderId="16" xfId="0" applyNumberFormat="1" applyFont="1" applyBorder="1" applyAlignment="1" applyProtection="1">
      <alignment vertical="center"/>
    </xf>
    <xf numFmtId="0" fontId="4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5" fillId="0" borderId="4" xfId="0" applyFont="1" applyBorder="1" applyAlignment="1" applyProtection="1">
      <alignment vertical="center"/>
    </xf>
    <xf numFmtId="0" fontId="26" fillId="0" borderId="0" xfId="0" applyFont="1" applyAlignment="1" applyProtection="1">
      <alignment vertical="center"/>
    </xf>
    <xf numFmtId="0" fontId="26" fillId="0" borderId="0" xfId="0" applyFont="1" applyAlignment="1" applyProtection="1">
      <alignment horizontal="left" vertical="center" wrapText="1"/>
    </xf>
    <xf numFmtId="0" fontId="27" fillId="0" borderId="0" xfId="0" applyFont="1" applyAlignment="1" applyProtection="1">
      <alignment vertical="center"/>
    </xf>
    <xf numFmtId="4" fontId="27" fillId="0" borderId="0" xfId="0" applyNumberFormat="1" applyFont="1" applyAlignment="1" applyProtection="1">
      <alignment horizontal="right" vertical="center"/>
    </xf>
    <xf numFmtId="4" fontId="27" fillId="0" borderId="0" xfId="0" applyNumberFormat="1" applyFont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0" fontId="5" fillId="0" borderId="4" xfId="0" applyFont="1" applyBorder="1" applyAlignment="1">
      <alignment vertical="center"/>
    </xf>
    <xf numFmtId="4" fontId="28" fillId="0" borderId="15" xfId="0" applyNumberFormat="1" applyFont="1" applyBorder="1" applyAlignment="1" applyProtection="1">
      <alignment vertical="center"/>
    </xf>
    <xf numFmtId="4" fontId="28" fillId="0" borderId="0" xfId="0" applyNumberFormat="1" applyFont="1" applyBorder="1" applyAlignment="1" applyProtection="1">
      <alignment vertical="center"/>
    </xf>
    <xf numFmtId="166" fontId="28" fillId="0" borderId="0" xfId="0" applyNumberFormat="1" applyFont="1" applyBorder="1" applyAlignment="1" applyProtection="1">
      <alignment vertical="center"/>
    </xf>
    <xf numFmtId="4" fontId="28" fillId="0" borderId="16" xfId="0" applyNumberFormat="1" applyFont="1" applyBorder="1" applyAlignment="1" applyProtection="1">
      <alignment vertical="center"/>
    </xf>
    <xf numFmtId="0" fontId="5" fillId="0" borderId="0" xfId="0" applyFont="1" applyAlignment="1">
      <alignment horizontal="left" vertical="center"/>
    </xf>
    <xf numFmtId="0" fontId="29" fillId="0" borderId="0" xfId="1" applyFont="1" applyAlignment="1">
      <alignment horizontal="center" vertical="center"/>
    </xf>
    <xf numFmtId="0" fontId="7" fillId="0" borderId="0" xfId="0" applyFont="1" applyAlignment="1" applyProtection="1">
      <alignment vertical="center"/>
    </xf>
    <xf numFmtId="0" fontId="30" fillId="0" borderId="0" xfId="0" applyFont="1" applyAlignment="1" applyProtection="1">
      <alignment horizontal="left" vertical="center" wrapText="1"/>
    </xf>
    <xf numFmtId="4" fontId="7" fillId="0" borderId="0" xfId="0" applyNumberFormat="1" applyFont="1" applyAlignment="1" applyProtection="1">
      <alignment vertical="center"/>
    </xf>
    <xf numFmtId="0" fontId="2" fillId="0" borderId="0" xfId="0" applyFont="1" applyAlignment="1" applyProtection="1">
      <alignment horizontal="center" vertical="center"/>
    </xf>
    <xf numFmtId="4" fontId="1" fillId="0" borderId="15" xfId="0" applyNumberFormat="1" applyFont="1" applyBorder="1" applyAlignment="1" applyProtection="1">
      <alignment vertical="center"/>
    </xf>
    <xf numFmtId="4" fontId="1" fillId="0" borderId="0" xfId="0" applyNumberFormat="1" applyFont="1" applyBorder="1" applyAlignment="1" applyProtection="1">
      <alignment vertical="center"/>
    </xf>
    <xf numFmtId="166" fontId="1" fillId="0" borderId="0" xfId="0" applyNumberFormat="1" applyFont="1" applyBorder="1" applyAlignment="1" applyProtection="1">
      <alignment vertical="center"/>
    </xf>
    <xf numFmtId="4" fontId="1" fillId="0" borderId="16" xfId="0" applyNumberFormat="1" applyFont="1" applyBorder="1" applyAlignment="1" applyProtection="1">
      <alignment vertical="center"/>
    </xf>
    <xf numFmtId="0" fontId="2" fillId="0" borderId="0" xfId="0" applyFont="1" applyAlignment="1">
      <alignment horizontal="left" vertical="center"/>
    </xf>
    <xf numFmtId="4" fontId="28" fillId="0" borderId="20" xfId="0" applyNumberFormat="1" applyFont="1" applyBorder="1" applyAlignment="1" applyProtection="1">
      <alignment vertical="center"/>
    </xf>
    <xf numFmtId="4" fontId="28" fillId="0" borderId="21" xfId="0" applyNumberFormat="1" applyFont="1" applyBorder="1" applyAlignment="1" applyProtection="1">
      <alignment vertical="center"/>
    </xf>
    <xf numFmtId="166" fontId="28" fillId="0" borderId="21" xfId="0" applyNumberFormat="1" applyFont="1" applyBorder="1" applyAlignment="1" applyProtection="1">
      <alignment vertical="center"/>
    </xf>
    <xf numFmtId="4" fontId="28" fillId="0" borderId="22" xfId="0" applyNumberFormat="1" applyFont="1" applyBorder="1" applyAlignment="1" applyProtection="1">
      <alignment vertical="center"/>
    </xf>
    <xf numFmtId="0" fontId="0" fillId="0" borderId="2" xfId="0" applyBorder="1"/>
    <xf numFmtId="0" fontId="0" fillId="0" borderId="3" xfId="0" applyBorder="1"/>
    <xf numFmtId="0" fontId="14" fillId="0" borderId="0" xfId="0" applyFont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0" fillId="0" borderId="4" xfId="0" applyBorder="1" applyAlignment="1">
      <alignment vertical="center"/>
    </xf>
    <xf numFmtId="0" fontId="3" fillId="0" borderId="0" xfId="0" applyFont="1" applyAlignment="1">
      <alignment horizontal="left" vertical="center" wrapText="1"/>
    </xf>
    <xf numFmtId="165" fontId="2" fillId="0" borderId="0" xfId="0" applyNumberFormat="1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4" xfId="0" applyFont="1" applyBorder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0" fillId="0" borderId="4" xfId="0" applyBorder="1" applyAlignment="1">
      <alignment vertical="center" wrapText="1"/>
    </xf>
    <xf numFmtId="0" fontId="0" fillId="0" borderId="13" xfId="0" applyFont="1" applyBorder="1" applyAlignment="1">
      <alignment vertical="center"/>
    </xf>
    <xf numFmtId="0" fontId="18" fillId="0" borderId="0" xfId="0" applyFont="1" applyAlignment="1">
      <alignment horizontal="left" vertical="center"/>
    </xf>
    <xf numFmtId="4" fontId="24" fillId="0" borderId="0" xfId="0" applyNumberFormat="1" applyFont="1" applyAlignment="1">
      <alignment vertical="center"/>
    </xf>
    <xf numFmtId="0" fontId="1" fillId="0" borderId="0" xfId="0" applyFont="1" applyAlignment="1">
      <alignment horizontal="right" vertical="center"/>
    </xf>
    <xf numFmtId="0" fontId="21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ont="1" applyFill="1" applyAlignment="1">
      <alignment vertical="center"/>
    </xf>
    <xf numFmtId="0" fontId="4" fillId="4" borderId="7" xfId="0" applyFont="1" applyFill="1" applyBorder="1" applyAlignment="1">
      <alignment horizontal="left" vertical="center"/>
    </xf>
    <xf numFmtId="0" fontId="0" fillId="4" borderId="8" xfId="0" applyFont="1" applyFill="1" applyBorder="1" applyAlignment="1">
      <alignment vertical="center"/>
    </xf>
    <xf numFmtId="0" fontId="4" fillId="4" borderId="8" xfId="0" applyFont="1" applyFill="1" applyBorder="1" applyAlignment="1">
      <alignment horizontal="right" vertical="center"/>
    </xf>
    <xf numFmtId="0" fontId="4" fillId="4" borderId="8" xfId="0" applyFont="1" applyFill="1" applyBorder="1" applyAlignment="1">
      <alignment horizontal="center" vertical="center"/>
    </xf>
    <xf numFmtId="4" fontId="4" fillId="4" borderId="8" xfId="0" applyNumberFormat="1" applyFont="1" applyFill="1" applyBorder="1" applyAlignment="1">
      <alignment vertical="center"/>
    </xf>
    <xf numFmtId="0" fontId="0" fillId="4" borderId="9" xfId="0" applyFont="1" applyFill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0" fillId="0" borderId="3" xfId="0" applyFont="1" applyBorder="1" applyAlignment="1">
      <alignment vertical="center"/>
    </xf>
    <xf numFmtId="0" fontId="1" fillId="0" borderId="0" xfId="0" applyFont="1" applyAlignment="1" applyProtection="1">
      <alignment horizontal="left" vertical="center" wrapText="1"/>
    </xf>
    <xf numFmtId="0" fontId="22" fillId="4" borderId="0" xfId="0" applyFont="1" applyFill="1" applyAlignment="1" applyProtection="1">
      <alignment horizontal="left" vertical="center"/>
    </xf>
    <xf numFmtId="0" fontId="0" fillId="4" borderId="0" xfId="0" applyFont="1" applyFill="1" applyAlignment="1" applyProtection="1">
      <alignment vertical="center"/>
    </xf>
    <xf numFmtId="0" fontId="22" fillId="4" borderId="0" xfId="0" applyFont="1" applyFill="1" applyAlignment="1" applyProtection="1">
      <alignment horizontal="right" vertical="center"/>
    </xf>
    <xf numFmtId="0" fontId="32" fillId="0" borderId="0" xfId="0" applyFont="1" applyAlignment="1" applyProtection="1">
      <alignment horizontal="left" vertical="center"/>
    </xf>
    <xf numFmtId="0" fontId="6" fillId="0" borderId="4" xfId="0" applyFont="1" applyBorder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6" fillId="0" borderId="21" xfId="0" applyFont="1" applyBorder="1" applyAlignment="1" applyProtection="1">
      <alignment horizontal="left" vertical="center"/>
    </xf>
    <xf numFmtId="0" fontId="6" fillId="0" borderId="21" xfId="0" applyFont="1" applyBorder="1" applyAlignment="1" applyProtection="1">
      <alignment vertical="center"/>
    </xf>
    <xf numFmtId="4" fontId="6" fillId="0" borderId="21" xfId="0" applyNumberFormat="1" applyFont="1" applyBorder="1" applyAlignment="1" applyProtection="1">
      <alignment vertical="center"/>
    </xf>
    <xf numFmtId="0" fontId="6" fillId="0" borderId="4" xfId="0" applyFont="1" applyBorder="1" applyAlignment="1">
      <alignment vertical="center"/>
    </xf>
    <xf numFmtId="0" fontId="7" fillId="0" borderId="4" xfId="0" applyFont="1" applyBorder="1" applyAlignment="1" applyProtection="1">
      <alignment vertical="center"/>
    </xf>
    <xf numFmtId="0" fontId="7" fillId="0" borderId="21" xfId="0" applyFont="1" applyBorder="1" applyAlignment="1" applyProtection="1">
      <alignment horizontal="left" vertical="center"/>
    </xf>
    <xf numFmtId="0" fontId="7" fillId="0" borderId="21" xfId="0" applyFont="1" applyBorder="1" applyAlignment="1" applyProtection="1">
      <alignment vertical="center"/>
    </xf>
    <xf numFmtId="4" fontId="7" fillId="0" borderId="21" xfId="0" applyNumberFormat="1" applyFont="1" applyBorder="1" applyAlignment="1" applyProtection="1">
      <alignment vertical="center"/>
    </xf>
    <xf numFmtId="0" fontId="7" fillId="0" borderId="4" xfId="0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4" xfId="0" applyFont="1" applyBorder="1" applyAlignment="1" applyProtection="1">
      <alignment horizontal="center" vertical="center" wrapText="1"/>
    </xf>
    <xf numFmtId="0" fontId="22" fillId="4" borderId="17" xfId="0" applyFont="1" applyFill="1" applyBorder="1" applyAlignment="1" applyProtection="1">
      <alignment horizontal="center" vertical="center" wrapText="1"/>
    </xf>
    <xf numFmtId="0" fontId="22" fillId="4" borderId="18" xfId="0" applyFont="1" applyFill="1" applyBorder="1" applyAlignment="1" applyProtection="1">
      <alignment horizontal="center" vertical="center" wrapText="1"/>
    </xf>
    <xf numFmtId="0" fontId="22" fillId="4" borderId="19" xfId="0" applyFont="1" applyFill="1" applyBorder="1" applyAlignment="1" applyProtection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4" fontId="24" fillId="0" borderId="0" xfId="0" applyNumberFormat="1" applyFont="1" applyAlignment="1" applyProtection="1"/>
    <xf numFmtId="0" fontId="0" fillId="0" borderId="13" xfId="0" applyBorder="1" applyAlignment="1" applyProtection="1">
      <alignment vertical="center"/>
    </xf>
    <xf numFmtId="166" fontId="33" fillId="0" borderId="13" xfId="0" applyNumberFormat="1" applyFont="1" applyBorder="1" applyAlignment="1" applyProtection="1"/>
    <xf numFmtId="166" fontId="33" fillId="0" borderId="14" xfId="0" applyNumberFormat="1" applyFont="1" applyBorder="1" applyAlignment="1" applyProtection="1"/>
    <xf numFmtId="4" fontId="34" fillId="0" borderId="0" xfId="0" applyNumberFormat="1" applyFont="1" applyAlignment="1">
      <alignment vertical="center"/>
    </xf>
    <xf numFmtId="0" fontId="8" fillId="0" borderId="4" xfId="0" applyFont="1" applyBorder="1" applyAlignment="1" applyProtection="1"/>
    <xf numFmtId="0" fontId="8" fillId="0" borderId="0" xfId="0" applyFont="1" applyAlignment="1" applyProtection="1"/>
    <xf numFmtId="0" fontId="8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left"/>
    </xf>
    <xf numFmtId="0" fontId="8" fillId="0" borderId="0" xfId="0" applyFont="1" applyAlignment="1" applyProtection="1">
      <protection locked="0"/>
    </xf>
    <xf numFmtId="4" fontId="6" fillId="0" borderId="0" xfId="0" applyNumberFormat="1" applyFont="1" applyAlignment="1" applyProtection="1"/>
    <xf numFmtId="0" fontId="8" fillId="0" borderId="4" xfId="0" applyFont="1" applyBorder="1" applyAlignment="1"/>
    <xf numFmtId="0" fontId="8" fillId="0" borderId="15" xfId="0" applyFont="1" applyBorder="1" applyAlignment="1" applyProtection="1"/>
    <xf numFmtId="0" fontId="8" fillId="0" borderId="0" xfId="0" applyFont="1" applyBorder="1" applyAlignment="1" applyProtection="1"/>
    <xf numFmtId="166" fontId="8" fillId="0" borderId="0" xfId="0" applyNumberFormat="1" applyFont="1" applyBorder="1" applyAlignment="1" applyProtection="1"/>
    <xf numFmtId="166" fontId="8" fillId="0" borderId="16" xfId="0" applyNumberFormat="1" applyFont="1" applyBorder="1" applyAlignment="1" applyProtection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 applyProtection="1">
      <alignment horizontal="left"/>
    </xf>
    <xf numFmtId="4" fontId="7" fillId="0" borderId="0" xfId="0" applyNumberFormat="1" applyFont="1" applyAlignment="1" applyProtection="1"/>
    <xf numFmtId="0" fontId="22" fillId="0" borderId="23" xfId="0" applyFont="1" applyBorder="1" applyAlignment="1" applyProtection="1">
      <alignment horizontal="center" vertical="center"/>
    </xf>
    <xf numFmtId="49" fontId="22" fillId="0" borderId="23" xfId="0" applyNumberFormat="1" applyFont="1" applyBorder="1" applyAlignment="1" applyProtection="1">
      <alignment horizontal="left" vertical="center" wrapText="1"/>
    </xf>
    <xf numFmtId="0" fontId="22" fillId="0" borderId="23" xfId="0" applyFont="1" applyBorder="1" applyAlignment="1" applyProtection="1">
      <alignment horizontal="left" vertical="center" wrapText="1"/>
    </xf>
    <xf numFmtId="0" fontId="22" fillId="0" borderId="23" xfId="0" applyFont="1" applyBorder="1" applyAlignment="1" applyProtection="1">
      <alignment horizontal="center" vertical="center" wrapText="1"/>
    </xf>
    <xf numFmtId="167" fontId="22" fillId="0" borderId="23" xfId="0" applyNumberFormat="1" applyFont="1" applyBorder="1" applyAlignment="1" applyProtection="1">
      <alignment vertical="center"/>
    </xf>
    <xf numFmtId="4" fontId="22" fillId="2" borderId="23" xfId="0" applyNumberFormat="1" applyFont="1" applyFill="1" applyBorder="1" applyAlignment="1" applyProtection="1">
      <alignment vertical="center"/>
      <protection locked="0"/>
    </xf>
    <xf numFmtId="4" fontId="22" fillId="0" borderId="23" xfId="0" applyNumberFormat="1" applyFont="1" applyBorder="1" applyAlignment="1" applyProtection="1">
      <alignment vertical="center"/>
    </xf>
    <xf numFmtId="0" fontId="23" fillId="2" borderId="15" xfId="0" applyFont="1" applyFill="1" applyBorder="1" applyAlignment="1" applyProtection="1">
      <alignment horizontal="left" vertical="center"/>
      <protection locked="0"/>
    </xf>
    <xf numFmtId="0" fontId="23" fillId="0" borderId="0" xfId="0" applyFont="1" applyBorder="1" applyAlignment="1" applyProtection="1">
      <alignment horizontal="center" vertical="center"/>
    </xf>
    <xf numFmtId="166" fontId="23" fillId="0" borderId="0" xfId="0" applyNumberFormat="1" applyFont="1" applyBorder="1" applyAlignment="1" applyProtection="1">
      <alignment vertical="center"/>
    </xf>
    <xf numFmtId="166" fontId="23" fillId="0" borderId="16" xfId="0" applyNumberFormat="1" applyFont="1" applyBorder="1" applyAlignment="1" applyProtection="1">
      <alignment vertical="center"/>
    </xf>
    <xf numFmtId="0" fontId="22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35" fillId="0" borderId="0" xfId="0" applyFont="1" applyAlignment="1" applyProtection="1">
      <alignment horizontal="left" vertical="center"/>
    </xf>
    <xf numFmtId="0" fontId="36" fillId="0" borderId="0" xfId="1" applyFont="1" applyAlignment="1" applyProtection="1">
      <alignment vertical="center" wrapText="1"/>
    </xf>
    <xf numFmtId="0" fontId="0" fillId="0" borderId="0" xfId="0" applyFont="1" applyAlignment="1" applyProtection="1">
      <alignment vertical="center"/>
      <protection locked="0"/>
    </xf>
    <xf numFmtId="0" fontId="0" fillId="0" borderId="15" xfId="0" applyFont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9" fillId="0" borderId="4" xfId="0" applyFont="1" applyBorder="1" applyAlignment="1" applyProtection="1">
      <alignment vertical="center"/>
    </xf>
    <xf numFmtId="0" fontId="9" fillId="0" borderId="0" xfId="0" applyFont="1" applyAlignment="1" applyProtection="1">
      <alignment vertical="center"/>
    </xf>
    <xf numFmtId="0" fontId="37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 wrapText="1"/>
    </xf>
    <xf numFmtId="167" fontId="9" fillId="0" borderId="0" xfId="0" applyNumberFormat="1" applyFont="1" applyAlignment="1" applyProtection="1">
      <alignment vertical="center"/>
    </xf>
    <xf numFmtId="0" fontId="9" fillId="0" borderId="0" xfId="0" applyFont="1" applyAlignment="1" applyProtection="1">
      <alignment vertical="center"/>
      <protection locked="0"/>
    </xf>
    <xf numFmtId="0" fontId="9" fillId="0" borderId="4" xfId="0" applyFont="1" applyBorder="1" applyAlignment="1">
      <alignment vertical="center"/>
    </xf>
    <xf numFmtId="0" fontId="9" fillId="0" borderId="15" xfId="0" applyFont="1" applyBorder="1" applyAlignment="1" applyProtection="1">
      <alignment vertical="center"/>
    </xf>
    <xf numFmtId="0" fontId="9" fillId="0" borderId="0" xfId="0" applyFont="1" applyBorder="1" applyAlignment="1" applyProtection="1">
      <alignment vertical="center"/>
    </xf>
    <xf numFmtId="0" fontId="9" fillId="0" borderId="16" xfId="0" applyFont="1" applyBorder="1" applyAlignment="1" applyProtection="1">
      <alignment vertical="center"/>
    </xf>
    <xf numFmtId="0" fontId="9" fillId="0" borderId="0" xfId="0" applyFont="1" applyAlignment="1">
      <alignment horizontal="left" vertical="center"/>
    </xf>
    <xf numFmtId="0" fontId="10" fillId="0" borderId="4" xfId="0" applyFont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left" vertical="center"/>
    </xf>
    <xf numFmtId="0" fontId="10" fillId="0" borderId="0" xfId="0" applyFont="1" applyAlignment="1" applyProtection="1">
      <alignment horizontal="left" vertical="center" wrapText="1"/>
    </xf>
    <xf numFmtId="167" fontId="10" fillId="0" borderId="0" xfId="0" applyNumberFormat="1" applyFont="1" applyAlignment="1" applyProtection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4" xfId="0" applyFont="1" applyBorder="1" applyAlignment="1">
      <alignment vertical="center"/>
    </xf>
    <xf numFmtId="0" fontId="10" fillId="0" borderId="15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10" fillId="0" borderId="16" xfId="0" applyFont="1" applyBorder="1" applyAlignment="1" applyProtection="1">
      <alignment vertical="center"/>
    </xf>
    <xf numFmtId="0" fontId="10" fillId="0" borderId="0" xfId="0" applyFont="1" applyAlignment="1">
      <alignment horizontal="left" vertical="center"/>
    </xf>
    <xf numFmtId="0" fontId="38" fillId="0" borderId="23" xfId="0" applyFont="1" applyBorder="1" applyAlignment="1" applyProtection="1">
      <alignment horizontal="center" vertical="center"/>
    </xf>
    <xf numFmtId="49" fontId="38" fillId="0" borderId="23" xfId="0" applyNumberFormat="1" applyFont="1" applyBorder="1" applyAlignment="1" applyProtection="1">
      <alignment horizontal="left" vertical="center" wrapText="1"/>
    </xf>
    <xf numFmtId="0" fontId="38" fillId="0" borderId="23" xfId="0" applyFont="1" applyBorder="1" applyAlignment="1" applyProtection="1">
      <alignment horizontal="left" vertical="center" wrapText="1"/>
    </xf>
    <xf numFmtId="0" fontId="38" fillId="0" borderId="23" xfId="0" applyFont="1" applyBorder="1" applyAlignment="1" applyProtection="1">
      <alignment horizontal="center" vertical="center" wrapText="1"/>
    </xf>
    <xf numFmtId="167" fontId="38" fillId="0" borderId="23" xfId="0" applyNumberFormat="1" applyFont="1" applyBorder="1" applyAlignment="1" applyProtection="1">
      <alignment vertical="center"/>
    </xf>
    <xf numFmtId="4" fontId="38" fillId="2" borderId="23" xfId="0" applyNumberFormat="1" applyFont="1" applyFill="1" applyBorder="1" applyAlignment="1" applyProtection="1">
      <alignment vertical="center"/>
      <protection locked="0"/>
    </xf>
    <xf numFmtId="4" fontId="38" fillId="0" borderId="23" xfId="0" applyNumberFormat="1" applyFont="1" applyBorder="1" applyAlignment="1" applyProtection="1">
      <alignment vertical="center"/>
    </xf>
    <xf numFmtId="0" fontId="39" fillId="0" borderId="4" xfId="0" applyFont="1" applyBorder="1" applyAlignment="1">
      <alignment vertical="center"/>
    </xf>
    <xf numFmtId="0" fontId="38" fillId="2" borderId="15" xfId="0" applyFont="1" applyFill="1" applyBorder="1" applyAlignment="1" applyProtection="1">
      <alignment horizontal="left" vertical="center"/>
      <protection locked="0"/>
    </xf>
    <xf numFmtId="0" fontId="38" fillId="0" borderId="0" xfId="0" applyFont="1" applyBorder="1" applyAlignment="1" applyProtection="1">
      <alignment horizontal="center" vertical="center"/>
    </xf>
    <xf numFmtId="0" fontId="11" fillId="0" borderId="4" xfId="0" applyFont="1" applyBorder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11" fillId="0" borderId="0" xfId="0" applyFont="1" applyAlignment="1" applyProtection="1">
      <alignment horizontal="left" vertical="center"/>
    </xf>
    <xf numFmtId="0" fontId="11" fillId="0" borderId="0" xfId="0" applyFont="1" applyAlignment="1" applyProtection="1">
      <alignment horizontal="left" vertical="center" wrapText="1"/>
    </xf>
    <xf numFmtId="0" fontId="11" fillId="0" borderId="0" xfId="0" applyFont="1" applyAlignment="1" applyProtection="1">
      <alignment vertical="center"/>
      <protection locked="0"/>
    </xf>
    <xf numFmtId="0" fontId="11" fillId="0" borderId="4" xfId="0" applyFont="1" applyBorder="1" applyAlignment="1">
      <alignment vertical="center"/>
    </xf>
    <xf numFmtId="0" fontId="11" fillId="0" borderId="15" xfId="0" applyFont="1" applyBorder="1" applyAlignment="1" applyProtection="1">
      <alignment vertical="center"/>
    </xf>
    <xf numFmtId="0" fontId="11" fillId="0" borderId="0" xfId="0" applyFont="1" applyBorder="1" applyAlignment="1" applyProtection="1">
      <alignment vertical="center"/>
    </xf>
    <xf numFmtId="0" fontId="11" fillId="0" borderId="16" xfId="0" applyFont="1" applyBorder="1" applyAlignment="1" applyProtection="1">
      <alignment vertical="center"/>
    </xf>
    <xf numFmtId="0" fontId="11" fillId="0" borderId="0" xfId="0" applyFont="1" applyAlignment="1">
      <alignment horizontal="left" vertical="center"/>
    </xf>
    <xf numFmtId="0" fontId="40" fillId="0" borderId="0" xfId="0" applyFont="1" applyAlignment="1" applyProtection="1">
      <alignment vertical="center" wrapText="1"/>
    </xf>
    <xf numFmtId="0" fontId="0" fillId="0" borderId="20" xfId="0" applyFont="1" applyBorder="1" applyAlignment="1" applyProtection="1">
      <alignment vertical="center"/>
    </xf>
    <xf numFmtId="0" fontId="0" fillId="0" borderId="21" xfId="0" applyBorder="1" applyAlignment="1" applyProtection="1">
      <alignment vertical="center"/>
    </xf>
    <xf numFmtId="0" fontId="0" fillId="0" borderId="21" xfId="0" applyFont="1" applyBorder="1" applyAlignment="1" applyProtection="1">
      <alignment vertical="center"/>
    </xf>
    <xf numFmtId="0" fontId="0" fillId="0" borderId="22" xfId="0" applyFont="1" applyBorder="1" applyAlignment="1" applyProtection="1">
      <alignment vertical="center"/>
    </xf>
    <xf numFmtId="0" fontId="23" fillId="2" borderId="20" xfId="0" applyFont="1" applyFill="1" applyBorder="1" applyAlignment="1" applyProtection="1">
      <alignment horizontal="left" vertical="center"/>
      <protection locked="0"/>
    </xf>
    <xf numFmtId="0" fontId="23" fillId="0" borderId="21" xfId="0" applyFont="1" applyBorder="1" applyAlignment="1" applyProtection="1">
      <alignment horizontal="center" vertical="center"/>
    </xf>
    <xf numFmtId="166" fontId="23" fillId="0" borderId="21" xfId="0" applyNumberFormat="1" applyFont="1" applyBorder="1" applyAlignment="1" applyProtection="1">
      <alignment vertical="center"/>
    </xf>
    <xf numFmtId="166" fontId="23" fillId="0" borderId="22" xfId="0" applyNumberFormat="1" applyFont="1" applyBorder="1" applyAlignment="1" applyProtection="1">
      <alignment vertical="center"/>
    </xf>
    <xf numFmtId="0" fontId="1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horizontal="left" vertical="top" wrapText="1"/>
    </xf>
    <xf numFmtId="0" fontId="0" fillId="0" borderId="4" xfId="0" applyFont="1" applyBorder="1" applyAlignment="1">
      <alignment horizontal="center" vertical="center" wrapText="1"/>
    </xf>
    <xf numFmtId="0" fontId="22" fillId="4" borderId="17" xfId="0" applyFont="1" applyFill="1" applyBorder="1" applyAlignment="1">
      <alignment horizontal="center" vertical="center" wrapText="1"/>
    </xf>
    <xf numFmtId="0" fontId="22" fillId="4" borderId="18" xfId="0" applyFont="1" applyFill="1" applyBorder="1" applyAlignment="1">
      <alignment horizontal="center" vertical="center" wrapText="1"/>
    </xf>
    <xf numFmtId="0" fontId="22" fillId="4" borderId="19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41" fillId="0" borderId="17" xfId="0" applyFont="1" applyBorder="1" applyAlignment="1">
      <alignment horizontal="left" vertical="center" wrapText="1"/>
    </xf>
    <xf numFmtId="0" fontId="41" fillId="0" borderId="23" xfId="0" applyFont="1" applyBorder="1" applyAlignment="1">
      <alignment horizontal="left" vertical="center" wrapText="1"/>
    </xf>
    <xf numFmtId="0" fontId="41" fillId="0" borderId="23" xfId="0" applyFont="1" applyBorder="1" applyAlignment="1">
      <alignment horizontal="left" vertical="center"/>
    </xf>
    <xf numFmtId="167" fontId="41" fillId="0" borderId="19" xfId="0" applyNumberFormat="1" applyFont="1" applyBorder="1" applyAlignment="1">
      <alignment vertical="center"/>
    </xf>
    <xf numFmtId="0" fontId="0" fillId="0" borderId="0" xfId="0" applyFont="1" applyAlignment="1">
      <alignment horizontal="left" vertical="center" wrapText="1"/>
    </xf>
    <xf numFmtId="167" fontId="0" fillId="0" borderId="0" xfId="0" applyNumberFormat="1" applyFont="1" applyAlignment="1">
      <alignment vertical="center"/>
    </xf>
    <xf numFmtId="0" fontId="0" fillId="0" borderId="0" xfId="0" applyAlignment="1">
      <alignment vertical="top"/>
    </xf>
    <xf numFmtId="0" fontId="42" fillId="0" borderId="24" xfId="0" applyFont="1" applyBorder="1" applyAlignment="1">
      <alignment vertical="center" wrapText="1"/>
    </xf>
    <xf numFmtId="0" fontId="42" fillId="0" borderId="25" xfId="0" applyFont="1" applyBorder="1" applyAlignment="1">
      <alignment vertical="center" wrapText="1"/>
    </xf>
    <xf numFmtId="0" fontId="42" fillId="0" borderId="26" xfId="0" applyFont="1" applyBorder="1" applyAlignment="1">
      <alignment vertical="center" wrapText="1"/>
    </xf>
    <xf numFmtId="0" fontId="42" fillId="0" borderId="27" xfId="0" applyFont="1" applyBorder="1" applyAlignment="1">
      <alignment horizontal="center" vertical="center" wrapText="1"/>
    </xf>
    <xf numFmtId="0" fontId="43" fillId="0" borderId="1" xfId="0" applyFont="1" applyBorder="1" applyAlignment="1">
      <alignment horizontal="center" vertical="center" wrapText="1"/>
    </xf>
    <xf numFmtId="0" fontId="42" fillId="0" borderId="28" xfId="0" applyFont="1" applyBorder="1" applyAlignment="1">
      <alignment horizontal="center" vertical="center" wrapText="1"/>
    </xf>
    <xf numFmtId="0" fontId="42" fillId="0" borderId="27" xfId="0" applyFont="1" applyBorder="1" applyAlignment="1">
      <alignment vertical="center" wrapText="1"/>
    </xf>
    <xf numFmtId="0" fontId="44" fillId="0" borderId="29" xfId="0" applyFont="1" applyBorder="1" applyAlignment="1">
      <alignment horizontal="left" wrapText="1"/>
    </xf>
    <xf numFmtId="0" fontId="42" fillId="0" borderId="28" xfId="0" applyFont="1" applyBorder="1" applyAlignment="1">
      <alignment vertical="center" wrapText="1"/>
    </xf>
    <xf numFmtId="0" fontId="44" fillId="0" borderId="1" xfId="0" applyFont="1" applyBorder="1" applyAlignment="1">
      <alignment horizontal="left" vertical="center" wrapText="1"/>
    </xf>
    <xf numFmtId="0" fontId="45" fillId="0" borderId="1" xfId="0" applyFont="1" applyBorder="1" applyAlignment="1">
      <alignment horizontal="left" vertical="center" wrapText="1"/>
    </xf>
    <xf numFmtId="0" fontId="46" fillId="0" borderId="27" xfId="0" applyFont="1" applyBorder="1" applyAlignment="1">
      <alignment vertical="center" wrapText="1"/>
    </xf>
    <xf numFmtId="0" fontId="45" fillId="0" borderId="1" xfId="0" applyFont="1" applyBorder="1" applyAlignment="1">
      <alignment vertical="center" wrapText="1"/>
    </xf>
    <xf numFmtId="0" fontId="45" fillId="0" borderId="1" xfId="0" applyFont="1" applyBorder="1" applyAlignment="1">
      <alignment horizontal="left" vertical="center"/>
    </xf>
    <xf numFmtId="0" fontId="45" fillId="0" borderId="1" xfId="0" applyFont="1" applyBorder="1" applyAlignment="1">
      <alignment vertical="center"/>
    </xf>
    <xf numFmtId="49" fontId="45" fillId="0" borderId="1" xfId="0" applyNumberFormat="1" applyFont="1" applyBorder="1" applyAlignment="1">
      <alignment horizontal="left" vertical="center" wrapText="1"/>
    </xf>
    <xf numFmtId="49" fontId="45" fillId="0" borderId="1" xfId="0" applyNumberFormat="1" applyFont="1" applyBorder="1" applyAlignment="1">
      <alignment vertical="center" wrapText="1"/>
    </xf>
    <xf numFmtId="0" fontId="42" fillId="0" borderId="30" xfId="0" applyFont="1" applyBorder="1" applyAlignment="1">
      <alignment vertical="center" wrapText="1"/>
    </xf>
    <xf numFmtId="0" fontId="47" fillId="0" borderId="29" xfId="0" applyFont="1" applyBorder="1" applyAlignment="1">
      <alignment vertical="center" wrapText="1"/>
    </xf>
    <xf numFmtId="0" fontId="42" fillId="0" borderId="31" xfId="0" applyFont="1" applyBorder="1" applyAlignment="1">
      <alignment vertical="center" wrapText="1"/>
    </xf>
    <xf numFmtId="0" fontId="42" fillId="0" borderId="1" xfId="0" applyFont="1" applyBorder="1" applyAlignment="1">
      <alignment vertical="top"/>
    </xf>
    <xf numFmtId="0" fontId="42" fillId="0" borderId="0" xfId="0" applyFont="1" applyAlignment="1">
      <alignment vertical="top"/>
    </xf>
    <xf numFmtId="0" fontId="42" fillId="0" borderId="24" xfId="0" applyFont="1" applyBorder="1" applyAlignment="1">
      <alignment horizontal="left" vertical="center"/>
    </xf>
    <xf numFmtId="0" fontId="42" fillId="0" borderId="25" xfId="0" applyFont="1" applyBorder="1" applyAlignment="1">
      <alignment horizontal="left" vertical="center"/>
    </xf>
    <xf numFmtId="0" fontId="42" fillId="0" borderId="26" xfId="0" applyFont="1" applyBorder="1" applyAlignment="1">
      <alignment horizontal="left" vertical="center"/>
    </xf>
    <xf numFmtId="0" fontId="42" fillId="0" borderId="27" xfId="0" applyFont="1" applyBorder="1" applyAlignment="1">
      <alignment horizontal="left" vertical="center"/>
    </xf>
    <xf numFmtId="0" fontId="43" fillId="0" borderId="1" xfId="0" applyFont="1" applyBorder="1" applyAlignment="1">
      <alignment horizontal="center" vertical="center"/>
    </xf>
    <xf numFmtId="0" fontId="42" fillId="0" borderId="28" xfId="0" applyFont="1" applyBorder="1" applyAlignment="1">
      <alignment horizontal="left" vertical="center"/>
    </xf>
    <xf numFmtId="0" fontId="44" fillId="0" borderId="1" xfId="0" applyFont="1" applyBorder="1" applyAlignment="1">
      <alignment horizontal="left" vertical="center"/>
    </xf>
    <xf numFmtId="0" fontId="48" fillId="0" borderId="0" xfId="0" applyFont="1" applyAlignment="1">
      <alignment horizontal="left" vertical="center"/>
    </xf>
    <xf numFmtId="0" fontId="44" fillId="0" borderId="29" xfId="0" applyFont="1" applyBorder="1" applyAlignment="1">
      <alignment horizontal="left" vertical="center"/>
    </xf>
    <xf numFmtId="0" fontId="44" fillId="0" borderId="29" xfId="0" applyFont="1" applyBorder="1" applyAlignment="1">
      <alignment horizontal="center" vertical="center"/>
    </xf>
    <xf numFmtId="0" fontId="48" fillId="0" borderId="29" xfId="0" applyFont="1" applyBorder="1" applyAlignment="1">
      <alignment horizontal="left" vertical="center"/>
    </xf>
    <xf numFmtId="0" fontId="49" fillId="0" borderId="1" xfId="0" applyFont="1" applyBorder="1" applyAlignment="1">
      <alignment horizontal="left" vertical="center"/>
    </xf>
    <xf numFmtId="0" fontId="46" fillId="0" borderId="0" xfId="0" applyFont="1" applyAlignment="1">
      <alignment horizontal="left" vertical="center"/>
    </xf>
    <xf numFmtId="0" fontId="50" fillId="0" borderId="1" xfId="0" applyFont="1" applyBorder="1" applyAlignment="1">
      <alignment horizontal="left" vertical="center"/>
    </xf>
    <xf numFmtId="0" fontId="45" fillId="0" borderId="1" xfId="0" applyFont="1" applyBorder="1" applyAlignment="1">
      <alignment horizontal="center" vertical="center"/>
    </xf>
    <xf numFmtId="0" fontId="45" fillId="0" borderId="0" xfId="0" applyFont="1" applyAlignment="1">
      <alignment horizontal="left" vertical="center"/>
    </xf>
    <xf numFmtId="0" fontId="46" fillId="0" borderId="27" xfId="0" applyFont="1" applyBorder="1" applyAlignment="1">
      <alignment horizontal="left" vertical="center"/>
    </xf>
    <xf numFmtId="0" fontId="45" fillId="0" borderId="1" xfId="0" applyFont="1" applyFill="1" applyBorder="1" applyAlignment="1">
      <alignment horizontal="left" vertical="center"/>
    </xf>
    <xf numFmtId="0" fontId="45" fillId="0" borderId="1" xfId="0" applyFont="1" applyFill="1" applyBorder="1" applyAlignment="1">
      <alignment horizontal="center" vertical="center"/>
    </xf>
    <xf numFmtId="0" fontId="42" fillId="0" borderId="30" xfId="0" applyFont="1" applyBorder="1" applyAlignment="1">
      <alignment horizontal="left" vertical="center"/>
    </xf>
    <xf numFmtId="0" fontId="47" fillId="0" borderId="29" xfId="0" applyFont="1" applyBorder="1" applyAlignment="1">
      <alignment horizontal="left" vertical="center"/>
    </xf>
    <xf numFmtId="0" fontId="42" fillId="0" borderId="31" xfId="0" applyFont="1" applyBorder="1" applyAlignment="1">
      <alignment horizontal="left" vertical="center"/>
    </xf>
    <xf numFmtId="0" fontId="42" fillId="0" borderId="1" xfId="0" applyFont="1" applyBorder="1" applyAlignment="1">
      <alignment horizontal="left" vertical="center"/>
    </xf>
    <xf numFmtId="0" fontId="47" fillId="0" borderId="1" xfId="0" applyFont="1" applyBorder="1" applyAlignment="1">
      <alignment horizontal="left" vertical="center"/>
    </xf>
    <xf numFmtId="0" fontId="48" fillId="0" borderId="1" xfId="0" applyFont="1" applyBorder="1" applyAlignment="1">
      <alignment horizontal="left" vertical="center"/>
    </xf>
    <xf numFmtId="0" fontId="46" fillId="0" borderId="29" xfId="0" applyFont="1" applyBorder="1" applyAlignment="1">
      <alignment horizontal="left" vertical="center"/>
    </xf>
    <xf numFmtId="0" fontId="42" fillId="0" borderId="1" xfId="0" applyFont="1" applyBorder="1" applyAlignment="1">
      <alignment horizontal="left" vertical="center" wrapText="1"/>
    </xf>
    <xf numFmtId="0" fontId="46" fillId="0" borderId="1" xfId="0" applyFont="1" applyBorder="1" applyAlignment="1">
      <alignment horizontal="left" vertical="center" wrapText="1"/>
    </xf>
    <xf numFmtId="0" fontId="46" fillId="0" borderId="1" xfId="0" applyFont="1" applyBorder="1" applyAlignment="1">
      <alignment horizontal="center" vertical="center" wrapText="1"/>
    </xf>
    <xf numFmtId="0" fontId="42" fillId="0" borderId="24" xfId="0" applyFont="1" applyBorder="1" applyAlignment="1">
      <alignment horizontal="left" vertical="center" wrapText="1"/>
    </xf>
    <xf numFmtId="0" fontId="42" fillId="0" borderId="25" xfId="0" applyFont="1" applyBorder="1" applyAlignment="1">
      <alignment horizontal="left" vertical="center" wrapText="1"/>
    </xf>
    <xf numFmtId="0" fontId="42" fillId="0" borderId="26" xfId="0" applyFont="1" applyBorder="1" applyAlignment="1">
      <alignment horizontal="left" vertical="center" wrapText="1"/>
    </xf>
    <xf numFmtId="0" fontId="42" fillId="0" borderId="27" xfId="0" applyFont="1" applyBorder="1" applyAlignment="1">
      <alignment horizontal="left" vertical="center" wrapText="1"/>
    </xf>
    <xf numFmtId="0" fontId="42" fillId="0" borderId="28" xfId="0" applyFont="1" applyBorder="1" applyAlignment="1">
      <alignment horizontal="left" vertical="center" wrapText="1"/>
    </xf>
    <xf numFmtId="0" fontId="48" fillId="0" borderId="27" xfId="0" applyFont="1" applyBorder="1" applyAlignment="1">
      <alignment horizontal="left" vertical="center" wrapText="1"/>
    </xf>
    <xf numFmtId="0" fontId="48" fillId="0" borderId="28" xfId="0" applyFont="1" applyBorder="1" applyAlignment="1">
      <alignment horizontal="left" vertical="center" wrapText="1"/>
    </xf>
    <xf numFmtId="0" fontId="46" fillId="0" borderId="27" xfId="0" applyFont="1" applyBorder="1" applyAlignment="1">
      <alignment horizontal="left" vertical="center" wrapText="1"/>
    </xf>
    <xf numFmtId="0" fontId="46" fillId="0" borderId="1" xfId="0" applyFont="1" applyBorder="1" applyAlignment="1">
      <alignment horizontal="left" vertical="center"/>
    </xf>
    <xf numFmtId="0" fontId="46" fillId="0" borderId="28" xfId="0" applyFont="1" applyBorder="1" applyAlignment="1">
      <alignment horizontal="left" vertical="center" wrapText="1"/>
    </xf>
    <xf numFmtId="0" fontId="46" fillId="0" borderId="28" xfId="0" applyFont="1" applyBorder="1" applyAlignment="1">
      <alignment horizontal="left" vertical="center"/>
    </xf>
    <xf numFmtId="0" fontId="46" fillId="0" borderId="30" xfId="0" applyFont="1" applyBorder="1" applyAlignment="1">
      <alignment horizontal="left" vertical="center" wrapText="1"/>
    </xf>
    <xf numFmtId="0" fontId="46" fillId="0" borderId="29" xfId="0" applyFont="1" applyBorder="1" applyAlignment="1">
      <alignment horizontal="left" vertical="center" wrapText="1"/>
    </xf>
    <xf numFmtId="0" fontId="46" fillId="0" borderId="31" xfId="0" applyFont="1" applyBorder="1" applyAlignment="1">
      <alignment horizontal="left" vertical="center" wrapText="1"/>
    </xf>
    <xf numFmtId="0" fontId="45" fillId="0" borderId="1" xfId="0" applyFont="1" applyBorder="1" applyAlignment="1">
      <alignment horizontal="left" vertical="top"/>
    </xf>
    <xf numFmtId="0" fontId="45" fillId="0" borderId="1" xfId="0" applyFont="1" applyBorder="1" applyAlignment="1">
      <alignment horizontal="center" vertical="top"/>
    </xf>
    <xf numFmtId="0" fontId="46" fillId="0" borderId="30" xfId="0" applyFont="1" applyBorder="1" applyAlignment="1">
      <alignment horizontal="left" vertical="center"/>
    </xf>
    <xf numFmtId="0" fontId="46" fillId="0" borderId="31" xfId="0" applyFont="1" applyBorder="1" applyAlignment="1">
      <alignment horizontal="left" vertical="center"/>
    </xf>
    <xf numFmtId="0" fontId="46" fillId="0" borderId="1" xfId="0" applyFont="1" applyBorder="1" applyAlignment="1">
      <alignment horizontal="center" vertical="center"/>
    </xf>
    <xf numFmtId="0" fontId="48" fillId="0" borderId="0" xfId="0" applyFont="1" applyAlignment="1">
      <alignment vertical="center"/>
    </xf>
    <xf numFmtId="0" fontId="44" fillId="0" borderId="1" xfId="0" applyFont="1" applyBorder="1" applyAlignment="1">
      <alignment vertical="center"/>
    </xf>
    <xf numFmtId="0" fontId="48" fillId="0" borderId="29" xfId="0" applyFont="1" applyBorder="1" applyAlignment="1">
      <alignment vertical="center"/>
    </xf>
    <xf numFmtId="0" fontId="44" fillId="0" borderId="29" xfId="0" applyFont="1" applyBorder="1" applyAlignment="1">
      <alignment vertical="center"/>
    </xf>
    <xf numFmtId="0" fontId="45" fillId="0" borderId="1" xfId="0" applyFont="1" applyBorder="1" applyAlignment="1">
      <alignment vertical="top"/>
    </xf>
    <xf numFmtId="49" fontId="45" fillId="0" borderId="1" xfId="0" applyNumberFormat="1" applyFont="1" applyBorder="1" applyAlignment="1">
      <alignment horizontal="left" vertical="center"/>
    </xf>
    <xf numFmtId="0" fontId="51" fillId="0" borderId="27" xfId="0" applyFont="1" applyBorder="1" applyAlignment="1" applyProtection="1">
      <alignment horizontal="left" vertical="center"/>
    </xf>
    <xf numFmtId="0" fontId="52" fillId="0" borderId="1" xfId="0" applyFont="1" applyBorder="1" applyAlignment="1" applyProtection="1">
      <alignment vertical="top"/>
    </xf>
    <xf numFmtId="0" fontId="52" fillId="0" borderId="1" xfId="0" applyFont="1" applyBorder="1" applyAlignment="1" applyProtection="1">
      <alignment horizontal="left" vertical="center"/>
    </xf>
    <xf numFmtId="0" fontId="52" fillId="0" borderId="1" xfId="0" applyFont="1" applyBorder="1" applyAlignment="1" applyProtection="1">
      <alignment horizontal="center" vertical="center"/>
    </xf>
    <xf numFmtId="49" fontId="52" fillId="0" borderId="1" xfId="0" applyNumberFormat="1" applyFont="1" applyBorder="1" applyAlignment="1" applyProtection="1">
      <alignment horizontal="left" vertical="center"/>
    </xf>
    <xf numFmtId="0" fontId="51" fillId="0" borderId="28" xfId="0" applyFont="1" applyBorder="1" applyAlignment="1" applyProtection="1">
      <alignment horizontal="left" vertical="center"/>
    </xf>
    <xf numFmtId="0" fontId="0" fillId="0" borderId="29" xfId="0" applyBorder="1" applyAlignment="1">
      <alignment vertical="top"/>
    </xf>
    <xf numFmtId="0" fontId="44" fillId="0" borderId="29" xfId="0" applyFont="1" applyBorder="1" applyAlignment="1">
      <alignment horizontal="left"/>
    </xf>
    <xf numFmtId="0" fontId="48" fillId="0" borderId="29" xfId="0" applyFont="1" applyBorder="1" applyAlignment="1"/>
    <xf numFmtId="0" fontId="42" fillId="0" borderId="27" xfId="0" applyFont="1" applyBorder="1" applyAlignment="1">
      <alignment vertical="top"/>
    </xf>
    <xf numFmtId="0" fontId="42" fillId="0" borderId="28" xfId="0" applyFont="1" applyBorder="1" applyAlignment="1">
      <alignment vertical="top"/>
    </xf>
    <xf numFmtId="0" fontId="42" fillId="0" borderId="30" xfId="0" applyFont="1" applyBorder="1" applyAlignment="1">
      <alignment vertical="top"/>
    </xf>
    <xf numFmtId="0" fontId="42" fillId="0" borderId="29" xfId="0" applyFont="1" applyBorder="1" applyAlignment="1">
      <alignment vertical="top"/>
    </xf>
    <xf numFmtId="0" fontId="42" fillId="0" borderId="31" xfId="0" applyFont="1" applyBorder="1" applyAlignment="1">
      <alignment vertical="top"/>
    </xf>
  </cellXfs>
  <cellStyles count="2">
    <cellStyle name="Normal" xfId="0" builtinId="0" customBuiltin="1"/>
    <cellStyle name="Hyperlink" xfId="1" builtinId="8"/>
  </cellStyles>
  <dxfs count="0"/>
  <tableStyles count="0"/>
</styleSheet>
</file>

<file path=xl/_rels/workbook.xml.rels>&#65279;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worksheet" Target="worksheets/sheet7.xml" /><Relationship Id="rId8" Type="http://schemas.openxmlformats.org/officeDocument/2006/relationships/worksheet" Target="worksheets/sheet8.xml" /><Relationship Id="rId9" Type="http://schemas.openxmlformats.org/officeDocument/2006/relationships/worksheet" Target="worksheets/sheet9.xml" /><Relationship Id="rId10" Type="http://schemas.openxmlformats.org/officeDocument/2006/relationships/worksheet" Target="worksheets/sheet10.xml" /><Relationship Id="rId11" Type="http://schemas.openxmlformats.org/officeDocument/2006/relationships/worksheet" Target="worksheets/sheet11.xml" /><Relationship Id="rId12" Type="http://schemas.openxmlformats.org/officeDocument/2006/relationships/worksheet" Target="worksheets/sheet12.xml" /><Relationship Id="rId13" Type="http://schemas.openxmlformats.org/officeDocument/2006/relationships/worksheet" Target="worksheets/sheet13.xml" /><Relationship Id="rId14" Type="http://schemas.openxmlformats.org/officeDocument/2006/relationships/worksheet" Target="worksheets/sheet14.xml" /><Relationship Id="rId15" Type="http://schemas.openxmlformats.org/officeDocument/2006/relationships/worksheet" Target="worksheets/sheet15.xml" /><Relationship Id="rId16" Type="http://schemas.openxmlformats.org/officeDocument/2006/relationships/worksheet" Target="worksheets/sheet16.xml" /><Relationship Id="rId17" Type="http://schemas.openxmlformats.org/officeDocument/2006/relationships/worksheet" Target="worksheets/sheet17.xml" /><Relationship Id="rId18" Type="http://schemas.openxmlformats.org/officeDocument/2006/relationships/worksheet" Target="worksheets/sheet18.xml" /><Relationship Id="rId19" Type="http://schemas.openxmlformats.org/officeDocument/2006/relationships/worksheet" Target="worksheets/sheet19.xml" /><Relationship Id="rId20" Type="http://schemas.openxmlformats.org/officeDocument/2006/relationships/worksheet" Target="worksheets/sheet20.xml" /><Relationship Id="rId21" Type="http://schemas.openxmlformats.org/officeDocument/2006/relationships/worksheet" Target="worksheets/sheet21.xml" /><Relationship Id="rId22" Type="http://schemas.openxmlformats.org/officeDocument/2006/relationships/worksheet" Target="worksheets/sheet22.xml" /><Relationship Id="rId23" Type="http://schemas.openxmlformats.org/officeDocument/2006/relationships/worksheet" Target="worksheets/sheet23.xml" /><Relationship Id="rId24" Type="http://schemas.openxmlformats.org/officeDocument/2006/relationships/styles" Target="styles.xml" /><Relationship Id="rId25" Type="http://schemas.openxmlformats.org/officeDocument/2006/relationships/theme" Target="theme/theme1.xml" /><Relationship Id="rId26" Type="http://schemas.openxmlformats.org/officeDocument/2006/relationships/calcChain" Target="calcChain.xml" /><Relationship Id="rId27" Type="http://schemas.openxmlformats.org/officeDocument/2006/relationships/sharedStrings" Target="sharedStrings.xml" /></Relationships>
</file>

<file path=xl/drawings/_rels/drawing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286385" cy="286385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/>
      </a:dk1>
      <a:lt1>
        <a:sysClr val="window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</a:theme>
</file>

<file path=xl/worksheets/_rels/sheet1.xml.rels>&#65279;<?xml version="1.0" encoding="utf-8"?><Relationships xmlns="http://schemas.openxmlformats.org/package/2006/relationships"><Relationship Id="rId1" Type="http://schemas.openxmlformats.org/officeDocument/2006/relationships/drawing" Target="../drawings/drawing1.xml" /></Relationships>
</file>

<file path=xl/worksheets/_rels/sheet10.xml.rels>&#65279;<?xml version="1.0" encoding="utf-8"?><Relationships xmlns="http://schemas.openxmlformats.org/package/2006/relationships"><Relationship Id="rId1" Type="http://schemas.openxmlformats.org/officeDocument/2006/relationships/drawing" Target="../drawings/drawing10.xml" /></Relationships>
</file>

<file path=xl/worksheets/_rels/sheet11.xml.rels>&#65279;<?xml version="1.0" encoding="utf-8"?><Relationships xmlns="http://schemas.openxmlformats.org/package/2006/relationships"><Relationship Id="rId1" Type="http://schemas.openxmlformats.org/officeDocument/2006/relationships/drawing" Target="../drawings/drawing11.xml" /></Relationships>
</file>

<file path=xl/worksheets/_rels/sheet12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1/713491143" TargetMode="External" /><Relationship Id="rId2" Type="http://schemas.openxmlformats.org/officeDocument/2006/relationships/hyperlink" Target="https://podminky.urs.cz/item/CS_URS_2024_01/722174004" TargetMode="External" /><Relationship Id="rId3" Type="http://schemas.openxmlformats.org/officeDocument/2006/relationships/hyperlink" Target="https://podminky.urs.cz/item/CS_URS_2024_01/722174005" TargetMode="External" /><Relationship Id="rId4" Type="http://schemas.openxmlformats.org/officeDocument/2006/relationships/hyperlink" Target="https://podminky.urs.cz/item/CS_URS_2024_01/722181222" TargetMode="External" /><Relationship Id="rId5" Type="http://schemas.openxmlformats.org/officeDocument/2006/relationships/hyperlink" Target="https://podminky.urs.cz/item/CS_URS_2024_01/722181251" TargetMode="External" /><Relationship Id="rId6" Type="http://schemas.openxmlformats.org/officeDocument/2006/relationships/hyperlink" Target="https://podminky.urs.cz/item/CS_URS_2024_01/722181251" TargetMode="External" /><Relationship Id="rId7" Type="http://schemas.openxmlformats.org/officeDocument/2006/relationships/hyperlink" Target="https://podminky.urs.cz/item/CS_URS_2024_01/722181252" TargetMode="External" /><Relationship Id="rId8" Type="http://schemas.openxmlformats.org/officeDocument/2006/relationships/hyperlink" Target="https://podminky.urs.cz/item/CS_URS_2024_01/722181252" TargetMode="External" /><Relationship Id="rId9" Type="http://schemas.openxmlformats.org/officeDocument/2006/relationships/hyperlink" Target="https://podminky.urs.cz/item/CS_URS_2024_01/722181252" TargetMode="External" /><Relationship Id="rId10" Type="http://schemas.openxmlformats.org/officeDocument/2006/relationships/hyperlink" Target="https://podminky.urs.cz/item/CS_URS_2024_01/722181252" TargetMode="External" /><Relationship Id="rId11" Type="http://schemas.openxmlformats.org/officeDocument/2006/relationships/hyperlink" Target="https://podminky.urs.cz/item/CS_URS_2024_01/722181253" TargetMode="External" /><Relationship Id="rId12" Type="http://schemas.openxmlformats.org/officeDocument/2006/relationships/hyperlink" Target="https://podminky.urs.cz/item/CS_URS_2024_01/998722102" TargetMode="External" /><Relationship Id="rId13" Type="http://schemas.openxmlformats.org/officeDocument/2006/relationships/hyperlink" Target="https://podminky.urs.cz/item/CS_URS_2024_01/727112053" TargetMode="External" /><Relationship Id="rId14" Type="http://schemas.openxmlformats.org/officeDocument/2006/relationships/hyperlink" Target="https://podminky.urs.cz/item/CS_URS_2024_01/733223304" TargetMode="External" /><Relationship Id="rId15" Type="http://schemas.openxmlformats.org/officeDocument/2006/relationships/hyperlink" Target="https://podminky.urs.cz/item/CS_URS_2024_01/733223305" TargetMode="External" /><Relationship Id="rId16" Type="http://schemas.openxmlformats.org/officeDocument/2006/relationships/hyperlink" Target="https://podminky.urs.cz/item/CS_URS_2024_01/733223306" TargetMode="External" /><Relationship Id="rId17" Type="http://schemas.openxmlformats.org/officeDocument/2006/relationships/hyperlink" Target="https://podminky.urs.cz/item/CS_URS_2024_01/733223307" TargetMode="External" /><Relationship Id="rId18" Type="http://schemas.openxmlformats.org/officeDocument/2006/relationships/hyperlink" Target="https://podminky.urs.cz/item/CS_URS_2024_01/733224205" TargetMode="External" /><Relationship Id="rId19" Type="http://schemas.openxmlformats.org/officeDocument/2006/relationships/hyperlink" Target="https://podminky.urs.cz/item/CS_URS_2024_01/733224206" TargetMode="External" /><Relationship Id="rId20" Type="http://schemas.openxmlformats.org/officeDocument/2006/relationships/hyperlink" Target="https://podminky.urs.cz/item/CS_URS_2024_01/733224207" TargetMode="External" /><Relationship Id="rId21" Type="http://schemas.openxmlformats.org/officeDocument/2006/relationships/hyperlink" Target="https://podminky.urs.cz/item/CS_URS_2024_01/733224208" TargetMode="External" /><Relationship Id="rId22" Type="http://schemas.openxmlformats.org/officeDocument/2006/relationships/hyperlink" Target="https://podminky.urs.cz/item/CS_URS_2024_01/733224223" TargetMode="External" /><Relationship Id="rId23" Type="http://schemas.openxmlformats.org/officeDocument/2006/relationships/hyperlink" Target="https://podminky.urs.cz/item/CS_URS_2024_01/733224223" TargetMode="External" /><Relationship Id="rId24" Type="http://schemas.openxmlformats.org/officeDocument/2006/relationships/hyperlink" Target="https://podminky.urs.cz/item/CS_URS_2024_01/733224224" TargetMode="External" /><Relationship Id="rId25" Type="http://schemas.openxmlformats.org/officeDocument/2006/relationships/hyperlink" Target="https://podminky.urs.cz/item/CS_URS_2024_01/733224225" TargetMode="External" /><Relationship Id="rId26" Type="http://schemas.openxmlformats.org/officeDocument/2006/relationships/hyperlink" Target="https://podminky.urs.cz/item/CS_URS_2024_01/733224226" TargetMode="External" /><Relationship Id="rId27" Type="http://schemas.openxmlformats.org/officeDocument/2006/relationships/hyperlink" Target="https://podminky.urs.cz/item/CS_URS_2024_01/733224227" TargetMode="External" /><Relationship Id="rId28" Type="http://schemas.openxmlformats.org/officeDocument/2006/relationships/hyperlink" Target="https://podminky.urs.cz/item/CS_URS_2024_01/733224228" TargetMode="External" /><Relationship Id="rId29" Type="http://schemas.openxmlformats.org/officeDocument/2006/relationships/hyperlink" Target="https://podminky.urs.cz/item/CS_URS_2024_01/733390104%20R" TargetMode="External" /><Relationship Id="rId30" Type="http://schemas.openxmlformats.org/officeDocument/2006/relationships/hyperlink" Target="https://podminky.urs.cz/item/CS_URS_2024_01/998733102" TargetMode="External" /><Relationship Id="rId31" Type="http://schemas.openxmlformats.org/officeDocument/2006/relationships/hyperlink" Target="https://podminky.urs.cz/item/CS_URS_2024_01/734211127" TargetMode="External" /><Relationship Id="rId32" Type="http://schemas.openxmlformats.org/officeDocument/2006/relationships/hyperlink" Target="https://podminky.urs.cz/item/CS_URS_2024_01/734220113" TargetMode="External" /><Relationship Id="rId33" Type="http://schemas.openxmlformats.org/officeDocument/2006/relationships/hyperlink" Target="https://podminky.urs.cz/item/CS_URS_2024_01/734220114" TargetMode="External" /><Relationship Id="rId34" Type="http://schemas.openxmlformats.org/officeDocument/2006/relationships/hyperlink" Target="https://podminky.urs.cz/item/CS_URS_2024_01/734242414" TargetMode="External" /><Relationship Id="rId35" Type="http://schemas.openxmlformats.org/officeDocument/2006/relationships/hyperlink" Target="https://podminky.urs.cz/item/CS_URS_2024_01/734242415" TargetMode="External" /><Relationship Id="rId36" Type="http://schemas.openxmlformats.org/officeDocument/2006/relationships/hyperlink" Target="https://podminky.urs.cz/item/CS_URS_2024_01/734242416" TargetMode="External" /><Relationship Id="rId37" Type="http://schemas.openxmlformats.org/officeDocument/2006/relationships/hyperlink" Target="https://podminky.urs.cz/item/CS_URS_2024_01/734242417" TargetMode="External" /><Relationship Id="rId38" Type="http://schemas.openxmlformats.org/officeDocument/2006/relationships/hyperlink" Target="https://podminky.urs.cz/item/CS_URS_2024_01/734251211" TargetMode="External" /><Relationship Id="rId39" Type="http://schemas.openxmlformats.org/officeDocument/2006/relationships/hyperlink" Target="https://podminky.urs.cz/item/CS_URS_2024_01/734292713" TargetMode="External" /><Relationship Id="rId40" Type="http://schemas.openxmlformats.org/officeDocument/2006/relationships/hyperlink" Target="https://podminky.urs.cz/item/CS_URS_2024_01/734292714" TargetMode="External" /><Relationship Id="rId41" Type="http://schemas.openxmlformats.org/officeDocument/2006/relationships/hyperlink" Target="https://podminky.urs.cz/item/CS_URS_2024_01/734292715" TargetMode="External" /><Relationship Id="rId42" Type="http://schemas.openxmlformats.org/officeDocument/2006/relationships/hyperlink" Target="https://podminky.urs.cz/item/CS_URS_2024_01/734292716" TargetMode="External" /><Relationship Id="rId43" Type="http://schemas.openxmlformats.org/officeDocument/2006/relationships/hyperlink" Target="https://podminky.urs.cz/item/CS_URS_2024_01/734292717" TargetMode="External" /><Relationship Id="rId44" Type="http://schemas.openxmlformats.org/officeDocument/2006/relationships/hyperlink" Target="https://podminky.urs.cz/item/CS_URS_2024_01/734292718" TargetMode="External" /><Relationship Id="rId45" Type="http://schemas.openxmlformats.org/officeDocument/2006/relationships/hyperlink" Target="https://podminky.urs.cz/item/CS_URS_2024_01/734295022" TargetMode="External" /><Relationship Id="rId46" Type="http://schemas.openxmlformats.org/officeDocument/2006/relationships/hyperlink" Target="https://podminky.urs.cz/item/CS_URS_2024_01/734295023" TargetMode="External" /><Relationship Id="rId47" Type="http://schemas.openxmlformats.org/officeDocument/2006/relationships/hyperlink" Target="https://podminky.urs.cz/item/CS_URS_2024_01/734295024" TargetMode="External" /><Relationship Id="rId48" Type="http://schemas.openxmlformats.org/officeDocument/2006/relationships/hyperlink" Target="https://podminky.urs.cz/item/CS_URS_2024_01/734295252" TargetMode="External" /><Relationship Id="rId49" Type="http://schemas.openxmlformats.org/officeDocument/2006/relationships/hyperlink" Target="https://podminky.urs.cz/item/CS_URS_2024_01/734411113" TargetMode="External" /><Relationship Id="rId50" Type="http://schemas.openxmlformats.org/officeDocument/2006/relationships/hyperlink" Target="https://podminky.urs.cz/item/CS_URS_2024_01/734411601" TargetMode="External" /><Relationship Id="rId51" Type="http://schemas.openxmlformats.org/officeDocument/2006/relationships/hyperlink" Target="https://podminky.urs.cz/item/CS_URS_2024_01/734421111" TargetMode="External" /><Relationship Id="rId52" Type="http://schemas.openxmlformats.org/officeDocument/2006/relationships/hyperlink" Target="https://podminky.urs.cz/item/CS_URS_2024_01/998734102" TargetMode="External" /><Relationship Id="rId53" Type="http://schemas.openxmlformats.org/officeDocument/2006/relationships/hyperlink" Target="https://podminky.urs.cz/item/CS_URS_2024_01/735191910" TargetMode="External" /><Relationship Id="rId54" Type="http://schemas.openxmlformats.org/officeDocument/2006/relationships/hyperlink" Target="https://podminky.urs.cz/item/CS_URS_2024_01/735511038" TargetMode="External" /><Relationship Id="rId55" Type="http://schemas.openxmlformats.org/officeDocument/2006/relationships/hyperlink" Target="https://podminky.urs.cz/item/CS_URS_2024_01/735511039" TargetMode="External" /><Relationship Id="rId56" Type="http://schemas.openxmlformats.org/officeDocument/2006/relationships/hyperlink" Target="https://podminky.urs.cz/item/CS_URS_2024_01/735511061" TargetMode="External" /><Relationship Id="rId57" Type="http://schemas.openxmlformats.org/officeDocument/2006/relationships/hyperlink" Target="https://podminky.urs.cz/item/CS_URS_2024_01/735511062" TargetMode="External" /><Relationship Id="rId58" Type="http://schemas.openxmlformats.org/officeDocument/2006/relationships/hyperlink" Target="https://podminky.urs.cz/item/CS_URS_2024_01/735511063" TargetMode="External" /><Relationship Id="rId59" Type="http://schemas.openxmlformats.org/officeDocument/2006/relationships/hyperlink" Target="https://podminky.urs.cz/item/CS_URS_2024_01/735511081" TargetMode="External" /><Relationship Id="rId60" Type="http://schemas.openxmlformats.org/officeDocument/2006/relationships/hyperlink" Target="https://podminky.urs.cz/item/CS_URS_2024_01/735511084" TargetMode="External" /><Relationship Id="rId61" Type="http://schemas.openxmlformats.org/officeDocument/2006/relationships/hyperlink" Target="https://podminky.urs.cz/item/CS_URS_2024_01/735511085" TargetMode="External" /><Relationship Id="rId62" Type="http://schemas.openxmlformats.org/officeDocument/2006/relationships/hyperlink" Target="https://podminky.urs.cz/item/CS_URS_2024_01/735511101" TargetMode="External" /><Relationship Id="rId63" Type="http://schemas.openxmlformats.org/officeDocument/2006/relationships/hyperlink" Target="https://podminky.urs.cz/item/CS_URS_2024_01/735511102" TargetMode="External" /><Relationship Id="rId64" Type="http://schemas.openxmlformats.org/officeDocument/2006/relationships/hyperlink" Target="https://podminky.urs.cz/item/CS_URS_2024_01/735511103" TargetMode="External" /><Relationship Id="rId65" Type="http://schemas.openxmlformats.org/officeDocument/2006/relationships/hyperlink" Target="https://podminky.urs.cz/item/CS_URS_2024_01/735511139" TargetMode="External" /><Relationship Id="rId66" Type="http://schemas.openxmlformats.org/officeDocument/2006/relationships/hyperlink" Target="https://podminky.urs.cz/item/CS_URS_2024_01/998735102" TargetMode="External" /><Relationship Id="rId67" Type="http://schemas.openxmlformats.org/officeDocument/2006/relationships/hyperlink" Target="https://podminky.urs.cz/item/CS_URS_2024_01/767995111" TargetMode="External" /><Relationship Id="rId68" Type="http://schemas.openxmlformats.org/officeDocument/2006/relationships/hyperlink" Target="https://podminky.urs.cz/item/CS_URS_2024_01/783301313" TargetMode="External" /><Relationship Id="rId69" Type="http://schemas.openxmlformats.org/officeDocument/2006/relationships/hyperlink" Target="https://podminky.urs.cz/item/CS_URS_2024_01/783314101" TargetMode="External" /><Relationship Id="rId70" Type="http://schemas.openxmlformats.org/officeDocument/2006/relationships/hyperlink" Target="https://podminky.urs.cz/item/CS_URS_2024_01/783317101" TargetMode="External" /><Relationship Id="rId71" Type="http://schemas.openxmlformats.org/officeDocument/2006/relationships/hyperlink" Target="https://podminky.urs.cz/item/CS_URS_2024_01/230050031" TargetMode="External" /><Relationship Id="rId72" Type="http://schemas.openxmlformats.org/officeDocument/2006/relationships/hyperlink" Target="https://podminky.urs.cz/item/CS_URS_2024_01/230170011" TargetMode="External" /><Relationship Id="rId73" Type="http://schemas.openxmlformats.org/officeDocument/2006/relationships/hyperlink" Target="https://podminky.urs.cz/item/CS_URS_2024_01/230170012" TargetMode="External" /><Relationship Id="rId74" Type="http://schemas.openxmlformats.org/officeDocument/2006/relationships/hyperlink" Target="https://podminky.urs.cz/item/CS_URS_2024_01/580201001" TargetMode="External" /><Relationship Id="rId75" Type="http://schemas.openxmlformats.org/officeDocument/2006/relationships/hyperlink" Target="https://podminky.urs.cz/item/CS_URS_2024_01/013294000" TargetMode="External" /><Relationship Id="rId76" Type="http://schemas.openxmlformats.org/officeDocument/2006/relationships/drawing" Target="../drawings/drawing12.xml" /></Relationships>
</file>

<file path=xl/worksheets/_rels/sheet13.xml.rels>&#65279;<?xml version="1.0" encoding="utf-8"?><Relationships xmlns="http://schemas.openxmlformats.org/package/2006/relationships"><Relationship Id="rId1" Type="http://schemas.openxmlformats.org/officeDocument/2006/relationships/drawing" Target="../drawings/drawing13.xml" /></Relationships>
</file>

<file path=xl/worksheets/_rels/sheet14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1/171201231" TargetMode="External" /><Relationship Id="rId2" Type="http://schemas.openxmlformats.org/officeDocument/2006/relationships/hyperlink" Target="https://podminky.urs.cz/item/CS_URS_2024_01/013294000" TargetMode="External" /><Relationship Id="rId3" Type="http://schemas.openxmlformats.org/officeDocument/2006/relationships/drawing" Target="../drawings/drawing14.xml" /></Relationships>
</file>

<file path=xl/worksheets/_rels/sheet15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1/724239112" TargetMode="External" /><Relationship Id="rId2" Type="http://schemas.openxmlformats.org/officeDocument/2006/relationships/hyperlink" Target="https://podminky.urs.cz/item/CS_URS_2024_01/998724102" TargetMode="External" /><Relationship Id="rId3" Type="http://schemas.openxmlformats.org/officeDocument/2006/relationships/hyperlink" Target="https://podminky.urs.cz/item/CS_URS_2024_01/731259614" TargetMode="External" /><Relationship Id="rId4" Type="http://schemas.openxmlformats.org/officeDocument/2006/relationships/hyperlink" Target="https://podminky.urs.cz/item/CS_URS_2024_01/998731102" TargetMode="External" /><Relationship Id="rId5" Type="http://schemas.openxmlformats.org/officeDocument/2006/relationships/hyperlink" Target="https://podminky.urs.cz/item/CS_URS_2024_01/732112225" TargetMode="External" /><Relationship Id="rId6" Type="http://schemas.openxmlformats.org/officeDocument/2006/relationships/hyperlink" Target="https://podminky.urs.cz/item/CS_URS_2024_01/732199100" TargetMode="External" /><Relationship Id="rId7" Type="http://schemas.openxmlformats.org/officeDocument/2006/relationships/hyperlink" Target="https://podminky.urs.cz/item/CS_URS_2024_01/732231005" TargetMode="External" /><Relationship Id="rId8" Type="http://schemas.openxmlformats.org/officeDocument/2006/relationships/hyperlink" Target="https://podminky.urs.cz/item/CS_URS_2024_01/732294116" TargetMode="External" /><Relationship Id="rId9" Type="http://schemas.openxmlformats.org/officeDocument/2006/relationships/hyperlink" Target="https://podminky.urs.cz/item/CS_URS_2024_01/732331777" TargetMode="External" /><Relationship Id="rId10" Type="http://schemas.openxmlformats.org/officeDocument/2006/relationships/hyperlink" Target="https://podminky.urs.cz/item/CS_URS_2024_01/732421203" TargetMode="External" /><Relationship Id="rId11" Type="http://schemas.openxmlformats.org/officeDocument/2006/relationships/hyperlink" Target="https://podminky.urs.cz/item/CS_URS_2024_01/732421313" TargetMode="External" /><Relationship Id="rId12" Type="http://schemas.openxmlformats.org/officeDocument/2006/relationships/hyperlink" Target="https://podminky.urs.cz/item/CS_URS_2024_01/732421419" TargetMode="External" /><Relationship Id="rId13" Type="http://schemas.openxmlformats.org/officeDocument/2006/relationships/hyperlink" Target="https://podminky.urs.cz/item/CS_URS_2024_01/732421472" TargetMode="External" /><Relationship Id="rId14" Type="http://schemas.openxmlformats.org/officeDocument/2006/relationships/hyperlink" Target="https://podminky.urs.cz/item/CS_URS_2024_01/998732102" TargetMode="External" /><Relationship Id="rId15" Type="http://schemas.openxmlformats.org/officeDocument/2006/relationships/hyperlink" Target="https://podminky.urs.cz/item/CS_URS_2024_01/998751101" TargetMode="External" /><Relationship Id="rId16" Type="http://schemas.openxmlformats.org/officeDocument/2006/relationships/hyperlink" Target="https://podminky.urs.cz/item/CS_URS_2024_01/998741102" TargetMode="External" /><Relationship Id="rId17" Type="http://schemas.openxmlformats.org/officeDocument/2006/relationships/hyperlink" Target="https://podminky.urs.cz/item/CS_URS_2024_01/171201231" TargetMode="External" /><Relationship Id="rId18" Type="http://schemas.openxmlformats.org/officeDocument/2006/relationships/hyperlink" Target="https://podminky.urs.cz/item/CS_URS_2024_01/013294000" TargetMode="External" /><Relationship Id="rId19" Type="http://schemas.openxmlformats.org/officeDocument/2006/relationships/drawing" Target="../drawings/drawing15.xml" /></Relationships>
</file>

<file path=xl/worksheets/_rels/sheet16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1/171201231" TargetMode="External" /><Relationship Id="rId2" Type="http://schemas.openxmlformats.org/officeDocument/2006/relationships/hyperlink" Target="https://podminky.urs.cz/item/CS_URS_2024_01/013294000" TargetMode="External" /><Relationship Id="rId3" Type="http://schemas.openxmlformats.org/officeDocument/2006/relationships/drawing" Target="../drawings/drawing16.xml" /></Relationships>
</file>

<file path=xl/worksheets/_rels/sheet17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1/171201231" TargetMode="External" /><Relationship Id="rId2" Type="http://schemas.openxmlformats.org/officeDocument/2006/relationships/hyperlink" Target="https://podminky.urs.cz/item/CS_URS_2024_01/013294000" TargetMode="External" /><Relationship Id="rId3" Type="http://schemas.openxmlformats.org/officeDocument/2006/relationships/drawing" Target="../drawings/drawing17.xml" /></Relationships>
</file>

<file path=xl/worksheets/_rels/sheet18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1/171201231" TargetMode="External" /><Relationship Id="rId2" Type="http://schemas.openxmlformats.org/officeDocument/2006/relationships/hyperlink" Target="https://podminky.urs.cz/item/CS_URS_2024_01/013294000" TargetMode="External" /><Relationship Id="rId3" Type="http://schemas.openxmlformats.org/officeDocument/2006/relationships/drawing" Target="../drawings/drawing18.xml" /></Relationships>
</file>

<file path=xl/worksheets/_rels/sheet19.xml.rels>&#65279;<?xml version="1.0" encoding="utf-8"?><Relationships xmlns="http://schemas.openxmlformats.org/package/2006/relationships"><Relationship Id="rId1" Type="http://schemas.openxmlformats.org/officeDocument/2006/relationships/drawing" Target="../drawings/drawing19.xml" /></Relationships>
</file>

<file path=xl/worksheets/_rels/sheet2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1/111111101" TargetMode="External" /><Relationship Id="rId2" Type="http://schemas.openxmlformats.org/officeDocument/2006/relationships/hyperlink" Target="https://podminky.urs.cz/item/CS_URS_2024_01/113106144" TargetMode="External" /><Relationship Id="rId3" Type="http://schemas.openxmlformats.org/officeDocument/2006/relationships/hyperlink" Target="https://podminky.urs.cz/item/CS_URS_2024_01/113107112" TargetMode="External" /><Relationship Id="rId4" Type="http://schemas.openxmlformats.org/officeDocument/2006/relationships/hyperlink" Target="https://podminky.urs.cz/item/CS_URS_2024_01/121151103" TargetMode="External" /><Relationship Id="rId5" Type="http://schemas.openxmlformats.org/officeDocument/2006/relationships/hyperlink" Target="https://podminky.urs.cz/item/CS_URS_2024_01/131251204" TargetMode="External" /><Relationship Id="rId6" Type="http://schemas.openxmlformats.org/officeDocument/2006/relationships/hyperlink" Target="https://podminky.urs.cz/item/CS_URS_2024_01/151711111" TargetMode="External" /><Relationship Id="rId7" Type="http://schemas.openxmlformats.org/officeDocument/2006/relationships/hyperlink" Target="https://podminky.urs.cz/item/CS_URS_2024_01/151711131" TargetMode="External" /><Relationship Id="rId8" Type="http://schemas.openxmlformats.org/officeDocument/2006/relationships/hyperlink" Target="https://podminky.urs.cz/item/CS_URS_2024_01/151721111" TargetMode="External" /><Relationship Id="rId9" Type="http://schemas.openxmlformats.org/officeDocument/2006/relationships/hyperlink" Target="https://podminky.urs.cz/item/CS_URS_2024_01/162351104" TargetMode="External" /><Relationship Id="rId10" Type="http://schemas.openxmlformats.org/officeDocument/2006/relationships/hyperlink" Target="https://podminky.urs.cz/item/CS_URS_2024_01/162751117" TargetMode="External" /><Relationship Id="rId11" Type="http://schemas.openxmlformats.org/officeDocument/2006/relationships/hyperlink" Target="https://podminky.urs.cz/item/CS_URS_2024_01/162751119" TargetMode="External" /><Relationship Id="rId12" Type="http://schemas.openxmlformats.org/officeDocument/2006/relationships/hyperlink" Target="https://podminky.urs.cz/item/CS_URS_2024_01/167151102" TargetMode="External" /><Relationship Id="rId13" Type="http://schemas.openxmlformats.org/officeDocument/2006/relationships/hyperlink" Target="https://podminky.urs.cz/item/CS_URS_2024_01/171151103" TargetMode="External" /><Relationship Id="rId14" Type="http://schemas.openxmlformats.org/officeDocument/2006/relationships/hyperlink" Target="https://podminky.urs.cz/item/CS_URS_2024_01/171152501" TargetMode="External" /><Relationship Id="rId15" Type="http://schemas.openxmlformats.org/officeDocument/2006/relationships/hyperlink" Target="https://podminky.urs.cz/item/CS_URS_2024_01/171201231" TargetMode="External" /><Relationship Id="rId16" Type="http://schemas.openxmlformats.org/officeDocument/2006/relationships/hyperlink" Target="https://podminky.urs.cz/item/CS_URS_2024_01/174151101" TargetMode="External" /><Relationship Id="rId17" Type="http://schemas.openxmlformats.org/officeDocument/2006/relationships/hyperlink" Target="https://podminky.urs.cz/item/CS_URS_2024_01/181311103" TargetMode="External" /><Relationship Id="rId18" Type="http://schemas.openxmlformats.org/officeDocument/2006/relationships/hyperlink" Target="https://podminky.urs.cz/item/CS_URS_2024_01/271532212" TargetMode="External" /><Relationship Id="rId19" Type="http://schemas.openxmlformats.org/officeDocument/2006/relationships/hyperlink" Target="https://podminky.urs.cz/item/CS_URS_2024_01/273313511" TargetMode="External" /><Relationship Id="rId20" Type="http://schemas.openxmlformats.org/officeDocument/2006/relationships/hyperlink" Target="https://podminky.urs.cz/item/CS_URS_2024_01/273321611" TargetMode="External" /><Relationship Id="rId21" Type="http://schemas.openxmlformats.org/officeDocument/2006/relationships/hyperlink" Target="https://podminky.urs.cz/item/CS_URS_2024_01/273351121" TargetMode="External" /><Relationship Id="rId22" Type="http://schemas.openxmlformats.org/officeDocument/2006/relationships/hyperlink" Target="https://podminky.urs.cz/item/CS_URS_2024_01/273351122" TargetMode="External" /><Relationship Id="rId23" Type="http://schemas.openxmlformats.org/officeDocument/2006/relationships/hyperlink" Target="https://podminky.urs.cz/item/CS_URS_2024_01/273362021" TargetMode="External" /><Relationship Id="rId24" Type="http://schemas.openxmlformats.org/officeDocument/2006/relationships/hyperlink" Target="https://podminky.urs.cz/item/CS_URS_2024_01/274321611" TargetMode="External" /><Relationship Id="rId25" Type="http://schemas.openxmlformats.org/officeDocument/2006/relationships/hyperlink" Target="https://podminky.urs.cz/item/CS_URS_2024_01/274351121" TargetMode="External" /><Relationship Id="rId26" Type="http://schemas.openxmlformats.org/officeDocument/2006/relationships/hyperlink" Target="https://podminky.urs.cz/item/CS_URS_2024_01/274351122" TargetMode="External" /><Relationship Id="rId27" Type="http://schemas.openxmlformats.org/officeDocument/2006/relationships/hyperlink" Target="https://podminky.urs.cz/item/CS_URS_2024_01/274361821" TargetMode="External" /><Relationship Id="rId28" Type="http://schemas.openxmlformats.org/officeDocument/2006/relationships/hyperlink" Target="https://podminky.urs.cz/item/CS_URS_2024_01/275321611" TargetMode="External" /><Relationship Id="rId29" Type="http://schemas.openxmlformats.org/officeDocument/2006/relationships/hyperlink" Target="https://podminky.urs.cz/item/CS_URS_2024_01/275351121" TargetMode="External" /><Relationship Id="rId30" Type="http://schemas.openxmlformats.org/officeDocument/2006/relationships/hyperlink" Target="https://podminky.urs.cz/item/CS_URS_2024_01/275351122" TargetMode="External" /><Relationship Id="rId31" Type="http://schemas.openxmlformats.org/officeDocument/2006/relationships/hyperlink" Target="https://podminky.urs.cz/item/CS_URS_2024_01/279232511.R" TargetMode="External" /><Relationship Id="rId32" Type="http://schemas.openxmlformats.org/officeDocument/2006/relationships/hyperlink" Target="https://podminky.urs.cz/item/CS_URS_2024_01/279321348" TargetMode="External" /><Relationship Id="rId33" Type="http://schemas.openxmlformats.org/officeDocument/2006/relationships/hyperlink" Target="https://podminky.urs.cz/item/CS_URS_2024_01/279351121" TargetMode="External" /><Relationship Id="rId34" Type="http://schemas.openxmlformats.org/officeDocument/2006/relationships/hyperlink" Target="https://podminky.urs.cz/item/CS_URS_2024_01/279351122" TargetMode="External" /><Relationship Id="rId35" Type="http://schemas.openxmlformats.org/officeDocument/2006/relationships/hyperlink" Target="https://podminky.urs.cz/item/CS_URS_2024_01/310239211" TargetMode="External" /><Relationship Id="rId36" Type="http://schemas.openxmlformats.org/officeDocument/2006/relationships/hyperlink" Target="https://podminky.urs.cz/item/CS_URS_2024_01/317142422" TargetMode="External" /><Relationship Id="rId37" Type="http://schemas.openxmlformats.org/officeDocument/2006/relationships/hyperlink" Target="https://podminky.urs.cz/item/CS_URS_2024_01/317142428" TargetMode="External" /><Relationship Id="rId38" Type="http://schemas.openxmlformats.org/officeDocument/2006/relationships/hyperlink" Target="https://podminky.urs.cz/item/CS_URS_2024_01/317143431" TargetMode="External" /><Relationship Id="rId39" Type="http://schemas.openxmlformats.org/officeDocument/2006/relationships/hyperlink" Target="https://podminky.urs.cz/item/CS_URS_2024_01/317143434" TargetMode="External" /><Relationship Id="rId40" Type="http://schemas.openxmlformats.org/officeDocument/2006/relationships/hyperlink" Target="https://podminky.urs.cz/item/CS_URS_2024_01/317234410" TargetMode="External" /><Relationship Id="rId41" Type="http://schemas.openxmlformats.org/officeDocument/2006/relationships/hyperlink" Target="https://podminky.urs.cz/item/CS_URS_2024_01/317941125" TargetMode="External" /><Relationship Id="rId42" Type="http://schemas.openxmlformats.org/officeDocument/2006/relationships/hyperlink" Target="https://podminky.urs.cz/item/CS_URS_2024_01/331123901" TargetMode="External" /><Relationship Id="rId43" Type="http://schemas.openxmlformats.org/officeDocument/2006/relationships/hyperlink" Target="https://podminky.urs.cz/item/CS_URS_2024_01/311272031" TargetMode="External" /><Relationship Id="rId44" Type="http://schemas.openxmlformats.org/officeDocument/2006/relationships/hyperlink" Target="https://podminky.urs.cz/item/CS_URS_2024_01/311273951" TargetMode="External" /><Relationship Id="rId45" Type="http://schemas.openxmlformats.org/officeDocument/2006/relationships/hyperlink" Target="https://podminky.urs.cz/item/CS_URS_2024_01/342123911" TargetMode="External" /><Relationship Id="rId46" Type="http://schemas.openxmlformats.org/officeDocument/2006/relationships/hyperlink" Target="https://podminky.urs.cz/item/CS_URS_2024_01/342123912" TargetMode="External" /><Relationship Id="rId47" Type="http://schemas.openxmlformats.org/officeDocument/2006/relationships/hyperlink" Target="https://podminky.urs.cz/item/CS_URS_2024_01/342123913" TargetMode="External" /><Relationship Id="rId48" Type="http://schemas.openxmlformats.org/officeDocument/2006/relationships/hyperlink" Target="https://podminky.urs.cz/item/CS_URS_2024_01/342271213" TargetMode="External" /><Relationship Id="rId49" Type="http://schemas.openxmlformats.org/officeDocument/2006/relationships/hyperlink" Target="https://podminky.urs.cz/item/CS_URS_2024_01/342279113" TargetMode="External" /><Relationship Id="rId50" Type="http://schemas.openxmlformats.org/officeDocument/2006/relationships/hyperlink" Target="https://podminky.urs.cz/item/CS_URS_2024_01/346244382" TargetMode="External" /><Relationship Id="rId51" Type="http://schemas.openxmlformats.org/officeDocument/2006/relationships/hyperlink" Target="https://podminky.urs.cz/item/CS_URS_2024_01/411133901" TargetMode="External" /><Relationship Id="rId52" Type="http://schemas.openxmlformats.org/officeDocument/2006/relationships/hyperlink" Target="https://podminky.urs.cz/item/CS_URS_2024_01/411133902" TargetMode="External" /><Relationship Id="rId53" Type="http://schemas.openxmlformats.org/officeDocument/2006/relationships/hyperlink" Target="https://podminky.urs.cz/item/CS_URS_2024_01/411321818" TargetMode="External" /><Relationship Id="rId54" Type="http://schemas.openxmlformats.org/officeDocument/2006/relationships/hyperlink" Target="https://podminky.urs.cz/item/CS_URS_2024_01/411351011" TargetMode="External" /><Relationship Id="rId55" Type="http://schemas.openxmlformats.org/officeDocument/2006/relationships/hyperlink" Target="https://podminky.urs.cz/item/CS_URS_2024_01/411351012" TargetMode="External" /><Relationship Id="rId56" Type="http://schemas.openxmlformats.org/officeDocument/2006/relationships/hyperlink" Target="https://podminky.urs.cz/item/CS_URS_2024_01/411354311" TargetMode="External" /><Relationship Id="rId57" Type="http://schemas.openxmlformats.org/officeDocument/2006/relationships/hyperlink" Target="https://podminky.urs.cz/item/CS_URS_2024_01/411354312" TargetMode="External" /><Relationship Id="rId58" Type="http://schemas.openxmlformats.org/officeDocument/2006/relationships/hyperlink" Target="https://podminky.urs.cz/item/CS_URS_2024_01/413321818" TargetMode="External" /><Relationship Id="rId59" Type="http://schemas.openxmlformats.org/officeDocument/2006/relationships/hyperlink" Target="https://podminky.urs.cz/item/CS_URS_2024_01/413351121" TargetMode="External" /><Relationship Id="rId60" Type="http://schemas.openxmlformats.org/officeDocument/2006/relationships/hyperlink" Target="https://podminky.urs.cz/item/CS_URS_2024_01/413351122" TargetMode="External" /><Relationship Id="rId61" Type="http://schemas.openxmlformats.org/officeDocument/2006/relationships/hyperlink" Target="https://podminky.urs.cz/item/CS_URS_2024_01/413352115" TargetMode="External" /><Relationship Id="rId62" Type="http://schemas.openxmlformats.org/officeDocument/2006/relationships/hyperlink" Target="https://podminky.urs.cz/item/CS_URS_2024_01/413352116" TargetMode="External" /><Relationship Id="rId63" Type="http://schemas.openxmlformats.org/officeDocument/2006/relationships/hyperlink" Target="https://podminky.urs.cz/item/CS_URS_2024_01/413361821" TargetMode="External" /><Relationship Id="rId64" Type="http://schemas.openxmlformats.org/officeDocument/2006/relationships/hyperlink" Target="https://podminky.urs.cz/item/CS_URS_2024_01/435123902" TargetMode="External" /><Relationship Id="rId65" Type="http://schemas.openxmlformats.org/officeDocument/2006/relationships/hyperlink" Target="https://podminky.urs.cz/item/CS_URS_2024_01/561121101" TargetMode="External" /><Relationship Id="rId66" Type="http://schemas.openxmlformats.org/officeDocument/2006/relationships/hyperlink" Target="https://podminky.urs.cz/item/CS_URS_2024_01/561121103" TargetMode="External" /><Relationship Id="rId67" Type="http://schemas.openxmlformats.org/officeDocument/2006/relationships/hyperlink" Target="https://podminky.urs.cz/item/CS_URS_2024_01/596211112" TargetMode="External" /><Relationship Id="rId68" Type="http://schemas.openxmlformats.org/officeDocument/2006/relationships/hyperlink" Target="https://podminky.urs.cz/item/CS_URS_2024_01/596811222" TargetMode="External" /><Relationship Id="rId69" Type="http://schemas.openxmlformats.org/officeDocument/2006/relationships/hyperlink" Target="https://podminky.urs.cz/item/CS_URS_2024_01/611142001" TargetMode="External" /><Relationship Id="rId70" Type="http://schemas.openxmlformats.org/officeDocument/2006/relationships/hyperlink" Target="https://podminky.urs.cz/item/CS_URS_2024_01/611381036" TargetMode="External" /><Relationship Id="rId71" Type="http://schemas.openxmlformats.org/officeDocument/2006/relationships/hyperlink" Target="https://podminky.urs.cz/item/CS_URS_2024_01/612142001" TargetMode="External" /><Relationship Id="rId72" Type="http://schemas.openxmlformats.org/officeDocument/2006/relationships/hyperlink" Target="https://podminky.urs.cz/item/CS_URS_2024_01/612142012" TargetMode="External" /><Relationship Id="rId73" Type="http://schemas.openxmlformats.org/officeDocument/2006/relationships/hyperlink" Target="https://podminky.urs.cz/item/CS_URS_2024_01/612315411" TargetMode="External" /><Relationship Id="rId74" Type="http://schemas.openxmlformats.org/officeDocument/2006/relationships/hyperlink" Target="https://podminky.urs.cz/item/CS_URS_2024_01/612331141" TargetMode="External" /><Relationship Id="rId75" Type="http://schemas.openxmlformats.org/officeDocument/2006/relationships/hyperlink" Target="https://podminky.urs.cz/item/CS_URS_2024_01/612381036" TargetMode="External" /><Relationship Id="rId76" Type="http://schemas.openxmlformats.org/officeDocument/2006/relationships/hyperlink" Target="https://podminky.urs.cz/item/CS_URS_2024_01/615142012" TargetMode="External" /><Relationship Id="rId77" Type="http://schemas.openxmlformats.org/officeDocument/2006/relationships/hyperlink" Target="https://podminky.urs.cz/item/CS_URS_2024_01/631311126" TargetMode="External" /><Relationship Id="rId78" Type="http://schemas.openxmlformats.org/officeDocument/2006/relationships/hyperlink" Target="https://podminky.urs.cz/item/CS_URS_2024_01/631319022" TargetMode="External" /><Relationship Id="rId79" Type="http://schemas.openxmlformats.org/officeDocument/2006/relationships/hyperlink" Target="https://podminky.urs.cz/item/CS_URS_2024_01/632451034" TargetMode="External" /><Relationship Id="rId80" Type="http://schemas.openxmlformats.org/officeDocument/2006/relationships/hyperlink" Target="https://podminky.urs.cz/item/CS_URS_2024_01/632451214" TargetMode="External" /><Relationship Id="rId81" Type="http://schemas.openxmlformats.org/officeDocument/2006/relationships/hyperlink" Target="https://podminky.urs.cz/item/CS_URS_2024_01/632451291" TargetMode="External" /><Relationship Id="rId82" Type="http://schemas.openxmlformats.org/officeDocument/2006/relationships/hyperlink" Target="https://podminky.urs.cz/item/CS_URS_2024_01/632481213" TargetMode="External" /><Relationship Id="rId83" Type="http://schemas.openxmlformats.org/officeDocument/2006/relationships/hyperlink" Target="https://podminky.urs.cz/item/CS_URS_2024_01/642942111" TargetMode="External" /><Relationship Id="rId84" Type="http://schemas.openxmlformats.org/officeDocument/2006/relationships/hyperlink" Target="https://podminky.urs.cz/item/CS_URS_2024_01/642944221" TargetMode="External" /><Relationship Id="rId85" Type="http://schemas.openxmlformats.org/officeDocument/2006/relationships/hyperlink" Target="https://podminky.urs.cz/item/CS_URS_2024_01/642945111" TargetMode="External" /><Relationship Id="rId86" Type="http://schemas.openxmlformats.org/officeDocument/2006/relationships/hyperlink" Target="https://podminky.urs.cz/item/CS_URS_2024_01/642945112" TargetMode="External" /><Relationship Id="rId87" Type="http://schemas.openxmlformats.org/officeDocument/2006/relationships/hyperlink" Target="https://podminky.urs.cz/item/CS_URS_2024_01/919726121" TargetMode="External" /><Relationship Id="rId88" Type="http://schemas.openxmlformats.org/officeDocument/2006/relationships/hyperlink" Target="https://podminky.urs.cz/item/CS_URS_2024_01/949101111" TargetMode="External" /><Relationship Id="rId89" Type="http://schemas.openxmlformats.org/officeDocument/2006/relationships/hyperlink" Target="https://podminky.urs.cz/item/CS_URS_2024_01/953943211" TargetMode="External" /><Relationship Id="rId90" Type="http://schemas.openxmlformats.org/officeDocument/2006/relationships/hyperlink" Target="https://podminky.urs.cz/item/CS_URS_2024_01/963051113" TargetMode="External" /><Relationship Id="rId91" Type="http://schemas.openxmlformats.org/officeDocument/2006/relationships/hyperlink" Target="https://podminky.urs.cz/item/CS_URS_2024_01/968062376" TargetMode="External" /><Relationship Id="rId92" Type="http://schemas.openxmlformats.org/officeDocument/2006/relationships/hyperlink" Target="https://podminky.urs.cz/item/CS_URS_2024_01/971033621" TargetMode="External" /><Relationship Id="rId93" Type="http://schemas.openxmlformats.org/officeDocument/2006/relationships/hyperlink" Target="https://podminky.urs.cz/item/CS_URS_2024_01/971033681" TargetMode="External" /><Relationship Id="rId94" Type="http://schemas.openxmlformats.org/officeDocument/2006/relationships/hyperlink" Target="https://podminky.urs.cz/item/CS_URS_2024_01/997013113" TargetMode="External" /><Relationship Id="rId95" Type="http://schemas.openxmlformats.org/officeDocument/2006/relationships/hyperlink" Target="https://podminky.urs.cz/item/CS_URS_2024_01/997013501" TargetMode="External" /><Relationship Id="rId96" Type="http://schemas.openxmlformats.org/officeDocument/2006/relationships/hyperlink" Target="https://podminky.urs.cz/item/CS_URS_2024_01/997013509" TargetMode="External" /><Relationship Id="rId97" Type="http://schemas.openxmlformats.org/officeDocument/2006/relationships/hyperlink" Target="https://podminky.urs.cz/item/CS_URS_2024_01/997013869" TargetMode="External" /><Relationship Id="rId98" Type="http://schemas.openxmlformats.org/officeDocument/2006/relationships/hyperlink" Target="https://podminky.urs.cz/item/CS_URS_2024_01/998012022" TargetMode="External" /><Relationship Id="rId99" Type="http://schemas.openxmlformats.org/officeDocument/2006/relationships/hyperlink" Target="https://podminky.urs.cz/item/CS_URS_2024_01/711141559" TargetMode="External" /><Relationship Id="rId100" Type="http://schemas.openxmlformats.org/officeDocument/2006/relationships/hyperlink" Target="https://podminky.urs.cz/item/CS_URS_2024_01/711142559" TargetMode="External" /><Relationship Id="rId101" Type="http://schemas.openxmlformats.org/officeDocument/2006/relationships/hyperlink" Target="https://podminky.urs.cz/item/CS_URS_2024_01/998711102" TargetMode="External" /><Relationship Id="rId102" Type="http://schemas.openxmlformats.org/officeDocument/2006/relationships/hyperlink" Target="https://podminky.urs.cz/item/CS_URS_2024_01/763121481" TargetMode="External" /><Relationship Id="rId103" Type="http://schemas.openxmlformats.org/officeDocument/2006/relationships/hyperlink" Target="https://podminky.urs.cz/item/CS_URS_2024_01/763131421" TargetMode="External" /><Relationship Id="rId104" Type="http://schemas.openxmlformats.org/officeDocument/2006/relationships/hyperlink" Target="https://podminky.urs.cz/item/CS_URS_2024_01/763131712" TargetMode="External" /><Relationship Id="rId105" Type="http://schemas.openxmlformats.org/officeDocument/2006/relationships/hyperlink" Target="https://podminky.urs.cz/item/CS_URS_2024_01/763135102" TargetMode="External" /><Relationship Id="rId106" Type="http://schemas.openxmlformats.org/officeDocument/2006/relationships/hyperlink" Target="https://podminky.urs.cz/item/CS_URS_2024_01/763135701" TargetMode="External" /><Relationship Id="rId107" Type="http://schemas.openxmlformats.org/officeDocument/2006/relationships/hyperlink" Target="https://podminky.urs.cz/item/CS_URS_2024_01/998763302" TargetMode="External" /><Relationship Id="rId108" Type="http://schemas.openxmlformats.org/officeDocument/2006/relationships/hyperlink" Target="https://podminky.urs.cz/item/CS_URS_2024_01/764226404" TargetMode="External" /><Relationship Id="rId109" Type="http://schemas.openxmlformats.org/officeDocument/2006/relationships/hyperlink" Target="https://podminky.urs.cz/item/CS_URS_2024_01/998764102" TargetMode="External" /><Relationship Id="rId110" Type="http://schemas.openxmlformats.org/officeDocument/2006/relationships/hyperlink" Target="https://podminky.urs.cz/item/CS_URS_2024_01/766622115" TargetMode="External" /><Relationship Id="rId111" Type="http://schemas.openxmlformats.org/officeDocument/2006/relationships/hyperlink" Target="https://podminky.urs.cz/item/CS_URS_2024_01/766622132" TargetMode="External" /><Relationship Id="rId112" Type="http://schemas.openxmlformats.org/officeDocument/2006/relationships/hyperlink" Target="https://podminky.urs.cz/item/CS_URS_2024_01/766660002" TargetMode="External" /><Relationship Id="rId113" Type="http://schemas.openxmlformats.org/officeDocument/2006/relationships/hyperlink" Target="https://podminky.urs.cz/item/CS_URS_2024_01/766660021" TargetMode="External" /><Relationship Id="rId114" Type="http://schemas.openxmlformats.org/officeDocument/2006/relationships/hyperlink" Target="https://podminky.urs.cz/item/CS_URS_2024_01/766660022" TargetMode="External" /><Relationship Id="rId115" Type="http://schemas.openxmlformats.org/officeDocument/2006/relationships/hyperlink" Target="https://podminky.urs.cz/item/CS_URS_2024_01/766660031" TargetMode="External" /><Relationship Id="rId116" Type="http://schemas.openxmlformats.org/officeDocument/2006/relationships/hyperlink" Target="https://podminky.urs.cz/item/CS_URS_2024_01/766660451" TargetMode="External" /><Relationship Id="rId117" Type="http://schemas.openxmlformats.org/officeDocument/2006/relationships/hyperlink" Target="https://podminky.urs.cz/item/CS_URS_2024_01/766660481" TargetMode="External" /><Relationship Id="rId118" Type="http://schemas.openxmlformats.org/officeDocument/2006/relationships/hyperlink" Target="https://podminky.urs.cz/item/CS_URS_2024_01/766694116" TargetMode="External" /><Relationship Id="rId119" Type="http://schemas.openxmlformats.org/officeDocument/2006/relationships/hyperlink" Target="https://podminky.urs.cz/item/CS_URS_2024_01/766821112" TargetMode="External" /><Relationship Id="rId120" Type="http://schemas.openxmlformats.org/officeDocument/2006/relationships/hyperlink" Target="https://podminky.urs.cz/item/CS_URS_2024_01/766821142" TargetMode="External" /><Relationship Id="rId121" Type="http://schemas.openxmlformats.org/officeDocument/2006/relationships/hyperlink" Target="https://podminky.urs.cz/item/CS_URS_2024_01/998766102" TargetMode="External" /><Relationship Id="rId122" Type="http://schemas.openxmlformats.org/officeDocument/2006/relationships/hyperlink" Target="https://podminky.urs.cz/item/CS_URS_2024_01/767220410" TargetMode="External" /><Relationship Id="rId123" Type="http://schemas.openxmlformats.org/officeDocument/2006/relationships/hyperlink" Target="https://podminky.urs.cz/item/CS_URS_2024_01/767416111" TargetMode="External" /><Relationship Id="rId124" Type="http://schemas.openxmlformats.org/officeDocument/2006/relationships/hyperlink" Target="https://podminky.urs.cz/item/CS_URS_2024_01/767610128" TargetMode="External" /><Relationship Id="rId125" Type="http://schemas.openxmlformats.org/officeDocument/2006/relationships/hyperlink" Target="https://podminky.urs.cz/item/CS_URS_2024_01/767640221" TargetMode="External" /><Relationship Id="rId126" Type="http://schemas.openxmlformats.org/officeDocument/2006/relationships/hyperlink" Target="https://podminky.urs.cz/item/CS_URS_2024_01/767640222" TargetMode="External" /><Relationship Id="rId127" Type="http://schemas.openxmlformats.org/officeDocument/2006/relationships/hyperlink" Target="https://podminky.urs.cz/item/CS_URS_2024_01/767646411" TargetMode="External" /><Relationship Id="rId128" Type="http://schemas.openxmlformats.org/officeDocument/2006/relationships/hyperlink" Target="https://podminky.urs.cz/item/CS_URS_2024_01/767646510" TargetMode="External" /><Relationship Id="rId129" Type="http://schemas.openxmlformats.org/officeDocument/2006/relationships/hyperlink" Target="https://podminky.urs.cz/item/CS_URS_2024_01/998767102" TargetMode="External" /><Relationship Id="rId130" Type="http://schemas.openxmlformats.org/officeDocument/2006/relationships/hyperlink" Target="https://podminky.urs.cz/item/CS_URS_2024_01/771121011" TargetMode="External" /><Relationship Id="rId131" Type="http://schemas.openxmlformats.org/officeDocument/2006/relationships/hyperlink" Target="https://podminky.urs.cz/item/CS_URS_2024_01/771474112" TargetMode="External" /><Relationship Id="rId132" Type="http://schemas.openxmlformats.org/officeDocument/2006/relationships/hyperlink" Target="https://podminky.urs.cz/item/CS_URS_2024_01/771574112" TargetMode="External" /><Relationship Id="rId133" Type="http://schemas.openxmlformats.org/officeDocument/2006/relationships/hyperlink" Target="https://podminky.urs.cz/item/CS_URS_2024_01/771577211" TargetMode="External" /><Relationship Id="rId134" Type="http://schemas.openxmlformats.org/officeDocument/2006/relationships/hyperlink" Target="https://podminky.urs.cz/item/CS_URS_2024_01/771591112" TargetMode="External" /><Relationship Id="rId135" Type="http://schemas.openxmlformats.org/officeDocument/2006/relationships/hyperlink" Target="https://podminky.urs.cz/item/CS_URS_2024_01/998771102" TargetMode="External" /><Relationship Id="rId136" Type="http://schemas.openxmlformats.org/officeDocument/2006/relationships/hyperlink" Target="https://podminky.urs.cz/item/CS_URS_2024_01/776111311" TargetMode="External" /><Relationship Id="rId137" Type="http://schemas.openxmlformats.org/officeDocument/2006/relationships/hyperlink" Target="https://podminky.urs.cz/item/CS_URS_2024_01/776121321" TargetMode="External" /><Relationship Id="rId138" Type="http://schemas.openxmlformats.org/officeDocument/2006/relationships/hyperlink" Target="https://podminky.urs.cz/item/CS_URS_2024_01/776251111" TargetMode="External" /><Relationship Id="rId139" Type="http://schemas.openxmlformats.org/officeDocument/2006/relationships/hyperlink" Target="https://podminky.urs.cz/item/CS_URS_2024_01/776251411" TargetMode="External" /><Relationship Id="rId140" Type="http://schemas.openxmlformats.org/officeDocument/2006/relationships/hyperlink" Target="https://podminky.urs.cz/item/CS_URS_2024_01/776421111" TargetMode="External" /><Relationship Id="rId141" Type="http://schemas.openxmlformats.org/officeDocument/2006/relationships/hyperlink" Target="https://podminky.urs.cz/item/CS_URS_2024_01/776421711" TargetMode="External" /><Relationship Id="rId142" Type="http://schemas.openxmlformats.org/officeDocument/2006/relationships/hyperlink" Target="https://podminky.urs.cz/item/CS_URS_2024_01/998776102" TargetMode="External" /><Relationship Id="rId143" Type="http://schemas.openxmlformats.org/officeDocument/2006/relationships/hyperlink" Target="https://podminky.urs.cz/item/CS_URS_2024_01/777111111" TargetMode="External" /><Relationship Id="rId144" Type="http://schemas.openxmlformats.org/officeDocument/2006/relationships/hyperlink" Target="https://podminky.urs.cz/item/CS_URS_2024_01/777131111" TargetMode="External" /><Relationship Id="rId145" Type="http://schemas.openxmlformats.org/officeDocument/2006/relationships/hyperlink" Target="https://podminky.urs.cz/item/CS_URS_2024_01/777611121" TargetMode="External" /><Relationship Id="rId146" Type="http://schemas.openxmlformats.org/officeDocument/2006/relationships/hyperlink" Target="https://podminky.urs.cz/item/CS_URS_2024_01/777612103" TargetMode="External" /><Relationship Id="rId147" Type="http://schemas.openxmlformats.org/officeDocument/2006/relationships/hyperlink" Target="https://podminky.urs.cz/item/CS_URS_2024_01/998777102" TargetMode="External" /><Relationship Id="rId148" Type="http://schemas.openxmlformats.org/officeDocument/2006/relationships/hyperlink" Target="https://podminky.urs.cz/item/CS_URS_2024_01/781121011" TargetMode="External" /><Relationship Id="rId149" Type="http://schemas.openxmlformats.org/officeDocument/2006/relationships/hyperlink" Target="https://podminky.urs.cz/item/CS_URS_2024_01/781131112" TargetMode="External" /><Relationship Id="rId150" Type="http://schemas.openxmlformats.org/officeDocument/2006/relationships/hyperlink" Target="https://podminky.urs.cz/item/CS_URS_2024_01/781131232" TargetMode="External" /><Relationship Id="rId151" Type="http://schemas.openxmlformats.org/officeDocument/2006/relationships/hyperlink" Target="https://podminky.urs.cz/item/CS_URS_2024_01/781472217" TargetMode="External" /><Relationship Id="rId152" Type="http://schemas.openxmlformats.org/officeDocument/2006/relationships/hyperlink" Target="https://podminky.urs.cz/item/CS_URS_2024_01/781472291" TargetMode="External" /><Relationship Id="rId153" Type="http://schemas.openxmlformats.org/officeDocument/2006/relationships/hyperlink" Target="https://podminky.urs.cz/item/CS_URS_2024_01/781495115" TargetMode="External" /><Relationship Id="rId154" Type="http://schemas.openxmlformats.org/officeDocument/2006/relationships/hyperlink" Target="https://podminky.urs.cz/item/CS_URS_2024_01/998781102" TargetMode="External" /><Relationship Id="rId155" Type="http://schemas.openxmlformats.org/officeDocument/2006/relationships/hyperlink" Target="https://podminky.urs.cz/item/CS_URS_2024_01/783301311" TargetMode="External" /><Relationship Id="rId156" Type="http://schemas.openxmlformats.org/officeDocument/2006/relationships/hyperlink" Target="https://podminky.urs.cz/item/CS_URS_2024_01/783301401" TargetMode="External" /><Relationship Id="rId157" Type="http://schemas.openxmlformats.org/officeDocument/2006/relationships/hyperlink" Target="https://podminky.urs.cz/item/CS_URS_2024_01/783334201" TargetMode="External" /><Relationship Id="rId158" Type="http://schemas.openxmlformats.org/officeDocument/2006/relationships/hyperlink" Target="https://podminky.urs.cz/item/CS_URS_2024_01/783335101" TargetMode="External" /><Relationship Id="rId159" Type="http://schemas.openxmlformats.org/officeDocument/2006/relationships/hyperlink" Target="https://podminky.urs.cz/item/CS_URS_2024_01/783347101" TargetMode="External" /><Relationship Id="rId160" Type="http://schemas.openxmlformats.org/officeDocument/2006/relationships/hyperlink" Target="https://podminky.urs.cz/item/CS_URS_2024_01/784121001" TargetMode="External" /><Relationship Id="rId161" Type="http://schemas.openxmlformats.org/officeDocument/2006/relationships/hyperlink" Target="https://podminky.urs.cz/item/CS_URS_2024_01/784171101" TargetMode="External" /><Relationship Id="rId162" Type="http://schemas.openxmlformats.org/officeDocument/2006/relationships/hyperlink" Target="https://podminky.urs.cz/item/CS_URS_2024_01/784171111" TargetMode="External" /><Relationship Id="rId163" Type="http://schemas.openxmlformats.org/officeDocument/2006/relationships/hyperlink" Target="https://podminky.urs.cz/item/CS_URS_2024_01/784181101" TargetMode="External" /><Relationship Id="rId164" Type="http://schemas.openxmlformats.org/officeDocument/2006/relationships/hyperlink" Target="https://podminky.urs.cz/item/CS_URS_2024_01/784221101" TargetMode="External" /><Relationship Id="rId165" Type="http://schemas.openxmlformats.org/officeDocument/2006/relationships/hyperlink" Target="https://podminky.urs.cz/item/CS_URS_2024_01/HZS1292" TargetMode="External" /><Relationship Id="rId166" Type="http://schemas.openxmlformats.org/officeDocument/2006/relationships/hyperlink" Target="https://podminky.urs.cz/item/CS_URS_2024_01/HZS1321" TargetMode="External" /><Relationship Id="rId167" Type="http://schemas.openxmlformats.org/officeDocument/2006/relationships/hyperlink" Target="https://podminky.urs.cz/item/CS_URS_2024_01/013294000" TargetMode="External" /><Relationship Id="rId168" Type="http://schemas.openxmlformats.org/officeDocument/2006/relationships/drawing" Target="../drawings/drawing2.xml" /></Relationships>
</file>

<file path=xl/worksheets/_rels/sheet20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1/111111101" TargetMode="External" /><Relationship Id="rId2" Type="http://schemas.openxmlformats.org/officeDocument/2006/relationships/hyperlink" Target="https://podminky.urs.cz/item/CS_URS_2024_01/113202111" TargetMode="External" /><Relationship Id="rId3" Type="http://schemas.openxmlformats.org/officeDocument/2006/relationships/hyperlink" Target="https://podminky.urs.cz/item/CS_URS_2024_01/121151103" TargetMode="External" /><Relationship Id="rId4" Type="http://schemas.openxmlformats.org/officeDocument/2006/relationships/hyperlink" Target="https://podminky.urs.cz/item/CS_URS_2024_01/122211101" TargetMode="External" /><Relationship Id="rId5" Type="http://schemas.openxmlformats.org/officeDocument/2006/relationships/hyperlink" Target="https://podminky.urs.cz/item/CS_URS_2024_01/162751117" TargetMode="External" /><Relationship Id="rId6" Type="http://schemas.openxmlformats.org/officeDocument/2006/relationships/hyperlink" Target="https://podminky.urs.cz/item/CS_URS_2024_01/162751119" TargetMode="External" /><Relationship Id="rId7" Type="http://schemas.openxmlformats.org/officeDocument/2006/relationships/hyperlink" Target="https://podminky.urs.cz/item/CS_URS_2024_01/171151103" TargetMode="External" /><Relationship Id="rId8" Type="http://schemas.openxmlformats.org/officeDocument/2006/relationships/hyperlink" Target="https://podminky.urs.cz/item/CS_URS_2024_01/171152501" TargetMode="External" /><Relationship Id="rId9" Type="http://schemas.openxmlformats.org/officeDocument/2006/relationships/hyperlink" Target="https://podminky.urs.cz/item/CS_URS_2024_01/171201231" TargetMode="External" /><Relationship Id="rId10" Type="http://schemas.openxmlformats.org/officeDocument/2006/relationships/hyperlink" Target="https://podminky.urs.cz/item/CS_URS_2024_01/174111101" TargetMode="External" /><Relationship Id="rId11" Type="http://schemas.openxmlformats.org/officeDocument/2006/relationships/hyperlink" Target="https://podminky.urs.cz/item/CS_URS_2024_01/181311103" TargetMode="External" /><Relationship Id="rId12" Type="http://schemas.openxmlformats.org/officeDocument/2006/relationships/hyperlink" Target="https://podminky.urs.cz/item/CS_URS_2024_01/561121111" TargetMode="External" /><Relationship Id="rId13" Type="http://schemas.openxmlformats.org/officeDocument/2006/relationships/hyperlink" Target="https://podminky.urs.cz/item/CS_URS_2024_01/561121112" TargetMode="External" /><Relationship Id="rId14" Type="http://schemas.openxmlformats.org/officeDocument/2006/relationships/hyperlink" Target="https://podminky.urs.cz/item/CS_URS_2024_01/596211112" TargetMode="External" /><Relationship Id="rId15" Type="http://schemas.openxmlformats.org/officeDocument/2006/relationships/hyperlink" Target="https://podminky.urs.cz/item/CS_URS_2024_01/916231113" TargetMode="External" /><Relationship Id="rId16" Type="http://schemas.openxmlformats.org/officeDocument/2006/relationships/hyperlink" Target="https://podminky.urs.cz/item/CS_URS_2024_01/919726121" TargetMode="External" /><Relationship Id="rId17" Type="http://schemas.openxmlformats.org/officeDocument/2006/relationships/hyperlink" Target="https://podminky.urs.cz/item/CS_URS_2024_01/979071121" TargetMode="External" /><Relationship Id="rId18" Type="http://schemas.openxmlformats.org/officeDocument/2006/relationships/hyperlink" Target="https://podminky.urs.cz/item/CS_URS_2024_01/997221561" TargetMode="External" /><Relationship Id="rId19" Type="http://schemas.openxmlformats.org/officeDocument/2006/relationships/hyperlink" Target="https://podminky.urs.cz/item/CS_URS_2024_01/997221569" TargetMode="External" /><Relationship Id="rId20" Type="http://schemas.openxmlformats.org/officeDocument/2006/relationships/hyperlink" Target="https://podminky.urs.cz/item/CS_URS_2024_01/997221861" TargetMode="External" /><Relationship Id="rId21" Type="http://schemas.openxmlformats.org/officeDocument/2006/relationships/hyperlink" Target="https://podminky.urs.cz/item/CS_URS_2024_01/998223011" TargetMode="External" /><Relationship Id="rId22" Type="http://schemas.openxmlformats.org/officeDocument/2006/relationships/drawing" Target="../drawings/drawing20.xml" /></Relationships>
</file>

<file path=xl/worksheets/_rels/sheet21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1/011434000" TargetMode="External" /><Relationship Id="rId2" Type="http://schemas.openxmlformats.org/officeDocument/2006/relationships/hyperlink" Target="https://podminky.urs.cz/item/CS_URS_2024_01/011464000" TargetMode="External" /><Relationship Id="rId3" Type="http://schemas.openxmlformats.org/officeDocument/2006/relationships/hyperlink" Target="https://podminky.urs.cz/item/CS_URS_2024_01/013203000" TargetMode="External" /><Relationship Id="rId4" Type="http://schemas.openxmlformats.org/officeDocument/2006/relationships/hyperlink" Target="https://podminky.urs.cz/item/CS_URS_2024_01/013254000" TargetMode="External" /><Relationship Id="rId5" Type="http://schemas.openxmlformats.org/officeDocument/2006/relationships/hyperlink" Target="https://podminky.urs.cz/item/CS_URS_2024_01/020001000" TargetMode="External" /><Relationship Id="rId6" Type="http://schemas.openxmlformats.org/officeDocument/2006/relationships/hyperlink" Target="https://podminky.urs.cz/item/CS_URS_2024_01/021103000" TargetMode="External" /><Relationship Id="rId7" Type="http://schemas.openxmlformats.org/officeDocument/2006/relationships/hyperlink" Target="https://podminky.urs.cz/item/CS_URS_2024_01/030001000" TargetMode="External" /><Relationship Id="rId8" Type="http://schemas.openxmlformats.org/officeDocument/2006/relationships/hyperlink" Target="https://podminky.urs.cz/item/CS_URS_2024_01/032403000" TargetMode="External" /><Relationship Id="rId9" Type="http://schemas.openxmlformats.org/officeDocument/2006/relationships/hyperlink" Target="https://podminky.urs.cz/item/CS_URS_2024_01/033002000" TargetMode="External" /><Relationship Id="rId10" Type="http://schemas.openxmlformats.org/officeDocument/2006/relationships/hyperlink" Target="https://podminky.urs.cz/item/CS_URS_2024_01/034103000" TargetMode="External" /><Relationship Id="rId11" Type="http://schemas.openxmlformats.org/officeDocument/2006/relationships/hyperlink" Target="https://podminky.urs.cz/item/CS_URS_2024_01/039203000" TargetMode="External" /><Relationship Id="rId12" Type="http://schemas.openxmlformats.org/officeDocument/2006/relationships/hyperlink" Target="https://podminky.urs.cz/item/CS_URS_2024_01/040001000" TargetMode="External" /><Relationship Id="rId13" Type="http://schemas.openxmlformats.org/officeDocument/2006/relationships/hyperlink" Target="https://podminky.urs.cz/item/CS_URS_2024_01/045002000" TargetMode="External" /><Relationship Id="rId14" Type="http://schemas.openxmlformats.org/officeDocument/2006/relationships/hyperlink" Target="https://podminky.urs.cz/item/CS_URS_2024_01/071002000" TargetMode="External" /><Relationship Id="rId15" Type="http://schemas.openxmlformats.org/officeDocument/2006/relationships/hyperlink" Target="https://podminky.urs.cz/item/CS_URS_2024_01/094002000" TargetMode="External" /><Relationship Id="rId16" Type="http://schemas.openxmlformats.org/officeDocument/2006/relationships/drawing" Target="../drawings/drawing21.xml" /></Relationships>
</file>

<file path=xl/worksheets/_rels/sheet22.xml.rels>&#65279;<?xml version="1.0" encoding="utf-8"?><Relationships xmlns="http://schemas.openxmlformats.org/package/2006/relationships"><Relationship Id="rId1" Type="http://schemas.openxmlformats.org/officeDocument/2006/relationships/drawing" Target="../drawings/drawing22.xml" /></Relationships>
</file>

<file path=xl/worksheets/_rels/sheet23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3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1/411133902" TargetMode="External" /><Relationship Id="rId2" Type="http://schemas.openxmlformats.org/officeDocument/2006/relationships/hyperlink" Target="https://podminky.urs.cz/item/CS_URS_2024_01/411133903" TargetMode="External" /><Relationship Id="rId3" Type="http://schemas.openxmlformats.org/officeDocument/2006/relationships/hyperlink" Target="https://podminky.urs.cz/item/CS_URS_2024_01/631342232" TargetMode="External" /><Relationship Id="rId4" Type="http://schemas.openxmlformats.org/officeDocument/2006/relationships/hyperlink" Target="https://podminky.urs.cz/item/CS_URS_2024_01/632481215" TargetMode="External" /><Relationship Id="rId5" Type="http://schemas.openxmlformats.org/officeDocument/2006/relationships/hyperlink" Target="https://podminky.urs.cz/item/CS_URS_2024_01/998012022" TargetMode="External" /><Relationship Id="rId6" Type="http://schemas.openxmlformats.org/officeDocument/2006/relationships/hyperlink" Target="https://podminky.urs.cz/item/CS_URS_2024_01/712341659" TargetMode="External" /><Relationship Id="rId7" Type="http://schemas.openxmlformats.org/officeDocument/2006/relationships/hyperlink" Target="https://podminky.urs.cz/item/CS_URS_2024_01/712771223" TargetMode="External" /><Relationship Id="rId8" Type="http://schemas.openxmlformats.org/officeDocument/2006/relationships/hyperlink" Target="https://podminky.urs.cz/item/CS_URS_2024_01/998712102" TargetMode="External" /><Relationship Id="rId9" Type="http://schemas.openxmlformats.org/officeDocument/2006/relationships/hyperlink" Target="https://podminky.urs.cz/item/CS_URS_2024_01/764224411" TargetMode="External" /><Relationship Id="rId10" Type="http://schemas.openxmlformats.org/officeDocument/2006/relationships/hyperlink" Target="https://podminky.urs.cz/item/CS_URS_2024_01/998764102" TargetMode="External" /><Relationship Id="rId11" Type="http://schemas.openxmlformats.org/officeDocument/2006/relationships/hyperlink" Target="https://podminky.urs.cz/item/CS_URS_2024_01/013294000" TargetMode="External" /><Relationship Id="rId12" Type="http://schemas.openxmlformats.org/officeDocument/2006/relationships/drawing" Target="../drawings/drawing3.xml" /></Relationships>
</file>

<file path=xl/worksheets/_rels/sheet4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1/348401130" TargetMode="External" /><Relationship Id="rId2" Type="http://schemas.openxmlformats.org/officeDocument/2006/relationships/hyperlink" Target="https://podminky.urs.cz/item/CS_URS_2024_01/579211116" TargetMode="External" /><Relationship Id="rId3" Type="http://schemas.openxmlformats.org/officeDocument/2006/relationships/hyperlink" Target="https://podminky.urs.cz/item/CS_URS_2024_01/621221011" TargetMode="External" /><Relationship Id="rId4" Type="http://schemas.openxmlformats.org/officeDocument/2006/relationships/hyperlink" Target="https://podminky.urs.cz/item/CS_URS_2024_01/621221021" TargetMode="External" /><Relationship Id="rId5" Type="http://schemas.openxmlformats.org/officeDocument/2006/relationships/hyperlink" Target="https://podminky.urs.cz/item/CS_URS_2024_01/622143004" TargetMode="External" /><Relationship Id="rId6" Type="http://schemas.openxmlformats.org/officeDocument/2006/relationships/hyperlink" Target="https://podminky.urs.cz/item/CS_URS_2024_01/622221011" TargetMode="External" /><Relationship Id="rId7" Type="http://schemas.openxmlformats.org/officeDocument/2006/relationships/hyperlink" Target="https://podminky.urs.cz/item/CS_URS_2024_01/622221031" TargetMode="External" /><Relationship Id="rId8" Type="http://schemas.openxmlformats.org/officeDocument/2006/relationships/hyperlink" Target="https://podminky.urs.cz/item/CS_URS_2024_01/622221041" TargetMode="External" /><Relationship Id="rId9" Type="http://schemas.openxmlformats.org/officeDocument/2006/relationships/hyperlink" Target="https://podminky.urs.cz/item/CS_URS_2024_01/622252001" TargetMode="External" /><Relationship Id="rId10" Type="http://schemas.openxmlformats.org/officeDocument/2006/relationships/hyperlink" Target="https://podminky.urs.cz/item/CS_URS_2024_01/622252002" TargetMode="External" /><Relationship Id="rId11" Type="http://schemas.openxmlformats.org/officeDocument/2006/relationships/hyperlink" Target="https://podminky.urs.cz/item/CS_URS_2024_01/622521022" TargetMode="External" /><Relationship Id="rId12" Type="http://schemas.openxmlformats.org/officeDocument/2006/relationships/hyperlink" Target="https://podminky.urs.cz/item/CS_URS_2024_01/941311112" TargetMode="External" /><Relationship Id="rId13" Type="http://schemas.openxmlformats.org/officeDocument/2006/relationships/hyperlink" Target="https://podminky.urs.cz/item/CS_URS_2024_01/941311212" TargetMode="External" /><Relationship Id="rId14" Type="http://schemas.openxmlformats.org/officeDocument/2006/relationships/hyperlink" Target="https://podminky.urs.cz/item/CS_URS_2024_01/941311812" TargetMode="External" /><Relationship Id="rId15" Type="http://schemas.openxmlformats.org/officeDocument/2006/relationships/hyperlink" Target="https://podminky.urs.cz/item/CS_URS_2024_01/998012022" TargetMode="External" /><Relationship Id="rId16" Type="http://schemas.openxmlformats.org/officeDocument/2006/relationships/hyperlink" Target="https://podminky.urs.cz/item/CS_URS_2024_01/713114424" TargetMode="External" /><Relationship Id="rId17" Type="http://schemas.openxmlformats.org/officeDocument/2006/relationships/hyperlink" Target="https://podminky.urs.cz/item/CS_URS_2024_01/713121111" TargetMode="External" /><Relationship Id="rId18" Type="http://schemas.openxmlformats.org/officeDocument/2006/relationships/hyperlink" Target="https://podminky.urs.cz/item/CS_URS_2024_01/713141135" TargetMode="External" /><Relationship Id="rId19" Type="http://schemas.openxmlformats.org/officeDocument/2006/relationships/hyperlink" Target="https://podminky.urs.cz/item/CS_URS_2024_01/998713102" TargetMode="External" /><Relationship Id="rId20" Type="http://schemas.openxmlformats.org/officeDocument/2006/relationships/hyperlink" Target="https://podminky.urs.cz/item/CS_URS_2024_01/767995115" TargetMode="External" /><Relationship Id="rId21" Type="http://schemas.openxmlformats.org/officeDocument/2006/relationships/hyperlink" Target="https://podminky.urs.cz/item/CS_URS_2024_01/998767102" TargetMode="External" /><Relationship Id="rId22" Type="http://schemas.openxmlformats.org/officeDocument/2006/relationships/hyperlink" Target="https://podminky.urs.cz/item/CS_URS_2024_01/783827123" TargetMode="External" /><Relationship Id="rId23" Type="http://schemas.openxmlformats.org/officeDocument/2006/relationships/hyperlink" Target="https://podminky.urs.cz/item/CS_URS_2024_01/786623001" TargetMode="External" /><Relationship Id="rId24" Type="http://schemas.openxmlformats.org/officeDocument/2006/relationships/hyperlink" Target="https://podminky.urs.cz/item/CS_URS_2024_01/786623003" TargetMode="External" /><Relationship Id="rId25" Type="http://schemas.openxmlformats.org/officeDocument/2006/relationships/hyperlink" Target="https://podminky.urs.cz/item/CS_URS_2024_01/786623005" TargetMode="External" /><Relationship Id="rId26" Type="http://schemas.openxmlformats.org/officeDocument/2006/relationships/hyperlink" Target="https://podminky.urs.cz/item/CS_URS_2024_01/786623041" TargetMode="External" /><Relationship Id="rId27" Type="http://schemas.openxmlformats.org/officeDocument/2006/relationships/hyperlink" Target="https://podminky.urs.cz/item/CS_URS_2024_01/786623043" TargetMode="External" /><Relationship Id="rId28" Type="http://schemas.openxmlformats.org/officeDocument/2006/relationships/hyperlink" Target="https://podminky.urs.cz/item/CS_URS_2024_01/786623045" TargetMode="External" /><Relationship Id="rId29" Type="http://schemas.openxmlformats.org/officeDocument/2006/relationships/hyperlink" Target="https://podminky.urs.cz/item/CS_URS_2024_01/998786102" TargetMode="External" /><Relationship Id="rId30" Type="http://schemas.openxmlformats.org/officeDocument/2006/relationships/hyperlink" Target="https://podminky.urs.cz/item/CS_URS_2024_01/013294000" TargetMode="External" /><Relationship Id="rId31" Type="http://schemas.openxmlformats.org/officeDocument/2006/relationships/drawing" Target="../drawings/drawing4.xml" /></Relationships>
</file>

<file path=xl/worksheets/_rels/sheet5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1/311272031" TargetMode="External" /><Relationship Id="rId2" Type="http://schemas.openxmlformats.org/officeDocument/2006/relationships/hyperlink" Target="https://podminky.urs.cz/item/CS_URS_2024_01/311272111" TargetMode="External" /><Relationship Id="rId3" Type="http://schemas.openxmlformats.org/officeDocument/2006/relationships/hyperlink" Target="https://podminky.urs.cz/item/CS_URS_2024_01/311272211" TargetMode="External" /><Relationship Id="rId4" Type="http://schemas.openxmlformats.org/officeDocument/2006/relationships/hyperlink" Target="https://podminky.urs.cz/item/CS_URS_2024_01/317143434" TargetMode="External" /><Relationship Id="rId5" Type="http://schemas.openxmlformats.org/officeDocument/2006/relationships/hyperlink" Target="https://podminky.urs.cz/item/CS_URS_2024_01/317143451" TargetMode="External" /><Relationship Id="rId6" Type="http://schemas.openxmlformats.org/officeDocument/2006/relationships/hyperlink" Target="https://podminky.urs.cz/item/CS_URS_2024_01/317143453" TargetMode="External" /><Relationship Id="rId7" Type="http://schemas.openxmlformats.org/officeDocument/2006/relationships/hyperlink" Target="https://podminky.urs.cz/item/CS_URS_2024_01/317143454" TargetMode="External" /><Relationship Id="rId8" Type="http://schemas.openxmlformats.org/officeDocument/2006/relationships/hyperlink" Target="https://podminky.urs.cz/item/CS_URS_2024_01/317143456" TargetMode="External" /><Relationship Id="rId9" Type="http://schemas.openxmlformats.org/officeDocument/2006/relationships/hyperlink" Target="https://podminky.urs.cz/item/CS_URS_2024_01/330321810" TargetMode="External" /><Relationship Id="rId10" Type="http://schemas.openxmlformats.org/officeDocument/2006/relationships/hyperlink" Target="https://podminky.urs.cz/item/CS_URS_2024_01/331351121" TargetMode="External" /><Relationship Id="rId11" Type="http://schemas.openxmlformats.org/officeDocument/2006/relationships/hyperlink" Target="https://podminky.urs.cz/item/CS_URS_2024_01/331351122" TargetMode="External" /><Relationship Id="rId12" Type="http://schemas.openxmlformats.org/officeDocument/2006/relationships/hyperlink" Target="https://podminky.urs.cz/item/CS_URS_2024_01/331361821" TargetMode="External" /><Relationship Id="rId13" Type="http://schemas.openxmlformats.org/officeDocument/2006/relationships/hyperlink" Target="https://podminky.urs.cz/item/CS_URS_2024_01/411321616" TargetMode="External" /><Relationship Id="rId14" Type="http://schemas.openxmlformats.org/officeDocument/2006/relationships/hyperlink" Target="https://podminky.urs.cz/item/CS_URS_2024_01/411354209" TargetMode="External" /><Relationship Id="rId15" Type="http://schemas.openxmlformats.org/officeDocument/2006/relationships/hyperlink" Target="https://podminky.urs.cz/item/CS_URS_2024_01/411362021" TargetMode="External" /><Relationship Id="rId16" Type="http://schemas.openxmlformats.org/officeDocument/2006/relationships/hyperlink" Target="https://podminky.urs.cz/item/CS_URS_2024_01/413941123" TargetMode="External" /><Relationship Id="rId17" Type="http://schemas.openxmlformats.org/officeDocument/2006/relationships/hyperlink" Target="https://podminky.urs.cz/item/CS_URS_2024_01/413941125" TargetMode="External" /><Relationship Id="rId18" Type="http://schemas.openxmlformats.org/officeDocument/2006/relationships/hyperlink" Target="https://podminky.urs.cz/item/CS_URS_2024_01/434121416" TargetMode="External" /><Relationship Id="rId19" Type="http://schemas.openxmlformats.org/officeDocument/2006/relationships/hyperlink" Target="https://podminky.urs.cz/item/CS_URS_2024_01/611142001" TargetMode="External" /><Relationship Id="rId20" Type="http://schemas.openxmlformats.org/officeDocument/2006/relationships/hyperlink" Target="https://podminky.urs.cz/item/CS_URS_2024_01/611381036" TargetMode="External" /><Relationship Id="rId21" Type="http://schemas.openxmlformats.org/officeDocument/2006/relationships/hyperlink" Target="https://podminky.urs.cz/item/CS_URS_2024_01/612142001" TargetMode="External" /><Relationship Id="rId22" Type="http://schemas.openxmlformats.org/officeDocument/2006/relationships/hyperlink" Target="https://podminky.urs.cz/item/CS_URS_2024_01/612315411" TargetMode="External" /><Relationship Id="rId23" Type="http://schemas.openxmlformats.org/officeDocument/2006/relationships/hyperlink" Target="https://podminky.urs.cz/item/CS_URS_2024_01/612381036" TargetMode="External" /><Relationship Id="rId24" Type="http://schemas.openxmlformats.org/officeDocument/2006/relationships/hyperlink" Target="https://podminky.urs.cz/item/CS_URS_2024_01/631311117" TargetMode="External" /><Relationship Id="rId25" Type="http://schemas.openxmlformats.org/officeDocument/2006/relationships/hyperlink" Target="https://podminky.urs.cz/item/CS_URS_2024_01/631311135" TargetMode="External" /><Relationship Id="rId26" Type="http://schemas.openxmlformats.org/officeDocument/2006/relationships/hyperlink" Target="https://podminky.urs.cz/item/CS_URS_2024_01/631319011" TargetMode="External" /><Relationship Id="rId27" Type="http://schemas.openxmlformats.org/officeDocument/2006/relationships/hyperlink" Target="https://podminky.urs.cz/item/CS_URS_2024_01/631319023" TargetMode="External" /><Relationship Id="rId28" Type="http://schemas.openxmlformats.org/officeDocument/2006/relationships/hyperlink" Target="https://podminky.urs.cz/item/CS_URS_2024_01/631319171" TargetMode="External" /><Relationship Id="rId29" Type="http://schemas.openxmlformats.org/officeDocument/2006/relationships/hyperlink" Target="https://podminky.urs.cz/item/CS_URS_2024_01/631362021" TargetMode="External" /><Relationship Id="rId30" Type="http://schemas.openxmlformats.org/officeDocument/2006/relationships/hyperlink" Target="https://podminky.urs.cz/item/CS_URS_2024_01/632451214" TargetMode="External" /><Relationship Id="rId31" Type="http://schemas.openxmlformats.org/officeDocument/2006/relationships/hyperlink" Target="https://podminky.urs.cz/item/CS_URS_2024_01/632451291" TargetMode="External" /><Relationship Id="rId32" Type="http://schemas.openxmlformats.org/officeDocument/2006/relationships/hyperlink" Target="https://podminky.urs.cz/item/CS_URS_2024_01/632481213" TargetMode="External" /><Relationship Id="rId33" Type="http://schemas.openxmlformats.org/officeDocument/2006/relationships/hyperlink" Target="https://podminky.urs.cz/item/CS_URS_2024_01/642942111" TargetMode="External" /><Relationship Id="rId34" Type="http://schemas.openxmlformats.org/officeDocument/2006/relationships/hyperlink" Target="https://podminky.urs.cz/item/CS_URS_2024_01/642942221" TargetMode="External" /><Relationship Id="rId35" Type="http://schemas.openxmlformats.org/officeDocument/2006/relationships/hyperlink" Target="https://podminky.urs.cz/item/CS_URS_2024_01/642945111" TargetMode="External" /><Relationship Id="rId36" Type="http://schemas.openxmlformats.org/officeDocument/2006/relationships/hyperlink" Target="https://podminky.urs.cz/item/CS_URS_2024_01/642945112" TargetMode="External" /><Relationship Id="rId37" Type="http://schemas.openxmlformats.org/officeDocument/2006/relationships/hyperlink" Target="https://podminky.urs.cz/item/CS_URS_2024_01/943321131" TargetMode="External" /><Relationship Id="rId38" Type="http://schemas.openxmlformats.org/officeDocument/2006/relationships/hyperlink" Target="https://podminky.urs.cz/item/CS_URS_2024_01/943321231" TargetMode="External" /><Relationship Id="rId39" Type="http://schemas.openxmlformats.org/officeDocument/2006/relationships/hyperlink" Target="https://podminky.urs.cz/item/CS_URS_2024_01/943321831" TargetMode="External" /><Relationship Id="rId40" Type="http://schemas.openxmlformats.org/officeDocument/2006/relationships/hyperlink" Target="https://podminky.urs.cz/item/CS_URS_2024_01/949101111" TargetMode="External" /><Relationship Id="rId41" Type="http://schemas.openxmlformats.org/officeDocument/2006/relationships/hyperlink" Target="https://podminky.urs.cz/item/CS_URS_2024_01/949221111" TargetMode="External" /><Relationship Id="rId42" Type="http://schemas.openxmlformats.org/officeDocument/2006/relationships/hyperlink" Target="https://podminky.urs.cz/item/CS_URS_2024_01/949221211" TargetMode="External" /><Relationship Id="rId43" Type="http://schemas.openxmlformats.org/officeDocument/2006/relationships/hyperlink" Target="https://podminky.urs.cz/item/CS_URS_2024_01/949221811" TargetMode="External" /><Relationship Id="rId44" Type="http://schemas.openxmlformats.org/officeDocument/2006/relationships/hyperlink" Target="https://podminky.urs.cz/item/CS_URS_2024_01/953943211" TargetMode="External" /><Relationship Id="rId45" Type="http://schemas.openxmlformats.org/officeDocument/2006/relationships/hyperlink" Target="https://podminky.urs.cz/item/CS_URS_2024_01/963051213" TargetMode="External" /><Relationship Id="rId46" Type="http://schemas.openxmlformats.org/officeDocument/2006/relationships/hyperlink" Target="https://podminky.urs.cz/item/CS_URS_2024_01/973031514" TargetMode="External" /><Relationship Id="rId47" Type="http://schemas.openxmlformats.org/officeDocument/2006/relationships/hyperlink" Target="https://podminky.urs.cz/item/CS_URS_2024_01/975111141" TargetMode="External" /><Relationship Id="rId48" Type="http://schemas.openxmlformats.org/officeDocument/2006/relationships/hyperlink" Target="https://podminky.urs.cz/item/CS_URS_2024_01/975111142" TargetMode="External" /><Relationship Id="rId49" Type="http://schemas.openxmlformats.org/officeDocument/2006/relationships/hyperlink" Target="https://podminky.urs.cz/item/CS_URS_2024_01/975111143" TargetMode="External" /><Relationship Id="rId50" Type="http://schemas.openxmlformats.org/officeDocument/2006/relationships/hyperlink" Target="https://podminky.urs.cz/item/CS_URS_2024_01/993211111" TargetMode="External" /><Relationship Id="rId51" Type="http://schemas.openxmlformats.org/officeDocument/2006/relationships/hyperlink" Target="https://podminky.urs.cz/item/CS_URS_2024_01/993211119" TargetMode="External" /><Relationship Id="rId52" Type="http://schemas.openxmlformats.org/officeDocument/2006/relationships/hyperlink" Target="https://podminky.urs.cz/item/CS_URS_2024_01/997013113" TargetMode="External" /><Relationship Id="rId53" Type="http://schemas.openxmlformats.org/officeDocument/2006/relationships/hyperlink" Target="https://podminky.urs.cz/item/CS_URS_2024_01/997013501" TargetMode="External" /><Relationship Id="rId54" Type="http://schemas.openxmlformats.org/officeDocument/2006/relationships/hyperlink" Target="https://podminky.urs.cz/item/CS_URS_2024_01/997013509" TargetMode="External" /><Relationship Id="rId55" Type="http://schemas.openxmlformats.org/officeDocument/2006/relationships/hyperlink" Target="https://podminky.urs.cz/item/CS_URS_2024_01/997013811" TargetMode="External" /><Relationship Id="rId56" Type="http://schemas.openxmlformats.org/officeDocument/2006/relationships/hyperlink" Target="https://podminky.urs.cz/item/CS_URS_2024_01/997013869" TargetMode="External" /><Relationship Id="rId57" Type="http://schemas.openxmlformats.org/officeDocument/2006/relationships/hyperlink" Target="https://podminky.urs.cz/item/CS_URS_2024_01/998012022" TargetMode="External" /><Relationship Id="rId58" Type="http://schemas.openxmlformats.org/officeDocument/2006/relationships/hyperlink" Target="https://podminky.urs.cz/item/CS_URS_2024_01/713120823" TargetMode="External" /><Relationship Id="rId59" Type="http://schemas.openxmlformats.org/officeDocument/2006/relationships/hyperlink" Target="https://podminky.urs.cz/item/CS_URS_2024_01/762331812" TargetMode="External" /><Relationship Id="rId60" Type="http://schemas.openxmlformats.org/officeDocument/2006/relationships/hyperlink" Target="https://podminky.urs.cz/item/CS_URS_2024_01/762331813" TargetMode="External" /><Relationship Id="rId61" Type="http://schemas.openxmlformats.org/officeDocument/2006/relationships/hyperlink" Target="https://podminky.urs.cz/item/CS_URS_2024_01/762331814" TargetMode="External" /><Relationship Id="rId62" Type="http://schemas.openxmlformats.org/officeDocument/2006/relationships/hyperlink" Target="https://podminky.urs.cz/item/CS_URS_2024_01/762341811" TargetMode="External" /><Relationship Id="rId63" Type="http://schemas.openxmlformats.org/officeDocument/2006/relationships/hyperlink" Target="https://podminky.urs.cz/item/CS_URS_2024_01/762342811" TargetMode="External" /><Relationship Id="rId64" Type="http://schemas.openxmlformats.org/officeDocument/2006/relationships/hyperlink" Target="https://podminky.urs.cz/item/CS_URS_2024_01/762522811" TargetMode="External" /><Relationship Id="rId65" Type="http://schemas.openxmlformats.org/officeDocument/2006/relationships/hyperlink" Target="https://podminky.urs.cz/item/CS_URS_2024_01/762526811" TargetMode="External" /><Relationship Id="rId66" Type="http://schemas.openxmlformats.org/officeDocument/2006/relationships/hyperlink" Target="https://podminky.urs.cz/item/CS_URS_2024_01/763111360" TargetMode="External" /><Relationship Id="rId67" Type="http://schemas.openxmlformats.org/officeDocument/2006/relationships/hyperlink" Target="https://podminky.urs.cz/item/CS_URS_2024_01/763112325" TargetMode="External" /><Relationship Id="rId68" Type="http://schemas.openxmlformats.org/officeDocument/2006/relationships/hyperlink" Target="https://podminky.urs.cz/item/CS_URS_2024_01/763131421" TargetMode="External" /><Relationship Id="rId69" Type="http://schemas.openxmlformats.org/officeDocument/2006/relationships/hyperlink" Target="https://podminky.urs.cz/item/CS_URS_2024_01/763131461" TargetMode="External" /><Relationship Id="rId70" Type="http://schemas.openxmlformats.org/officeDocument/2006/relationships/hyperlink" Target="https://podminky.urs.cz/item/CS_URS_2024_01/763131712" TargetMode="External" /><Relationship Id="rId71" Type="http://schemas.openxmlformats.org/officeDocument/2006/relationships/hyperlink" Target="https://podminky.urs.cz/item/CS_URS_2024_01/763135102" TargetMode="External" /><Relationship Id="rId72" Type="http://schemas.openxmlformats.org/officeDocument/2006/relationships/hyperlink" Target="https://podminky.urs.cz/item/CS_URS_2024_01/763135701" TargetMode="External" /><Relationship Id="rId73" Type="http://schemas.openxmlformats.org/officeDocument/2006/relationships/hyperlink" Target="https://podminky.urs.cz/item/CS_URS_2024_01/763181311" TargetMode="External" /><Relationship Id="rId74" Type="http://schemas.openxmlformats.org/officeDocument/2006/relationships/hyperlink" Target="https://podminky.urs.cz/item/CS_URS_2024_01/763411111" TargetMode="External" /><Relationship Id="rId75" Type="http://schemas.openxmlformats.org/officeDocument/2006/relationships/hyperlink" Target="https://podminky.urs.cz/item/CS_URS_2024_01/763411121" TargetMode="External" /><Relationship Id="rId76" Type="http://schemas.openxmlformats.org/officeDocument/2006/relationships/hyperlink" Target="https://podminky.urs.cz/item/CS_URS_2024_01/998763302" TargetMode="External" /><Relationship Id="rId77" Type="http://schemas.openxmlformats.org/officeDocument/2006/relationships/hyperlink" Target="https://podminky.urs.cz/item/CS_URS_2024_01/764226402" TargetMode="External" /><Relationship Id="rId78" Type="http://schemas.openxmlformats.org/officeDocument/2006/relationships/hyperlink" Target="https://podminky.urs.cz/item/CS_URS_2024_01/764226404" TargetMode="External" /><Relationship Id="rId79" Type="http://schemas.openxmlformats.org/officeDocument/2006/relationships/hyperlink" Target="https://podminky.urs.cz/item/CS_URS_2024_01/998764102" TargetMode="External" /><Relationship Id="rId80" Type="http://schemas.openxmlformats.org/officeDocument/2006/relationships/hyperlink" Target="https://podminky.urs.cz/item/CS_URS_2024_01/765111801" TargetMode="External" /><Relationship Id="rId81" Type="http://schemas.openxmlformats.org/officeDocument/2006/relationships/hyperlink" Target="https://podminky.urs.cz/item/CS_URS_2024_01/766622132" TargetMode="External" /><Relationship Id="rId82" Type="http://schemas.openxmlformats.org/officeDocument/2006/relationships/hyperlink" Target="https://podminky.urs.cz/item/CS_URS_2024_01/766660001" TargetMode="External" /><Relationship Id="rId83" Type="http://schemas.openxmlformats.org/officeDocument/2006/relationships/hyperlink" Target="https://podminky.urs.cz/item/CS_URS_2024_01/766660002" TargetMode="External" /><Relationship Id="rId84" Type="http://schemas.openxmlformats.org/officeDocument/2006/relationships/hyperlink" Target="https://podminky.urs.cz/item/CS_URS_2024_01/766660011" TargetMode="External" /><Relationship Id="rId85" Type="http://schemas.openxmlformats.org/officeDocument/2006/relationships/hyperlink" Target="https://podminky.urs.cz/item/CS_URS_2024_01/766660021" TargetMode="External" /><Relationship Id="rId86" Type="http://schemas.openxmlformats.org/officeDocument/2006/relationships/hyperlink" Target="https://podminky.urs.cz/item/CS_URS_2024_01/766660031" TargetMode="External" /><Relationship Id="rId87" Type="http://schemas.openxmlformats.org/officeDocument/2006/relationships/hyperlink" Target="https://podminky.urs.cz/item/CS_URS_2024_01/766660382" TargetMode="External" /><Relationship Id="rId88" Type="http://schemas.openxmlformats.org/officeDocument/2006/relationships/hyperlink" Target="https://podminky.urs.cz/item/CS_URS_2024_01/766660431" TargetMode="External" /><Relationship Id="rId89" Type="http://schemas.openxmlformats.org/officeDocument/2006/relationships/hyperlink" Target="https://podminky.urs.cz/item/CS_URS_2024_01/766660471" TargetMode="External" /><Relationship Id="rId90" Type="http://schemas.openxmlformats.org/officeDocument/2006/relationships/hyperlink" Target="https://podminky.urs.cz/item/CS_URS_2024_01/766671026" TargetMode="External" /><Relationship Id="rId91" Type="http://schemas.openxmlformats.org/officeDocument/2006/relationships/hyperlink" Target="https://podminky.urs.cz/item/CS_URS_2024_01/766671029" TargetMode="External" /><Relationship Id="rId92" Type="http://schemas.openxmlformats.org/officeDocument/2006/relationships/hyperlink" Target="https://podminky.urs.cz/item/CS_URS_2024_01/766694116" TargetMode="External" /><Relationship Id="rId93" Type="http://schemas.openxmlformats.org/officeDocument/2006/relationships/hyperlink" Target="https://podminky.urs.cz/item/CS_URS_2024_01/766821112" TargetMode="External" /><Relationship Id="rId94" Type="http://schemas.openxmlformats.org/officeDocument/2006/relationships/hyperlink" Target="https://podminky.urs.cz/item/CS_URS_2024_01/766821142" TargetMode="External" /><Relationship Id="rId95" Type="http://schemas.openxmlformats.org/officeDocument/2006/relationships/hyperlink" Target="https://podminky.urs.cz/item/CS_URS_2024_01/998766102" TargetMode="External" /><Relationship Id="rId96" Type="http://schemas.openxmlformats.org/officeDocument/2006/relationships/hyperlink" Target="https://podminky.urs.cz/item/CS_URS_2024_01/767131112.R" TargetMode="External" /><Relationship Id="rId97" Type="http://schemas.openxmlformats.org/officeDocument/2006/relationships/hyperlink" Target="https://podminky.urs.cz/item/CS_URS_2024_01/767165111" TargetMode="External" /><Relationship Id="rId98" Type="http://schemas.openxmlformats.org/officeDocument/2006/relationships/hyperlink" Target="https://podminky.urs.cz/item/CS_URS_2024_01/767210114" TargetMode="External" /><Relationship Id="rId99" Type="http://schemas.openxmlformats.org/officeDocument/2006/relationships/hyperlink" Target="https://podminky.urs.cz/item/CS_URS_2024_01/767220410" TargetMode="External" /><Relationship Id="rId100" Type="http://schemas.openxmlformats.org/officeDocument/2006/relationships/hyperlink" Target="https://podminky.urs.cz/item/CS_URS_2024_01/767640111" TargetMode="External" /><Relationship Id="rId101" Type="http://schemas.openxmlformats.org/officeDocument/2006/relationships/hyperlink" Target="https://podminky.urs.cz/item/CS_URS_2024_01/767640113" TargetMode="External" /><Relationship Id="rId102" Type="http://schemas.openxmlformats.org/officeDocument/2006/relationships/hyperlink" Target="https://podminky.urs.cz/item/CS_URS_2024_01/767881128" TargetMode="External" /><Relationship Id="rId103" Type="http://schemas.openxmlformats.org/officeDocument/2006/relationships/hyperlink" Target="https://podminky.urs.cz/item/CS_URS_2024_01/767881141" TargetMode="External" /><Relationship Id="rId104" Type="http://schemas.openxmlformats.org/officeDocument/2006/relationships/hyperlink" Target="https://podminky.urs.cz/item/CS_URS_2024_01/767881161" TargetMode="External" /><Relationship Id="rId105" Type="http://schemas.openxmlformats.org/officeDocument/2006/relationships/hyperlink" Target="https://podminky.urs.cz/item/CS_URS_2024_01/998767102" TargetMode="External" /><Relationship Id="rId106" Type="http://schemas.openxmlformats.org/officeDocument/2006/relationships/hyperlink" Target="https://podminky.urs.cz/item/CS_URS_2024_01/771121011" TargetMode="External" /><Relationship Id="rId107" Type="http://schemas.openxmlformats.org/officeDocument/2006/relationships/hyperlink" Target="https://podminky.urs.cz/item/CS_URS_2024_01/771274124" TargetMode="External" /><Relationship Id="rId108" Type="http://schemas.openxmlformats.org/officeDocument/2006/relationships/hyperlink" Target="https://podminky.urs.cz/item/CS_URS_2024_01/771274241" TargetMode="External" /><Relationship Id="rId109" Type="http://schemas.openxmlformats.org/officeDocument/2006/relationships/hyperlink" Target="https://podminky.urs.cz/item/CS_URS_2024_01/771474122" TargetMode="External" /><Relationship Id="rId110" Type="http://schemas.openxmlformats.org/officeDocument/2006/relationships/hyperlink" Target="https://podminky.urs.cz/item/CS_URS_2024_01/771574112" TargetMode="External" /><Relationship Id="rId111" Type="http://schemas.openxmlformats.org/officeDocument/2006/relationships/hyperlink" Target="https://podminky.urs.cz/item/CS_URS_2024_01/771577211" TargetMode="External" /><Relationship Id="rId112" Type="http://schemas.openxmlformats.org/officeDocument/2006/relationships/hyperlink" Target="https://podminky.urs.cz/item/CS_URS_2024_01/771591112" TargetMode="External" /><Relationship Id="rId113" Type="http://schemas.openxmlformats.org/officeDocument/2006/relationships/hyperlink" Target="https://podminky.urs.cz/item/CS_URS_2024_01/998771102" TargetMode="External" /><Relationship Id="rId114" Type="http://schemas.openxmlformats.org/officeDocument/2006/relationships/hyperlink" Target="https://podminky.urs.cz/item/CS_URS_2024_01/776111311" TargetMode="External" /><Relationship Id="rId115" Type="http://schemas.openxmlformats.org/officeDocument/2006/relationships/hyperlink" Target="https://podminky.urs.cz/item/CS_URS_2024_01/776121321" TargetMode="External" /><Relationship Id="rId116" Type="http://schemas.openxmlformats.org/officeDocument/2006/relationships/hyperlink" Target="https://podminky.urs.cz/item/CS_URS_2024_01/776251111" TargetMode="External" /><Relationship Id="rId117" Type="http://schemas.openxmlformats.org/officeDocument/2006/relationships/hyperlink" Target="https://podminky.urs.cz/item/CS_URS_2024_01/776251411" TargetMode="External" /><Relationship Id="rId118" Type="http://schemas.openxmlformats.org/officeDocument/2006/relationships/hyperlink" Target="https://podminky.urs.cz/item/CS_URS_2024_01/776421111" TargetMode="External" /><Relationship Id="rId119" Type="http://schemas.openxmlformats.org/officeDocument/2006/relationships/hyperlink" Target="https://podminky.urs.cz/item/CS_URS_2024_01/776421711" TargetMode="External" /><Relationship Id="rId120" Type="http://schemas.openxmlformats.org/officeDocument/2006/relationships/hyperlink" Target="https://podminky.urs.cz/item/CS_URS_2024_01/998776102" TargetMode="External" /><Relationship Id="rId121" Type="http://schemas.openxmlformats.org/officeDocument/2006/relationships/hyperlink" Target="https://podminky.urs.cz/item/CS_URS_2024_01/777111111" TargetMode="External" /><Relationship Id="rId122" Type="http://schemas.openxmlformats.org/officeDocument/2006/relationships/hyperlink" Target="https://podminky.urs.cz/item/CS_URS_2024_01/777131111" TargetMode="External" /><Relationship Id="rId123" Type="http://schemas.openxmlformats.org/officeDocument/2006/relationships/hyperlink" Target="https://podminky.urs.cz/item/CS_URS_2024_01/777611121" TargetMode="External" /><Relationship Id="rId124" Type="http://schemas.openxmlformats.org/officeDocument/2006/relationships/hyperlink" Target="https://podminky.urs.cz/item/CS_URS_2024_01/777612103" TargetMode="External" /><Relationship Id="rId125" Type="http://schemas.openxmlformats.org/officeDocument/2006/relationships/hyperlink" Target="https://podminky.urs.cz/item/CS_URS_2024_01/998777102" TargetMode="External" /><Relationship Id="rId126" Type="http://schemas.openxmlformats.org/officeDocument/2006/relationships/hyperlink" Target="https://podminky.urs.cz/item/CS_URS_2024_01/781121011" TargetMode="External" /><Relationship Id="rId127" Type="http://schemas.openxmlformats.org/officeDocument/2006/relationships/hyperlink" Target="https://podminky.urs.cz/item/CS_URS_2024_01/781131112" TargetMode="External" /><Relationship Id="rId128" Type="http://schemas.openxmlformats.org/officeDocument/2006/relationships/hyperlink" Target="https://podminky.urs.cz/item/CS_URS_2024_01/781131232" TargetMode="External" /><Relationship Id="rId129" Type="http://schemas.openxmlformats.org/officeDocument/2006/relationships/hyperlink" Target="https://podminky.urs.cz/item/CS_URS_2024_01/781472217" TargetMode="External" /><Relationship Id="rId130" Type="http://schemas.openxmlformats.org/officeDocument/2006/relationships/hyperlink" Target="https://podminky.urs.cz/item/CS_URS_2024_01/781472291" TargetMode="External" /><Relationship Id="rId131" Type="http://schemas.openxmlformats.org/officeDocument/2006/relationships/hyperlink" Target="https://podminky.urs.cz/item/CS_URS_2024_01/781495115" TargetMode="External" /><Relationship Id="rId132" Type="http://schemas.openxmlformats.org/officeDocument/2006/relationships/hyperlink" Target="https://podminky.urs.cz/item/CS_URS_2024_01/998781102" TargetMode="External" /><Relationship Id="rId133" Type="http://schemas.openxmlformats.org/officeDocument/2006/relationships/hyperlink" Target="https://podminky.urs.cz/item/CS_URS_2024_01/783301311" TargetMode="External" /><Relationship Id="rId134" Type="http://schemas.openxmlformats.org/officeDocument/2006/relationships/hyperlink" Target="https://podminky.urs.cz/item/CS_URS_2024_01/783301401" TargetMode="External" /><Relationship Id="rId135" Type="http://schemas.openxmlformats.org/officeDocument/2006/relationships/hyperlink" Target="https://podminky.urs.cz/item/CS_URS_2024_01/783334201" TargetMode="External" /><Relationship Id="rId136" Type="http://schemas.openxmlformats.org/officeDocument/2006/relationships/hyperlink" Target="https://podminky.urs.cz/item/CS_URS_2024_01/783335101" TargetMode="External" /><Relationship Id="rId137" Type="http://schemas.openxmlformats.org/officeDocument/2006/relationships/hyperlink" Target="https://podminky.urs.cz/item/CS_URS_2024_01/783347101" TargetMode="External" /><Relationship Id="rId138" Type="http://schemas.openxmlformats.org/officeDocument/2006/relationships/hyperlink" Target="https://podminky.urs.cz/item/CS_URS_2024_01/783827123" TargetMode="External" /><Relationship Id="rId139" Type="http://schemas.openxmlformats.org/officeDocument/2006/relationships/hyperlink" Target="https://podminky.urs.cz/item/CS_URS_2024_01/784121001" TargetMode="External" /><Relationship Id="rId140" Type="http://schemas.openxmlformats.org/officeDocument/2006/relationships/hyperlink" Target="https://podminky.urs.cz/item/CS_URS_2024_01/784171101" TargetMode="External" /><Relationship Id="rId141" Type="http://schemas.openxmlformats.org/officeDocument/2006/relationships/hyperlink" Target="https://podminky.urs.cz/item/CS_URS_2024_01/784171111" TargetMode="External" /><Relationship Id="rId142" Type="http://schemas.openxmlformats.org/officeDocument/2006/relationships/hyperlink" Target="https://podminky.urs.cz/item/CS_URS_2024_01/784181101" TargetMode="External" /><Relationship Id="rId143" Type="http://schemas.openxmlformats.org/officeDocument/2006/relationships/hyperlink" Target="https://podminky.urs.cz/item/CS_URS_2024_01/784181107" TargetMode="External" /><Relationship Id="rId144" Type="http://schemas.openxmlformats.org/officeDocument/2006/relationships/hyperlink" Target="https://podminky.urs.cz/item/CS_URS_2024_01/784221101" TargetMode="External" /><Relationship Id="rId145" Type="http://schemas.openxmlformats.org/officeDocument/2006/relationships/hyperlink" Target="https://podminky.urs.cz/item/CS_URS_2024_01/784221107" TargetMode="External" /><Relationship Id="rId146" Type="http://schemas.openxmlformats.org/officeDocument/2006/relationships/hyperlink" Target="https://podminky.urs.cz/item/CS_URS_2024_01/HZS1292" TargetMode="External" /><Relationship Id="rId147" Type="http://schemas.openxmlformats.org/officeDocument/2006/relationships/hyperlink" Target="https://podminky.urs.cz/item/CS_URS_2024_01/HZS2111" TargetMode="External" /><Relationship Id="rId148" Type="http://schemas.openxmlformats.org/officeDocument/2006/relationships/hyperlink" Target="https://podminky.urs.cz/item/CS_URS_2024_01/HZS2141" TargetMode="External" /><Relationship Id="rId149" Type="http://schemas.openxmlformats.org/officeDocument/2006/relationships/hyperlink" Target="https://podminky.urs.cz/item/CS_URS_2024_01/HZS2151" TargetMode="External" /><Relationship Id="rId150" Type="http://schemas.openxmlformats.org/officeDocument/2006/relationships/hyperlink" Target="https://podminky.urs.cz/item/CS_URS_2024_01/013294000" TargetMode="External" /><Relationship Id="rId151" Type="http://schemas.openxmlformats.org/officeDocument/2006/relationships/drawing" Target="../drawings/drawing5.xml" /></Relationships>
</file>

<file path=xl/worksheets/_rels/sheet6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1/413941121" TargetMode="External" /><Relationship Id="rId2" Type="http://schemas.openxmlformats.org/officeDocument/2006/relationships/hyperlink" Target="https://podminky.urs.cz/item/CS_URS_2024_01/413941123" TargetMode="External" /><Relationship Id="rId3" Type="http://schemas.openxmlformats.org/officeDocument/2006/relationships/hyperlink" Target="https://podminky.urs.cz/item/CS_URS_2024_01/413941125" TargetMode="External" /><Relationship Id="rId4" Type="http://schemas.openxmlformats.org/officeDocument/2006/relationships/hyperlink" Target="https://podminky.urs.cz/item/CS_URS_2024_01/417321818" TargetMode="External" /><Relationship Id="rId5" Type="http://schemas.openxmlformats.org/officeDocument/2006/relationships/hyperlink" Target="https://podminky.urs.cz/item/CS_URS_2024_01/417351115" TargetMode="External" /><Relationship Id="rId6" Type="http://schemas.openxmlformats.org/officeDocument/2006/relationships/hyperlink" Target="https://podminky.urs.cz/item/CS_URS_2024_01/417351116" TargetMode="External" /><Relationship Id="rId7" Type="http://schemas.openxmlformats.org/officeDocument/2006/relationships/hyperlink" Target="https://podminky.urs.cz/item/CS_URS_2024_01/417361821" TargetMode="External" /><Relationship Id="rId8" Type="http://schemas.openxmlformats.org/officeDocument/2006/relationships/hyperlink" Target="https://podminky.urs.cz/item/CS_URS_2024_01/998012022" TargetMode="External" /><Relationship Id="rId9" Type="http://schemas.openxmlformats.org/officeDocument/2006/relationships/hyperlink" Target="https://podminky.urs.cz/item/CS_URS_2024_01/712341559" TargetMode="External" /><Relationship Id="rId10" Type="http://schemas.openxmlformats.org/officeDocument/2006/relationships/hyperlink" Target="https://podminky.urs.cz/item/CS_URS_2024_01/712361702" TargetMode="External" /><Relationship Id="rId11" Type="http://schemas.openxmlformats.org/officeDocument/2006/relationships/hyperlink" Target="https://podminky.urs.cz/item/CS_URS_2024_01/712363004" TargetMode="External" /><Relationship Id="rId12" Type="http://schemas.openxmlformats.org/officeDocument/2006/relationships/hyperlink" Target="https://podminky.urs.cz/item/CS_URS_2024_01/998712102" TargetMode="External" /><Relationship Id="rId13" Type="http://schemas.openxmlformats.org/officeDocument/2006/relationships/hyperlink" Target="https://podminky.urs.cz/item/CS_URS_2024_01/762341013.R" TargetMode="External" /><Relationship Id="rId14" Type="http://schemas.openxmlformats.org/officeDocument/2006/relationships/hyperlink" Target="https://podminky.urs.cz/item/CS_URS_2024_01/762341037" TargetMode="External" /><Relationship Id="rId15" Type="http://schemas.openxmlformats.org/officeDocument/2006/relationships/hyperlink" Target="https://podminky.urs.cz/item/CS_URS_2024_01/762723421" TargetMode="External" /><Relationship Id="rId16" Type="http://schemas.openxmlformats.org/officeDocument/2006/relationships/hyperlink" Target="https://podminky.urs.cz/item/CS_URS_2024_01/762723441" TargetMode="External" /><Relationship Id="rId17" Type="http://schemas.openxmlformats.org/officeDocument/2006/relationships/hyperlink" Target="https://podminky.urs.cz/item/CS_URS_2024_01/762723461" TargetMode="External" /><Relationship Id="rId18" Type="http://schemas.openxmlformats.org/officeDocument/2006/relationships/hyperlink" Target="https://podminky.urs.cz/item/CS_URS_2024_01/998762102" TargetMode="External" /><Relationship Id="rId19" Type="http://schemas.openxmlformats.org/officeDocument/2006/relationships/hyperlink" Target="https://podminky.urs.cz/item/CS_URS_2024_01/763231419" TargetMode="External" /><Relationship Id="rId20" Type="http://schemas.openxmlformats.org/officeDocument/2006/relationships/hyperlink" Target="https://podminky.urs.cz/item/CS_URS_2024_01/998763302" TargetMode="External" /><Relationship Id="rId21" Type="http://schemas.openxmlformats.org/officeDocument/2006/relationships/hyperlink" Target="https://podminky.urs.cz/item/CS_URS_2024_01/764111411" TargetMode="External" /><Relationship Id="rId22" Type="http://schemas.openxmlformats.org/officeDocument/2006/relationships/hyperlink" Target="https://podminky.urs.cz/item/CS_URS_2024_01/764212403" TargetMode="External" /><Relationship Id="rId23" Type="http://schemas.openxmlformats.org/officeDocument/2006/relationships/hyperlink" Target="https://podminky.urs.cz/item/CS_URS_2024_01/764311405" TargetMode="External" /><Relationship Id="rId24" Type="http://schemas.openxmlformats.org/officeDocument/2006/relationships/hyperlink" Target="https://podminky.urs.cz/item/CS_URS_2024_01/764311406" TargetMode="External" /><Relationship Id="rId25" Type="http://schemas.openxmlformats.org/officeDocument/2006/relationships/hyperlink" Target="https://podminky.urs.cz/item/CS_URS_2024_01/764511403" TargetMode="External" /><Relationship Id="rId26" Type="http://schemas.openxmlformats.org/officeDocument/2006/relationships/hyperlink" Target="https://podminky.urs.cz/item/CS_URS_2024_01/764511443" TargetMode="External" /><Relationship Id="rId27" Type="http://schemas.openxmlformats.org/officeDocument/2006/relationships/hyperlink" Target="https://podminky.urs.cz/item/CS_URS_2024_01/764512429" TargetMode="External" /><Relationship Id="rId28" Type="http://schemas.openxmlformats.org/officeDocument/2006/relationships/hyperlink" Target="https://podminky.urs.cz/item/CS_URS_2024_01/764512432" TargetMode="External" /><Relationship Id="rId29" Type="http://schemas.openxmlformats.org/officeDocument/2006/relationships/hyperlink" Target="https://podminky.urs.cz/item/CS_URS_2024_01/764518402" TargetMode="External" /><Relationship Id="rId30" Type="http://schemas.openxmlformats.org/officeDocument/2006/relationships/hyperlink" Target="https://podminky.urs.cz/item/CS_URS_2024_01/998764102" TargetMode="External" /><Relationship Id="rId31" Type="http://schemas.openxmlformats.org/officeDocument/2006/relationships/hyperlink" Target="https://podminky.urs.cz/item/CS_URS_2024_01/013294000" TargetMode="External" /><Relationship Id="rId32" Type="http://schemas.openxmlformats.org/officeDocument/2006/relationships/drawing" Target="../drawings/drawing6.xml" /></Relationships>
</file>

<file path=xl/worksheets/_rels/sheet7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1/622143004" TargetMode="External" /><Relationship Id="rId2" Type="http://schemas.openxmlformats.org/officeDocument/2006/relationships/hyperlink" Target="https://podminky.urs.cz/item/CS_URS_2024_01/622221021" TargetMode="External" /><Relationship Id="rId3" Type="http://schemas.openxmlformats.org/officeDocument/2006/relationships/hyperlink" Target="https://podminky.urs.cz/item/CS_URS_2024_01/622221031" TargetMode="External" /><Relationship Id="rId4" Type="http://schemas.openxmlformats.org/officeDocument/2006/relationships/hyperlink" Target="https://podminky.urs.cz/item/CS_URS_2024_01/622221041" TargetMode="External" /><Relationship Id="rId5" Type="http://schemas.openxmlformats.org/officeDocument/2006/relationships/hyperlink" Target="https://podminky.urs.cz/item/CS_URS_2024_01/622221221" TargetMode="External" /><Relationship Id="rId6" Type="http://schemas.openxmlformats.org/officeDocument/2006/relationships/hyperlink" Target="https://podminky.urs.cz/item/CS_URS_2024_01/622221231" TargetMode="External" /><Relationship Id="rId7" Type="http://schemas.openxmlformats.org/officeDocument/2006/relationships/hyperlink" Target="https://podminky.urs.cz/item/CS_URS_2024_01/622252001" TargetMode="External" /><Relationship Id="rId8" Type="http://schemas.openxmlformats.org/officeDocument/2006/relationships/hyperlink" Target="https://podminky.urs.cz/item/CS_URS_2024_01/622252002" TargetMode="External" /><Relationship Id="rId9" Type="http://schemas.openxmlformats.org/officeDocument/2006/relationships/hyperlink" Target="https://podminky.urs.cz/item/CS_URS_2024_01/622521022" TargetMode="External" /><Relationship Id="rId10" Type="http://schemas.openxmlformats.org/officeDocument/2006/relationships/hyperlink" Target="https://podminky.urs.cz/item/CS_URS_2024_01/941311112" TargetMode="External" /><Relationship Id="rId11" Type="http://schemas.openxmlformats.org/officeDocument/2006/relationships/hyperlink" Target="https://podminky.urs.cz/item/CS_URS_2024_01/941311212" TargetMode="External" /><Relationship Id="rId12" Type="http://schemas.openxmlformats.org/officeDocument/2006/relationships/hyperlink" Target="https://podminky.urs.cz/item/CS_URS_2024_01/941311812" TargetMode="External" /><Relationship Id="rId13" Type="http://schemas.openxmlformats.org/officeDocument/2006/relationships/hyperlink" Target="https://podminky.urs.cz/item/CS_URS_2024_01/998012022" TargetMode="External" /><Relationship Id="rId14" Type="http://schemas.openxmlformats.org/officeDocument/2006/relationships/hyperlink" Target="https://podminky.urs.cz/item/CS_URS_2024_01/713114125" TargetMode="External" /><Relationship Id="rId15" Type="http://schemas.openxmlformats.org/officeDocument/2006/relationships/hyperlink" Target="https://podminky.urs.cz/item/CS_URS_2024_01/713121111" TargetMode="External" /><Relationship Id="rId16" Type="http://schemas.openxmlformats.org/officeDocument/2006/relationships/hyperlink" Target="https://podminky.urs.cz/item/CS_URS_2024_01/713141321" TargetMode="External" /><Relationship Id="rId17" Type="http://schemas.openxmlformats.org/officeDocument/2006/relationships/hyperlink" Target="https://podminky.urs.cz/item/CS_URS_2024_01/998713102" TargetMode="External" /><Relationship Id="rId18" Type="http://schemas.openxmlformats.org/officeDocument/2006/relationships/hyperlink" Target="https://podminky.urs.cz/item/CS_URS_2024_01/786623001" TargetMode="External" /><Relationship Id="rId19" Type="http://schemas.openxmlformats.org/officeDocument/2006/relationships/hyperlink" Target="https://podminky.urs.cz/item/CS_URS_2024_01/786623005" TargetMode="External" /><Relationship Id="rId20" Type="http://schemas.openxmlformats.org/officeDocument/2006/relationships/hyperlink" Target="https://podminky.urs.cz/item/CS_URS_2024_01/786623039" TargetMode="External" /><Relationship Id="rId21" Type="http://schemas.openxmlformats.org/officeDocument/2006/relationships/hyperlink" Target="https://podminky.urs.cz/item/CS_URS_2024_01/786623043" TargetMode="External" /><Relationship Id="rId22" Type="http://schemas.openxmlformats.org/officeDocument/2006/relationships/hyperlink" Target="https://podminky.urs.cz/item/CS_URS_2024_01/998786102" TargetMode="External" /><Relationship Id="rId23" Type="http://schemas.openxmlformats.org/officeDocument/2006/relationships/hyperlink" Target="https://podminky.urs.cz/item/CS_URS_2024_01/013294000" TargetMode="External" /><Relationship Id="rId24" Type="http://schemas.openxmlformats.org/officeDocument/2006/relationships/drawing" Target="../drawings/drawing7.xml" /></Relationships>
</file>

<file path=xl/worksheets/_rels/sheet8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1/111111101" TargetMode="External" /><Relationship Id="rId2" Type="http://schemas.openxmlformats.org/officeDocument/2006/relationships/hyperlink" Target="https://podminky.urs.cz/item/CS_URS_2024_01/121151123" TargetMode="External" /><Relationship Id="rId3" Type="http://schemas.openxmlformats.org/officeDocument/2006/relationships/hyperlink" Target="https://podminky.urs.cz/item/CS_URS_2024_01/131251202" TargetMode="External" /><Relationship Id="rId4" Type="http://schemas.openxmlformats.org/officeDocument/2006/relationships/hyperlink" Target="https://podminky.urs.cz/item/CS_URS_2024_01/151201201" TargetMode="External" /><Relationship Id="rId5" Type="http://schemas.openxmlformats.org/officeDocument/2006/relationships/hyperlink" Target="https://podminky.urs.cz/item/CS_URS_2024_01/151201211" TargetMode="External" /><Relationship Id="rId6" Type="http://schemas.openxmlformats.org/officeDocument/2006/relationships/hyperlink" Target="https://podminky.urs.cz/item/CS_URS_2024_01/151201401" TargetMode="External" /><Relationship Id="rId7" Type="http://schemas.openxmlformats.org/officeDocument/2006/relationships/hyperlink" Target="https://podminky.urs.cz/item/CS_URS_2024_01/151201411" TargetMode="External" /><Relationship Id="rId8" Type="http://schemas.openxmlformats.org/officeDocument/2006/relationships/hyperlink" Target="https://podminky.urs.cz/item/CS_URS_2024_01/162751117" TargetMode="External" /><Relationship Id="rId9" Type="http://schemas.openxmlformats.org/officeDocument/2006/relationships/hyperlink" Target="https://podminky.urs.cz/item/CS_URS_2024_01/162751119" TargetMode="External" /><Relationship Id="rId10" Type="http://schemas.openxmlformats.org/officeDocument/2006/relationships/hyperlink" Target="https://podminky.urs.cz/item/CS_URS_2024_01/171151103" TargetMode="External" /><Relationship Id="rId11" Type="http://schemas.openxmlformats.org/officeDocument/2006/relationships/hyperlink" Target="https://podminky.urs.cz/item/CS_URS_2024_01/171152501" TargetMode="External" /><Relationship Id="rId12" Type="http://schemas.openxmlformats.org/officeDocument/2006/relationships/hyperlink" Target="https://podminky.urs.cz/item/CS_URS_2024_01/171201231" TargetMode="External" /><Relationship Id="rId13" Type="http://schemas.openxmlformats.org/officeDocument/2006/relationships/hyperlink" Target="https://podminky.urs.cz/item/CS_URS_2024_01/273313511" TargetMode="External" /><Relationship Id="rId14" Type="http://schemas.openxmlformats.org/officeDocument/2006/relationships/hyperlink" Target="https://podminky.urs.cz/item/CS_URS_2024_01/273321611" TargetMode="External" /><Relationship Id="rId15" Type="http://schemas.openxmlformats.org/officeDocument/2006/relationships/hyperlink" Target="https://podminky.urs.cz/item/CS_URS_2024_01/273351121" TargetMode="External" /><Relationship Id="rId16" Type="http://schemas.openxmlformats.org/officeDocument/2006/relationships/hyperlink" Target="https://podminky.urs.cz/item/CS_URS_2024_01/273351122" TargetMode="External" /><Relationship Id="rId17" Type="http://schemas.openxmlformats.org/officeDocument/2006/relationships/hyperlink" Target="https://podminky.urs.cz/item/CS_URS_2024_01/273362021" TargetMode="External" /><Relationship Id="rId18" Type="http://schemas.openxmlformats.org/officeDocument/2006/relationships/hyperlink" Target="https://podminky.urs.cz/item/CS_URS_2024_01/279321348" TargetMode="External" /><Relationship Id="rId19" Type="http://schemas.openxmlformats.org/officeDocument/2006/relationships/hyperlink" Target="https://podminky.urs.cz/item/CS_URS_2024_01/279351121" TargetMode="External" /><Relationship Id="rId20" Type="http://schemas.openxmlformats.org/officeDocument/2006/relationships/hyperlink" Target="https://podminky.urs.cz/item/CS_URS_2024_01/279351122" TargetMode="External" /><Relationship Id="rId21" Type="http://schemas.openxmlformats.org/officeDocument/2006/relationships/hyperlink" Target="https://podminky.urs.cz/item/CS_URS_2024_01/279361821" TargetMode="External" /><Relationship Id="rId22" Type="http://schemas.openxmlformats.org/officeDocument/2006/relationships/hyperlink" Target="https://podminky.urs.cz/item/CS_URS_2024_01/337173111" TargetMode="External" /><Relationship Id="rId23" Type="http://schemas.openxmlformats.org/officeDocument/2006/relationships/hyperlink" Target="https://podminky.urs.cz/item/CS_URS_2024_01/411321616" TargetMode="External" /><Relationship Id="rId24" Type="http://schemas.openxmlformats.org/officeDocument/2006/relationships/hyperlink" Target="https://podminky.urs.cz/item/CS_URS_2024_01/411351011" TargetMode="External" /><Relationship Id="rId25" Type="http://schemas.openxmlformats.org/officeDocument/2006/relationships/hyperlink" Target="https://podminky.urs.cz/item/CS_URS_2024_01/411351012" TargetMode="External" /><Relationship Id="rId26" Type="http://schemas.openxmlformats.org/officeDocument/2006/relationships/hyperlink" Target="https://podminky.urs.cz/item/CS_URS_2024_01/411354331" TargetMode="External" /><Relationship Id="rId27" Type="http://schemas.openxmlformats.org/officeDocument/2006/relationships/hyperlink" Target="https://podminky.urs.cz/item/CS_URS_2024_01/411354332" TargetMode="External" /><Relationship Id="rId28" Type="http://schemas.openxmlformats.org/officeDocument/2006/relationships/hyperlink" Target="https://podminky.urs.cz/item/CS_URS_2024_01/411362021" TargetMode="External" /><Relationship Id="rId29" Type="http://schemas.openxmlformats.org/officeDocument/2006/relationships/hyperlink" Target="https://podminky.urs.cz/item/CS_URS_2024_01/631342322" TargetMode="External" /><Relationship Id="rId30" Type="http://schemas.openxmlformats.org/officeDocument/2006/relationships/hyperlink" Target="https://podminky.urs.cz/item/CS_URS_2024_01/632451034" TargetMode="External" /><Relationship Id="rId31" Type="http://schemas.openxmlformats.org/officeDocument/2006/relationships/hyperlink" Target="https://podminky.urs.cz/item/CS_URS_2024_01/632451234" TargetMode="External" /><Relationship Id="rId32" Type="http://schemas.openxmlformats.org/officeDocument/2006/relationships/hyperlink" Target="https://podminky.urs.cz/item/CS_URS_2024_01/632451292" TargetMode="External" /><Relationship Id="rId33" Type="http://schemas.openxmlformats.org/officeDocument/2006/relationships/hyperlink" Target="https://podminky.urs.cz/item/CS_URS_2024_01/632481213" TargetMode="External" /><Relationship Id="rId34" Type="http://schemas.openxmlformats.org/officeDocument/2006/relationships/hyperlink" Target="https://podminky.urs.cz/item/CS_URS_2024_01/998012022" TargetMode="External" /><Relationship Id="rId35" Type="http://schemas.openxmlformats.org/officeDocument/2006/relationships/hyperlink" Target="https://podminky.urs.cz/item/CS_URS_2024_01/711141559" TargetMode="External" /><Relationship Id="rId36" Type="http://schemas.openxmlformats.org/officeDocument/2006/relationships/hyperlink" Target="https://podminky.urs.cz/item/CS_URS_2024_01/711142559" TargetMode="External" /><Relationship Id="rId37" Type="http://schemas.openxmlformats.org/officeDocument/2006/relationships/hyperlink" Target="https://podminky.urs.cz/item/CS_URS_2024_01/998711102" TargetMode="External" /><Relationship Id="rId38" Type="http://schemas.openxmlformats.org/officeDocument/2006/relationships/hyperlink" Target="https://podminky.urs.cz/item/CS_URS_2024_01/712363001" TargetMode="External" /><Relationship Id="rId39" Type="http://schemas.openxmlformats.org/officeDocument/2006/relationships/hyperlink" Target="https://podminky.urs.cz/item/CS_URS_2024_01/712363008" TargetMode="External" /><Relationship Id="rId40" Type="http://schemas.openxmlformats.org/officeDocument/2006/relationships/hyperlink" Target="https://podminky.urs.cz/item/CS_URS_2024_01/998712102" TargetMode="External" /><Relationship Id="rId41" Type="http://schemas.openxmlformats.org/officeDocument/2006/relationships/hyperlink" Target="https://podminky.urs.cz/item/CS_URS_2024_01/713111128" TargetMode="External" /><Relationship Id="rId42" Type="http://schemas.openxmlformats.org/officeDocument/2006/relationships/hyperlink" Target="https://podminky.urs.cz/item/CS_URS_2024_01/713121111" TargetMode="External" /><Relationship Id="rId43" Type="http://schemas.openxmlformats.org/officeDocument/2006/relationships/hyperlink" Target="https://podminky.urs.cz/item/CS_URS_2024_01/713131242" TargetMode="External" /><Relationship Id="rId44" Type="http://schemas.openxmlformats.org/officeDocument/2006/relationships/hyperlink" Target="https://podminky.urs.cz/item/CS_URS_2024_01/998713101" TargetMode="External" /><Relationship Id="rId45" Type="http://schemas.openxmlformats.org/officeDocument/2006/relationships/hyperlink" Target="https://podminky.urs.cz/item/CS_URS_2024_01/766660731" TargetMode="External" /><Relationship Id="rId46" Type="http://schemas.openxmlformats.org/officeDocument/2006/relationships/hyperlink" Target="https://podminky.urs.cz/item/CS_URS_2024_01/766660733" TargetMode="External" /><Relationship Id="rId47" Type="http://schemas.openxmlformats.org/officeDocument/2006/relationships/hyperlink" Target="https://podminky.urs.cz/item/CS_URS_2024_01/998766101" TargetMode="External" /><Relationship Id="rId48" Type="http://schemas.openxmlformats.org/officeDocument/2006/relationships/hyperlink" Target="https://podminky.urs.cz/item/CS_URS_2024_01/767248110" TargetMode="External" /><Relationship Id="rId49" Type="http://schemas.openxmlformats.org/officeDocument/2006/relationships/hyperlink" Target="https://podminky.urs.cz/item/CS_URS_2024_01/767248110" TargetMode="External" /><Relationship Id="rId50" Type="http://schemas.openxmlformats.org/officeDocument/2006/relationships/hyperlink" Target="https://podminky.urs.cz/item/CS_URS_2024_01/767416114" TargetMode="External" /><Relationship Id="rId51" Type="http://schemas.openxmlformats.org/officeDocument/2006/relationships/hyperlink" Target="https://podminky.urs.cz/item/CS_URS_2024_01/767893125" TargetMode="External" /><Relationship Id="rId52" Type="http://schemas.openxmlformats.org/officeDocument/2006/relationships/hyperlink" Target="https://podminky.urs.cz/item/CS_URS_2024_01/998767102" TargetMode="External" /><Relationship Id="rId53" Type="http://schemas.openxmlformats.org/officeDocument/2006/relationships/hyperlink" Target="https://podminky.urs.cz/item/CS_URS_2024_01/771121011" TargetMode="External" /><Relationship Id="rId54" Type="http://schemas.openxmlformats.org/officeDocument/2006/relationships/hyperlink" Target="https://podminky.urs.cz/item/CS_URS_2024_01/771474112" TargetMode="External" /><Relationship Id="rId55" Type="http://schemas.openxmlformats.org/officeDocument/2006/relationships/hyperlink" Target="https://podminky.urs.cz/item/CS_URS_2024_01/771574112" TargetMode="External" /><Relationship Id="rId56" Type="http://schemas.openxmlformats.org/officeDocument/2006/relationships/hyperlink" Target="https://podminky.urs.cz/item/CS_URS_2024_01/771591112" TargetMode="External" /><Relationship Id="rId57" Type="http://schemas.openxmlformats.org/officeDocument/2006/relationships/hyperlink" Target="https://podminky.urs.cz/item/CS_URS_2024_01/998771102" TargetMode="External" /><Relationship Id="rId58" Type="http://schemas.openxmlformats.org/officeDocument/2006/relationships/hyperlink" Target="https://podminky.urs.cz/item/CS_URS_2024_01/783301311" TargetMode="External" /><Relationship Id="rId59" Type="http://schemas.openxmlformats.org/officeDocument/2006/relationships/hyperlink" Target="https://podminky.urs.cz/item/CS_URS_2024_01/783301401" TargetMode="External" /><Relationship Id="rId60" Type="http://schemas.openxmlformats.org/officeDocument/2006/relationships/hyperlink" Target="https://podminky.urs.cz/item/CS_URS_2024_01/783334201" TargetMode="External" /><Relationship Id="rId61" Type="http://schemas.openxmlformats.org/officeDocument/2006/relationships/hyperlink" Target="https://podminky.urs.cz/item/CS_URS_2024_01/783335101" TargetMode="External" /><Relationship Id="rId62" Type="http://schemas.openxmlformats.org/officeDocument/2006/relationships/hyperlink" Target="https://podminky.urs.cz/item/CS_URS_2024_01/783347101" TargetMode="External" /><Relationship Id="rId63" Type="http://schemas.openxmlformats.org/officeDocument/2006/relationships/hyperlink" Target="https://podminky.urs.cz/item/CS_URS_2024_01/HZS1292" TargetMode="External" /><Relationship Id="rId64" Type="http://schemas.openxmlformats.org/officeDocument/2006/relationships/hyperlink" Target="https://podminky.urs.cz/item/CS_URS_2024_01/HZS2131" TargetMode="External" /><Relationship Id="rId65" Type="http://schemas.openxmlformats.org/officeDocument/2006/relationships/hyperlink" Target="https://podminky.urs.cz/item/CS_URS_2024_01/HZS3241" TargetMode="External" /><Relationship Id="rId66" Type="http://schemas.openxmlformats.org/officeDocument/2006/relationships/hyperlink" Target="https://podminky.urs.cz/item/CS_URS_2024_01/013294000" TargetMode="External" /><Relationship Id="rId67" Type="http://schemas.openxmlformats.org/officeDocument/2006/relationships/drawing" Target="../drawings/drawing8.xml" /></Relationships>
</file>

<file path=xl/worksheets/_rels/sheet9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1/310238211" TargetMode="External" /><Relationship Id="rId2" Type="http://schemas.openxmlformats.org/officeDocument/2006/relationships/hyperlink" Target="https://podminky.urs.cz/item/CS_URS_2024_01/310239211" TargetMode="External" /><Relationship Id="rId3" Type="http://schemas.openxmlformats.org/officeDocument/2006/relationships/hyperlink" Target="https://podminky.urs.cz/item/CS_URS_2024_01/311272031" TargetMode="External" /><Relationship Id="rId4" Type="http://schemas.openxmlformats.org/officeDocument/2006/relationships/hyperlink" Target="https://podminky.urs.cz/item/CS_URS_2024_01/317142422" TargetMode="External" /><Relationship Id="rId5" Type="http://schemas.openxmlformats.org/officeDocument/2006/relationships/hyperlink" Target="https://podminky.urs.cz/item/CS_URS_2024_01/317142442" TargetMode="External" /><Relationship Id="rId6" Type="http://schemas.openxmlformats.org/officeDocument/2006/relationships/hyperlink" Target="https://podminky.urs.cz/item/CS_URS_2024_01/317143434" TargetMode="External" /><Relationship Id="rId7" Type="http://schemas.openxmlformats.org/officeDocument/2006/relationships/hyperlink" Target="https://podminky.urs.cz/item/CS_URS_2024_01/317234410" TargetMode="External" /><Relationship Id="rId8" Type="http://schemas.openxmlformats.org/officeDocument/2006/relationships/hyperlink" Target="https://podminky.urs.cz/item/CS_URS_2024_01/317941125" TargetMode="External" /><Relationship Id="rId9" Type="http://schemas.openxmlformats.org/officeDocument/2006/relationships/hyperlink" Target="https://podminky.urs.cz/item/CS_URS_2024_01/342272245" TargetMode="External" /><Relationship Id="rId10" Type="http://schemas.openxmlformats.org/officeDocument/2006/relationships/hyperlink" Target="https://podminky.urs.cz/item/CS_URS_2024_01/346244382" TargetMode="External" /><Relationship Id="rId11" Type="http://schemas.openxmlformats.org/officeDocument/2006/relationships/hyperlink" Target="https://podminky.urs.cz/item/CS_URS_2024_01/612142001" TargetMode="External" /><Relationship Id="rId12" Type="http://schemas.openxmlformats.org/officeDocument/2006/relationships/hyperlink" Target="https://podminky.urs.cz/item/CS_URS_2024_01/612315411" TargetMode="External" /><Relationship Id="rId13" Type="http://schemas.openxmlformats.org/officeDocument/2006/relationships/hyperlink" Target="https://podminky.urs.cz/item/CS_URS_2024_01/612381036" TargetMode="External" /><Relationship Id="rId14" Type="http://schemas.openxmlformats.org/officeDocument/2006/relationships/hyperlink" Target="https://podminky.urs.cz/item/CS_URS_2024_01/642945111" TargetMode="External" /><Relationship Id="rId15" Type="http://schemas.openxmlformats.org/officeDocument/2006/relationships/hyperlink" Target="https://podminky.urs.cz/item/CS_URS_2024_01/642945112" TargetMode="External" /><Relationship Id="rId16" Type="http://schemas.openxmlformats.org/officeDocument/2006/relationships/hyperlink" Target="https://podminky.urs.cz/item/CS_URS_2024_01/949101111" TargetMode="External" /><Relationship Id="rId17" Type="http://schemas.openxmlformats.org/officeDocument/2006/relationships/hyperlink" Target="https://podminky.urs.cz/item/CS_URS_2024_01/968062376" TargetMode="External" /><Relationship Id="rId18" Type="http://schemas.openxmlformats.org/officeDocument/2006/relationships/hyperlink" Target="https://podminky.urs.cz/item/CS_URS_2024_01/968072455" TargetMode="External" /><Relationship Id="rId19" Type="http://schemas.openxmlformats.org/officeDocument/2006/relationships/hyperlink" Target="https://podminky.urs.cz/item/CS_URS_2024_01/968072456" TargetMode="External" /><Relationship Id="rId20" Type="http://schemas.openxmlformats.org/officeDocument/2006/relationships/hyperlink" Target="https://podminky.urs.cz/item/CS_URS_2024_01/971033621" TargetMode="External" /><Relationship Id="rId21" Type="http://schemas.openxmlformats.org/officeDocument/2006/relationships/hyperlink" Target="https://podminky.urs.cz/item/CS_URS_2024_01/971033681" TargetMode="External" /><Relationship Id="rId22" Type="http://schemas.openxmlformats.org/officeDocument/2006/relationships/hyperlink" Target="https://podminky.urs.cz/item/CS_URS_2024_01/997013113" TargetMode="External" /><Relationship Id="rId23" Type="http://schemas.openxmlformats.org/officeDocument/2006/relationships/hyperlink" Target="https://podminky.urs.cz/item/CS_URS_2024_01/997013501" TargetMode="External" /><Relationship Id="rId24" Type="http://schemas.openxmlformats.org/officeDocument/2006/relationships/hyperlink" Target="https://podminky.urs.cz/item/CS_URS_2024_01/997013509" TargetMode="External" /><Relationship Id="rId25" Type="http://schemas.openxmlformats.org/officeDocument/2006/relationships/hyperlink" Target="https://podminky.urs.cz/item/CS_URS_2024_01/997013869" TargetMode="External" /><Relationship Id="rId26" Type="http://schemas.openxmlformats.org/officeDocument/2006/relationships/hyperlink" Target="https://podminky.urs.cz/item/CS_URS_2024_01/998012022" TargetMode="External" /><Relationship Id="rId27" Type="http://schemas.openxmlformats.org/officeDocument/2006/relationships/hyperlink" Target="https://podminky.urs.cz/item/CS_URS_2024_01/763131421" TargetMode="External" /><Relationship Id="rId28" Type="http://schemas.openxmlformats.org/officeDocument/2006/relationships/hyperlink" Target="https://podminky.urs.cz/item/CS_URS_2024_01/763131712" TargetMode="External" /><Relationship Id="rId29" Type="http://schemas.openxmlformats.org/officeDocument/2006/relationships/hyperlink" Target="https://podminky.urs.cz/item/CS_URS_2024_01/763135102" TargetMode="External" /><Relationship Id="rId30" Type="http://schemas.openxmlformats.org/officeDocument/2006/relationships/hyperlink" Target="https://podminky.urs.cz/item/CS_URS_2024_01/763135701" TargetMode="External" /><Relationship Id="rId31" Type="http://schemas.openxmlformats.org/officeDocument/2006/relationships/hyperlink" Target="https://podminky.urs.cz/item/CS_URS_2024_01/998763302" TargetMode="External" /><Relationship Id="rId32" Type="http://schemas.openxmlformats.org/officeDocument/2006/relationships/hyperlink" Target="https://podminky.urs.cz/item/CS_URS_2024_01/766622116" TargetMode="External" /><Relationship Id="rId33" Type="http://schemas.openxmlformats.org/officeDocument/2006/relationships/hyperlink" Target="https://podminky.urs.cz/item/CS_URS_2024_01/766660021" TargetMode="External" /><Relationship Id="rId34" Type="http://schemas.openxmlformats.org/officeDocument/2006/relationships/hyperlink" Target="https://podminky.urs.cz/item/CS_URS_2024_01/766660022" TargetMode="External" /><Relationship Id="rId35" Type="http://schemas.openxmlformats.org/officeDocument/2006/relationships/hyperlink" Target="https://podminky.urs.cz/item/CS_URS_2024_01/766660031" TargetMode="External" /><Relationship Id="rId36" Type="http://schemas.openxmlformats.org/officeDocument/2006/relationships/hyperlink" Target="https://podminky.urs.cz/item/CS_URS_2024_01/766660012" TargetMode="External" /><Relationship Id="rId37" Type="http://schemas.openxmlformats.org/officeDocument/2006/relationships/hyperlink" Target="https://podminky.urs.cz/item/CS_URS_2024_01/766691914" TargetMode="External" /><Relationship Id="rId38" Type="http://schemas.openxmlformats.org/officeDocument/2006/relationships/hyperlink" Target="https://podminky.urs.cz/item/CS_URS_2024_01/998766102" TargetMode="External" /><Relationship Id="rId39" Type="http://schemas.openxmlformats.org/officeDocument/2006/relationships/hyperlink" Target="https://podminky.urs.cz/item/CS_URS_2024_01/771121011" TargetMode="External" /><Relationship Id="rId40" Type="http://schemas.openxmlformats.org/officeDocument/2006/relationships/hyperlink" Target="https://podminky.urs.cz/item/CS_URS_2024_01/771471810" TargetMode="External" /><Relationship Id="rId41" Type="http://schemas.openxmlformats.org/officeDocument/2006/relationships/hyperlink" Target="https://podminky.urs.cz/item/CS_URS_2024_01/771474112" TargetMode="External" /><Relationship Id="rId42" Type="http://schemas.openxmlformats.org/officeDocument/2006/relationships/hyperlink" Target="https://podminky.urs.cz/item/CS_URS_2024_01/771571810" TargetMode="External" /><Relationship Id="rId43" Type="http://schemas.openxmlformats.org/officeDocument/2006/relationships/hyperlink" Target="https://podminky.urs.cz/item/CS_URS_2024_01/771574112" TargetMode="External" /><Relationship Id="rId44" Type="http://schemas.openxmlformats.org/officeDocument/2006/relationships/hyperlink" Target="https://podminky.urs.cz/item/CS_URS_2024_01/771577211" TargetMode="External" /><Relationship Id="rId45" Type="http://schemas.openxmlformats.org/officeDocument/2006/relationships/hyperlink" Target="https://podminky.urs.cz/item/CS_URS_2024_01/771591112" TargetMode="External" /><Relationship Id="rId46" Type="http://schemas.openxmlformats.org/officeDocument/2006/relationships/hyperlink" Target="https://podminky.urs.cz/item/CS_URS_2024_01/998771102" TargetMode="External" /><Relationship Id="rId47" Type="http://schemas.openxmlformats.org/officeDocument/2006/relationships/hyperlink" Target="https://podminky.urs.cz/item/CS_URS_2024_01/776111311" TargetMode="External" /><Relationship Id="rId48" Type="http://schemas.openxmlformats.org/officeDocument/2006/relationships/hyperlink" Target="https://podminky.urs.cz/item/CS_URS_2024_01/776121321" TargetMode="External" /><Relationship Id="rId49" Type="http://schemas.openxmlformats.org/officeDocument/2006/relationships/hyperlink" Target="https://podminky.urs.cz/item/CS_URS_2024_01/776251111" TargetMode="External" /><Relationship Id="rId50" Type="http://schemas.openxmlformats.org/officeDocument/2006/relationships/hyperlink" Target="https://podminky.urs.cz/item/CS_URS_2024_01/776251411" TargetMode="External" /><Relationship Id="rId51" Type="http://schemas.openxmlformats.org/officeDocument/2006/relationships/hyperlink" Target="https://podminky.urs.cz/item/CS_URS_2024_01/776421111" TargetMode="External" /><Relationship Id="rId52" Type="http://schemas.openxmlformats.org/officeDocument/2006/relationships/hyperlink" Target="https://podminky.urs.cz/item/CS_URS_2024_01/776421711" TargetMode="External" /><Relationship Id="rId53" Type="http://schemas.openxmlformats.org/officeDocument/2006/relationships/hyperlink" Target="https://podminky.urs.cz/item/CS_URS_2024_01/998776102" TargetMode="External" /><Relationship Id="rId54" Type="http://schemas.openxmlformats.org/officeDocument/2006/relationships/hyperlink" Target="https://podminky.urs.cz/item/CS_URS_2024_01/781121011" TargetMode="External" /><Relationship Id="rId55" Type="http://schemas.openxmlformats.org/officeDocument/2006/relationships/hyperlink" Target="https://podminky.urs.cz/item/CS_URS_2024_01/781131112" TargetMode="External" /><Relationship Id="rId56" Type="http://schemas.openxmlformats.org/officeDocument/2006/relationships/hyperlink" Target="https://podminky.urs.cz/item/CS_URS_2024_01/781131232" TargetMode="External" /><Relationship Id="rId57" Type="http://schemas.openxmlformats.org/officeDocument/2006/relationships/hyperlink" Target="https://podminky.urs.cz/item/CS_URS_2024_01/781472217" TargetMode="External" /><Relationship Id="rId58" Type="http://schemas.openxmlformats.org/officeDocument/2006/relationships/hyperlink" Target="https://podminky.urs.cz/item/CS_URS_2024_01/781472291" TargetMode="External" /><Relationship Id="rId59" Type="http://schemas.openxmlformats.org/officeDocument/2006/relationships/hyperlink" Target="https://podminky.urs.cz/item/CS_URS_2024_01/781495115" TargetMode="External" /><Relationship Id="rId60" Type="http://schemas.openxmlformats.org/officeDocument/2006/relationships/hyperlink" Target="https://podminky.urs.cz/item/CS_URS_2024_01/998781102" TargetMode="External" /><Relationship Id="rId61" Type="http://schemas.openxmlformats.org/officeDocument/2006/relationships/hyperlink" Target="https://podminky.urs.cz/item/CS_URS_2024_01/784121001" TargetMode="External" /><Relationship Id="rId62" Type="http://schemas.openxmlformats.org/officeDocument/2006/relationships/hyperlink" Target="https://podminky.urs.cz/item/CS_URS_2024_01/784171101" TargetMode="External" /><Relationship Id="rId63" Type="http://schemas.openxmlformats.org/officeDocument/2006/relationships/hyperlink" Target="https://podminky.urs.cz/item/CS_URS_2024_01/784171111" TargetMode="External" /><Relationship Id="rId64" Type="http://schemas.openxmlformats.org/officeDocument/2006/relationships/hyperlink" Target="https://podminky.urs.cz/item/CS_URS_2024_01/784181101" TargetMode="External" /><Relationship Id="rId65" Type="http://schemas.openxmlformats.org/officeDocument/2006/relationships/hyperlink" Target="https://podminky.urs.cz/item/CS_URS_2024_01/784221101" TargetMode="External" /><Relationship Id="rId66" Type="http://schemas.openxmlformats.org/officeDocument/2006/relationships/hyperlink" Target="https://podminky.urs.cz/item/CS_URS_2024_01/HZS1292" TargetMode="External" /><Relationship Id="rId67" Type="http://schemas.openxmlformats.org/officeDocument/2006/relationships/hyperlink" Target="https://podminky.urs.cz/item/CS_URS_2024_01/HZS1301" TargetMode="External" /><Relationship Id="rId68" Type="http://schemas.openxmlformats.org/officeDocument/2006/relationships/hyperlink" Target="https://podminky.urs.cz/item/CS_URS_2024_01/HZS1311" TargetMode="External" /><Relationship Id="rId69" Type="http://schemas.openxmlformats.org/officeDocument/2006/relationships/hyperlink" Target="https://podminky.urs.cz/item/CS_URS_2024_01/013294000" TargetMode="External" /><Relationship Id="rId70" Type="http://schemas.openxmlformats.org/officeDocument/2006/relationships/drawing" Target="../drawings/drawing9.xml" /></Relationships>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tabSelected="1"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2.660156" style="1" customWidth="1"/>
    <col min="5" max="5" width="2.660156" style="1" customWidth="1"/>
    <col min="6" max="6" width="2.660156" style="1" customWidth="1"/>
    <col min="7" max="7" width="2.660156" style="1" customWidth="1"/>
    <col min="8" max="8" width="2.660156" style="1" customWidth="1"/>
    <col min="9" max="9" width="2.660156" style="1" customWidth="1"/>
    <col min="10" max="10" width="2.660156" style="1" customWidth="1"/>
    <col min="11" max="11" width="2.660156" style="1" customWidth="1"/>
    <col min="12" max="12" width="2.660156" style="1" customWidth="1"/>
    <col min="13" max="13" width="2.660156" style="1" customWidth="1"/>
    <col min="14" max="14" width="2.660156" style="1" customWidth="1"/>
    <col min="15" max="15" width="2.660156" style="1" customWidth="1"/>
    <col min="16" max="16" width="2.660156" style="1" customWidth="1"/>
    <col min="17" max="17" width="2.660156" style="1" customWidth="1"/>
    <col min="18" max="18" width="2.660156" style="1" customWidth="1"/>
    <col min="19" max="19" width="2.660156" style="1" customWidth="1"/>
    <col min="20" max="20" width="2.660156" style="1" customWidth="1"/>
    <col min="21" max="21" width="2.660156" style="1" customWidth="1"/>
    <col min="22" max="22" width="2.660156" style="1" customWidth="1"/>
    <col min="23" max="23" width="2.660156" style="1" customWidth="1"/>
    <col min="24" max="24" width="2.660156" style="1" customWidth="1"/>
    <col min="25" max="25" width="2.660156" style="1" customWidth="1"/>
    <col min="26" max="26" width="2.660156" style="1" customWidth="1"/>
    <col min="27" max="27" width="2.660156" style="1" customWidth="1"/>
    <col min="28" max="28" width="2.660156" style="1" customWidth="1"/>
    <col min="29" max="29" width="2.660156" style="1" customWidth="1"/>
    <col min="30" max="30" width="2.660156" style="1" customWidth="1"/>
    <col min="31" max="31" width="2.660156" style="1" customWidth="1"/>
    <col min="32" max="32" width="2.660156" style="1" customWidth="1"/>
    <col min="33" max="33" width="2.660156" style="1" customWidth="1"/>
    <col min="34" max="34" width="3.332031" style="1" customWidth="1"/>
    <col min="35" max="35" width="31.66016" style="1" customWidth="1"/>
    <col min="36" max="36" width="2.5" style="1" customWidth="1"/>
    <col min="37" max="37" width="2.5" style="1" customWidth="1"/>
    <col min="38" max="38" width="8.332031" style="1" customWidth="1"/>
    <col min="39" max="39" width="3.332031" style="1" customWidth="1"/>
    <col min="40" max="40" width="13.33203" style="1" customWidth="1"/>
    <col min="41" max="41" width="7.5" style="1" customWidth="1"/>
    <col min="42" max="42" width="4.160156" style="1" customWidth="1"/>
    <col min="43" max="43" width="15.66016" style="1" customWidth="1"/>
    <col min="44" max="44" width="13.66016" style="1" customWidth="1"/>
    <col min="45" max="45" width="25.83203" style="1" hidden="1" customWidth="1"/>
    <col min="46" max="46" width="25.83203" style="1" hidden="1" customWidth="1"/>
    <col min="47" max="47" width="25.83203" style="1" hidden="1" customWidth="1"/>
    <col min="48" max="48" width="21.66016" style="1" hidden="1" customWidth="1"/>
    <col min="49" max="49" width="21.66016" style="1" hidden="1" customWidth="1"/>
    <col min="50" max="50" width="25" style="1" hidden="1" customWidth="1"/>
    <col min="51" max="51" width="25" style="1" hidden="1" customWidth="1"/>
    <col min="52" max="52" width="21.66016" style="1" hidden="1" customWidth="1"/>
    <col min="53" max="53" width="19.16016" style="1" hidden="1" customWidth="1"/>
    <col min="54" max="54" width="25" style="1" hidden="1" customWidth="1"/>
    <col min="55" max="55" width="21.66016" style="1" hidden="1" customWidth="1"/>
    <col min="56" max="56" width="19.16016" style="1" hidden="1" customWidth="1"/>
    <col min="57" max="57" width="66.5" style="1" customWidth="1"/>
    <col min="71" max="71" width="9.332031" style="1" hidden="1"/>
    <col min="72" max="72" width="9.332031" style="1" hidden="1"/>
    <col min="73" max="73" width="9.332031" style="1" hidden="1"/>
    <col min="74" max="74" width="9.332031" style="1" hidden="1"/>
    <col min="75" max="75" width="9.332031" style="1" hidden="1"/>
    <col min="76" max="76" width="9.332031" style="1" hidden="1"/>
    <col min="77" max="77" width="9.332031" style="1" hidden="1"/>
    <col min="78" max="78" width="9.332031" style="1" hidden="1"/>
    <col min="79" max="79" width="9.332031" style="1" hidden="1"/>
    <col min="80" max="80" width="9.332031" style="1" hidden="1"/>
    <col min="81" max="81" width="9.332031" style="1" hidden="1"/>
    <col min="82" max="82" width="9.332031" style="1" hidden="1"/>
    <col min="83" max="83" width="9.332031" style="1" hidden="1"/>
    <col min="84" max="84" width="9.332031" style="1" hidden="1"/>
    <col min="85" max="85" width="9.332031" style="1" hidden="1"/>
    <col min="86" max="86" width="9.332031" style="1" hidden="1"/>
    <col min="87" max="87" width="9.332031" style="1" hidden="1"/>
    <col min="88" max="88" width="9.332031" style="1" hidden="1"/>
    <col min="89" max="89" width="9.332031" style="1" hidden="1"/>
    <col min="90" max="90" width="9.332031" style="1" hidden="1"/>
    <col min="91" max="91" width="9.332031" style="1" hidden="1"/>
  </cols>
  <sheetData>
    <row r="1">
      <c r="A1" s="18" t="s">
        <v>0</v>
      </c>
      <c r="AZ1" s="18" t="s">
        <v>1</v>
      </c>
      <c r="BA1" s="18" t="s">
        <v>2</v>
      </c>
      <c r="BB1" s="18" t="s">
        <v>3</v>
      </c>
      <c r="BT1" s="18" t="s">
        <v>4</v>
      </c>
      <c r="BU1" s="18" t="s">
        <v>4</v>
      </c>
      <c r="BV1" s="18" t="s">
        <v>5</v>
      </c>
    </row>
    <row r="2" s="1" customFormat="1" ht="36.96" customHeight="1"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S2" s="19" t="s">
        <v>6</v>
      </c>
      <c r="BT2" s="19" t="s">
        <v>7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2"/>
      <c r="BS3" s="19" t="s">
        <v>6</v>
      </c>
      <c r="BT3" s="19" t="s">
        <v>8</v>
      </c>
    </row>
    <row r="4" s="1" customFormat="1" ht="24.96" customHeight="1">
      <c r="B4" s="23"/>
      <c r="C4" s="24"/>
      <c r="D4" s="25" t="s">
        <v>9</v>
      </c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2"/>
      <c r="AS4" s="26" t="s">
        <v>10</v>
      </c>
      <c r="BE4" s="27" t="s">
        <v>11</v>
      </c>
      <c r="BS4" s="19" t="s">
        <v>12</v>
      </c>
    </row>
    <row r="5" s="1" customFormat="1" ht="12" customHeight="1">
      <c r="B5" s="23"/>
      <c r="C5" s="24"/>
      <c r="D5" s="28" t="s">
        <v>13</v>
      </c>
      <c r="E5" s="24"/>
      <c r="F5" s="24"/>
      <c r="G5" s="24"/>
      <c r="H5" s="24"/>
      <c r="I5" s="24"/>
      <c r="J5" s="24"/>
      <c r="K5" s="29" t="s">
        <v>14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2"/>
      <c r="BE5" s="30" t="s">
        <v>15</v>
      </c>
      <c r="BS5" s="19" t="s">
        <v>6</v>
      </c>
    </row>
    <row r="6" s="1" customFormat="1" ht="36.96" customHeight="1">
      <c r="B6" s="23"/>
      <c r="C6" s="24"/>
      <c r="D6" s="31" t="s">
        <v>16</v>
      </c>
      <c r="E6" s="24"/>
      <c r="F6" s="24"/>
      <c r="G6" s="24"/>
      <c r="H6" s="24"/>
      <c r="I6" s="24"/>
      <c r="J6" s="24"/>
      <c r="K6" s="32" t="s">
        <v>17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2"/>
      <c r="BE6" s="33"/>
      <c r="BS6" s="19" t="s">
        <v>6</v>
      </c>
    </row>
    <row r="7" s="1" customFormat="1" ht="12" customHeight="1">
      <c r="B7" s="23"/>
      <c r="C7" s="24"/>
      <c r="D7" s="34" t="s">
        <v>18</v>
      </c>
      <c r="E7" s="24"/>
      <c r="F7" s="24"/>
      <c r="G7" s="24"/>
      <c r="H7" s="24"/>
      <c r="I7" s="24"/>
      <c r="J7" s="24"/>
      <c r="K7" s="29" t="s">
        <v>19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34" t="s">
        <v>20</v>
      </c>
      <c r="AL7" s="24"/>
      <c r="AM7" s="24"/>
      <c r="AN7" s="29" t="s">
        <v>19</v>
      </c>
      <c r="AO7" s="24"/>
      <c r="AP7" s="24"/>
      <c r="AQ7" s="24"/>
      <c r="AR7" s="22"/>
      <c r="BE7" s="33"/>
      <c r="BS7" s="19" t="s">
        <v>6</v>
      </c>
    </row>
    <row r="8" s="1" customFormat="1" ht="12" customHeight="1">
      <c r="B8" s="23"/>
      <c r="C8" s="24"/>
      <c r="D8" s="34" t="s">
        <v>21</v>
      </c>
      <c r="E8" s="24"/>
      <c r="F8" s="24"/>
      <c r="G8" s="24"/>
      <c r="H8" s="24"/>
      <c r="I8" s="24"/>
      <c r="J8" s="24"/>
      <c r="K8" s="29" t="s">
        <v>22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34" t="s">
        <v>23</v>
      </c>
      <c r="AL8" s="24"/>
      <c r="AM8" s="24"/>
      <c r="AN8" s="35" t="s">
        <v>24</v>
      </c>
      <c r="AO8" s="24"/>
      <c r="AP8" s="24"/>
      <c r="AQ8" s="24"/>
      <c r="AR8" s="22"/>
      <c r="BE8" s="33"/>
      <c r="BS8" s="19" t="s">
        <v>6</v>
      </c>
    </row>
    <row r="9" s="1" customFormat="1" ht="14.4" customHeight="1">
      <c r="B9" s="23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2"/>
      <c r="BE9" s="33"/>
      <c r="BS9" s="19" t="s">
        <v>6</v>
      </c>
    </row>
    <row r="10" s="1" customFormat="1" ht="12" customHeight="1">
      <c r="B10" s="23"/>
      <c r="C10" s="24"/>
      <c r="D10" s="34" t="s">
        <v>25</v>
      </c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34" t="s">
        <v>26</v>
      </c>
      <c r="AL10" s="24"/>
      <c r="AM10" s="24"/>
      <c r="AN10" s="29" t="s">
        <v>27</v>
      </c>
      <c r="AO10" s="24"/>
      <c r="AP10" s="24"/>
      <c r="AQ10" s="24"/>
      <c r="AR10" s="22"/>
      <c r="BE10" s="33"/>
      <c r="BS10" s="19" t="s">
        <v>6</v>
      </c>
    </row>
    <row r="11" s="1" customFormat="1" ht="18.48" customHeight="1">
      <c r="B11" s="23"/>
      <c r="C11" s="24"/>
      <c r="D11" s="24"/>
      <c r="E11" s="29" t="s">
        <v>28</v>
      </c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34" t="s">
        <v>29</v>
      </c>
      <c r="AL11" s="24"/>
      <c r="AM11" s="24"/>
      <c r="AN11" s="29" t="s">
        <v>19</v>
      </c>
      <c r="AO11" s="24"/>
      <c r="AP11" s="24"/>
      <c r="AQ11" s="24"/>
      <c r="AR11" s="22"/>
      <c r="BE11" s="33"/>
      <c r="BS11" s="19" t="s">
        <v>6</v>
      </c>
    </row>
    <row r="12" s="1" customFormat="1" ht="6.96" customHeight="1">
      <c r="B12" s="23"/>
      <c r="C12" s="24"/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2"/>
      <c r="BE12" s="33"/>
      <c r="BS12" s="19" t="s">
        <v>6</v>
      </c>
    </row>
    <row r="13" s="1" customFormat="1" ht="12" customHeight="1">
      <c r="B13" s="23"/>
      <c r="C13" s="24"/>
      <c r="D13" s="34" t="s">
        <v>30</v>
      </c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34" t="s">
        <v>26</v>
      </c>
      <c r="AL13" s="24"/>
      <c r="AM13" s="24"/>
      <c r="AN13" s="36" t="s">
        <v>31</v>
      </c>
      <c r="AO13" s="24"/>
      <c r="AP13" s="24"/>
      <c r="AQ13" s="24"/>
      <c r="AR13" s="22"/>
      <c r="BE13" s="33"/>
      <c r="BS13" s="19" t="s">
        <v>6</v>
      </c>
    </row>
    <row r="14">
      <c r="B14" s="23"/>
      <c r="C14" s="24"/>
      <c r="D14" s="24"/>
      <c r="E14" s="36" t="s">
        <v>31</v>
      </c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4" t="s">
        <v>29</v>
      </c>
      <c r="AL14" s="24"/>
      <c r="AM14" s="24"/>
      <c r="AN14" s="36" t="s">
        <v>31</v>
      </c>
      <c r="AO14" s="24"/>
      <c r="AP14" s="24"/>
      <c r="AQ14" s="24"/>
      <c r="AR14" s="22"/>
      <c r="BE14" s="33"/>
      <c r="BS14" s="19" t="s">
        <v>6</v>
      </c>
    </row>
    <row r="15" s="1" customFormat="1" ht="6.96" customHeight="1">
      <c r="B15" s="23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2"/>
      <c r="BE15" s="33"/>
      <c r="BS15" s="19" t="s">
        <v>4</v>
      </c>
    </row>
    <row r="16" s="1" customFormat="1" ht="12" customHeight="1">
      <c r="B16" s="23"/>
      <c r="C16" s="24"/>
      <c r="D16" s="34" t="s">
        <v>32</v>
      </c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34" t="s">
        <v>26</v>
      </c>
      <c r="AL16" s="24"/>
      <c r="AM16" s="24"/>
      <c r="AN16" s="29" t="s">
        <v>33</v>
      </c>
      <c r="AO16" s="24"/>
      <c r="AP16" s="24"/>
      <c r="AQ16" s="24"/>
      <c r="AR16" s="22"/>
      <c r="BE16" s="33"/>
      <c r="BS16" s="19" t="s">
        <v>4</v>
      </c>
    </row>
    <row r="17" s="1" customFormat="1" ht="18.48" customHeight="1">
      <c r="B17" s="23"/>
      <c r="C17" s="24"/>
      <c r="D17" s="24"/>
      <c r="E17" s="29" t="s">
        <v>34</v>
      </c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34" t="s">
        <v>29</v>
      </c>
      <c r="AL17" s="24"/>
      <c r="AM17" s="24"/>
      <c r="AN17" s="29" t="s">
        <v>19</v>
      </c>
      <c r="AO17" s="24"/>
      <c r="AP17" s="24"/>
      <c r="AQ17" s="24"/>
      <c r="AR17" s="22"/>
      <c r="BE17" s="33"/>
      <c r="BS17" s="19" t="s">
        <v>35</v>
      </c>
    </row>
    <row r="18" s="1" customFormat="1" ht="6.96" customHeight="1">
      <c r="B18" s="23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2"/>
      <c r="BE18" s="33"/>
      <c r="BS18" s="19" t="s">
        <v>6</v>
      </c>
    </row>
    <row r="19" s="1" customFormat="1" ht="12" customHeight="1">
      <c r="B19" s="23"/>
      <c r="C19" s="24"/>
      <c r="D19" s="34" t="s">
        <v>36</v>
      </c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34" t="s">
        <v>26</v>
      </c>
      <c r="AL19" s="24"/>
      <c r="AM19" s="24"/>
      <c r="AN19" s="29" t="s">
        <v>33</v>
      </c>
      <c r="AO19" s="24"/>
      <c r="AP19" s="24"/>
      <c r="AQ19" s="24"/>
      <c r="AR19" s="22"/>
      <c r="BE19" s="33"/>
      <c r="BS19" s="19" t="s">
        <v>6</v>
      </c>
    </row>
    <row r="20" s="1" customFormat="1" ht="18.48" customHeight="1">
      <c r="B20" s="23"/>
      <c r="C20" s="24"/>
      <c r="D20" s="24"/>
      <c r="E20" s="29" t="s">
        <v>34</v>
      </c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34" t="s">
        <v>29</v>
      </c>
      <c r="AL20" s="24"/>
      <c r="AM20" s="24"/>
      <c r="AN20" s="29" t="s">
        <v>19</v>
      </c>
      <c r="AO20" s="24"/>
      <c r="AP20" s="24"/>
      <c r="AQ20" s="24"/>
      <c r="AR20" s="22"/>
      <c r="BE20" s="33"/>
      <c r="BS20" s="19" t="s">
        <v>4</v>
      </c>
    </row>
    <row r="21" s="1" customFormat="1" ht="6.96" customHeight="1">
      <c r="B21" s="23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2"/>
      <c r="BE21" s="33"/>
    </row>
    <row r="22" s="1" customFormat="1" ht="12" customHeight="1">
      <c r="B22" s="23"/>
      <c r="C22" s="24"/>
      <c r="D22" s="34" t="s">
        <v>37</v>
      </c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2"/>
      <c r="BE22" s="33"/>
    </row>
    <row r="23" s="1" customFormat="1" ht="47.25" customHeight="1">
      <c r="B23" s="23"/>
      <c r="C23" s="24"/>
      <c r="D23" s="24"/>
      <c r="E23" s="38" t="s">
        <v>38</v>
      </c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24"/>
      <c r="AP23" s="24"/>
      <c r="AQ23" s="24"/>
      <c r="AR23" s="22"/>
      <c r="BE23" s="33"/>
    </row>
    <row r="24" s="1" customFormat="1" ht="6.96" customHeight="1">
      <c r="B24" s="23"/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2"/>
      <c r="BE24" s="33"/>
    </row>
    <row r="25" s="1" customFormat="1" ht="6.96" customHeight="1">
      <c r="B25" s="23"/>
      <c r="C25" s="24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24"/>
      <c r="AQ25" s="24"/>
      <c r="AR25" s="22"/>
      <c r="BE25" s="33"/>
    </row>
    <row r="26" s="2" customFormat="1" ht="25.92" customHeight="1">
      <c r="A26" s="40"/>
      <c r="B26" s="41"/>
      <c r="C26" s="42"/>
      <c r="D26" s="43" t="s">
        <v>39</v>
      </c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5">
        <f>ROUND(AG54,2)</f>
        <v>0</v>
      </c>
      <c r="AL26" s="44"/>
      <c r="AM26" s="44"/>
      <c r="AN26" s="44"/>
      <c r="AO26" s="44"/>
      <c r="AP26" s="42"/>
      <c r="AQ26" s="42"/>
      <c r="AR26" s="46"/>
      <c r="BE26" s="33"/>
    </row>
    <row r="27" s="2" customFormat="1" ht="6.96" customHeight="1">
      <c r="A27" s="40"/>
      <c r="B27" s="41"/>
      <c r="C27" s="4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6"/>
      <c r="BE27" s="33"/>
    </row>
    <row r="28" s="2" customFormat="1">
      <c r="A28" s="40"/>
      <c r="B28" s="41"/>
      <c r="C28" s="42"/>
      <c r="D28" s="42"/>
      <c r="E28" s="42"/>
      <c r="F28" s="42"/>
      <c r="G28" s="42"/>
      <c r="H28" s="42"/>
      <c r="I28" s="42"/>
      <c r="J28" s="42"/>
      <c r="K28" s="42"/>
      <c r="L28" s="47" t="s">
        <v>40</v>
      </c>
      <c r="M28" s="47"/>
      <c r="N28" s="47"/>
      <c r="O28" s="47"/>
      <c r="P28" s="47"/>
      <c r="Q28" s="42"/>
      <c r="R28" s="42"/>
      <c r="S28" s="42"/>
      <c r="T28" s="42"/>
      <c r="U28" s="42"/>
      <c r="V28" s="42"/>
      <c r="W28" s="47" t="s">
        <v>41</v>
      </c>
      <c r="X28" s="47"/>
      <c r="Y28" s="47"/>
      <c r="Z28" s="47"/>
      <c r="AA28" s="47"/>
      <c r="AB28" s="47"/>
      <c r="AC28" s="47"/>
      <c r="AD28" s="47"/>
      <c r="AE28" s="47"/>
      <c r="AF28" s="42"/>
      <c r="AG28" s="42"/>
      <c r="AH28" s="42"/>
      <c r="AI28" s="42"/>
      <c r="AJ28" s="42"/>
      <c r="AK28" s="47" t="s">
        <v>42</v>
      </c>
      <c r="AL28" s="47"/>
      <c r="AM28" s="47"/>
      <c r="AN28" s="47"/>
      <c r="AO28" s="47"/>
      <c r="AP28" s="42"/>
      <c r="AQ28" s="42"/>
      <c r="AR28" s="46"/>
      <c r="BE28" s="33"/>
    </row>
    <row r="29" s="3" customFormat="1" ht="14.4" customHeight="1">
      <c r="A29" s="3"/>
      <c r="B29" s="48"/>
      <c r="C29" s="49"/>
      <c r="D29" s="34" t="s">
        <v>43</v>
      </c>
      <c r="E29" s="49"/>
      <c r="F29" s="34" t="s">
        <v>44</v>
      </c>
      <c r="G29" s="49"/>
      <c r="H29" s="49"/>
      <c r="I29" s="49"/>
      <c r="J29" s="49"/>
      <c r="K29" s="49"/>
      <c r="L29" s="50">
        <v>0.20999999999999999</v>
      </c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51">
        <f>ROUND(AZ54, 2)</f>
        <v>0</v>
      </c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51">
        <f>ROUND(AV54, 2)</f>
        <v>0</v>
      </c>
      <c r="AL29" s="49"/>
      <c r="AM29" s="49"/>
      <c r="AN29" s="49"/>
      <c r="AO29" s="49"/>
      <c r="AP29" s="49"/>
      <c r="AQ29" s="49"/>
      <c r="AR29" s="52"/>
      <c r="BE29" s="53"/>
    </row>
    <row r="30" s="3" customFormat="1" ht="14.4" customHeight="1">
      <c r="A30" s="3"/>
      <c r="B30" s="48"/>
      <c r="C30" s="49"/>
      <c r="D30" s="49"/>
      <c r="E30" s="49"/>
      <c r="F30" s="34" t="s">
        <v>45</v>
      </c>
      <c r="G30" s="49"/>
      <c r="H30" s="49"/>
      <c r="I30" s="49"/>
      <c r="J30" s="49"/>
      <c r="K30" s="49"/>
      <c r="L30" s="50">
        <v>0.14999999999999999</v>
      </c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51">
        <f>ROUND(BA54, 2)</f>
        <v>0</v>
      </c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/>
      <c r="AI30" s="49"/>
      <c r="AJ30" s="49"/>
      <c r="AK30" s="51">
        <f>ROUND(AW54, 2)</f>
        <v>0</v>
      </c>
      <c r="AL30" s="49"/>
      <c r="AM30" s="49"/>
      <c r="AN30" s="49"/>
      <c r="AO30" s="49"/>
      <c r="AP30" s="49"/>
      <c r="AQ30" s="49"/>
      <c r="AR30" s="52"/>
      <c r="BE30" s="53"/>
    </row>
    <row r="31" hidden="1" s="3" customFormat="1" ht="14.4" customHeight="1">
      <c r="A31" s="3"/>
      <c r="B31" s="48"/>
      <c r="C31" s="49"/>
      <c r="D31" s="49"/>
      <c r="E31" s="49"/>
      <c r="F31" s="34" t="s">
        <v>46</v>
      </c>
      <c r="G31" s="49"/>
      <c r="H31" s="49"/>
      <c r="I31" s="49"/>
      <c r="J31" s="49"/>
      <c r="K31" s="49"/>
      <c r="L31" s="50">
        <v>0.20999999999999999</v>
      </c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51">
        <f>ROUND(BB54, 2)</f>
        <v>0</v>
      </c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51">
        <v>0</v>
      </c>
      <c r="AL31" s="49"/>
      <c r="AM31" s="49"/>
      <c r="AN31" s="49"/>
      <c r="AO31" s="49"/>
      <c r="AP31" s="49"/>
      <c r="AQ31" s="49"/>
      <c r="AR31" s="52"/>
      <c r="BE31" s="53"/>
    </row>
    <row r="32" hidden="1" s="3" customFormat="1" ht="14.4" customHeight="1">
      <c r="A32" s="3"/>
      <c r="B32" s="48"/>
      <c r="C32" s="49"/>
      <c r="D32" s="49"/>
      <c r="E32" s="49"/>
      <c r="F32" s="34" t="s">
        <v>47</v>
      </c>
      <c r="G32" s="49"/>
      <c r="H32" s="49"/>
      <c r="I32" s="49"/>
      <c r="J32" s="49"/>
      <c r="K32" s="49"/>
      <c r="L32" s="50">
        <v>0.14999999999999999</v>
      </c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51">
        <f>ROUND(BC54, 2)</f>
        <v>0</v>
      </c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51">
        <v>0</v>
      </c>
      <c r="AL32" s="49"/>
      <c r="AM32" s="49"/>
      <c r="AN32" s="49"/>
      <c r="AO32" s="49"/>
      <c r="AP32" s="49"/>
      <c r="AQ32" s="49"/>
      <c r="AR32" s="52"/>
      <c r="BE32" s="53"/>
    </row>
    <row r="33" hidden="1" s="3" customFormat="1" ht="14.4" customHeight="1">
      <c r="A33" s="3"/>
      <c r="B33" s="48"/>
      <c r="C33" s="49"/>
      <c r="D33" s="49"/>
      <c r="E33" s="49"/>
      <c r="F33" s="34" t="s">
        <v>48</v>
      </c>
      <c r="G33" s="49"/>
      <c r="H33" s="49"/>
      <c r="I33" s="49"/>
      <c r="J33" s="49"/>
      <c r="K33" s="49"/>
      <c r="L33" s="50">
        <v>0</v>
      </c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51">
        <f>ROUND(BD54, 2)</f>
        <v>0</v>
      </c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51">
        <v>0</v>
      </c>
      <c r="AL33" s="49"/>
      <c r="AM33" s="49"/>
      <c r="AN33" s="49"/>
      <c r="AO33" s="49"/>
      <c r="AP33" s="49"/>
      <c r="AQ33" s="49"/>
      <c r="AR33" s="52"/>
      <c r="BE33" s="3"/>
    </row>
    <row r="34" s="2" customFormat="1" ht="6.96" customHeight="1">
      <c r="A34" s="40"/>
      <c r="B34" s="41"/>
      <c r="C34" s="42"/>
      <c r="D34" s="42"/>
      <c r="E34" s="42"/>
      <c r="F34" s="42"/>
      <c r="G34" s="42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6"/>
      <c r="BE34" s="40"/>
    </row>
    <row r="35" s="2" customFormat="1" ht="25.92" customHeight="1">
      <c r="A35" s="40"/>
      <c r="B35" s="41"/>
      <c r="C35" s="54"/>
      <c r="D35" s="55" t="s">
        <v>49</v>
      </c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7" t="s">
        <v>50</v>
      </c>
      <c r="U35" s="56"/>
      <c r="V35" s="56"/>
      <c r="W35" s="56"/>
      <c r="X35" s="58" t="s">
        <v>51</v>
      </c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9">
        <f>SUM(AK26:AK33)</f>
        <v>0</v>
      </c>
      <c r="AL35" s="56"/>
      <c r="AM35" s="56"/>
      <c r="AN35" s="56"/>
      <c r="AO35" s="60"/>
      <c r="AP35" s="54"/>
      <c r="AQ35" s="54"/>
      <c r="AR35" s="46"/>
      <c r="BE35" s="40"/>
    </row>
    <row r="36" s="2" customFormat="1" ht="6.96" customHeight="1">
      <c r="A36" s="40"/>
      <c r="B36" s="41"/>
      <c r="C36" s="42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6"/>
      <c r="BE36" s="40"/>
    </row>
    <row r="37" s="2" customFormat="1" ht="6.96" customHeight="1">
      <c r="A37" s="40"/>
      <c r="B37" s="61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46"/>
      <c r="BE37" s="40"/>
    </row>
    <row r="41" s="2" customFormat="1" ht="6.96" customHeight="1">
      <c r="A41" s="40"/>
      <c r="B41" s="63"/>
      <c r="C41" s="64"/>
      <c r="D41" s="64"/>
      <c r="E41" s="64"/>
      <c r="F41" s="64"/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46"/>
      <c r="BE41" s="40"/>
    </row>
    <row r="42" s="2" customFormat="1" ht="24.96" customHeight="1">
      <c r="A42" s="40"/>
      <c r="B42" s="41"/>
      <c r="C42" s="25" t="s">
        <v>52</v>
      </c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6"/>
      <c r="BE42" s="40"/>
    </row>
    <row r="43" s="2" customFormat="1" ht="6.96" customHeight="1">
      <c r="A43" s="40"/>
      <c r="B43" s="41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6"/>
      <c r="BE43" s="40"/>
    </row>
    <row r="44" s="4" customFormat="1" ht="12" customHeight="1">
      <c r="A44" s="4"/>
      <c r="B44" s="65"/>
      <c r="C44" s="34" t="s">
        <v>13</v>
      </c>
      <c r="D44" s="66"/>
      <c r="E44" s="66"/>
      <c r="F44" s="66"/>
      <c r="G44" s="66"/>
      <c r="H44" s="66"/>
      <c r="I44" s="66"/>
      <c r="J44" s="66"/>
      <c r="K44" s="66"/>
      <c r="L44" s="66" t="str">
        <f>K5</f>
        <v>2023/07f</v>
      </c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  <c r="Y44" s="66"/>
      <c r="Z44" s="66"/>
      <c r="AA44" s="66"/>
      <c r="AB44" s="66"/>
      <c r="AC44" s="66"/>
      <c r="AD44" s="66"/>
      <c r="AE44" s="66"/>
      <c r="AF44" s="66"/>
      <c r="AG44" s="66"/>
      <c r="AH44" s="66"/>
      <c r="AI44" s="66"/>
      <c r="AJ44" s="66"/>
      <c r="AK44" s="66"/>
      <c r="AL44" s="66"/>
      <c r="AM44" s="66"/>
      <c r="AN44" s="66"/>
      <c r="AO44" s="66"/>
      <c r="AP44" s="66"/>
      <c r="AQ44" s="66"/>
      <c r="AR44" s="67"/>
      <c r="BE44" s="4"/>
    </row>
    <row r="45" s="5" customFormat="1" ht="36.96" customHeight="1">
      <c r="A45" s="5"/>
      <c r="B45" s="68"/>
      <c r="C45" s="69" t="s">
        <v>16</v>
      </c>
      <c r="D45" s="70"/>
      <c r="E45" s="70"/>
      <c r="F45" s="70"/>
      <c r="G45" s="70"/>
      <c r="H45" s="70"/>
      <c r="I45" s="70"/>
      <c r="J45" s="70"/>
      <c r="K45" s="70"/>
      <c r="L45" s="71" t="str">
        <f>K6</f>
        <v>ZŠ Veltrusy - výstavba odborných učeben</v>
      </c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  <c r="AO45" s="70"/>
      <c r="AP45" s="70"/>
      <c r="AQ45" s="70"/>
      <c r="AR45" s="72"/>
      <c r="BE45" s="5"/>
    </row>
    <row r="46" s="2" customFormat="1" ht="6.96" customHeight="1">
      <c r="A46" s="40"/>
      <c r="B46" s="41"/>
      <c r="C46" s="42"/>
      <c r="D46" s="42"/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6"/>
      <c r="BE46" s="40"/>
    </row>
    <row r="47" s="2" customFormat="1" ht="12" customHeight="1">
      <c r="A47" s="40"/>
      <c r="B47" s="41"/>
      <c r="C47" s="34" t="s">
        <v>21</v>
      </c>
      <c r="D47" s="42"/>
      <c r="E47" s="42"/>
      <c r="F47" s="42"/>
      <c r="G47" s="42"/>
      <c r="H47" s="42"/>
      <c r="I47" s="42"/>
      <c r="J47" s="42"/>
      <c r="K47" s="42"/>
      <c r="L47" s="73" t="str">
        <f>IF(K8="","",K8)</f>
        <v>Veltrusy</v>
      </c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34" t="s">
        <v>23</v>
      </c>
      <c r="AJ47" s="42"/>
      <c r="AK47" s="42"/>
      <c r="AL47" s="42"/>
      <c r="AM47" s="74" t="str">
        <f>IF(AN8= "","",AN8)</f>
        <v>16. 4. 2024</v>
      </c>
      <c r="AN47" s="74"/>
      <c r="AO47" s="42"/>
      <c r="AP47" s="42"/>
      <c r="AQ47" s="42"/>
      <c r="AR47" s="46"/>
      <c r="B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6"/>
      <c r="BE48" s="40"/>
    </row>
    <row r="49" s="2" customFormat="1" ht="15.15" customHeight="1">
      <c r="A49" s="40"/>
      <c r="B49" s="41"/>
      <c r="C49" s="34" t="s">
        <v>25</v>
      </c>
      <c r="D49" s="42"/>
      <c r="E49" s="42"/>
      <c r="F49" s="42"/>
      <c r="G49" s="42"/>
      <c r="H49" s="42"/>
      <c r="I49" s="42"/>
      <c r="J49" s="42"/>
      <c r="K49" s="42"/>
      <c r="L49" s="66" t="str">
        <f>IF(E11= "","",E11)</f>
        <v>Město Veltrusy</v>
      </c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34" t="s">
        <v>32</v>
      </c>
      <c r="AJ49" s="42"/>
      <c r="AK49" s="42"/>
      <c r="AL49" s="42"/>
      <c r="AM49" s="75" t="str">
        <f>IF(E17="","",E17)</f>
        <v>REMIUMA</v>
      </c>
      <c r="AN49" s="66"/>
      <c r="AO49" s="66"/>
      <c r="AP49" s="66"/>
      <c r="AQ49" s="42"/>
      <c r="AR49" s="46"/>
      <c r="AS49" s="76" t="s">
        <v>53</v>
      </c>
      <c r="AT49" s="77"/>
      <c r="AU49" s="78"/>
      <c r="AV49" s="78"/>
      <c r="AW49" s="78"/>
      <c r="AX49" s="78"/>
      <c r="AY49" s="78"/>
      <c r="AZ49" s="78"/>
      <c r="BA49" s="78"/>
      <c r="BB49" s="78"/>
      <c r="BC49" s="78"/>
      <c r="BD49" s="79"/>
      <c r="BE49" s="40"/>
    </row>
    <row r="50" s="2" customFormat="1" ht="15.15" customHeight="1">
      <c r="A50" s="40"/>
      <c r="B50" s="41"/>
      <c r="C50" s="34" t="s">
        <v>30</v>
      </c>
      <c r="D50" s="42"/>
      <c r="E50" s="42"/>
      <c r="F50" s="42"/>
      <c r="G50" s="42"/>
      <c r="H50" s="42"/>
      <c r="I50" s="42"/>
      <c r="J50" s="42"/>
      <c r="K50" s="42"/>
      <c r="L50" s="66" t="str">
        <f>IF(E14= "Vyplň údaj","",E14)</f>
        <v/>
      </c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34" t="s">
        <v>36</v>
      </c>
      <c r="AJ50" s="42"/>
      <c r="AK50" s="42"/>
      <c r="AL50" s="42"/>
      <c r="AM50" s="75" t="str">
        <f>IF(E20="","",E20)</f>
        <v>REMIUMA</v>
      </c>
      <c r="AN50" s="66"/>
      <c r="AO50" s="66"/>
      <c r="AP50" s="66"/>
      <c r="AQ50" s="42"/>
      <c r="AR50" s="46"/>
      <c r="AS50" s="80"/>
      <c r="AT50" s="81"/>
      <c r="AU50" s="82"/>
      <c r="AV50" s="82"/>
      <c r="AW50" s="82"/>
      <c r="AX50" s="82"/>
      <c r="AY50" s="82"/>
      <c r="AZ50" s="82"/>
      <c r="BA50" s="82"/>
      <c r="BB50" s="82"/>
      <c r="BC50" s="82"/>
      <c r="BD50" s="83"/>
      <c r="BE50" s="40"/>
    </row>
    <row r="51" s="2" customFormat="1" ht="10.8" customHeight="1">
      <c r="A51" s="40"/>
      <c r="B51" s="41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6"/>
      <c r="AS51" s="84"/>
      <c r="AT51" s="85"/>
      <c r="AU51" s="86"/>
      <c r="AV51" s="86"/>
      <c r="AW51" s="86"/>
      <c r="AX51" s="86"/>
      <c r="AY51" s="86"/>
      <c r="AZ51" s="86"/>
      <c r="BA51" s="86"/>
      <c r="BB51" s="86"/>
      <c r="BC51" s="86"/>
      <c r="BD51" s="87"/>
      <c r="BE51" s="40"/>
    </row>
    <row r="52" s="2" customFormat="1" ht="29.28" customHeight="1">
      <c r="A52" s="40"/>
      <c r="B52" s="41"/>
      <c r="C52" s="88" t="s">
        <v>54</v>
      </c>
      <c r="D52" s="89"/>
      <c r="E52" s="89"/>
      <c r="F52" s="89"/>
      <c r="G52" s="89"/>
      <c r="H52" s="90"/>
      <c r="I52" s="91" t="s">
        <v>55</v>
      </c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89"/>
      <c r="AB52" s="89"/>
      <c r="AC52" s="89"/>
      <c r="AD52" s="89"/>
      <c r="AE52" s="89"/>
      <c r="AF52" s="89"/>
      <c r="AG52" s="92" t="s">
        <v>56</v>
      </c>
      <c r="AH52" s="89"/>
      <c r="AI52" s="89"/>
      <c r="AJ52" s="89"/>
      <c r="AK52" s="89"/>
      <c r="AL52" s="89"/>
      <c r="AM52" s="89"/>
      <c r="AN52" s="91" t="s">
        <v>57</v>
      </c>
      <c r="AO52" s="89"/>
      <c r="AP52" s="89"/>
      <c r="AQ52" s="93" t="s">
        <v>58</v>
      </c>
      <c r="AR52" s="46"/>
      <c r="AS52" s="94" t="s">
        <v>59</v>
      </c>
      <c r="AT52" s="95" t="s">
        <v>60</v>
      </c>
      <c r="AU52" s="95" t="s">
        <v>61</v>
      </c>
      <c r="AV52" s="95" t="s">
        <v>62</v>
      </c>
      <c r="AW52" s="95" t="s">
        <v>63</v>
      </c>
      <c r="AX52" s="95" t="s">
        <v>64</v>
      </c>
      <c r="AY52" s="95" t="s">
        <v>65</v>
      </c>
      <c r="AZ52" s="95" t="s">
        <v>66</v>
      </c>
      <c r="BA52" s="95" t="s">
        <v>67</v>
      </c>
      <c r="BB52" s="95" t="s">
        <v>68</v>
      </c>
      <c r="BC52" s="95" t="s">
        <v>69</v>
      </c>
      <c r="BD52" s="96" t="s">
        <v>70</v>
      </c>
      <c r="BE52" s="40"/>
    </row>
    <row r="53" s="2" customFormat="1" ht="10.8" customHeight="1">
      <c r="A53" s="40"/>
      <c r="B53" s="41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6"/>
      <c r="AS53" s="97"/>
      <c r="AT53" s="98"/>
      <c r="AU53" s="98"/>
      <c r="AV53" s="98"/>
      <c r="AW53" s="98"/>
      <c r="AX53" s="98"/>
      <c r="AY53" s="98"/>
      <c r="AZ53" s="98"/>
      <c r="BA53" s="98"/>
      <c r="BB53" s="98"/>
      <c r="BC53" s="98"/>
      <c r="BD53" s="99"/>
      <c r="BE53" s="40"/>
    </row>
    <row r="54" s="6" customFormat="1" ht="32.4" customHeight="1">
      <c r="A54" s="6"/>
      <c r="B54" s="100"/>
      <c r="C54" s="101" t="s">
        <v>71</v>
      </c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  <c r="AA54" s="102"/>
      <c r="AB54" s="102"/>
      <c r="AC54" s="102"/>
      <c r="AD54" s="102"/>
      <c r="AE54" s="102"/>
      <c r="AF54" s="102"/>
      <c r="AG54" s="103">
        <f>ROUND(AG55+AG59+AG63+AG65+AG67+AG74+AG79+AG80,2)</f>
        <v>0</v>
      </c>
      <c r="AH54" s="103"/>
      <c r="AI54" s="103"/>
      <c r="AJ54" s="103"/>
      <c r="AK54" s="103"/>
      <c r="AL54" s="103"/>
      <c r="AM54" s="103"/>
      <c r="AN54" s="104">
        <f>SUM(AG54,AT54)</f>
        <v>0</v>
      </c>
      <c r="AO54" s="104"/>
      <c r="AP54" s="104"/>
      <c r="AQ54" s="105" t="s">
        <v>19</v>
      </c>
      <c r="AR54" s="106"/>
      <c r="AS54" s="107">
        <f>ROUND(AS55+AS59+AS63+AS65+AS67+AS74+AS79+AS80,2)</f>
        <v>0</v>
      </c>
      <c r="AT54" s="108">
        <f>ROUND(SUM(AV54:AW54),2)</f>
        <v>0</v>
      </c>
      <c r="AU54" s="109">
        <f>ROUND(AU55+AU59+AU63+AU65+AU67+AU74+AU79+AU80,5)</f>
        <v>0</v>
      </c>
      <c r="AV54" s="108">
        <f>ROUND(AZ54*L29,2)</f>
        <v>0</v>
      </c>
      <c r="AW54" s="108">
        <f>ROUND(BA54*L30,2)</f>
        <v>0</v>
      </c>
      <c r="AX54" s="108">
        <f>ROUND(BB54*L29,2)</f>
        <v>0</v>
      </c>
      <c r="AY54" s="108">
        <f>ROUND(BC54*L30,2)</f>
        <v>0</v>
      </c>
      <c r="AZ54" s="108">
        <f>ROUND(AZ55+AZ59+AZ63+AZ65+AZ67+AZ74+AZ79+AZ80,2)</f>
        <v>0</v>
      </c>
      <c r="BA54" s="108">
        <f>ROUND(BA55+BA59+BA63+BA65+BA67+BA74+BA79+BA80,2)</f>
        <v>0</v>
      </c>
      <c r="BB54" s="108">
        <f>ROUND(BB55+BB59+BB63+BB65+BB67+BB74+BB79+BB80,2)</f>
        <v>0</v>
      </c>
      <c r="BC54" s="108">
        <f>ROUND(BC55+BC59+BC63+BC65+BC67+BC74+BC79+BC80,2)</f>
        <v>0</v>
      </c>
      <c r="BD54" s="110">
        <f>ROUND(BD55+BD59+BD63+BD65+BD67+BD74+BD79+BD80,2)</f>
        <v>0</v>
      </c>
      <c r="BE54" s="6"/>
      <c r="BS54" s="111" t="s">
        <v>72</v>
      </c>
      <c r="BT54" s="111" t="s">
        <v>73</v>
      </c>
      <c r="BU54" s="112" t="s">
        <v>74</v>
      </c>
      <c r="BV54" s="111" t="s">
        <v>75</v>
      </c>
      <c r="BW54" s="111" t="s">
        <v>5</v>
      </c>
      <c r="BX54" s="111" t="s">
        <v>76</v>
      </c>
      <c r="CL54" s="111" t="s">
        <v>19</v>
      </c>
    </row>
    <row r="55" s="7" customFormat="1" ht="16.5" customHeight="1">
      <c r="A55" s="7"/>
      <c r="B55" s="113"/>
      <c r="C55" s="114"/>
      <c r="D55" s="115" t="s">
        <v>77</v>
      </c>
      <c r="E55" s="115"/>
      <c r="F55" s="115"/>
      <c r="G55" s="115"/>
      <c r="H55" s="115"/>
      <c r="I55" s="116"/>
      <c r="J55" s="115" t="s">
        <v>78</v>
      </c>
      <c r="K55" s="115"/>
      <c r="L55" s="115"/>
      <c r="M55" s="115"/>
      <c r="N55" s="115"/>
      <c r="O55" s="115"/>
      <c r="P55" s="115"/>
      <c r="Q55" s="115"/>
      <c r="R55" s="115"/>
      <c r="S55" s="115"/>
      <c r="T55" s="115"/>
      <c r="U55" s="115"/>
      <c r="V55" s="115"/>
      <c r="W55" s="115"/>
      <c r="X55" s="115"/>
      <c r="Y55" s="115"/>
      <c r="Z55" s="115"/>
      <c r="AA55" s="115"/>
      <c r="AB55" s="115"/>
      <c r="AC55" s="115"/>
      <c r="AD55" s="115"/>
      <c r="AE55" s="115"/>
      <c r="AF55" s="115"/>
      <c r="AG55" s="117">
        <f>ROUND(SUM(AG56:AG58),2)</f>
        <v>0</v>
      </c>
      <c r="AH55" s="116"/>
      <c r="AI55" s="116"/>
      <c r="AJ55" s="116"/>
      <c r="AK55" s="116"/>
      <c r="AL55" s="116"/>
      <c r="AM55" s="116"/>
      <c r="AN55" s="118">
        <f>SUM(AG55,AT55)</f>
        <v>0</v>
      </c>
      <c r="AO55" s="116"/>
      <c r="AP55" s="116"/>
      <c r="AQ55" s="119" t="s">
        <v>79</v>
      </c>
      <c r="AR55" s="120"/>
      <c r="AS55" s="121">
        <f>ROUND(SUM(AS56:AS58),2)</f>
        <v>0</v>
      </c>
      <c r="AT55" s="122">
        <f>ROUND(SUM(AV55:AW55),2)</f>
        <v>0</v>
      </c>
      <c r="AU55" s="123">
        <f>ROUND(SUM(AU56:AU58),5)</f>
        <v>0</v>
      </c>
      <c r="AV55" s="122">
        <f>ROUND(AZ55*L29,2)</f>
        <v>0</v>
      </c>
      <c r="AW55" s="122">
        <f>ROUND(BA55*L30,2)</f>
        <v>0</v>
      </c>
      <c r="AX55" s="122">
        <f>ROUND(BB55*L29,2)</f>
        <v>0</v>
      </c>
      <c r="AY55" s="122">
        <f>ROUND(BC55*L30,2)</f>
        <v>0</v>
      </c>
      <c r="AZ55" s="122">
        <f>ROUND(SUM(AZ56:AZ58),2)</f>
        <v>0</v>
      </c>
      <c r="BA55" s="122">
        <f>ROUND(SUM(BA56:BA58),2)</f>
        <v>0</v>
      </c>
      <c r="BB55" s="122">
        <f>ROUND(SUM(BB56:BB58),2)</f>
        <v>0</v>
      </c>
      <c r="BC55" s="122">
        <f>ROUND(SUM(BC56:BC58),2)</f>
        <v>0</v>
      </c>
      <c r="BD55" s="124">
        <f>ROUND(SUM(BD56:BD58),2)</f>
        <v>0</v>
      </c>
      <c r="BE55" s="7"/>
      <c r="BS55" s="125" t="s">
        <v>72</v>
      </c>
      <c r="BT55" s="125" t="s">
        <v>80</v>
      </c>
      <c r="BU55" s="125" t="s">
        <v>74</v>
      </c>
      <c r="BV55" s="125" t="s">
        <v>75</v>
      </c>
      <c r="BW55" s="125" t="s">
        <v>81</v>
      </c>
      <c r="BX55" s="125" t="s">
        <v>5</v>
      </c>
      <c r="CL55" s="125" t="s">
        <v>19</v>
      </c>
      <c r="CM55" s="125" t="s">
        <v>82</v>
      </c>
    </row>
    <row r="56" s="4" customFormat="1" ht="16.5" customHeight="1">
      <c r="A56" s="126" t="s">
        <v>83</v>
      </c>
      <c r="B56" s="65"/>
      <c r="C56" s="127"/>
      <c r="D56" s="127"/>
      <c r="E56" s="128" t="s">
        <v>84</v>
      </c>
      <c r="F56" s="128"/>
      <c r="G56" s="128"/>
      <c r="H56" s="128"/>
      <c r="I56" s="128"/>
      <c r="J56" s="127"/>
      <c r="K56" s="128" t="s">
        <v>85</v>
      </c>
      <c r="L56" s="128"/>
      <c r="M56" s="128"/>
      <c r="N56" s="128"/>
      <c r="O56" s="128"/>
      <c r="P56" s="128"/>
      <c r="Q56" s="128"/>
      <c r="R56" s="128"/>
      <c r="S56" s="128"/>
      <c r="T56" s="128"/>
      <c r="U56" s="128"/>
      <c r="V56" s="128"/>
      <c r="W56" s="128"/>
      <c r="X56" s="128"/>
      <c r="Y56" s="128"/>
      <c r="Z56" s="128"/>
      <c r="AA56" s="128"/>
      <c r="AB56" s="128"/>
      <c r="AC56" s="128"/>
      <c r="AD56" s="128"/>
      <c r="AE56" s="128"/>
      <c r="AF56" s="128"/>
      <c r="AG56" s="129">
        <f>'01 - Bourací a stavební p...'!J32</f>
        <v>0</v>
      </c>
      <c r="AH56" s="127"/>
      <c r="AI56" s="127"/>
      <c r="AJ56" s="127"/>
      <c r="AK56" s="127"/>
      <c r="AL56" s="127"/>
      <c r="AM56" s="127"/>
      <c r="AN56" s="129">
        <f>SUM(AG56,AT56)</f>
        <v>0</v>
      </c>
      <c r="AO56" s="127"/>
      <c r="AP56" s="127"/>
      <c r="AQ56" s="130" t="s">
        <v>86</v>
      </c>
      <c r="AR56" s="67"/>
      <c r="AS56" s="131">
        <v>0</v>
      </c>
      <c r="AT56" s="132">
        <f>ROUND(SUM(AV56:AW56),2)</f>
        <v>0</v>
      </c>
      <c r="AU56" s="133">
        <f>'01 - Bourací a stavební p...'!P111</f>
        <v>0</v>
      </c>
      <c r="AV56" s="132">
        <f>'01 - Bourací a stavební p...'!J35</f>
        <v>0</v>
      </c>
      <c r="AW56" s="132">
        <f>'01 - Bourací a stavební p...'!J36</f>
        <v>0</v>
      </c>
      <c r="AX56" s="132">
        <f>'01 - Bourací a stavební p...'!J37</f>
        <v>0</v>
      </c>
      <c r="AY56" s="132">
        <f>'01 - Bourací a stavební p...'!J38</f>
        <v>0</v>
      </c>
      <c r="AZ56" s="132">
        <f>'01 - Bourací a stavební p...'!F35</f>
        <v>0</v>
      </c>
      <c r="BA56" s="132">
        <f>'01 - Bourací a stavební p...'!F36</f>
        <v>0</v>
      </c>
      <c r="BB56" s="132">
        <f>'01 - Bourací a stavební p...'!F37</f>
        <v>0</v>
      </c>
      <c r="BC56" s="132">
        <f>'01 - Bourací a stavební p...'!F38</f>
        <v>0</v>
      </c>
      <c r="BD56" s="134">
        <f>'01 - Bourací a stavební p...'!F39</f>
        <v>0</v>
      </c>
      <c r="BE56" s="4"/>
      <c r="BT56" s="135" t="s">
        <v>82</v>
      </c>
      <c r="BV56" s="135" t="s">
        <v>75</v>
      </c>
      <c r="BW56" s="135" t="s">
        <v>87</v>
      </c>
      <c r="BX56" s="135" t="s">
        <v>81</v>
      </c>
      <c r="CL56" s="135" t="s">
        <v>19</v>
      </c>
    </row>
    <row r="57" s="4" customFormat="1" ht="16.5" customHeight="1">
      <c r="A57" s="126" t="s">
        <v>83</v>
      </c>
      <c r="B57" s="65"/>
      <c r="C57" s="127"/>
      <c r="D57" s="127"/>
      <c r="E57" s="128" t="s">
        <v>88</v>
      </c>
      <c r="F57" s="128"/>
      <c r="G57" s="128"/>
      <c r="H57" s="128"/>
      <c r="I57" s="128"/>
      <c r="J57" s="127"/>
      <c r="K57" s="128" t="s">
        <v>89</v>
      </c>
      <c r="L57" s="128"/>
      <c r="M57" s="128"/>
      <c r="N57" s="128"/>
      <c r="O57" s="128"/>
      <c r="P57" s="128"/>
      <c r="Q57" s="128"/>
      <c r="R57" s="128"/>
      <c r="S57" s="128"/>
      <c r="T57" s="128"/>
      <c r="U57" s="128"/>
      <c r="V57" s="128"/>
      <c r="W57" s="128"/>
      <c r="X57" s="128"/>
      <c r="Y57" s="128"/>
      <c r="Z57" s="128"/>
      <c r="AA57" s="128"/>
      <c r="AB57" s="128"/>
      <c r="AC57" s="128"/>
      <c r="AD57" s="128"/>
      <c r="AE57" s="128"/>
      <c r="AF57" s="128"/>
      <c r="AG57" s="129">
        <f>'02 - Střecha přístavby'!J32</f>
        <v>0</v>
      </c>
      <c r="AH57" s="127"/>
      <c r="AI57" s="127"/>
      <c r="AJ57" s="127"/>
      <c r="AK57" s="127"/>
      <c r="AL57" s="127"/>
      <c r="AM57" s="127"/>
      <c r="AN57" s="129">
        <f>SUM(AG57,AT57)</f>
        <v>0</v>
      </c>
      <c r="AO57" s="127"/>
      <c r="AP57" s="127"/>
      <c r="AQ57" s="130" t="s">
        <v>86</v>
      </c>
      <c r="AR57" s="67"/>
      <c r="AS57" s="131">
        <v>0</v>
      </c>
      <c r="AT57" s="132">
        <f>ROUND(SUM(AV57:AW57),2)</f>
        <v>0</v>
      </c>
      <c r="AU57" s="133">
        <f>'02 - Střecha přístavby'!P94</f>
        <v>0</v>
      </c>
      <c r="AV57" s="132">
        <f>'02 - Střecha přístavby'!J35</f>
        <v>0</v>
      </c>
      <c r="AW57" s="132">
        <f>'02 - Střecha přístavby'!J36</f>
        <v>0</v>
      </c>
      <c r="AX57" s="132">
        <f>'02 - Střecha přístavby'!J37</f>
        <v>0</v>
      </c>
      <c r="AY57" s="132">
        <f>'02 - Střecha přístavby'!J38</f>
        <v>0</v>
      </c>
      <c r="AZ57" s="132">
        <f>'02 - Střecha přístavby'!F35</f>
        <v>0</v>
      </c>
      <c r="BA57" s="132">
        <f>'02 - Střecha přístavby'!F36</f>
        <v>0</v>
      </c>
      <c r="BB57" s="132">
        <f>'02 - Střecha přístavby'!F37</f>
        <v>0</v>
      </c>
      <c r="BC57" s="132">
        <f>'02 - Střecha přístavby'!F38</f>
        <v>0</v>
      </c>
      <c r="BD57" s="134">
        <f>'02 - Střecha přístavby'!F39</f>
        <v>0</v>
      </c>
      <c r="BE57" s="4"/>
      <c r="BT57" s="135" t="s">
        <v>82</v>
      </c>
      <c r="BV57" s="135" t="s">
        <v>75</v>
      </c>
      <c r="BW57" s="135" t="s">
        <v>90</v>
      </c>
      <c r="BX57" s="135" t="s">
        <v>81</v>
      </c>
      <c r="CL57" s="135" t="s">
        <v>19</v>
      </c>
    </row>
    <row r="58" s="4" customFormat="1" ht="16.5" customHeight="1">
      <c r="A58" s="126" t="s">
        <v>83</v>
      </c>
      <c r="B58" s="65"/>
      <c r="C58" s="127"/>
      <c r="D58" s="127"/>
      <c r="E58" s="128" t="s">
        <v>91</v>
      </c>
      <c r="F58" s="128"/>
      <c r="G58" s="128"/>
      <c r="H58" s="128"/>
      <c r="I58" s="128"/>
      <c r="J58" s="127"/>
      <c r="K58" s="128" t="s">
        <v>92</v>
      </c>
      <c r="L58" s="128"/>
      <c r="M58" s="128"/>
      <c r="N58" s="128"/>
      <c r="O58" s="128"/>
      <c r="P58" s="128"/>
      <c r="Q58" s="128"/>
      <c r="R58" s="128"/>
      <c r="S58" s="128"/>
      <c r="T58" s="128"/>
      <c r="U58" s="128"/>
      <c r="V58" s="128"/>
      <c r="W58" s="128"/>
      <c r="X58" s="128"/>
      <c r="Y58" s="128"/>
      <c r="Z58" s="128"/>
      <c r="AA58" s="128"/>
      <c r="AB58" s="128"/>
      <c r="AC58" s="128"/>
      <c r="AD58" s="128"/>
      <c r="AE58" s="128"/>
      <c r="AF58" s="128"/>
      <c r="AG58" s="129">
        <f>'044 - Energetická opatření'!J32</f>
        <v>0</v>
      </c>
      <c r="AH58" s="127"/>
      <c r="AI58" s="127"/>
      <c r="AJ58" s="127"/>
      <c r="AK58" s="127"/>
      <c r="AL58" s="127"/>
      <c r="AM58" s="127"/>
      <c r="AN58" s="129">
        <f>SUM(AG58,AT58)</f>
        <v>0</v>
      </c>
      <c r="AO58" s="127"/>
      <c r="AP58" s="127"/>
      <c r="AQ58" s="130" t="s">
        <v>86</v>
      </c>
      <c r="AR58" s="67"/>
      <c r="AS58" s="131">
        <v>0</v>
      </c>
      <c r="AT58" s="132">
        <f>ROUND(SUM(AV58:AW58),2)</f>
        <v>0</v>
      </c>
      <c r="AU58" s="133">
        <f>'044 - Energetická opatření'!P98</f>
        <v>0</v>
      </c>
      <c r="AV58" s="132">
        <f>'044 - Energetická opatření'!J35</f>
        <v>0</v>
      </c>
      <c r="AW58" s="132">
        <f>'044 - Energetická opatření'!J36</f>
        <v>0</v>
      </c>
      <c r="AX58" s="132">
        <f>'044 - Energetická opatření'!J37</f>
        <v>0</v>
      </c>
      <c r="AY58" s="132">
        <f>'044 - Energetická opatření'!J38</f>
        <v>0</v>
      </c>
      <c r="AZ58" s="132">
        <f>'044 - Energetická opatření'!F35</f>
        <v>0</v>
      </c>
      <c r="BA58" s="132">
        <f>'044 - Energetická opatření'!F36</f>
        <v>0</v>
      </c>
      <c r="BB58" s="132">
        <f>'044 - Energetická opatření'!F37</f>
        <v>0</v>
      </c>
      <c r="BC58" s="132">
        <f>'044 - Energetická opatření'!F38</f>
        <v>0</v>
      </c>
      <c r="BD58" s="134">
        <f>'044 - Energetická opatření'!F39</f>
        <v>0</v>
      </c>
      <c r="BE58" s="4"/>
      <c r="BT58" s="135" t="s">
        <v>82</v>
      </c>
      <c r="BV58" s="135" t="s">
        <v>75</v>
      </c>
      <c r="BW58" s="135" t="s">
        <v>93</v>
      </c>
      <c r="BX58" s="135" t="s">
        <v>81</v>
      </c>
      <c r="CL58" s="135" t="s">
        <v>19</v>
      </c>
    </row>
    <row r="59" s="7" customFormat="1" ht="16.5" customHeight="1">
      <c r="A59" s="7"/>
      <c r="B59" s="113"/>
      <c r="C59" s="114"/>
      <c r="D59" s="115" t="s">
        <v>94</v>
      </c>
      <c r="E59" s="115"/>
      <c r="F59" s="115"/>
      <c r="G59" s="115"/>
      <c r="H59" s="115"/>
      <c r="I59" s="116"/>
      <c r="J59" s="115" t="s">
        <v>95</v>
      </c>
      <c r="K59" s="115"/>
      <c r="L59" s="115"/>
      <c r="M59" s="115"/>
      <c r="N59" s="115"/>
      <c r="O59" s="115"/>
      <c r="P59" s="115"/>
      <c r="Q59" s="115"/>
      <c r="R59" s="115"/>
      <c r="S59" s="115"/>
      <c r="T59" s="115"/>
      <c r="U59" s="115"/>
      <c r="V59" s="115"/>
      <c r="W59" s="115"/>
      <c r="X59" s="115"/>
      <c r="Y59" s="115"/>
      <c r="Z59" s="115"/>
      <c r="AA59" s="115"/>
      <c r="AB59" s="115"/>
      <c r="AC59" s="115"/>
      <c r="AD59" s="115"/>
      <c r="AE59" s="115"/>
      <c r="AF59" s="115"/>
      <c r="AG59" s="117">
        <f>ROUND(SUM(AG60:AG62),2)</f>
        <v>0</v>
      </c>
      <c r="AH59" s="116"/>
      <c r="AI59" s="116"/>
      <c r="AJ59" s="116"/>
      <c r="AK59" s="116"/>
      <c r="AL59" s="116"/>
      <c r="AM59" s="116"/>
      <c r="AN59" s="118">
        <f>SUM(AG59,AT59)</f>
        <v>0</v>
      </c>
      <c r="AO59" s="116"/>
      <c r="AP59" s="116"/>
      <c r="AQ59" s="119" t="s">
        <v>79</v>
      </c>
      <c r="AR59" s="120"/>
      <c r="AS59" s="121">
        <f>ROUND(SUM(AS60:AS62),2)</f>
        <v>0</v>
      </c>
      <c r="AT59" s="122">
        <f>ROUND(SUM(AV59:AW59),2)</f>
        <v>0</v>
      </c>
      <c r="AU59" s="123">
        <f>ROUND(SUM(AU60:AU62),5)</f>
        <v>0</v>
      </c>
      <c r="AV59" s="122">
        <f>ROUND(AZ59*L29,2)</f>
        <v>0</v>
      </c>
      <c r="AW59" s="122">
        <f>ROUND(BA59*L30,2)</f>
        <v>0</v>
      </c>
      <c r="AX59" s="122">
        <f>ROUND(BB59*L29,2)</f>
        <v>0</v>
      </c>
      <c r="AY59" s="122">
        <f>ROUND(BC59*L30,2)</f>
        <v>0</v>
      </c>
      <c r="AZ59" s="122">
        <f>ROUND(SUM(AZ60:AZ62),2)</f>
        <v>0</v>
      </c>
      <c r="BA59" s="122">
        <f>ROUND(SUM(BA60:BA62),2)</f>
        <v>0</v>
      </c>
      <c r="BB59" s="122">
        <f>ROUND(SUM(BB60:BB62),2)</f>
        <v>0</v>
      </c>
      <c r="BC59" s="122">
        <f>ROUND(SUM(BC60:BC62),2)</f>
        <v>0</v>
      </c>
      <c r="BD59" s="124">
        <f>ROUND(SUM(BD60:BD62),2)</f>
        <v>0</v>
      </c>
      <c r="BE59" s="7"/>
      <c r="BS59" s="125" t="s">
        <v>72</v>
      </c>
      <c r="BT59" s="125" t="s">
        <v>80</v>
      </c>
      <c r="BU59" s="125" t="s">
        <v>74</v>
      </c>
      <c r="BV59" s="125" t="s">
        <v>75</v>
      </c>
      <c r="BW59" s="125" t="s">
        <v>96</v>
      </c>
      <c r="BX59" s="125" t="s">
        <v>5</v>
      </c>
      <c r="CL59" s="125" t="s">
        <v>19</v>
      </c>
      <c r="CM59" s="125" t="s">
        <v>82</v>
      </c>
    </row>
    <row r="60" s="4" customFormat="1" ht="16.5" customHeight="1">
      <c r="A60" s="126" t="s">
        <v>83</v>
      </c>
      <c r="B60" s="65"/>
      <c r="C60" s="127"/>
      <c r="D60" s="127"/>
      <c r="E60" s="128" t="s">
        <v>84</v>
      </c>
      <c r="F60" s="128"/>
      <c r="G60" s="128"/>
      <c r="H60" s="128"/>
      <c r="I60" s="128"/>
      <c r="J60" s="127"/>
      <c r="K60" s="128" t="s">
        <v>85</v>
      </c>
      <c r="L60" s="128"/>
      <c r="M60" s="128"/>
      <c r="N60" s="128"/>
      <c r="O60" s="128"/>
      <c r="P60" s="128"/>
      <c r="Q60" s="128"/>
      <c r="R60" s="128"/>
      <c r="S60" s="128"/>
      <c r="T60" s="128"/>
      <c r="U60" s="128"/>
      <c r="V60" s="128"/>
      <c r="W60" s="128"/>
      <c r="X60" s="128"/>
      <c r="Y60" s="128"/>
      <c r="Z60" s="128"/>
      <c r="AA60" s="128"/>
      <c r="AB60" s="128"/>
      <c r="AC60" s="128"/>
      <c r="AD60" s="128"/>
      <c r="AE60" s="128"/>
      <c r="AF60" s="128"/>
      <c r="AG60" s="129">
        <f>'01 - Bourací a stavební p..._01'!J32</f>
        <v>0</v>
      </c>
      <c r="AH60" s="127"/>
      <c r="AI60" s="127"/>
      <c r="AJ60" s="127"/>
      <c r="AK60" s="127"/>
      <c r="AL60" s="127"/>
      <c r="AM60" s="127"/>
      <c r="AN60" s="129">
        <f>SUM(AG60,AT60)</f>
        <v>0</v>
      </c>
      <c r="AO60" s="127"/>
      <c r="AP60" s="127"/>
      <c r="AQ60" s="130" t="s">
        <v>86</v>
      </c>
      <c r="AR60" s="67"/>
      <c r="AS60" s="131">
        <v>0</v>
      </c>
      <c r="AT60" s="132">
        <f>ROUND(SUM(AV60:AW60),2)</f>
        <v>0</v>
      </c>
      <c r="AU60" s="133">
        <f>'01 - Bourací a stavební p..._01'!P110</f>
        <v>0</v>
      </c>
      <c r="AV60" s="132">
        <f>'01 - Bourací a stavební p..._01'!J35</f>
        <v>0</v>
      </c>
      <c r="AW60" s="132">
        <f>'01 - Bourací a stavební p..._01'!J36</f>
        <v>0</v>
      </c>
      <c r="AX60" s="132">
        <f>'01 - Bourací a stavební p..._01'!J37</f>
        <v>0</v>
      </c>
      <c r="AY60" s="132">
        <f>'01 - Bourací a stavební p..._01'!J38</f>
        <v>0</v>
      </c>
      <c r="AZ60" s="132">
        <f>'01 - Bourací a stavební p..._01'!F35</f>
        <v>0</v>
      </c>
      <c r="BA60" s="132">
        <f>'01 - Bourací a stavební p..._01'!F36</f>
        <v>0</v>
      </c>
      <c r="BB60" s="132">
        <f>'01 - Bourací a stavební p..._01'!F37</f>
        <v>0</v>
      </c>
      <c r="BC60" s="132">
        <f>'01 - Bourací a stavební p..._01'!F38</f>
        <v>0</v>
      </c>
      <c r="BD60" s="134">
        <f>'01 - Bourací a stavební p..._01'!F39</f>
        <v>0</v>
      </c>
      <c r="BE60" s="4"/>
      <c r="BT60" s="135" t="s">
        <v>82</v>
      </c>
      <c r="BV60" s="135" t="s">
        <v>75</v>
      </c>
      <c r="BW60" s="135" t="s">
        <v>97</v>
      </c>
      <c r="BX60" s="135" t="s">
        <v>96</v>
      </c>
      <c r="CL60" s="135" t="s">
        <v>19</v>
      </c>
    </row>
    <row r="61" s="4" customFormat="1" ht="16.5" customHeight="1">
      <c r="A61" s="126" t="s">
        <v>83</v>
      </c>
      <c r="B61" s="65"/>
      <c r="C61" s="127"/>
      <c r="D61" s="127"/>
      <c r="E61" s="128" t="s">
        <v>88</v>
      </c>
      <c r="F61" s="128"/>
      <c r="G61" s="128"/>
      <c r="H61" s="128"/>
      <c r="I61" s="128"/>
      <c r="J61" s="127"/>
      <c r="K61" s="128" t="s">
        <v>98</v>
      </c>
      <c r="L61" s="128"/>
      <c r="M61" s="128"/>
      <c r="N61" s="128"/>
      <c r="O61" s="128"/>
      <c r="P61" s="128"/>
      <c r="Q61" s="128"/>
      <c r="R61" s="128"/>
      <c r="S61" s="128"/>
      <c r="T61" s="128"/>
      <c r="U61" s="128"/>
      <c r="V61" s="128"/>
      <c r="W61" s="128"/>
      <c r="X61" s="128"/>
      <c r="Y61" s="128"/>
      <c r="Z61" s="128"/>
      <c r="AA61" s="128"/>
      <c r="AB61" s="128"/>
      <c r="AC61" s="128"/>
      <c r="AD61" s="128"/>
      <c r="AE61" s="128"/>
      <c r="AF61" s="128"/>
      <c r="AG61" s="129">
        <f>'02 - Střecha nástavby'!J32</f>
        <v>0</v>
      </c>
      <c r="AH61" s="127"/>
      <c r="AI61" s="127"/>
      <c r="AJ61" s="127"/>
      <c r="AK61" s="127"/>
      <c r="AL61" s="127"/>
      <c r="AM61" s="127"/>
      <c r="AN61" s="129">
        <f>SUM(AG61,AT61)</f>
        <v>0</v>
      </c>
      <c r="AO61" s="127"/>
      <c r="AP61" s="127"/>
      <c r="AQ61" s="130" t="s">
        <v>86</v>
      </c>
      <c r="AR61" s="67"/>
      <c r="AS61" s="131">
        <v>0</v>
      </c>
      <c r="AT61" s="132">
        <f>ROUND(SUM(AV61:AW61),2)</f>
        <v>0</v>
      </c>
      <c r="AU61" s="133">
        <f>'02 - Střecha nástavby'!P95</f>
        <v>0</v>
      </c>
      <c r="AV61" s="132">
        <f>'02 - Střecha nástavby'!J35</f>
        <v>0</v>
      </c>
      <c r="AW61" s="132">
        <f>'02 - Střecha nástavby'!J36</f>
        <v>0</v>
      </c>
      <c r="AX61" s="132">
        <f>'02 - Střecha nástavby'!J37</f>
        <v>0</v>
      </c>
      <c r="AY61" s="132">
        <f>'02 - Střecha nástavby'!J38</f>
        <v>0</v>
      </c>
      <c r="AZ61" s="132">
        <f>'02 - Střecha nástavby'!F35</f>
        <v>0</v>
      </c>
      <c r="BA61" s="132">
        <f>'02 - Střecha nástavby'!F36</f>
        <v>0</v>
      </c>
      <c r="BB61" s="132">
        <f>'02 - Střecha nástavby'!F37</f>
        <v>0</v>
      </c>
      <c r="BC61" s="132">
        <f>'02 - Střecha nástavby'!F38</f>
        <v>0</v>
      </c>
      <c r="BD61" s="134">
        <f>'02 - Střecha nástavby'!F39</f>
        <v>0</v>
      </c>
      <c r="BE61" s="4"/>
      <c r="BT61" s="135" t="s">
        <v>82</v>
      </c>
      <c r="BV61" s="135" t="s">
        <v>75</v>
      </c>
      <c r="BW61" s="135" t="s">
        <v>99</v>
      </c>
      <c r="BX61" s="135" t="s">
        <v>96</v>
      </c>
      <c r="CL61" s="135" t="s">
        <v>19</v>
      </c>
    </row>
    <row r="62" s="4" customFormat="1" ht="16.5" customHeight="1">
      <c r="A62" s="126" t="s">
        <v>83</v>
      </c>
      <c r="B62" s="65"/>
      <c r="C62" s="127"/>
      <c r="D62" s="127"/>
      <c r="E62" s="128" t="s">
        <v>91</v>
      </c>
      <c r="F62" s="128"/>
      <c r="G62" s="128"/>
      <c r="H62" s="128"/>
      <c r="I62" s="128"/>
      <c r="J62" s="127"/>
      <c r="K62" s="128" t="s">
        <v>92</v>
      </c>
      <c r="L62" s="128"/>
      <c r="M62" s="128"/>
      <c r="N62" s="128"/>
      <c r="O62" s="128"/>
      <c r="P62" s="128"/>
      <c r="Q62" s="128"/>
      <c r="R62" s="128"/>
      <c r="S62" s="128"/>
      <c r="T62" s="128"/>
      <c r="U62" s="128"/>
      <c r="V62" s="128"/>
      <c r="W62" s="128"/>
      <c r="X62" s="128"/>
      <c r="Y62" s="128"/>
      <c r="Z62" s="128"/>
      <c r="AA62" s="128"/>
      <c r="AB62" s="128"/>
      <c r="AC62" s="128"/>
      <c r="AD62" s="128"/>
      <c r="AE62" s="128"/>
      <c r="AF62" s="128"/>
      <c r="AG62" s="129">
        <f>'044 - Energetická opatření_01'!J32</f>
        <v>0</v>
      </c>
      <c r="AH62" s="127"/>
      <c r="AI62" s="127"/>
      <c r="AJ62" s="127"/>
      <c r="AK62" s="127"/>
      <c r="AL62" s="127"/>
      <c r="AM62" s="127"/>
      <c r="AN62" s="129">
        <f>SUM(AG62,AT62)</f>
        <v>0</v>
      </c>
      <c r="AO62" s="127"/>
      <c r="AP62" s="127"/>
      <c r="AQ62" s="130" t="s">
        <v>86</v>
      </c>
      <c r="AR62" s="67"/>
      <c r="AS62" s="131">
        <v>0</v>
      </c>
      <c r="AT62" s="132">
        <f>ROUND(SUM(AV62:AW62),2)</f>
        <v>0</v>
      </c>
      <c r="AU62" s="133">
        <f>'044 - Energetická opatření_01'!P94</f>
        <v>0</v>
      </c>
      <c r="AV62" s="132">
        <f>'044 - Energetická opatření_01'!J35</f>
        <v>0</v>
      </c>
      <c r="AW62" s="132">
        <f>'044 - Energetická opatření_01'!J36</f>
        <v>0</v>
      </c>
      <c r="AX62" s="132">
        <f>'044 - Energetická opatření_01'!J37</f>
        <v>0</v>
      </c>
      <c r="AY62" s="132">
        <f>'044 - Energetická opatření_01'!J38</f>
        <v>0</v>
      </c>
      <c r="AZ62" s="132">
        <f>'044 - Energetická opatření_01'!F35</f>
        <v>0</v>
      </c>
      <c r="BA62" s="132">
        <f>'044 - Energetická opatření_01'!F36</f>
        <v>0</v>
      </c>
      <c r="BB62" s="132">
        <f>'044 - Energetická opatření_01'!F37</f>
        <v>0</v>
      </c>
      <c r="BC62" s="132">
        <f>'044 - Energetická opatření_01'!F38</f>
        <v>0</v>
      </c>
      <c r="BD62" s="134">
        <f>'044 - Energetická opatření_01'!F39</f>
        <v>0</v>
      </c>
      <c r="BE62" s="4"/>
      <c r="BT62" s="135" t="s">
        <v>82</v>
      </c>
      <c r="BV62" s="135" t="s">
        <v>75</v>
      </c>
      <c r="BW62" s="135" t="s">
        <v>100</v>
      </c>
      <c r="BX62" s="135" t="s">
        <v>96</v>
      </c>
      <c r="CL62" s="135" t="s">
        <v>19</v>
      </c>
    </row>
    <row r="63" s="7" customFormat="1" ht="16.5" customHeight="1">
      <c r="A63" s="7"/>
      <c r="B63" s="113"/>
      <c r="C63" s="114"/>
      <c r="D63" s="115" t="s">
        <v>101</v>
      </c>
      <c r="E63" s="115"/>
      <c r="F63" s="115"/>
      <c r="G63" s="115"/>
      <c r="H63" s="115"/>
      <c r="I63" s="116"/>
      <c r="J63" s="115" t="s">
        <v>102</v>
      </c>
      <c r="K63" s="115"/>
      <c r="L63" s="115"/>
      <c r="M63" s="115"/>
      <c r="N63" s="115"/>
      <c r="O63" s="115"/>
      <c r="P63" s="115"/>
      <c r="Q63" s="115"/>
      <c r="R63" s="115"/>
      <c r="S63" s="115"/>
      <c r="T63" s="115"/>
      <c r="U63" s="115"/>
      <c r="V63" s="115"/>
      <c r="W63" s="115"/>
      <c r="X63" s="115"/>
      <c r="Y63" s="115"/>
      <c r="Z63" s="115"/>
      <c r="AA63" s="115"/>
      <c r="AB63" s="115"/>
      <c r="AC63" s="115"/>
      <c r="AD63" s="115"/>
      <c r="AE63" s="115"/>
      <c r="AF63" s="115"/>
      <c r="AG63" s="117">
        <f>ROUND(AG64,2)</f>
        <v>0</v>
      </c>
      <c r="AH63" s="116"/>
      <c r="AI63" s="116"/>
      <c r="AJ63" s="116"/>
      <c r="AK63" s="116"/>
      <c r="AL63" s="116"/>
      <c r="AM63" s="116"/>
      <c r="AN63" s="118">
        <f>SUM(AG63,AT63)</f>
        <v>0</v>
      </c>
      <c r="AO63" s="116"/>
      <c r="AP63" s="116"/>
      <c r="AQ63" s="119" t="s">
        <v>79</v>
      </c>
      <c r="AR63" s="120"/>
      <c r="AS63" s="121">
        <f>ROUND(AS64,2)</f>
        <v>0</v>
      </c>
      <c r="AT63" s="122">
        <f>ROUND(SUM(AV63:AW63),2)</f>
        <v>0</v>
      </c>
      <c r="AU63" s="123">
        <f>ROUND(AU64,5)</f>
        <v>0</v>
      </c>
      <c r="AV63" s="122">
        <f>ROUND(AZ63*L29,2)</f>
        <v>0</v>
      </c>
      <c r="AW63" s="122">
        <f>ROUND(BA63*L30,2)</f>
        <v>0</v>
      </c>
      <c r="AX63" s="122">
        <f>ROUND(BB63*L29,2)</f>
        <v>0</v>
      </c>
      <c r="AY63" s="122">
        <f>ROUND(BC63*L30,2)</f>
        <v>0</v>
      </c>
      <c r="AZ63" s="122">
        <f>ROUND(AZ64,2)</f>
        <v>0</v>
      </c>
      <c r="BA63" s="122">
        <f>ROUND(BA64,2)</f>
        <v>0</v>
      </c>
      <c r="BB63" s="122">
        <f>ROUND(BB64,2)</f>
        <v>0</v>
      </c>
      <c r="BC63" s="122">
        <f>ROUND(BC64,2)</f>
        <v>0</v>
      </c>
      <c r="BD63" s="124">
        <f>ROUND(BD64,2)</f>
        <v>0</v>
      </c>
      <c r="BE63" s="7"/>
      <c r="BS63" s="125" t="s">
        <v>72</v>
      </c>
      <c r="BT63" s="125" t="s">
        <v>80</v>
      </c>
      <c r="BU63" s="125" t="s">
        <v>74</v>
      </c>
      <c r="BV63" s="125" t="s">
        <v>75</v>
      </c>
      <c r="BW63" s="125" t="s">
        <v>103</v>
      </c>
      <c r="BX63" s="125" t="s">
        <v>5</v>
      </c>
      <c r="CL63" s="125" t="s">
        <v>19</v>
      </c>
      <c r="CM63" s="125" t="s">
        <v>82</v>
      </c>
    </row>
    <row r="64" s="4" customFormat="1" ht="16.5" customHeight="1">
      <c r="A64" s="126" t="s">
        <v>83</v>
      </c>
      <c r="B64" s="65"/>
      <c r="C64" s="127"/>
      <c r="D64" s="127"/>
      <c r="E64" s="128" t="s">
        <v>84</v>
      </c>
      <c r="F64" s="128"/>
      <c r="G64" s="128"/>
      <c r="H64" s="128"/>
      <c r="I64" s="128"/>
      <c r="J64" s="127"/>
      <c r="K64" s="128" t="s">
        <v>104</v>
      </c>
      <c r="L64" s="128"/>
      <c r="M64" s="128"/>
      <c r="N64" s="128"/>
      <c r="O64" s="128"/>
      <c r="P64" s="128"/>
      <c r="Q64" s="128"/>
      <c r="R64" s="128"/>
      <c r="S64" s="128"/>
      <c r="T64" s="128"/>
      <c r="U64" s="128"/>
      <c r="V64" s="128"/>
      <c r="W64" s="128"/>
      <c r="X64" s="128"/>
      <c r="Y64" s="128"/>
      <c r="Z64" s="128"/>
      <c r="AA64" s="128"/>
      <c r="AB64" s="128"/>
      <c r="AC64" s="128"/>
      <c r="AD64" s="128"/>
      <c r="AE64" s="128"/>
      <c r="AF64" s="128"/>
      <c r="AG64" s="129">
        <f>'01 - Výtah'!J32</f>
        <v>0</v>
      </c>
      <c r="AH64" s="127"/>
      <c r="AI64" s="127"/>
      <c r="AJ64" s="127"/>
      <c r="AK64" s="127"/>
      <c r="AL64" s="127"/>
      <c r="AM64" s="127"/>
      <c r="AN64" s="129">
        <f>SUM(AG64,AT64)</f>
        <v>0</v>
      </c>
      <c r="AO64" s="127"/>
      <c r="AP64" s="127"/>
      <c r="AQ64" s="130" t="s">
        <v>86</v>
      </c>
      <c r="AR64" s="67"/>
      <c r="AS64" s="131">
        <v>0</v>
      </c>
      <c r="AT64" s="132">
        <f>ROUND(SUM(AV64:AW64),2)</f>
        <v>0</v>
      </c>
      <c r="AU64" s="133">
        <f>'01 - Výtah'!P104</f>
        <v>0</v>
      </c>
      <c r="AV64" s="132">
        <f>'01 - Výtah'!J35</f>
        <v>0</v>
      </c>
      <c r="AW64" s="132">
        <f>'01 - Výtah'!J36</f>
        <v>0</v>
      </c>
      <c r="AX64" s="132">
        <f>'01 - Výtah'!J37</f>
        <v>0</v>
      </c>
      <c r="AY64" s="132">
        <f>'01 - Výtah'!J38</f>
        <v>0</v>
      </c>
      <c r="AZ64" s="132">
        <f>'01 - Výtah'!F35</f>
        <v>0</v>
      </c>
      <c r="BA64" s="132">
        <f>'01 - Výtah'!F36</f>
        <v>0</v>
      </c>
      <c r="BB64" s="132">
        <f>'01 - Výtah'!F37</f>
        <v>0</v>
      </c>
      <c r="BC64" s="132">
        <f>'01 - Výtah'!F38</f>
        <v>0</v>
      </c>
      <c r="BD64" s="134">
        <f>'01 - Výtah'!F39</f>
        <v>0</v>
      </c>
      <c r="BE64" s="4"/>
      <c r="BT64" s="135" t="s">
        <v>82</v>
      </c>
      <c r="BV64" s="135" t="s">
        <v>75</v>
      </c>
      <c r="BW64" s="135" t="s">
        <v>105</v>
      </c>
      <c r="BX64" s="135" t="s">
        <v>103</v>
      </c>
      <c r="CL64" s="135" t="s">
        <v>19</v>
      </c>
    </row>
    <row r="65" s="7" customFormat="1" ht="16.5" customHeight="1">
      <c r="A65" s="7"/>
      <c r="B65" s="113"/>
      <c r="C65" s="114"/>
      <c r="D65" s="115" t="s">
        <v>106</v>
      </c>
      <c r="E65" s="115"/>
      <c r="F65" s="115"/>
      <c r="G65" s="115"/>
      <c r="H65" s="115"/>
      <c r="I65" s="116"/>
      <c r="J65" s="115" t="s">
        <v>107</v>
      </c>
      <c r="K65" s="115"/>
      <c r="L65" s="115"/>
      <c r="M65" s="115"/>
      <c r="N65" s="115"/>
      <c r="O65" s="115"/>
      <c r="P65" s="115"/>
      <c r="Q65" s="115"/>
      <c r="R65" s="115"/>
      <c r="S65" s="115"/>
      <c r="T65" s="115"/>
      <c r="U65" s="115"/>
      <c r="V65" s="115"/>
      <c r="W65" s="115"/>
      <c r="X65" s="115"/>
      <c r="Y65" s="115"/>
      <c r="Z65" s="115"/>
      <c r="AA65" s="115"/>
      <c r="AB65" s="115"/>
      <c r="AC65" s="115"/>
      <c r="AD65" s="115"/>
      <c r="AE65" s="115"/>
      <c r="AF65" s="115"/>
      <c r="AG65" s="117">
        <f>ROUND(AG66,2)</f>
        <v>0</v>
      </c>
      <c r="AH65" s="116"/>
      <c r="AI65" s="116"/>
      <c r="AJ65" s="116"/>
      <c r="AK65" s="116"/>
      <c r="AL65" s="116"/>
      <c r="AM65" s="116"/>
      <c r="AN65" s="118">
        <f>SUM(AG65,AT65)</f>
        <v>0</v>
      </c>
      <c r="AO65" s="116"/>
      <c r="AP65" s="116"/>
      <c r="AQ65" s="119" t="s">
        <v>79</v>
      </c>
      <c r="AR65" s="120"/>
      <c r="AS65" s="121">
        <f>ROUND(AS66,2)</f>
        <v>0</v>
      </c>
      <c r="AT65" s="122">
        <f>ROUND(SUM(AV65:AW65),2)</f>
        <v>0</v>
      </c>
      <c r="AU65" s="123">
        <f>ROUND(AU66,5)</f>
        <v>0</v>
      </c>
      <c r="AV65" s="122">
        <f>ROUND(AZ65*L29,2)</f>
        <v>0</v>
      </c>
      <c r="AW65" s="122">
        <f>ROUND(BA65*L30,2)</f>
        <v>0</v>
      </c>
      <c r="AX65" s="122">
        <f>ROUND(BB65*L29,2)</f>
        <v>0</v>
      </c>
      <c r="AY65" s="122">
        <f>ROUND(BC65*L30,2)</f>
        <v>0</v>
      </c>
      <c r="AZ65" s="122">
        <f>ROUND(AZ66,2)</f>
        <v>0</v>
      </c>
      <c r="BA65" s="122">
        <f>ROUND(BA66,2)</f>
        <v>0</v>
      </c>
      <c r="BB65" s="122">
        <f>ROUND(BB66,2)</f>
        <v>0</v>
      </c>
      <c r="BC65" s="122">
        <f>ROUND(BC66,2)</f>
        <v>0</v>
      </c>
      <c r="BD65" s="124">
        <f>ROUND(BD66,2)</f>
        <v>0</v>
      </c>
      <c r="BE65" s="7"/>
      <c r="BS65" s="125" t="s">
        <v>72</v>
      </c>
      <c r="BT65" s="125" t="s">
        <v>80</v>
      </c>
      <c r="BU65" s="125" t="s">
        <v>74</v>
      </c>
      <c r="BV65" s="125" t="s">
        <v>75</v>
      </c>
      <c r="BW65" s="125" t="s">
        <v>108</v>
      </c>
      <c r="BX65" s="125" t="s">
        <v>5</v>
      </c>
      <c r="CL65" s="125" t="s">
        <v>19</v>
      </c>
      <c r="CM65" s="125" t="s">
        <v>82</v>
      </c>
    </row>
    <row r="66" s="4" customFormat="1" ht="16.5" customHeight="1">
      <c r="A66" s="126" t="s">
        <v>83</v>
      </c>
      <c r="B66" s="65"/>
      <c r="C66" s="127"/>
      <c r="D66" s="127"/>
      <c r="E66" s="128" t="s">
        <v>84</v>
      </c>
      <c r="F66" s="128"/>
      <c r="G66" s="128"/>
      <c r="H66" s="128"/>
      <c r="I66" s="128"/>
      <c r="J66" s="127"/>
      <c r="K66" s="128" t="s">
        <v>85</v>
      </c>
      <c r="L66" s="128"/>
      <c r="M66" s="128"/>
      <c r="N66" s="128"/>
      <c r="O66" s="128"/>
      <c r="P66" s="128"/>
      <c r="Q66" s="128"/>
      <c r="R66" s="128"/>
      <c r="S66" s="128"/>
      <c r="T66" s="128"/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  <c r="AE66" s="128"/>
      <c r="AF66" s="128"/>
      <c r="AG66" s="129">
        <f>'01 - Bourací a stavební p..._02'!J32</f>
        <v>0</v>
      </c>
      <c r="AH66" s="127"/>
      <c r="AI66" s="127"/>
      <c r="AJ66" s="127"/>
      <c r="AK66" s="127"/>
      <c r="AL66" s="127"/>
      <c r="AM66" s="127"/>
      <c r="AN66" s="129">
        <f>SUM(AG66,AT66)</f>
        <v>0</v>
      </c>
      <c r="AO66" s="127"/>
      <c r="AP66" s="127"/>
      <c r="AQ66" s="130" t="s">
        <v>86</v>
      </c>
      <c r="AR66" s="67"/>
      <c r="AS66" s="131">
        <v>0</v>
      </c>
      <c r="AT66" s="132">
        <f>ROUND(SUM(AV66:AW66),2)</f>
        <v>0</v>
      </c>
      <c r="AU66" s="133">
        <f>'01 - Bourací a stavební p..._02'!P102</f>
        <v>0</v>
      </c>
      <c r="AV66" s="132">
        <f>'01 - Bourací a stavební p..._02'!J35</f>
        <v>0</v>
      </c>
      <c r="AW66" s="132">
        <f>'01 - Bourací a stavební p..._02'!J36</f>
        <v>0</v>
      </c>
      <c r="AX66" s="132">
        <f>'01 - Bourací a stavební p..._02'!J37</f>
        <v>0</v>
      </c>
      <c r="AY66" s="132">
        <f>'01 - Bourací a stavební p..._02'!J38</f>
        <v>0</v>
      </c>
      <c r="AZ66" s="132">
        <f>'01 - Bourací a stavební p..._02'!F35</f>
        <v>0</v>
      </c>
      <c r="BA66" s="132">
        <f>'01 - Bourací a stavební p..._02'!F36</f>
        <v>0</v>
      </c>
      <c r="BB66" s="132">
        <f>'01 - Bourací a stavební p..._02'!F37</f>
        <v>0</v>
      </c>
      <c r="BC66" s="132">
        <f>'01 - Bourací a stavební p..._02'!F38</f>
        <v>0</v>
      </c>
      <c r="BD66" s="134">
        <f>'01 - Bourací a stavební p..._02'!F39</f>
        <v>0</v>
      </c>
      <c r="BE66" s="4"/>
      <c r="BT66" s="135" t="s">
        <v>82</v>
      </c>
      <c r="BV66" s="135" t="s">
        <v>75</v>
      </c>
      <c r="BW66" s="135" t="s">
        <v>109</v>
      </c>
      <c r="BX66" s="135" t="s">
        <v>108</v>
      </c>
      <c r="CL66" s="135" t="s">
        <v>19</v>
      </c>
    </row>
    <row r="67" s="7" customFormat="1" ht="24.75" customHeight="1">
      <c r="A67" s="7"/>
      <c r="B67" s="113"/>
      <c r="C67" s="114"/>
      <c r="D67" s="115" t="s">
        <v>110</v>
      </c>
      <c r="E67" s="115"/>
      <c r="F67" s="115"/>
      <c r="G67" s="115"/>
      <c r="H67" s="115"/>
      <c r="I67" s="116"/>
      <c r="J67" s="115" t="s">
        <v>111</v>
      </c>
      <c r="K67" s="115"/>
      <c r="L67" s="115"/>
      <c r="M67" s="115"/>
      <c r="N67" s="115"/>
      <c r="O67" s="115"/>
      <c r="P67" s="115"/>
      <c r="Q67" s="115"/>
      <c r="R67" s="115"/>
      <c r="S67" s="115"/>
      <c r="T67" s="115"/>
      <c r="U67" s="115"/>
      <c r="V67" s="115"/>
      <c r="W67" s="115"/>
      <c r="X67" s="115"/>
      <c r="Y67" s="115"/>
      <c r="Z67" s="115"/>
      <c r="AA67" s="115"/>
      <c r="AB67" s="115"/>
      <c r="AC67" s="115"/>
      <c r="AD67" s="115"/>
      <c r="AE67" s="115"/>
      <c r="AF67" s="115"/>
      <c r="AG67" s="117">
        <f>ROUND(SUM(AG68:AG73),2)</f>
        <v>0</v>
      </c>
      <c r="AH67" s="116"/>
      <c r="AI67" s="116"/>
      <c r="AJ67" s="116"/>
      <c r="AK67" s="116"/>
      <c r="AL67" s="116"/>
      <c r="AM67" s="116"/>
      <c r="AN67" s="118">
        <f>SUM(AG67,AT67)</f>
        <v>0</v>
      </c>
      <c r="AO67" s="116"/>
      <c r="AP67" s="116"/>
      <c r="AQ67" s="119" t="s">
        <v>79</v>
      </c>
      <c r="AR67" s="120"/>
      <c r="AS67" s="121">
        <f>ROUND(SUM(AS68:AS73),2)</f>
        <v>0</v>
      </c>
      <c r="AT67" s="122">
        <f>ROUND(SUM(AV67:AW67),2)</f>
        <v>0</v>
      </c>
      <c r="AU67" s="123">
        <f>ROUND(SUM(AU68:AU73),5)</f>
        <v>0</v>
      </c>
      <c r="AV67" s="122">
        <f>ROUND(AZ67*L29,2)</f>
        <v>0</v>
      </c>
      <c r="AW67" s="122">
        <f>ROUND(BA67*L30,2)</f>
        <v>0</v>
      </c>
      <c r="AX67" s="122">
        <f>ROUND(BB67*L29,2)</f>
        <v>0</v>
      </c>
      <c r="AY67" s="122">
        <f>ROUND(BC67*L30,2)</f>
        <v>0</v>
      </c>
      <c r="AZ67" s="122">
        <f>ROUND(SUM(AZ68:AZ73),2)</f>
        <v>0</v>
      </c>
      <c r="BA67" s="122">
        <f>ROUND(SUM(BA68:BA73),2)</f>
        <v>0</v>
      </c>
      <c r="BB67" s="122">
        <f>ROUND(SUM(BB68:BB73),2)</f>
        <v>0</v>
      </c>
      <c r="BC67" s="122">
        <f>ROUND(SUM(BC68:BC73),2)</f>
        <v>0</v>
      </c>
      <c r="BD67" s="124">
        <f>ROUND(SUM(BD68:BD73),2)</f>
        <v>0</v>
      </c>
      <c r="BE67" s="7"/>
      <c r="BS67" s="125" t="s">
        <v>72</v>
      </c>
      <c r="BT67" s="125" t="s">
        <v>80</v>
      </c>
      <c r="BU67" s="125" t="s">
        <v>74</v>
      </c>
      <c r="BV67" s="125" t="s">
        <v>75</v>
      </c>
      <c r="BW67" s="125" t="s">
        <v>112</v>
      </c>
      <c r="BX67" s="125" t="s">
        <v>5</v>
      </c>
      <c r="CL67" s="125" t="s">
        <v>19</v>
      </c>
      <c r="CM67" s="125" t="s">
        <v>82</v>
      </c>
    </row>
    <row r="68" s="4" customFormat="1" ht="16.5" customHeight="1">
      <c r="A68" s="126" t="s">
        <v>83</v>
      </c>
      <c r="B68" s="65"/>
      <c r="C68" s="127"/>
      <c r="D68" s="127"/>
      <c r="E68" s="128" t="s">
        <v>84</v>
      </c>
      <c r="F68" s="128"/>
      <c r="G68" s="128"/>
      <c r="H68" s="128"/>
      <c r="I68" s="128"/>
      <c r="J68" s="127"/>
      <c r="K68" s="128" t="s">
        <v>113</v>
      </c>
      <c r="L68" s="128"/>
      <c r="M68" s="128"/>
      <c r="N68" s="128"/>
      <c r="O68" s="128"/>
      <c r="P68" s="128"/>
      <c r="Q68" s="128"/>
      <c r="R68" s="128"/>
      <c r="S68" s="128"/>
      <c r="T68" s="128"/>
      <c r="U68" s="128"/>
      <c r="V68" s="128"/>
      <c r="W68" s="128"/>
      <c r="X68" s="128"/>
      <c r="Y68" s="128"/>
      <c r="Z68" s="128"/>
      <c r="AA68" s="128"/>
      <c r="AB68" s="128"/>
      <c r="AC68" s="128"/>
      <c r="AD68" s="128"/>
      <c r="AE68" s="128"/>
      <c r="AF68" s="128"/>
      <c r="AG68" s="129">
        <f>'01 - Elektroinstalace - s...'!J32</f>
        <v>0</v>
      </c>
      <c r="AH68" s="127"/>
      <c r="AI68" s="127"/>
      <c r="AJ68" s="127"/>
      <c r="AK68" s="127"/>
      <c r="AL68" s="127"/>
      <c r="AM68" s="127"/>
      <c r="AN68" s="129">
        <f>SUM(AG68,AT68)</f>
        <v>0</v>
      </c>
      <c r="AO68" s="127"/>
      <c r="AP68" s="127"/>
      <c r="AQ68" s="130" t="s">
        <v>86</v>
      </c>
      <c r="AR68" s="67"/>
      <c r="AS68" s="131">
        <v>0</v>
      </c>
      <c r="AT68" s="132">
        <f>ROUND(SUM(AV68:AW68),2)</f>
        <v>0</v>
      </c>
      <c r="AU68" s="133">
        <f>'01 - Elektroinstalace - s...'!P112</f>
        <v>0</v>
      </c>
      <c r="AV68" s="132">
        <f>'01 - Elektroinstalace - s...'!J35</f>
        <v>0</v>
      </c>
      <c r="AW68" s="132">
        <f>'01 - Elektroinstalace - s...'!J36</f>
        <v>0</v>
      </c>
      <c r="AX68" s="132">
        <f>'01 - Elektroinstalace - s...'!J37</f>
        <v>0</v>
      </c>
      <c r="AY68" s="132">
        <f>'01 - Elektroinstalace - s...'!J38</f>
        <v>0</v>
      </c>
      <c r="AZ68" s="132">
        <f>'01 - Elektroinstalace - s...'!F35</f>
        <v>0</v>
      </c>
      <c r="BA68" s="132">
        <f>'01 - Elektroinstalace - s...'!F36</f>
        <v>0</v>
      </c>
      <c r="BB68" s="132">
        <f>'01 - Elektroinstalace - s...'!F37</f>
        <v>0</v>
      </c>
      <c r="BC68" s="132">
        <f>'01 - Elektroinstalace - s...'!F38</f>
        <v>0</v>
      </c>
      <c r="BD68" s="134">
        <f>'01 - Elektroinstalace - s...'!F39</f>
        <v>0</v>
      </c>
      <c r="BE68" s="4"/>
      <c r="BT68" s="135" t="s">
        <v>82</v>
      </c>
      <c r="BV68" s="135" t="s">
        <v>75</v>
      </c>
      <c r="BW68" s="135" t="s">
        <v>114</v>
      </c>
      <c r="BX68" s="135" t="s">
        <v>112</v>
      </c>
      <c r="CL68" s="135" t="s">
        <v>19</v>
      </c>
    </row>
    <row r="69" s="4" customFormat="1" ht="16.5" customHeight="1">
      <c r="A69" s="126" t="s">
        <v>83</v>
      </c>
      <c r="B69" s="65"/>
      <c r="C69" s="127"/>
      <c r="D69" s="127"/>
      <c r="E69" s="128" t="s">
        <v>88</v>
      </c>
      <c r="F69" s="128"/>
      <c r="G69" s="128"/>
      <c r="H69" s="128"/>
      <c r="I69" s="128"/>
      <c r="J69" s="127"/>
      <c r="K69" s="128" t="s">
        <v>115</v>
      </c>
      <c r="L69" s="128"/>
      <c r="M69" s="128"/>
      <c r="N69" s="128"/>
      <c r="O69" s="128"/>
      <c r="P69" s="128"/>
      <c r="Q69" s="128"/>
      <c r="R69" s="128"/>
      <c r="S69" s="128"/>
      <c r="T69" s="128"/>
      <c r="U69" s="128"/>
      <c r="V69" s="128"/>
      <c r="W69" s="128"/>
      <c r="X69" s="128"/>
      <c r="Y69" s="128"/>
      <c r="Z69" s="128"/>
      <c r="AA69" s="128"/>
      <c r="AB69" s="128"/>
      <c r="AC69" s="128"/>
      <c r="AD69" s="128"/>
      <c r="AE69" s="128"/>
      <c r="AF69" s="128"/>
      <c r="AG69" s="129">
        <f>'02 - Elektroinstalace - s...'!J32</f>
        <v>0</v>
      </c>
      <c r="AH69" s="127"/>
      <c r="AI69" s="127"/>
      <c r="AJ69" s="127"/>
      <c r="AK69" s="127"/>
      <c r="AL69" s="127"/>
      <c r="AM69" s="127"/>
      <c r="AN69" s="129">
        <f>SUM(AG69,AT69)</f>
        <v>0</v>
      </c>
      <c r="AO69" s="127"/>
      <c r="AP69" s="127"/>
      <c r="AQ69" s="130" t="s">
        <v>86</v>
      </c>
      <c r="AR69" s="67"/>
      <c r="AS69" s="131">
        <v>0</v>
      </c>
      <c r="AT69" s="132">
        <f>ROUND(SUM(AV69:AW69),2)</f>
        <v>0</v>
      </c>
      <c r="AU69" s="133">
        <f>'02 - Elektroinstalace - s...'!P94</f>
        <v>0</v>
      </c>
      <c r="AV69" s="132">
        <f>'02 - Elektroinstalace - s...'!J35</f>
        <v>0</v>
      </c>
      <c r="AW69" s="132">
        <f>'02 - Elektroinstalace - s...'!J36</f>
        <v>0</v>
      </c>
      <c r="AX69" s="132">
        <f>'02 - Elektroinstalace - s...'!J37</f>
        <v>0</v>
      </c>
      <c r="AY69" s="132">
        <f>'02 - Elektroinstalace - s...'!J38</f>
        <v>0</v>
      </c>
      <c r="AZ69" s="132">
        <f>'02 - Elektroinstalace - s...'!F35</f>
        <v>0</v>
      </c>
      <c r="BA69" s="132">
        <f>'02 - Elektroinstalace - s...'!F36</f>
        <v>0</v>
      </c>
      <c r="BB69" s="132">
        <f>'02 - Elektroinstalace - s...'!F37</f>
        <v>0</v>
      </c>
      <c r="BC69" s="132">
        <f>'02 - Elektroinstalace - s...'!F38</f>
        <v>0</v>
      </c>
      <c r="BD69" s="134">
        <f>'02 - Elektroinstalace - s...'!F39</f>
        <v>0</v>
      </c>
      <c r="BE69" s="4"/>
      <c r="BT69" s="135" t="s">
        <v>82</v>
      </c>
      <c r="BV69" s="135" t="s">
        <v>75</v>
      </c>
      <c r="BW69" s="135" t="s">
        <v>116</v>
      </c>
      <c r="BX69" s="135" t="s">
        <v>112</v>
      </c>
      <c r="CL69" s="135" t="s">
        <v>19</v>
      </c>
    </row>
    <row r="70" s="4" customFormat="1" ht="16.5" customHeight="1">
      <c r="A70" s="126" t="s">
        <v>83</v>
      </c>
      <c r="B70" s="65"/>
      <c r="C70" s="127"/>
      <c r="D70" s="127"/>
      <c r="E70" s="128" t="s">
        <v>117</v>
      </c>
      <c r="F70" s="128"/>
      <c r="G70" s="128"/>
      <c r="H70" s="128"/>
      <c r="I70" s="128"/>
      <c r="J70" s="127"/>
      <c r="K70" s="128" t="s">
        <v>118</v>
      </c>
      <c r="L70" s="128"/>
      <c r="M70" s="128"/>
      <c r="N70" s="128"/>
      <c r="O70" s="128"/>
      <c r="P70" s="128"/>
      <c r="Q70" s="128"/>
      <c r="R70" s="128"/>
      <c r="S70" s="128"/>
      <c r="T70" s="128"/>
      <c r="U70" s="128"/>
      <c r="V70" s="128"/>
      <c r="W70" s="128"/>
      <c r="X70" s="128"/>
      <c r="Y70" s="128"/>
      <c r="Z70" s="128"/>
      <c r="AA70" s="128"/>
      <c r="AB70" s="128"/>
      <c r="AC70" s="128"/>
      <c r="AD70" s="128"/>
      <c r="AE70" s="128"/>
      <c r="AF70" s="128"/>
      <c r="AG70" s="129">
        <f>'03 - Vytápění'!J32</f>
        <v>0</v>
      </c>
      <c r="AH70" s="127"/>
      <c r="AI70" s="127"/>
      <c r="AJ70" s="127"/>
      <c r="AK70" s="127"/>
      <c r="AL70" s="127"/>
      <c r="AM70" s="127"/>
      <c r="AN70" s="129">
        <f>SUM(AG70,AT70)</f>
        <v>0</v>
      </c>
      <c r="AO70" s="127"/>
      <c r="AP70" s="127"/>
      <c r="AQ70" s="130" t="s">
        <v>86</v>
      </c>
      <c r="AR70" s="67"/>
      <c r="AS70" s="131">
        <v>0</v>
      </c>
      <c r="AT70" s="132">
        <f>ROUND(SUM(AV70:AW70),2)</f>
        <v>0</v>
      </c>
      <c r="AU70" s="133">
        <f>'03 - Vytápění'!P99</f>
        <v>0</v>
      </c>
      <c r="AV70" s="132">
        <f>'03 - Vytápění'!J35</f>
        <v>0</v>
      </c>
      <c r="AW70" s="132">
        <f>'03 - Vytápění'!J36</f>
        <v>0</v>
      </c>
      <c r="AX70" s="132">
        <f>'03 - Vytápění'!J37</f>
        <v>0</v>
      </c>
      <c r="AY70" s="132">
        <f>'03 - Vytápění'!J38</f>
        <v>0</v>
      </c>
      <c r="AZ70" s="132">
        <f>'03 - Vytápění'!F35</f>
        <v>0</v>
      </c>
      <c r="BA70" s="132">
        <f>'03 - Vytápění'!F36</f>
        <v>0</v>
      </c>
      <c r="BB70" s="132">
        <f>'03 - Vytápění'!F37</f>
        <v>0</v>
      </c>
      <c r="BC70" s="132">
        <f>'03 - Vytápění'!F38</f>
        <v>0</v>
      </c>
      <c r="BD70" s="134">
        <f>'03 - Vytápění'!F39</f>
        <v>0</v>
      </c>
      <c r="BE70" s="4"/>
      <c r="BT70" s="135" t="s">
        <v>82</v>
      </c>
      <c r="BV70" s="135" t="s">
        <v>75</v>
      </c>
      <c r="BW70" s="135" t="s">
        <v>119</v>
      </c>
      <c r="BX70" s="135" t="s">
        <v>112</v>
      </c>
      <c r="CL70" s="135" t="s">
        <v>19</v>
      </c>
    </row>
    <row r="71" s="4" customFormat="1" ht="16.5" customHeight="1">
      <c r="A71" s="126" t="s">
        <v>83</v>
      </c>
      <c r="B71" s="65"/>
      <c r="C71" s="127"/>
      <c r="D71" s="127"/>
      <c r="E71" s="128" t="s">
        <v>120</v>
      </c>
      <c r="F71" s="128"/>
      <c r="G71" s="128"/>
      <c r="H71" s="128"/>
      <c r="I71" s="128"/>
      <c r="J71" s="127"/>
      <c r="K71" s="128" t="s">
        <v>121</v>
      </c>
      <c r="L71" s="128"/>
      <c r="M71" s="128"/>
      <c r="N71" s="128"/>
      <c r="O71" s="128"/>
      <c r="P71" s="128"/>
      <c r="Q71" s="128"/>
      <c r="R71" s="128"/>
      <c r="S71" s="128"/>
      <c r="T71" s="128"/>
      <c r="U71" s="128"/>
      <c r="V71" s="128"/>
      <c r="W71" s="128"/>
      <c r="X71" s="128"/>
      <c r="Y71" s="128"/>
      <c r="Z71" s="128"/>
      <c r="AA71" s="128"/>
      <c r="AB71" s="128"/>
      <c r="AC71" s="128"/>
      <c r="AD71" s="128"/>
      <c r="AE71" s="128"/>
      <c r="AF71" s="128"/>
      <c r="AG71" s="129">
        <f>'04 - Vzduchotechnika'!J32</f>
        <v>0</v>
      </c>
      <c r="AH71" s="127"/>
      <c r="AI71" s="127"/>
      <c r="AJ71" s="127"/>
      <c r="AK71" s="127"/>
      <c r="AL71" s="127"/>
      <c r="AM71" s="127"/>
      <c r="AN71" s="129">
        <f>SUM(AG71,AT71)</f>
        <v>0</v>
      </c>
      <c r="AO71" s="127"/>
      <c r="AP71" s="127"/>
      <c r="AQ71" s="130" t="s">
        <v>86</v>
      </c>
      <c r="AR71" s="67"/>
      <c r="AS71" s="131">
        <v>0</v>
      </c>
      <c r="AT71" s="132">
        <f>ROUND(SUM(AV71:AW71),2)</f>
        <v>0</v>
      </c>
      <c r="AU71" s="133">
        <f>'04 - Vzduchotechnika'!P85</f>
        <v>0</v>
      </c>
      <c r="AV71" s="132">
        <f>'04 - Vzduchotechnika'!J35</f>
        <v>0</v>
      </c>
      <c r="AW71" s="132">
        <f>'04 - Vzduchotechnika'!J36</f>
        <v>0</v>
      </c>
      <c r="AX71" s="132">
        <f>'04 - Vzduchotechnika'!J37</f>
        <v>0</v>
      </c>
      <c r="AY71" s="132">
        <f>'04 - Vzduchotechnika'!J38</f>
        <v>0</v>
      </c>
      <c r="AZ71" s="132">
        <f>'04 - Vzduchotechnika'!F35</f>
        <v>0</v>
      </c>
      <c r="BA71" s="132">
        <f>'04 - Vzduchotechnika'!F36</f>
        <v>0</v>
      </c>
      <c r="BB71" s="132">
        <f>'04 - Vzduchotechnika'!F37</f>
        <v>0</v>
      </c>
      <c r="BC71" s="132">
        <f>'04 - Vzduchotechnika'!F38</f>
        <v>0</v>
      </c>
      <c r="BD71" s="134">
        <f>'04 - Vzduchotechnika'!F39</f>
        <v>0</v>
      </c>
      <c r="BE71" s="4"/>
      <c r="BT71" s="135" t="s">
        <v>82</v>
      </c>
      <c r="BV71" s="135" t="s">
        <v>75</v>
      </c>
      <c r="BW71" s="135" t="s">
        <v>122</v>
      </c>
      <c r="BX71" s="135" t="s">
        <v>112</v>
      </c>
      <c r="CL71" s="135" t="s">
        <v>19</v>
      </c>
    </row>
    <row r="72" s="4" customFormat="1" ht="16.5" customHeight="1">
      <c r="A72" s="126" t="s">
        <v>83</v>
      </c>
      <c r="B72" s="65"/>
      <c r="C72" s="127"/>
      <c r="D72" s="127"/>
      <c r="E72" s="128" t="s">
        <v>123</v>
      </c>
      <c r="F72" s="128"/>
      <c r="G72" s="128"/>
      <c r="H72" s="128"/>
      <c r="I72" s="128"/>
      <c r="J72" s="127"/>
      <c r="K72" s="128" t="s">
        <v>124</v>
      </c>
      <c r="L72" s="128"/>
      <c r="M72" s="128"/>
      <c r="N72" s="128"/>
      <c r="O72" s="128"/>
      <c r="P72" s="128"/>
      <c r="Q72" s="128"/>
      <c r="R72" s="128"/>
      <c r="S72" s="128"/>
      <c r="T72" s="128"/>
      <c r="U72" s="128"/>
      <c r="V72" s="128"/>
      <c r="W72" s="128"/>
      <c r="X72" s="128"/>
      <c r="Y72" s="128"/>
      <c r="Z72" s="128"/>
      <c r="AA72" s="128"/>
      <c r="AB72" s="128"/>
      <c r="AC72" s="128"/>
      <c r="AD72" s="128"/>
      <c r="AE72" s="128"/>
      <c r="AF72" s="128"/>
      <c r="AG72" s="129">
        <f>'05 - Zdravotechnika'!J32</f>
        <v>0</v>
      </c>
      <c r="AH72" s="127"/>
      <c r="AI72" s="127"/>
      <c r="AJ72" s="127"/>
      <c r="AK72" s="127"/>
      <c r="AL72" s="127"/>
      <c r="AM72" s="127"/>
      <c r="AN72" s="129">
        <f>SUM(AG72,AT72)</f>
        <v>0</v>
      </c>
      <c r="AO72" s="127"/>
      <c r="AP72" s="127"/>
      <c r="AQ72" s="130" t="s">
        <v>86</v>
      </c>
      <c r="AR72" s="67"/>
      <c r="AS72" s="131">
        <v>0</v>
      </c>
      <c r="AT72" s="132">
        <f>ROUND(SUM(AV72:AW72),2)</f>
        <v>0</v>
      </c>
      <c r="AU72" s="133">
        <f>'05 - Zdravotechnika'!P97</f>
        <v>0</v>
      </c>
      <c r="AV72" s="132">
        <f>'05 - Zdravotechnika'!J35</f>
        <v>0</v>
      </c>
      <c r="AW72" s="132">
        <f>'05 - Zdravotechnika'!J36</f>
        <v>0</v>
      </c>
      <c r="AX72" s="132">
        <f>'05 - Zdravotechnika'!J37</f>
        <v>0</v>
      </c>
      <c r="AY72" s="132">
        <f>'05 - Zdravotechnika'!J38</f>
        <v>0</v>
      </c>
      <c r="AZ72" s="132">
        <f>'05 - Zdravotechnika'!F35</f>
        <v>0</v>
      </c>
      <c r="BA72" s="132">
        <f>'05 - Zdravotechnika'!F36</f>
        <v>0</v>
      </c>
      <c r="BB72" s="132">
        <f>'05 - Zdravotechnika'!F37</f>
        <v>0</v>
      </c>
      <c r="BC72" s="132">
        <f>'05 - Zdravotechnika'!F38</f>
        <v>0</v>
      </c>
      <c r="BD72" s="134">
        <f>'05 - Zdravotechnika'!F39</f>
        <v>0</v>
      </c>
      <c r="BE72" s="4"/>
      <c r="BT72" s="135" t="s">
        <v>82</v>
      </c>
      <c r="BV72" s="135" t="s">
        <v>75</v>
      </c>
      <c r="BW72" s="135" t="s">
        <v>125</v>
      </c>
      <c r="BX72" s="135" t="s">
        <v>112</v>
      </c>
      <c r="CL72" s="135" t="s">
        <v>19</v>
      </c>
    </row>
    <row r="73" s="4" customFormat="1" ht="16.5" customHeight="1">
      <c r="A73" s="126" t="s">
        <v>83</v>
      </c>
      <c r="B73" s="65"/>
      <c r="C73" s="127"/>
      <c r="D73" s="127"/>
      <c r="E73" s="128" t="s">
        <v>91</v>
      </c>
      <c r="F73" s="128"/>
      <c r="G73" s="128"/>
      <c r="H73" s="128"/>
      <c r="I73" s="128"/>
      <c r="J73" s="127"/>
      <c r="K73" s="128" t="s">
        <v>92</v>
      </c>
      <c r="L73" s="128"/>
      <c r="M73" s="128"/>
      <c r="N73" s="128"/>
      <c r="O73" s="128"/>
      <c r="P73" s="128"/>
      <c r="Q73" s="128"/>
      <c r="R73" s="128"/>
      <c r="S73" s="128"/>
      <c r="T73" s="128"/>
      <c r="U73" s="128"/>
      <c r="V73" s="128"/>
      <c r="W73" s="128"/>
      <c r="X73" s="128"/>
      <c r="Y73" s="128"/>
      <c r="Z73" s="128"/>
      <c r="AA73" s="128"/>
      <c r="AB73" s="128"/>
      <c r="AC73" s="128"/>
      <c r="AD73" s="128"/>
      <c r="AE73" s="128"/>
      <c r="AF73" s="128"/>
      <c r="AG73" s="129">
        <f>'044 - Energetická opatření_02'!J32</f>
        <v>0</v>
      </c>
      <c r="AH73" s="127"/>
      <c r="AI73" s="127"/>
      <c r="AJ73" s="127"/>
      <c r="AK73" s="127"/>
      <c r="AL73" s="127"/>
      <c r="AM73" s="127"/>
      <c r="AN73" s="129">
        <f>SUM(AG73,AT73)</f>
        <v>0</v>
      </c>
      <c r="AO73" s="127"/>
      <c r="AP73" s="127"/>
      <c r="AQ73" s="130" t="s">
        <v>86</v>
      </c>
      <c r="AR73" s="67"/>
      <c r="AS73" s="131">
        <v>0</v>
      </c>
      <c r="AT73" s="132">
        <f>ROUND(SUM(AV73:AW73),2)</f>
        <v>0</v>
      </c>
      <c r="AU73" s="133">
        <f>'044 - Energetická opatření_02'!P101</f>
        <v>0</v>
      </c>
      <c r="AV73" s="132">
        <f>'044 - Energetická opatření_02'!J35</f>
        <v>0</v>
      </c>
      <c r="AW73" s="132">
        <f>'044 - Energetická opatření_02'!J36</f>
        <v>0</v>
      </c>
      <c r="AX73" s="132">
        <f>'044 - Energetická opatření_02'!J37</f>
        <v>0</v>
      </c>
      <c r="AY73" s="132">
        <f>'044 - Energetická opatření_02'!J38</f>
        <v>0</v>
      </c>
      <c r="AZ73" s="132">
        <f>'044 - Energetická opatření_02'!F35</f>
        <v>0</v>
      </c>
      <c r="BA73" s="132">
        <f>'044 - Energetická opatření_02'!F36</f>
        <v>0</v>
      </c>
      <c r="BB73" s="132">
        <f>'044 - Energetická opatření_02'!F37</f>
        <v>0</v>
      </c>
      <c r="BC73" s="132">
        <f>'044 - Energetická opatření_02'!F38</f>
        <v>0</v>
      </c>
      <c r="BD73" s="134">
        <f>'044 - Energetická opatření_02'!F39</f>
        <v>0</v>
      </c>
      <c r="BE73" s="4"/>
      <c r="BT73" s="135" t="s">
        <v>82</v>
      </c>
      <c r="BV73" s="135" t="s">
        <v>75</v>
      </c>
      <c r="BW73" s="135" t="s">
        <v>126</v>
      </c>
      <c r="BX73" s="135" t="s">
        <v>112</v>
      </c>
      <c r="CL73" s="135" t="s">
        <v>19</v>
      </c>
    </row>
    <row r="74" s="7" customFormat="1" ht="16.5" customHeight="1">
      <c r="A74" s="7"/>
      <c r="B74" s="113"/>
      <c r="C74" s="114"/>
      <c r="D74" s="115" t="s">
        <v>127</v>
      </c>
      <c r="E74" s="115"/>
      <c r="F74" s="115"/>
      <c r="G74" s="115"/>
      <c r="H74" s="115"/>
      <c r="I74" s="116"/>
      <c r="J74" s="115" t="s">
        <v>128</v>
      </c>
      <c r="K74" s="115"/>
      <c r="L74" s="115"/>
      <c r="M74" s="115"/>
      <c r="N74" s="115"/>
      <c r="O74" s="115"/>
      <c r="P74" s="115"/>
      <c r="Q74" s="115"/>
      <c r="R74" s="115"/>
      <c r="S74" s="115"/>
      <c r="T74" s="115"/>
      <c r="U74" s="115"/>
      <c r="V74" s="115"/>
      <c r="W74" s="115"/>
      <c r="X74" s="115"/>
      <c r="Y74" s="115"/>
      <c r="Z74" s="115"/>
      <c r="AA74" s="115"/>
      <c r="AB74" s="115"/>
      <c r="AC74" s="115"/>
      <c r="AD74" s="115"/>
      <c r="AE74" s="115"/>
      <c r="AF74" s="115"/>
      <c r="AG74" s="117">
        <f>ROUND(SUM(AG75:AG78),2)</f>
        <v>0</v>
      </c>
      <c r="AH74" s="116"/>
      <c r="AI74" s="116"/>
      <c r="AJ74" s="116"/>
      <c r="AK74" s="116"/>
      <c r="AL74" s="116"/>
      <c r="AM74" s="116"/>
      <c r="AN74" s="118">
        <f>SUM(AG74,AT74)</f>
        <v>0</v>
      </c>
      <c r="AO74" s="116"/>
      <c r="AP74" s="116"/>
      <c r="AQ74" s="119" t="s">
        <v>79</v>
      </c>
      <c r="AR74" s="120"/>
      <c r="AS74" s="121">
        <f>ROUND(SUM(AS75:AS78),2)</f>
        <v>0</v>
      </c>
      <c r="AT74" s="122">
        <f>ROUND(SUM(AV74:AW74),2)</f>
        <v>0</v>
      </c>
      <c r="AU74" s="123">
        <f>ROUND(SUM(AU75:AU78),5)</f>
        <v>0</v>
      </c>
      <c r="AV74" s="122">
        <f>ROUND(AZ74*L29,2)</f>
        <v>0</v>
      </c>
      <c r="AW74" s="122">
        <f>ROUND(BA74*L30,2)</f>
        <v>0</v>
      </c>
      <c r="AX74" s="122">
        <f>ROUND(BB74*L29,2)</f>
        <v>0</v>
      </c>
      <c r="AY74" s="122">
        <f>ROUND(BC74*L30,2)</f>
        <v>0</v>
      </c>
      <c r="AZ74" s="122">
        <f>ROUND(SUM(AZ75:AZ78),2)</f>
        <v>0</v>
      </c>
      <c r="BA74" s="122">
        <f>ROUND(SUM(BA75:BA78),2)</f>
        <v>0</v>
      </c>
      <c r="BB74" s="122">
        <f>ROUND(SUM(BB75:BB78),2)</f>
        <v>0</v>
      </c>
      <c r="BC74" s="122">
        <f>ROUND(SUM(BC75:BC78),2)</f>
        <v>0</v>
      </c>
      <c r="BD74" s="124">
        <f>ROUND(SUM(BD75:BD78),2)</f>
        <v>0</v>
      </c>
      <c r="BE74" s="7"/>
      <c r="BS74" s="125" t="s">
        <v>72</v>
      </c>
      <c r="BT74" s="125" t="s">
        <v>80</v>
      </c>
      <c r="BU74" s="125" t="s">
        <v>74</v>
      </c>
      <c r="BV74" s="125" t="s">
        <v>75</v>
      </c>
      <c r="BW74" s="125" t="s">
        <v>129</v>
      </c>
      <c r="BX74" s="125" t="s">
        <v>5</v>
      </c>
      <c r="CL74" s="125" t="s">
        <v>19</v>
      </c>
      <c r="CM74" s="125" t="s">
        <v>82</v>
      </c>
    </row>
    <row r="75" s="4" customFormat="1" ht="16.5" customHeight="1">
      <c r="A75" s="126" t="s">
        <v>83</v>
      </c>
      <c r="B75" s="65"/>
      <c r="C75" s="127"/>
      <c r="D75" s="127"/>
      <c r="E75" s="128" t="s">
        <v>130</v>
      </c>
      <c r="F75" s="128"/>
      <c r="G75" s="128"/>
      <c r="H75" s="128"/>
      <c r="I75" s="128"/>
      <c r="J75" s="127"/>
      <c r="K75" s="128" t="s">
        <v>131</v>
      </c>
      <c r="L75" s="128"/>
      <c r="M75" s="128"/>
      <c r="N75" s="128"/>
      <c r="O75" s="128"/>
      <c r="P75" s="128"/>
      <c r="Q75" s="128"/>
      <c r="R75" s="128"/>
      <c r="S75" s="128"/>
      <c r="T75" s="128"/>
      <c r="U75" s="128"/>
      <c r="V75" s="128"/>
      <c r="W75" s="128"/>
      <c r="X75" s="128"/>
      <c r="Y75" s="128"/>
      <c r="Z75" s="128"/>
      <c r="AA75" s="128"/>
      <c r="AB75" s="128"/>
      <c r="AC75" s="128"/>
      <c r="AD75" s="128"/>
      <c r="AE75" s="128"/>
      <c r="AF75" s="128"/>
      <c r="AG75" s="129">
        <f>'SO 05.1 - Areálové rozvod...'!J32</f>
        <v>0</v>
      </c>
      <c r="AH75" s="127"/>
      <c r="AI75" s="127"/>
      <c r="AJ75" s="127"/>
      <c r="AK75" s="127"/>
      <c r="AL75" s="127"/>
      <c r="AM75" s="127"/>
      <c r="AN75" s="129">
        <f>SUM(AG75,AT75)</f>
        <v>0</v>
      </c>
      <c r="AO75" s="127"/>
      <c r="AP75" s="127"/>
      <c r="AQ75" s="130" t="s">
        <v>86</v>
      </c>
      <c r="AR75" s="67"/>
      <c r="AS75" s="131">
        <v>0</v>
      </c>
      <c r="AT75" s="132">
        <f>ROUND(SUM(AV75:AW75),2)</f>
        <v>0</v>
      </c>
      <c r="AU75" s="133">
        <f>'SO 05.1 - Areálové rozvod...'!P96</f>
        <v>0</v>
      </c>
      <c r="AV75" s="132">
        <f>'SO 05.1 - Areálové rozvod...'!J35</f>
        <v>0</v>
      </c>
      <c r="AW75" s="132">
        <f>'SO 05.1 - Areálové rozvod...'!J36</f>
        <v>0</v>
      </c>
      <c r="AX75" s="132">
        <f>'SO 05.1 - Areálové rozvod...'!J37</f>
        <v>0</v>
      </c>
      <c r="AY75" s="132">
        <f>'SO 05.1 - Areálové rozvod...'!J38</f>
        <v>0</v>
      </c>
      <c r="AZ75" s="132">
        <f>'SO 05.1 - Areálové rozvod...'!F35</f>
        <v>0</v>
      </c>
      <c r="BA75" s="132">
        <f>'SO 05.1 - Areálové rozvod...'!F36</f>
        <v>0</v>
      </c>
      <c r="BB75" s="132">
        <f>'SO 05.1 - Areálové rozvod...'!F37</f>
        <v>0</v>
      </c>
      <c r="BC75" s="132">
        <f>'SO 05.1 - Areálové rozvod...'!F38</f>
        <v>0</v>
      </c>
      <c r="BD75" s="134">
        <f>'SO 05.1 - Areálové rozvod...'!F39</f>
        <v>0</v>
      </c>
      <c r="BE75" s="4"/>
      <c r="BT75" s="135" t="s">
        <v>82</v>
      </c>
      <c r="BV75" s="135" t="s">
        <v>75</v>
      </c>
      <c r="BW75" s="135" t="s">
        <v>132</v>
      </c>
      <c r="BX75" s="135" t="s">
        <v>129</v>
      </c>
      <c r="CL75" s="135" t="s">
        <v>19</v>
      </c>
    </row>
    <row r="76" s="4" customFormat="1" ht="23.25" customHeight="1">
      <c r="A76" s="126" t="s">
        <v>83</v>
      </c>
      <c r="B76" s="65"/>
      <c r="C76" s="127"/>
      <c r="D76" s="127"/>
      <c r="E76" s="128" t="s">
        <v>133</v>
      </c>
      <c r="F76" s="128"/>
      <c r="G76" s="128"/>
      <c r="H76" s="128"/>
      <c r="I76" s="128"/>
      <c r="J76" s="127"/>
      <c r="K76" s="128" t="s">
        <v>134</v>
      </c>
      <c r="L76" s="128"/>
      <c r="M76" s="128"/>
      <c r="N76" s="128"/>
      <c r="O76" s="128"/>
      <c r="P76" s="128"/>
      <c r="Q76" s="128"/>
      <c r="R76" s="128"/>
      <c r="S76" s="128"/>
      <c r="T76" s="128"/>
      <c r="U76" s="128"/>
      <c r="V76" s="128"/>
      <c r="W76" s="128"/>
      <c r="X76" s="128"/>
      <c r="Y76" s="128"/>
      <c r="Z76" s="128"/>
      <c r="AA76" s="128"/>
      <c r="AB76" s="128"/>
      <c r="AC76" s="128"/>
      <c r="AD76" s="128"/>
      <c r="AE76" s="128"/>
      <c r="AF76" s="128"/>
      <c r="AG76" s="129">
        <f>'SO 05.1.1 - Přípojka spla...'!J32</f>
        <v>0</v>
      </c>
      <c r="AH76" s="127"/>
      <c r="AI76" s="127"/>
      <c r="AJ76" s="127"/>
      <c r="AK76" s="127"/>
      <c r="AL76" s="127"/>
      <c r="AM76" s="127"/>
      <c r="AN76" s="129">
        <f>SUM(AG76,AT76)</f>
        <v>0</v>
      </c>
      <c r="AO76" s="127"/>
      <c r="AP76" s="127"/>
      <c r="AQ76" s="130" t="s">
        <v>86</v>
      </c>
      <c r="AR76" s="67"/>
      <c r="AS76" s="131">
        <v>0</v>
      </c>
      <c r="AT76" s="132">
        <f>ROUND(SUM(AV76:AW76),2)</f>
        <v>0</v>
      </c>
      <c r="AU76" s="133">
        <f>'SO 05.1.1 - Přípojka spla...'!P99</f>
        <v>0</v>
      </c>
      <c r="AV76" s="132">
        <f>'SO 05.1.1 - Přípojka spla...'!J35</f>
        <v>0</v>
      </c>
      <c r="AW76" s="132">
        <f>'SO 05.1.1 - Přípojka spla...'!J36</f>
        <v>0</v>
      </c>
      <c r="AX76" s="132">
        <f>'SO 05.1.1 - Přípojka spla...'!J37</f>
        <v>0</v>
      </c>
      <c r="AY76" s="132">
        <f>'SO 05.1.1 - Přípojka spla...'!J38</f>
        <v>0</v>
      </c>
      <c r="AZ76" s="132">
        <f>'SO 05.1.1 - Přípojka spla...'!F35</f>
        <v>0</v>
      </c>
      <c r="BA76" s="132">
        <f>'SO 05.1.1 - Přípojka spla...'!F36</f>
        <v>0</v>
      </c>
      <c r="BB76" s="132">
        <f>'SO 05.1.1 - Přípojka spla...'!F37</f>
        <v>0</v>
      </c>
      <c r="BC76" s="132">
        <f>'SO 05.1.1 - Přípojka spla...'!F38</f>
        <v>0</v>
      </c>
      <c r="BD76" s="134">
        <f>'SO 05.1.1 - Přípojka spla...'!F39</f>
        <v>0</v>
      </c>
      <c r="BE76" s="4"/>
      <c r="BT76" s="135" t="s">
        <v>82</v>
      </c>
      <c r="BV76" s="135" t="s">
        <v>75</v>
      </c>
      <c r="BW76" s="135" t="s">
        <v>135</v>
      </c>
      <c r="BX76" s="135" t="s">
        <v>129</v>
      </c>
      <c r="CL76" s="135" t="s">
        <v>19</v>
      </c>
    </row>
    <row r="77" s="4" customFormat="1" ht="23.25" customHeight="1">
      <c r="A77" s="126" t="s">
        <v>83</v>
      </c>
      <c r="B77" s="65"/>
      <c r="C77" s="127"/>
      <c r="D77" s="127"/>
      <c r="E77" s="128" t="s">
        <v>136</v>
      </c>
      <c r="F77" s="128"/>
      <c r="G77" s="128"/>
      <c r="H77" s="128"/>
      <c r="I77" s="128"/>
      <c r="J77" s="127"/>
      <c r="K77" s="128" t="s">
        <v>137</v>
      </c>
      <c r="L77" s="128"/>
      <c r="M77" s="128"/>
      <c r="N77" s="128"/>
      <c r="O77" s="128"/>
      <c r="P77" s="128"/>
      <c r="Q77" s="128"/>
      <c r="R77" s="128"/>
      <c r="S77" s="128"/>
      <c r="T77" s="128"/>
      <c r="U77" s="128"/>
      <c r="V77" s="128"/>
      <c r="W77" s="128"/>
      <c r="X77" s="128"/>
      <c r="Y77" s="128"/>
      <c r="Z77" s="128"/>
      <c r="AA77" s="128"/>
      <c r="AB77" s="128"/>
      <c r="AC77" s="128"/>
      <c r="AD77" s="128"/>
      <c r="AE77" s="128"/>
      <c r="AF77" s="128"/>
      <c r="AG77" s="129">
        <f>'SO 05.2 - Areálové rozvod...'!J32</f>
        <v>0</v>
      </c>
      <c r="AH77" s="127"/>
      <c r="AI77" s="127"/>
      <c r="AJ77" s="127"/>
      <c r="AK77" s="127"/>
      <c r="AL77" s="127"/>
      <c r="AM77" s="127"/>
      <c r="AN77" s="129">
        <f>SUM(AG77,AT77)</f>
        <v>0</v>
      </c>
      <c r="AO77" s="127"/>
      <c r="AP77" s="127"/>
      <c r="AQ77" s="130" t="s">
        <v>86</v>
      </c>
      <c r="AR77" s="67"/>
      <c r="AS77" s="131">
        <v>0</v>
      </c>
      <c r="AT77" s="132">
        <f>ROUND(SUM(AV77:AW77),2)</f>
        <v>0</v>
      </c>
      <c r="AU77" s="133">
        <f>'SO 05.2 - Areálové rozvod...'!P98</f>
        <v>0</v>
      </c>
      <c r="AV77" s="132">
        <f>'SO 05.2 - Areálové rozvod...'!J35</f>
        <v>0</v>
      </c>
      <c r="AW77" s="132">
        <f>'SO 05.2 - Areálové rozvod...'!J36</f>
        <v>0</v>
      </c>
      <c r="AX77" s="132">
        <f>'SO 05.2 - Areálové rozvod...'!J37</f>
        <v>0</v>
      </c>
      <c r="AY77" s="132">
        <f>'SO 05.2 - Areálové rozvod...'!J38</f>
        <v>0</v>
      </c>
      <c r="AZ77" s="132">
        <f>'SO 05.2 - Areálové rozvod...'!F35</f>
        <v>0</v>
      </c>
      <c r="BA77" s="132">
        <f>'SO 05.2 - Areálové rozvod...'!F36</f>
        <v>0</v>
      </c>
      <c r="BB77" s="132">
        <f>'SO 05.2 - Areálové rozvod...'!F37</f>
        <v>0</v>
      </c>
      <c r="BC77" s="132">
        <f>'SO 05.2 - Areálové rozvod...'!F38</f>
        <v>0</v>
      </c>
      <c r="BD77" s="134">
        <f>'SO 05.2 - Areálové rozvod...'!F39</f>
        <v>0</v>
      </c>
      <c r="BE77" s="4"/>
      <c r="BT77" s="135" t="s">
        <v>82</v>
      </c>
      <c r="BV77" s="135" t="s">
        <v>75</v>
      </c>
      <c r="BW77" s="135" t="s">
        <v>138</v>
      </c>
      <c r="BX77" s="135" t="s">
        <v>129</v>
      </c>
      <c r="CL77" s="135" t="s">
        <v>19</v>
      </c>
    </row>
    <row r="78" s="4" customFormat="1" ht="16.5" customHeight="1">
      <c r="A78" s="126" t="s">
        <v>83</v>
      </c>
      <c r="B78" s="65"/>
      <c r="C78" s="127"/>
      <c r="D78" s="127"/>
      <c r="E78" s="128" t="s">
        <v>139</v>
      </c>
      <c r="F78" s="128"/>
      <c r="G78" s="128"/>
      <c r="H78" s="128"/>
      <c r="I78" s="128"/>
      <c r="J78" s="127"/>
      <c r="K78" s="128" t="s">
        <v>140</v>
      </c>
      <c r="L78" s="128"/>
      <c r="M78" s="128"/>
      <c r="N78" s="128"/>
      <c r="O78" s="128"/>
      <c r="P78" s="128"/>
      <c r="Q78" s="128"/>
      <c r="R78" s="128"/>
      <c r="S78" s="128"/>
      <c r="T78" s="128"/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  <c r="AE78" s="128"/>
      <c r="AF78" s="128"/>
      <c r="AG78" s="129">
        <f>'SO 05.3 - Přeložka sdělov...'!J32</f>
        <v>0</v>
      </c>
      <c r="AH78" s="127"/>
      <c r="AI78" s="127"/>
      <c r="AJ78" s="127"/>
      <c r="AK78" s="127"/>
      <c r="AL78" s="127"/>
      <c r="AM78" s="127"/>
      <c r="AN78" s="129">
        <f>SUM(AG78,AT78)</f>
        <v>0</v>
      </c>
      <c r="AO78" s="127"/>
      <c r="AP78" s="127"/>
      <c r="AQ78" s="130" t="s">
        <v>86</v>
      </c>
      <c r="AR78" s="67"/>
      <c r="AS78" s="131">
        <v>0</v>
      </c>
      <c r="AT78" s="132">
        <f>ROUND(SUM(AV78:AW78),2)</f>
        <v>0</v>
      </c>
      <c r="AU78" s="133">
        <f>'SO 05.3 - Přeložka sdělov...'!P86</f>
        <v>0</v>
      </c>
      <c r="AV78" s="132">
        <f>'SO 05.3 - Přeložka sdělov...'!J35</f>
        <v>0</v>
      </c>
      <c r="AW78" s="132">
        <f>'SO 05.3 - Přeložka sdělov...'!J36</f>
        <v>0</v>
      </c>
      <c r="AX78" s="132">
        <f>'SO 05.3 - Přeložka sdělov...'!J37</f>
        <v>0</v>
      </c>
      <c r="AY78" s="132">
        <f>'SO 05.3 - Přeložka sdělov...'!J38</f>
        <v>0</v>
      </c>
      <c r="AZ78" s="132">
        <f>'SO 05.3 - Přeložka sdělov...'!F35</f>
        <v>0</v>
      </c>
      <c r="BA78" s="132">
        <f>'SO 05.3 - Přeložka sdělov...'!F36</f>
        <v>0</v>
      </c>
      <c r="BB78" s="132">
        <f>'SO 05.3 - Přeložka sdělov...'!F37</f>
        <v>0</v>
      </c>
      <c r="BC78" s="132">
        <f>'SO 05.3 - Přeložka sdělov...'!F38</f>
        <v>0</v>
      </c>
      <c r="BD78" s="134">
        <f>'SO 05.3 - Přeložka sdělov...'!F39</f>
        <v>0</v>
      </c>
      <c r="BE78" s="4"/>
      <c r="BT78" s="135" t="s">
        <v>82</v>
      </c>
      <c r="BV78" s="135" t="s">
        <v>75</v>
      </c>
      <c r="BW78" s="135" t="s">
        <v>141</v>
      </c>
      <c r="BX78" s="135" t="s">
        <v>129</v>
      </c>
      <c r="CL78" s="135" t="s">
        <v>19</v>
      </c>
    </row>
    <row r="79" s="7" customFormat="1" ht="16.5" customHeight="1">
      <c r="A79" s="126" t="s">
        <v>83</v>
      </c>
      <c r="B79" s="113"/>
      <c r="C79" s="114"/>
      <c r="D79" s="115" t="s">
        <v>142</v>
      </c>
      <c r="E79" s="115"/>
      <c r="F79" s="115"/>
      <c r="G79" s="115"/>
      <c r="H79" s="115"/>
      <c r="I79" s="116"/>
      <c r="J79" s="115" t="s">
        <v>143</v>
      </c>
      <c r="K79" s="115"/>
      <c r="L79" s="115"/>
      <c r="M79" s="115"/>
      <c r="N79" s="115"/>
      <c r="O79" s="115"/>
      <c r="P79" s="115"/>
      <c r="Q79" s="115"/>
      <c r="R79" s="115"/>
      <c r="S79" s="115"/>
      <c r="T79" s="115"/>
      <c r="U79" s="115"/>
      <c r="V79" s="115"/>
      <c r="W79" s="115"/>
      <c r="X79" s="115"/>
      <c r="Y79" s="115"/>
      <c r="Z79" s="115"/>
      <c r="AA79" s="115"/>
      <c r="AB79" s="115"/>
      <c r="AC79" s="115"/>
      <c r="AD79" s="115"/>
      <c r="AE79" s="115"/>
      <c r="AF79" s="115"/>
      <c r="AG79" s="118">
        <f>'SO 06 - Zpevněné plochy'!J30</f>
        <v>0</v>
      </c>
      <c r="AH79" s="116"/>
      <c r="AI79" s="116"/>
      <c r="AJ79" s="116"/>
      <c r="AK79" s="116"/>
      <c r="AL79" s="116"/>
      <c r="AM79" s="116"/>
      <c r="AN79" s="118">
        <f>SUM(AG79,AT79)</f>
        <v>0</v>
      </c>
      <c r="AO79" s="116"/>
      <c r="AP79" s="116"/>
      <c r="AQ79" s="119" t="s">
        <v>79</v>
      </c>
      <c r="AR79" s="120"/>
      <c r="AS79" s="121">
        <v>0</v>
      </c>
      <c r="AT79" s="122">
        <f>ROUND(SUM(AV79:AW79),2)</f>
        <v>0</v>
      </c>
      <c r="AU79" s="123">
        <f>'SO 06 - Zpevněné plochy'!P85</f>
        <v>0</v>
      </c>
      <c r="AV79" s="122">
        <f>'SO 06 - Zpevněné plochy'!J33</f>
        <v>0</v>
      </c>
      <c r="AW79" s="122">
        <f>'SO 06 - Zpevněné plochy'!J34</f>
        <v>0</v>
      </c>
      <c r="AX79" s="122">
        <f>'SO 06 - Zpevněné plochy'!J35</f>
        <v>0</v>
      </c>
      <c r="AY79" s="122">
        <f>'SO 06 - Zpevněné plochy'!J36</f>
        <v>0</v>
      </c>
      <c r="AZ79" s="122">
        <f>'SO 06 - Zpevněné plochy'!F33</f>
        <v>0</v>
      </c>
      <c r="BA79" s="122">
        <f>'SO 06 - Zpevněné plochy'!F34</f>
        <v>0</v>
      </c>
      <c r="BB79" s="122">
        <f>'SO 06 - Zpevněné plochy'!F35</f>
        <v>0</v>
      </c>
      <c r="BC79" s="122">
        <f>'SO 06 - Zpevněné plochy'!F36</f>
        <v>0</v>
      </c>
      <c r="BD79" s="124">
        <f>'SO 06 - Zpevněné plochy'!F37</f>
        <v>0</v>
      </c>
      <c r="BE79" s="7"/>
      <c r="BT79" s="125" t="s">
        <v>80</v>
      </c>
      <c r="BV79" s="125" t="s">
        <v>75</v>
      </c>
      <c r="BW79" s="125" t="s">
        <v>144</v>
      </c>
      <c r="BX79" s="125" t="s">
        <v>5</v>
      </c>
      <c r="CL79" s="125" t="s">
        <v>19</v>
      </c>
      <c r="CM79" s="125" t="s">
        <v>82</v>
      </c>
    </row>
    <row r="80" s="7" customFormat="1" ht="16.5" customHeight="1">
      <c r="A80" s="126" t="s">
        <v>83</v>
      </c>
      <c r="B80" s="113"/>
      <c r="C80" s="114"/>
      <c r="D80" s="115" t="s">
        <v>145</v>
      </c>
      <c r="E80" s="115"/>
      <c r="F80" s="115"/>
      <c r="G80" s="115"/>
      <c r="H80" s="115"/>
      <c r="I80" s="116"/>
      <c r="J80" s="115" t="s">
        <v>146</v>
      </c>
      <c r="K80" s="115"/>
      <c r="L80" s="115"/>
      <c r="M80" s="115"/>
      <c r="N80" s="115"/>
      <c r="O80" s="115"/>
      <c r="P80" s="115"/>
      <c r="Q80" s="115"/>
      <c r="R80" s="115"/>
      <c r="S80" s="115"/>
      <c r="T80" s="115"/>
      <c r="U80" s="115"/>
      <c r="V80" s="115"/>
      <c r="W80" s="115"/>
      <c r="X80" s="115"/>
      <c r="Y80" s="115"/>
      <c r="Z80" s="115"/>
      <c r="AA80" s="115"/>
      <c r="AB80" s="115"/>
      <c r="AC80" s="115"/>
      <c r="AD80" s="115"/>
      <c r="AE80" s="115"/>
      <c r="AF80" s="115"/>
      <c r="AG80" s="118">
        <f>'VRN - Vedlejší rozpočtové...'!J30</f>
        <v>0</v>
      </c>
      <c r="AH80" s="116"/>
      <c r="AI80" s="116"/>
      <c r="AJ80" s="116"/>
      <c r="AK80" s="116"/>
      <c r="AL80" s="116"/>
      <c r="AM80" s="116"/>
      <c r="AN80" s="118">
        <f>SUM(AG80,AT80)</f>
        <v>0</v>
      </c>
      <c r="AO80" s="116"/>
      <c r="AP80" s="116"/>
      <c r="AQ80" s="119" t="s">
        <v>79</v>
      </c>
      <c r="AR80" s="120"/>
      <c r="AS80" s="136">
        <v>0</v>
      </c>
      <c r="AT80" s="137">
        <f>ROUND(SUM(AV80:AW80),2)</f>
        <v>0</v>
      </c>
      <c r="AU80" s="138">
        <f>'VRN - Vedlejší rozpočtové...'!P86</f>
        <v>0</v>
      </c>
      <c r="AV80" s="137">
        <f>'VRN - Vedlejší rozpočtové...'!J33</f>
        <v>0</v>
      </c>
      <c r="AW80" s="137">
        <f>'VRN - Vedlejší rozpočtové...'!J34</f>
        <v>0</v>
      </c>
      <c r="AX80" s="137">
        <f>'VRN - Vedlejší rozpočtové...'!J35</f>
        <v>0</v>
      </c>
      <c r="AY80" s="137">
        <f>'VRN - Vedlejší rozpočtové...'!J36</f>
        <v>0</v>
      </c>
      <c r="AZ80" s="137">
        <f>'VRN - Vedlejší rozpočtové...'!F33</f>
        <v>0</v>
      </c>
      <c r="BA80" s="137">
        <f>'VRN - Vedlejší rozpočtové...'!F34</f>
        <v>0</v>
      </c>
      <c r="BB80" s="137">
        <f>'VRN - Vedlejší rozpočtové...'!F35</f>
        <v>0</v>
      </c>
      <c r="BC80" s="137">
        <f>'VRN - Vedlejší rozpočtové...'!F36</f>
        <v>0</v>
      </c>
      <c r="BD80" s="139">
        <f>'VRN - Vedlejší rozpočtové...'!F37</f>
        <v>0</v>
      </c>
      <c r="BE80" s="7"/>
      <c r="BT80" s="125" t="s">
        <v>80</v>
      </c>
      <c r="BV80" s="125" t="s">
        <v>75</v>
      </c>
      <c r="BW80" s="125" t="s">
        <v>147</v>
      </c>
      <c r="BX80" s="125" t="s">
        <v>5</v>
      </c>
      <c r="CL80" s="125" t="s">
        <v>19</v>
      </c>
      <c r="CM80" s="125" t="s">
        <v>82</v>
      </c>
    </row>
    <row r="81" s="2" customFormat="1" ht="30" customHeight="1">
      <c r="A81" s="40"/>
      <c r="B81" s="41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6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</row>
    <row r="82" s="2" customFormat="1" ht="6.96" customHeight="1">
      <c r="A82" s="40"/>
      <c r="B82" s="61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46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</row>
  </sheetData>
  <sheetProtection sheet="1" formatColumns="0" formatRows="0" objects="1" scenarios="1" spinCount="100000" saltValue="uHaGWrR4FSRATCJ5srl2xfxistZqTxB5K8ZYYcIPcC5XeZRDHcnVh7zMzmGtrP4rtMbdJTLkRGDw4BtytAlRIg==" hashValue="2FXEn2zcQKZcAhYQQlW+UcoBkePpBP1B6txFak53v4ThB5VhInq0zUAg0fJhXkAE5eBn8Eo1BLdlPQ+J/NUK/A==" algorithmName="SHA-512" password="CC35"/>
  <mergeCells count="142">
    <mergeCell ref="E64:I64"/>
    <mergeCell ref="K64:AF64"/>
    <mergeCell ref="J65:AF65"/>
    <mergeCell ref="D65:H65"/>
    <mergeCell ref="E66:I66"/>
    <mergeCell ref="K66:AF66"/>
    <mergeCell ref="D67:H67"/>
    <mergeCell ref="J67:AF67"/>
    <mergeCell ref="E68:I68"/>
    <mergeCell ref="K68:AF68"/>
    <mergeCell ref="K69:AF69"/>
    <mergeCell ref="E69:I69"/>
    <mergeCell ref="E70:I70"/>
    <mergeCell ref="K70:AF70"/>
    <mergeCell ref="K71:AF71"/>
    <mergeCell ref="E71:I71"/>
    <mergeCell ref="K72:AF72"/>
    <mergeCell ref="E72:I72"/>
    <mergeCell ref="K73:AF73"/>
    <mergeCell ref="E73:I73"/>
    <mergeCell ref="D74:H74"/>
    <mergeCell ref="J74:AF74"/>
    <mergeCell ref="K75:AF75"/>
    <mergeCell ref="E75:I75"/>
    <mergeCell ref="E76:I76"/>
    <mergeCell ref="K76:AF76"/>
    <mergeCell ref="E77:I77"/>
    <mergeCell ref="K77:AF77"/>
    <mergeCell ref="E78:I78"/>
    <mergeCell ref="K78:AF78"/>
    <mergeCell ref="D79:H79"/>
    <mergeCell ref="J79:AF79"/>
    <mergeCell ref="D80:H80"/>
    <mergeCell ref="J80:AF80"/>
    <mergeCell ref="AN61:AP61"/>
    <mergeCell ref="AG61:AM61"/>
    <mergeCell ref="AG62:AM62"/>
    <mergeCell ref="AN62:AP62"/>
    <mergeCell ref="AG63:AM63"/>
    <mergeCell ref="AN63:AP63"/>
    <mergeCell ref="AN64:AP64"/>
    <mergeCell ref="AG64:AM64"/>
    <mergeCell ref="AN65:AP65"/>
    <mergeCell ref="AG65:AM65"/>
    <mergeCell ref="AN66:AP66"/>
    <mergeCell ref="AG66:AM66"/>
    <mergeCell ref="AG67:AM67"/>
    <mergeCell ref="AN67:AP67"/>
    <mergeCell ref="AN68:AP68"/>
    <mergeCell ref="AG68:AM68"/>
    <mergeCell ref="AN69:AP69"/>
    <mergeCell ref="AG69:AM69"/>
    <mergeCell ref="AG70:AM70"/>
    <mergeCell ref="AN70:AP70"/>
    <mergeCell ref="AG71:AM71"/>
    <mergeCell ref="AN71:AP71"/>
    <mergeCell ref="AG72:AM72"/>
    <mergeCell ref="AN72:AP72"/>
    <mergeCell ref="AG73:AM73"/>
    <mergeCell ref="AN73:AP73"/>
    <mergeCell ref="AN74:AP74"/>
    <mergeCell ref="AG74:AM74"/>
    <mergeCell ref="AG75:AM75"/>
    <mergeCell ref="AN75:AP75"/>
    <mergeCell ref="AN76:AP76"/>
    <mergeCell ref="AG76:AM76"/>
    <mergeCell ref="AN77:AP77"/>
    <mergeCell ref="AG77:AM77"/>
    <mergeCell ref="AN78:AP78"/>
    <mergeCell ref="AG78:AM78"/>
    <mergeCell ref="AN79:AP79"/>
    <mergeCell ref="AG79:AM79"/>
    <mergeCell ref="AN80:AP80"/>
    <mergeCell ref="AG80:AM80"/>
    <mergeCell ref="L45:AO45"/>
    <mergeCell ref="I52:AF52"/>
    <mergeCell ref="C52:G52"/>
    <mergeCell ref="D55:H55"/>
    <mergeCell ref="J55:AF55"/>
    <mergeCell ref="K56:AF56"/>
    <mergeCell ref="E56:I56"/>
    <mergeCell ref="K57:AF57"/>
    <mergeCell ref="E57:I57"/>
    <mergeCell ref="K58:AF58"/>
    <mergeCell ref="E58:I58"/>
    <mergeCell ref="D59:H59"/>
    <mergeCell ref="J59:AF59"/>
    <mergeCell ref="K60:AF60"/>
    <mergeCell ref="E60:I60"/>
    <mergeCell ref="K61:AF61"/>
    <mergeCell ref="E61:I61"/>
    <mergeCell ref="K62:AF62"/>
    <mergeCell ref="E62:I62"/>
    <mergeCell ref="D63:H63"/>
    <mergeCell ref="J63:AF63"/>
    <mergeCell ref="AM47:AN47"/>
    <mergeCell ref="AM49:AP49"/>
    <mergeCell ref="AS49:AT51"/>
    <mergeCell ref="AM50:AP50"/>
    <mergeCell ref="AN52:AP52"/>
    <mergeCell ref="AG52:AM52"/>
    <mergeCell ref="AG55:AM55"/>
    <mergeCell ref="AN55:AP55"/>
    <mergeCell ref="AN56:AP56"/>
    <mergeCell ref="AG56:AM56"/>
    <mergeCell ref="AN57:AP57"/>
    <mergeCell ref="AG57:AM57"/>
    <mergeCell ref="AN58:AP58"/>
    <mergeCell ref="AG58:AM58"/>
    <mergeCell ref="AN59:AP59"/>
    <mergeCell ref="AG59:AM59"/>
    <mergeCell ref="AN60:AP60"/>
    <mergeCell ref="AG60:AM60"/>
    <mergeCell ref="AG54:AM54"/>
    <mergeCell ref="AN54:AP54"/>
    <mergeCell ref="BE5:BE32"/>
    <mergeCell ref="K5:AO5"/>
    <mergeCell ref="K6:AO6"/>
    <mergeCell ref="E14:AJ14"/>
    <mergeCell ref="E23:AN23"/>
    <mergeCell ref="AK26:AO26"/>
    <mergeCell ref="L28:P28"/>
    <mergeCell ref="W28:AE28"/>
    <mergeCell ref="AK28:AO28"/>
    <mergeCell ref="AK29:AO29"/>
    <mergeCell ref="L29:P29"/>
    <mergeCell ref="W29:AE29"/>
    <mergeCell ref="W30:AE30"/>
    <mergeCell ref="AK30:AO30"/>
    <mergeCell ref="L30:P30"/>
    <mergeCell ref="AK31:AO31"/>
    <mergeCell ref="W31:AE31"/>
    <mergeCell ref="L31:P31"/>
    <mergeCell ref="L32:P32"/>
    <mergeCell ref="W32:AE32"/>
    <mergeCell ref="AK32:AO32"/>
    <mergeCell ref="L33:P33"/>
    <mergeCell ref="AK33:AO33"/>
    <mergeCell ref="W33:AE33"/>
    <mergeCell ref="AK35:AO35"/>
    <mergeCell ref="X35:AB35"/>
    <mergeCell ref="AR2:BE2"/>
  </mergeCells>
  <hyperlinks>
    <hyperlink ref="A56" location="'01 - Bourací a stavební p...'!C2" display="/"/>
    <hyperlink ref="A57" location="'02 - Střecha přístavby'!C2" display="/"/>
    <hyperlink ref="A58" location="'044 - Energetická opatření'!C2" display="/"/>
    <hyperlink ref="A60" location="'01 - Bourací a stavební p..._01'!C2" display="/"/>
    <hyperlink ref="A61" location="'02 - Střecha nástavby'!C2" display="/"/>
    <hyperlink ref="A62" location="'044 - Energetická opatření_01'!C2" display="/"/>
    <hyperlink ref="A64" location="'01 - Výtah'!C2" display="/"/>
    <hyperlink ref="A66" location="'01 - Bourací a stavební p..._02'!C2" display="/"/>
    <hyperlink ref="A68" location="'01 - Elektroinstalace - s...'!C2" display="/"/>
    <hyperlink ref="A69" location="'02 - Elektroinstalace - s...'!C2" display="/"/>
    <hyperlink ref="A70" location="'03 - Vytápění'!C2" display="/"/>
    <hyperlink ref="A71" location="'04 - Vzduchotechnika'!C2" display="/"/>
    <hyperlink ref="A72" location="'05 - Zdravotechnika'!C2" display="/"/>
    <hyperlink ref="A73" location="'044 - Energetická opatření_02'!C2" display="/"/>
    <hyperlink ref="A75" location="'SO 05.1 - Areálové rozvod...'!C2" display="/"/>
    <hyperlink ref="A76" location="'SO 05.1.1 - Přípojka spla...'!C2" display="/"/>
    <hyperlink ref="A77" location="'SO 05.2 - Areálové rozvod...'!C2" display="/"/>
    <hyperlink ref="A78" location="'SO 05.3 - Přeložka sdělov...'!C2" display="/"/>
    <hyperlink ref="A79" location="'SO 06 - Zpevněné plochy'!C2" display="/"/>
    <hyperlink ref="A80" location="'VRN - Vedlejší rozpočtové...'!C2" display="/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114</v>
      </c>
    </row>
    <row r="3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2"/>
      <c r="AT3" s="19" t="s">
        <v>82</v>
      </c>
    </row>
    <row r="4" s="1" customFormat="1" ht="24.96" customHeight="1">
      <c r="B4" s="22"/>
      <c r="D4" s="142" t="s">
        <v>148</v>
      </c>
      <c r="L4" s="22"/>
      <c r="M4" s="143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4" t="s">
        <v>16</v>
      </c>
      <c r="L6" s="22"/>
    </row>
    <row r="7" s="1" customFormat="1" ht="16.5" customHeight="1">
      <c r="B7" s="22"/>
      <c r="E7" s="145" t="str">
        <f>'Rekapitulace stavby'!K6</f>
        <v>ZŠ Veltrusy - výstavba odborných učeben</v>
      </c>
      <c r="F7" s="144"/>
      <c r="G7" s="144"/>
      <c r="H7" s="144"/>
      <c r="L7" s="22"/>
    </row>
    <row r="8" s="1" customFormat="1" ht="12" customHeight="1">
      <c r="B8" s="22"/>
      <c r="D8" s="144" t="s">
        <v>149</v>
      </c>
      <c r="L8" s="22"/>
    </row>
    <row r="9" s="2" customFormat="1" ht="16.5" customHeight="1">
      <c r="A9" s="40"/>
      <c r="B9" s="46"/>
      <c r="C9" s="40"/>
      <c r="D9" s="40"/>
      <c r="E9" s="145" t="s">
        <v>3800</v>
      </c>
      <c r="F9" s="40"/>
      <c r="G9" s="40"/>
      <c r="H9" s="40"/>
      <c r="I9" s="40"/>
      <c r="J9" s="40"/>
      <c r="K9" s="40"/>
      <c r="L9" s="146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44" t="s">
        <v>151</v>
      </c>
      <c r="E10" s="40"/>
      <c r="F10" s="40"/>
      <c r="G10" s="40"/>
      <c r="H10" s="40"/>
      <c r="I10" s="40"/>
      <c r="J10" s="40"/>
      <c r="K10" s="40"/>
      <c r="L10" s="146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6.5" customHeight="1">
      <c r="A11" s="40"/>
      <c r="B11" s="46"/>
      <c r="C11" s="40"/>
      <c r="D11" s="40"/>
      <c r="E11" s="147" t="s">
        <v>3801</v>
      </c>
      <c r="F11" s="40"/>
      <c r="G11" s="40"/>
      <c r="H11" s="40"/>
      <c r="I11" s="40"/>
      <c r="J11" s="40"/>
      <c r="K11" s="40"/>
      <c r="L11" s="146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146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44" t="s">
        <v>18</v>
      </c>
      <c r="E13" s="40"/>
      <c r="F13" s="135" t="s">
        <v>19</v>
      </c>
      <c r="G13" s="40"/>
      <c r="H13" s="40"/>
      <c r="I13" s="144" t="s">
        <v>20</v>
      </c>
      <c r="J13" s="135" t="s">
        <v>19</v>
      </c>
      <c r="K13" s="40"/>
      <c r="L13" s="146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4" t="s">
        <v>21</v>
      </c>
      <c r="E14" s="40"/>
      <c r="F14" s="135" t="s">
        <v>22</v>
      </c>
      <c r="G14" s="40"/>
      <c r="H14" s="40"/>
      <c r="I14" s="144" t="s">
        <v>23</v>
      </c>
      <c r="J14" s="148" t="str">
        <f>'Rekapitulace stavby'!AN8</f>
        <v>16. 4. 2024</v>
      </c>
      <c r="K14" s="40"/>
      <c r="L14" s="146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146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4" t="s">
        <v>25</v>
      </c>
      <c r="E16" s="40"/>
      <c r="F16" s="40"/>
      <c r="G16" s="40"/>
      <c r="H16" s="40"/>
      <c r="I16" s="144" t="s">
        <v>26</v>
      </c>
      <c r="J16" s="135" t="s">
        <v>27</v>
      </c>
      <c r="K16" s="40"/>
      <c r="L16" s="146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35" t="s">
        <v>28</v>
      </c>
      <c r="F17" s="40"/>
      <c r="G17" s="40"/>
      <c r="H17" s="40"/>
      <c r="I17" s="144" t="s">
        <v>29</v>
      </c>
      <c r="J17" s="135" t="s">
        <v>19</v>
      </c>
      <c r="K17" s="40"/>
      <c r="L17" s="146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146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44" t="s">
        <v>30</v>
      </c>
      <c r="E19" s="40"/>
      <c r="F19" s="40"/>
      <c r="G19" s="40"/>
      <c r="H19" s="40"/>
      <c r="I19" s="144" t="s">
        <v>26</v>
      </c>
      <c r="J19" s="35" t="str">
        <f>'Rekapitulace stavby'!AN13</f>
        <v>Vyplň údaj</v>
      </c>
      <c r="K19" s="40"/>
      <c r="L19" s="146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5" t="str">
        <f>'Rekapitulace stavby'!E14</f>
        <v>Vyplň údaj</v>
      </c>
      <c r="F20" s="135"/>
      <c r="G20" s="135"/>
      <c r="H20" s="135"/>
      <c r="I20" s="144" t="s">
        <v>29</v>
      </c>
      <c r="J20" s="35" t="str">
        <f>'Rekapitulace stavby'!AN14</f>
        <v>Vyplň údaj</v>
      </c>
      <c r="K20" s="40"/>
      <c r="L20" s="146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146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44" t="s">
        <v>32</v>
      </c>
      <c r="E22" s="40"/>
      <c r="F22" s="40"/>
      <c r="G22" s="40"/>
      <c r="H22" s="40"/>
      <c r="I22" s="144" t="s">
        <v>26</v>
      </c>
      <c r="J22" s="135" t="s">
        <v>33</v>
      </c>
      <c r="K22" s="40"/>
      <c r="L22" s="146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35" t="s">
        <v>34</v>
      </c>
      <c r="F23" s="40"/>
      <c r="G23" s="40"/>
      <c r="H23" s="40"/>
      <c r="I23" s="144" t="s">
        <v>29</v>
      </c>
      <c r="J23" s="135" t="s">
        <v>19</v>
      </c>
      <c r="K23" s="40"/>
      <c r="L23" s="146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146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44" t="s">
        <v>36</v>
      </c>
      <c r="E25" s="40"/>
      <c r="F25" s="40"/>
      <c r="G25" s="40"/>
      <c r="H25" s="40"/>
      <c r="I25" s="144" t="s">
        <v>26</v>
      </c>
      <c r="J25" s="135" t="s">
        <v>33</v>
      </c>
      <c r="K25" s="40"/>
      <c r="L25" s="146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35" t="s">
        <v>34</v>
      </c>
      <c r="F26" s="40"/>
      <c r="G26" s="40"/>
      <c r="H26" s="40"/>
      <c r="I26" s="144" t="s">
        <v>29</v>
      </c>
      <c r="J26" s="135" t="s">
        <v>19</v>
      </c>
      <c r="K26" s="40"/>
      <c r="L26" s="146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146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44" t="s">
        <v>37</v>
      </c>
      <c r="E28" s="40"/>
      <c r="F28" s="40"/>
      <c r="G28" s="40"/>
      <c r="H28" s="40"/>
      <c r="I28" s="40"/>
      <c r="J28" s="40"/>
      <c r="K28" s="40"/>
      <c r="L28" s="146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71.25" customHeight="1">
      <c r="A29" s="149"/>
      <c r="B29" s="150"/>
      <c r="C29" s="149"/>
      <c r="D29" s="149"/>
      <c r="E29" s="151" t="s">
        <v>38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146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3"/>
      <c r="E31" s="153"/>
      <c r="F31" s="153"/>
      <c r="G31" s="153"/>
      <c r="H31" s="153"/>
      <c r="I31" s="153"/>
      <c r="J31" s="153"/>
      <c r="K31" s="153"/>
      <c r="L31" s="146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54" t="s">
        <v>39</v>
      </c>
      <c r="E32" s="40"/>
      <c r="F32" s="40"/>
      <c r="G32" s="40"/>
      <c r="H32" s="40"/>
      <c r="I32" s="40"/>
      <c r="J32" s="155">
        <f>ROUND(J112, 2)</f>
        <v>0</v>
      </c>
      <c r="K32" s="40"/>
      <c r="L32" s="146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3"/>
      <c r="E33" s="153"/>
      <c r="F33" s="153"/>
      <c r="G33" s="153"/>
      <c r="H33" s="153"/>
      <c r="I33" s="153"/>
      <c r="J33" s="153"/>
      <c r="K33" s="153"/>
      <c r="L33" s="146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56" t="s">
        <v>41</v>
      </c>
      <c r="G34" s="40"/>
      <c r="H34" s="40"/>
      <c r="I34" s="156" t="s">
        <v>40</v>
      </c>
      <c r="J34" s="156" t="s">
        <v>42</v>
      </c>
      <c r="K34" s="40"/>
      <c r="L34" s="146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57" t="s">
        <v>43</v>
      </c>
      <c r="E35" s="144" t="s">
        <v>44</v>
      </c>
      <c r="F35" s="158">
        <f>ROUND((SUM(BE112:BE268)),  2)</f>
        <v>0</v>
      </c>
      <c r="G35" s="40"/>
      <c r="H35" s="40"/>
      <c r="I35" s="159">
        <v>0.20999999999999999</v>
      </c>
      <c r="J35" s="158">
        <f>ROUND(((SUM(BE112:BE268))*I35),  2)</f>
        <v>0</v>
      </c>
      <c r="K35" s="40"/>
      <c r="L35" s="146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44" t="s">
        <v>45</v>
      </c>
      <c r="F36" s="158">
        <f>ROUND((SUM(BF112:BF268)),  2)</f>
        <v>0</v>
      </c>
      <c r="G36" s="40"/>
      <c r="H36" s="40"/>
      <c r="I36" s="159">
        <v>0.14999999999999999</v>
      </c>
      <c r="J36" s="158">
        <f>ROUND(((SUM(BF112:BF268))*I36),  2)</f>
        <v>0</v>
      </c>
      <c r="K36" s="40"/>
      <c r="L36" s="146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4" t="s">
        <v>46</v>
      </c>
      <c r="F37" s="158">
        <f>ROUND((SUM(BG112:BG268)),  2)</f>
        <v>0</v>
      </c>
      <c r="G37" s="40"/>
      <c r="H37" s="40"/>
      <c r="I37" s="159">
        <v>0.20999999999999999</v>
      </c>
      <c r="J37" s="158">
        <f>0</f>
        <v>0</v>
      </c>
      <c r="K37" s="40"/>
      <c r="L37" s="146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44" t="s">
        <v>47</v>
      </c>
      <c r="F38" s="158">
        <f>ROUND((SUM(BH112:BH268)),  2)</f>
        <v>0</v>
      </c>
      <c r="G38" s="40"/>
      <c r="H38" s="40"/>
      <c r="I38" s="159">
        <v>0.14999999999999999</v>
      </c>
      <c r="J38" s="158">
        <f>0</f>
        <v>0</v>
      </c>
      <c r="K38" s="40"/>
      <c r="L38" s="146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4" t="s">
        <v>48</v>
      </c>
      <c r="F39" s="158">
        <f>ROUND((SUM(BI112:BI268)),  2)</f>
        <v>0</v>
      </c>
      <c r="G39" s="40"/>
      <c r="H39" s="40"/>
      <c r="I39" s="159">
        <v>0</v>
      </c>
      <c r="J39" s="158">
        <f>0</f>
        <v>0</v>
      </c>
      <c r="K39" s="40"/>
      <c r="L39" s="146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146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0"/>
      <c r="D41" s="161" t="s">
        <v>49</v>
      </c>
      <c r="E41" s="162"/>
      <c r="F41" s="162"/>
      <c r="G41" s="163" t="s">
        <v>50</v>
      </c>
      <c r="H41" s="164" t="s">
        <v>51</v>
      </c>
      <c r="I41" s="162"/>
      <c r="J41" s="165">
        <f>SUM(J32:J39)</f>
        <v>0</v>
      </c>
      <c r="K41" s="166"/>
      <c r="L41" s="146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6" s="2" customFormat="1" ht="6.96" customHeight="1">
      <c r="A46" s="40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24.96" customHeight="1">
      <c r="A47" s="40"/>
      <c r="B47" s="41"/>
      <c r="C47" s="25" t="s">
        <v>153</v>
      </c>
      <c r="D47" s="42"/>
      <c r="E47" s="42"/>
      <c r="F47" s="42"/>
      <c r="G47" s="42"/>
      <c r="H47" s="42"/>
      <c r="I47" s="42"/>
      <c r="J47" s="42"/>
      <c r="K47" s="42"/>
      <c r="L47" s="146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146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16</v>
      </c>
      <c r="D49" s="42"/>
      <c r="E49" s="42"/>
      <c r="F49" s="42"/>
      <c r="G49" s="42"/>
      <c r="H49" s="42"/>
      <c r="I49" s="42"/>
      <c r="J49" s="42"/>
      <c r="K49" s="42"/>
      <c r="L49" s="146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171" t="str">
        <f>E7</f>
        <v>ZŠ Veltrusy - výstavba odborných učeben</v>
      </c>
      <c r="F50" s="34"/>
      <c r="G50" s="34"/>
      <c r="H50" s="34"/>
      <c r="I50" s="42"/>
      <c r="J50" s="42"/>
      <c r="K50" s="42"/>
      <c r="L50" s="146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1" customFormat="1" ht="12" customHeight="1">
      <c r="B51" s="23"/>
      <c r="C51" s="34" t="s">
        <v>149</v>
      </c>
      <c r="D51" s="24"/>
      <c r="E51" s="24"/>
      <c r="F51" s="24"/>
      <c r="G51" s="24"/>
      <c r="H51" s="24"/>
      <c r="I51" s="24"/>
      <c r="J51" s="24"/>
      <c r="K51" s="24"/>
      <c r="L51" s="22"/>
    </row>
    <row r="52" s="2" customFormat="1" ht="16.5" customHeight="1">
      <c r="A52" s="40"/>
      <c r="B52" s="41"/>
      <c r="C52" s="42"/>
      <c r="D52" s="42"/>
      <c r="E52" s="171" t="s">
        <v>3800</v>
      </c>
      <c r="F52" s="42"/>
      <c r="G52" s="42"/>
      <c r="H52" s="42"/>
      <c r="I52" s="42"/>
      <c r="J52" s="42"/>
      <c r="K52" s="42"/>
      <c r="L52" s="146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12" customHeight="1">
      <c r="A53" s="40"/>
      <c r="B53" s="41"/>
      <c r="C53" s="34" t="s">
        <v>151</v>
      </c>
      <c r="D53" s="42"/>
      <c r="E53" s="42"/>
      <c r="F53" s="42"/>
      <c r="G53" s="42"/>
      <c r="H53" s="42"/>
      <c r="I53" s="42"/>
      <c r="J53" s="42"/>
      <c r="K53" s="42"/>
      <c r="L53" s="146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6.5" customHeight="1">
      <c r="A54" s="40"/>
      <c r="B54" s="41"/>
      <c r="C54" s="42"/>
      <c r="D54" s="42"/>
      <c r="E54" s="71" t="str">
        <f>E11</f>
        <v>01 - Elektroinstalace - silnoproud</v>
      </c>
      <c r="F54" s="42"/>
      <c r="G54" s="42"/>
      <c r="H54" s="42"/>
      <c r="I54" s="42"/>
      <c r="J54" s="42"/>
      <c r="K54" s="42"/>
      <c r="L54" s="146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6.96" customHeight="1">
      <c r="A55" s="40"/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146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2" customHeight="1">
      <c r="A56" s="40"/>
      <c r="B56" s="41"/>
      <c r="C56" s="34" t="s">
        <v>21</v>
      </c>
      <c r="D56" s="42"/>
      <c r="E56" s="42"/>
      <c r="F56" s="29" t="str">
        <f>F14</f>
        <v>Veltrusy</v>
      </c>
      <c r="G56" s="42"/>
      <c r="H56" s="42"/>
      <c r="I56" s="34" t="s">
        <v>23</v>
      </c>
      <c r="J56" s="74" t="str">
        <f>IF(J14="","",J14)</f>
        <v>16. 4. 2024</v>
      </c>
      <c r="K56" s="42"/>
      <c r="L56" s="146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6.96" customHeight="1">
      <c r="A57" s="40"/>
      <c r="B57" s="41"/>
      <c r="C57" s="42"/>
      <c r="D57" s="42"/>
      <c r="E57" s="42"/>
      <c r="F57" s="42"/>
      <c r="G57" s="42"/>
      <c r="H57" s="42"/>
      <c r="I57" s="42"/>
      <c r="J57" s="42"/>
      <c r="K57" s="42"/>
      <c r="L57" s="146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5.15" customHeight="1">
      <c r="A58" s="40"/>
      <c r="B58" s="41"/>
      <c r="C58" s="34" t="s">
        <v>25</v>
      </c>
      <c r="D58" s="42"/>
      <c r="E58" s="42"/>
      <c r="F58" s="29" t="str">
        <f>E17</f>
        <v>Město Veltrusy</v>
      </c>
      <c r="G58" s="42"/>
      <c r="H58" s="42"/>
      <c r="I58" s="34" t="s">
        <v>32</v>
      </c>
      <c r="J58" s="38" t="str">
        <f>E23</f>
        <v>REMIUMA</v>
      </c>
      <c r="K58" s="42"/>
      <c r="L58" s="146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15.15" customHeight="1">
      <c r="A59" s="40"/>
      <c r="B59" s="41"/>
      <c r="C59" s="34" t="s">
        <v>30</v>
      </c>
      <c r="D59" s="42"/>
      <c r="E59" s="42"/>
      <c r="F59" s="29" t="str">
        <f>IF(E20="","",E20)</f>
        <v>Vyplň údaj</v>
      </c>
      <c r="G59" s="42"/>
      <c r="H59" s="42"/>
      <c r="I59" s="34" t="s">
        <v>36</v>
      </c>
      <c r="J59" s="38" t="str">
        <f>E26</f>
        <v>REMIUMA</v>
      </c>
      <c r="K59" s="42"/>
      <c r="L59" s="146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0.32" customHeight="1">
      <c r="A60" s="40"/>
      <c r="B60" s="41"/>
      <c r="C60" s="42"/>
      <c r="D60" s="42"/>
      <c r="E60" s="42"/>
      <c r="F60" s="42"/>
      <c r="G60" s="42"/>
      <c r="H60" s="42"/>
      <c r="I60" s="42"/>
      <c r="J60" s="42"/>
      <c r="K60" s="42"/>
      <c r="L60" s="146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29.28" customHeight="1">
      <c r="A61" s="40"/>
      <c r="B61" s="41"/>
      <c r="C61" s="172" t="s">
        <v>154</v>
      </c>
      <c r="D61" s="173"/>
      <c r="E61" s="173"/>
      <c r="F61" s="173"/>
      <c r="G61" s="173"/>
      <c r="H61" s="173"/>
      <c r="I61" s="173"/>
      <c r="J61" s="174" t="s">
        <v>155</v>
      </c>
      <c r="K61" s="173"/>
      <c r="L61" s="146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10.32" customHeight="1">
      <c r="A62" s="40"/>
      <c r="B62" s="41"/>
      <c r="C62" s="42"/>
      <c r="D62" s="42"/>
      <c r="E62" s="42"/>
      <c r="F62" s="42"/>
      <c r="G62" s="42"/>
      <c r="H62" s="42"/>
      <c r="I62" s="42"/>
      <c r="J62" s="42"/>
      <c r="K62" s="42"/>
      <c r="L62" s="146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22.8" customHeight="1">
      <c r="A63" s="40"/>
      <c r="B63" s="41"/>
      <c r="C63" s="175" t="s">
        <v>71</v>
      </c>
      <c r="D63" s="42"/>
      <c r="E63" s="42"/>
      <c r="F63" s="42"/>
      <c r="G63" s="42"/>
      <c r="H63" s="42"/>
      <c r="I63" s="42"/>
      <c r="J63" s="104">
        <f>J112</f>
        <v>0</v>
      </c>
      <c r="K63" s="42"/>
      <c r="L63" s="146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U63" s="19" t="s">
        <v>156</v>
      </c>
    </row>
    <row r="64" s="9" customFormat="1" ht="24.96" customHeight="1">
      <c r="A64" s="9"/>
      <c r="B64" s="176"/>
      <c r="C64" s="177"/>
      <c r="D64" s="178" t="s">
        <v>3802</v>
      </c>
      <c r="E64" s="179"/>
      <c r="F64" s="179"/>
      <c r="G64" s="179"/>
      <c r="H64" s="179"/>
      <c r="I64" s="179"/>
      <c r="J64" s="180">
        <f>J113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9" customFormat="1" ht="24.96" customHeight="1">
      <c r="A65" s="9"/>
      <c r="B65" s="176"/>
      <c r="C65" s="177"/>
      <c r="D65" s="178" t="s">
        <v>3803</v>
      </c>
      <c r="E65" s="179"/>
      <c r="F65" s="179"/>
      <c r="G65" s="179"/>
      <c r="H65" s="179"/>
      <c r="I65" s="179"/>
      <c r="J65" s="180">
        <f>J116</f>
        <v>0</v>
      </c>
      <c r="K65" s="177"/>
      <c r="L65" s="181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</row>
    <row r="66" s="10" customFormat="1" ht="19.92" customHeight="1">
      <c r="A66" s="10"/>
      <c r="B66" s="182"/>
      <c r="C66" s="127"/>
      <c r="D66" s="183" t="s">
        <v>3804</v>
      </c>
      <c r="E66" s="184"/>
      <c r="F66" s="184"/>
      <c r="G66" s="184"/>
      <c r="H66" s="184"/>
      <c r="I66" s="184"/>
      <c r="J66" s="185">
        <f>J117</f>
        <v>0</v>
      </c>
      <c r="K66" s="127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2"/>
      <c r="C67" s="127"/>
      <c r="D67" s="183" t="s">
        <v>3805</v>
      </c>
      <c r="E67" s="184"/>
      <c r="F67" s="184"/>
      <c r="G67" s="184"/>
      <c r="H67" s="184"/>
      <c r="I67" s="184"/>
      <c r="J67" s="185">
        <f>J126</f>
        <v>0</v>
      </c>
      <c r="K67" s="127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9" customFormat="1" ht="24.96" customHeight="1">
      <c r="A68" s="9"/>
      <c r="B68" s="176"/>
      <c r="C68" s="177"/>
      <c r="D68" s="178" t="s">
        <v>3806</v>
      </c>
      <c r="E68" s="179"/>
      <c r="F68" s="179"/>
      <c r="G68" s="179"/>
      <c r="H68" s="179"/>
      <c r="I68" s="179"/>
      <c r="J68" s="180">
        <f>J135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2"/>
      <c r="C69" s="127"/>
      <c r="D69" s="183" t="s">
        <v>3807</v>
      </c>
      <c r="E69" s="184"/>
      <c r="F69" s="184"/>
      <c r="G69" s="184"/>
      <c r="H69" s="184"/>
      <c r="I69" s="184"/>
      <c r="J69" s="185">
        <f>J136</f>
        <v>0</v>
      </c>
      <c r="K69" s="127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2"/>
      <c r="C70" s="127"/>
      <c r="D70" s="183" t="s">
        <v>3808</v>
      </c>
      <c r="E70" s="184"/>
      <c r="F70" s="184"/>
      <c r="G70" s="184"/>
      <c r="H70" s="184"/>
      <c r="I70" s="184"/>
      <c r="J70" s="185">
        <f>J139</f>
        <v>0</v>
      </c>
      <c r="K70" s="127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2"/>
      <c r="C71" s="127"/>
      <c r="D71" s="183" t="s">
        <v>3809</v>
      </c>
      <c r="E71" s="184"/>
      <c r="F71" s="184"/>
      <c r="G71" s="184"/>
      <c r="H71" s="184"/>
      <c r="I71" s="184"/>
      <c r="J71" s="185">
        <f>J160</f>
        <v>0</v>
      </c>
      <c r="K71" s="127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2"/>
      <c r="C72" s="127"/>
      <c r="D72" s="183" t="s">
        <v>3810</v>
      </c>
      <c r="E72" s="184"/>
      <c r="F72" s="184"/>
      <c r="G72" s="184"/>
      <c r="H72" s="184"/>
      <c r="I72" s="184"/>
      <c r="J72" s="185">
        <f>J170</f>
        <v>0</v>
      </c>
      <c r="K72" s="127"/>
      <c r="L72" s="186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2"/>
      <c r="C73" s="127"/>
      <c r="D73" s="183" t="s">
        <v>3811</v>
      </c>
      <c r="E73" s="184"/>
      <c r="F73" s="184"/>
      <c r="G73" s="184"/>
      <c r="H73" s="184"/>
      <c r="I73" s="184"/>
      <c r="J73" s="185">
        <f>J189</f>
        <v>0</v>
      </c>
      <c r="K73" s="127"/>
      <c r="L73" s="186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2"/>
      <c r="C74" s="127"/>
      <c r="D74" s="183" t="s">
        <v>3812</v>
      </c>
      <c r="E74" s="184"/>
      <c r="F74" s="184"/>
      <c r="G74" s="184"/>
      <c r="H74" s="184"/>
      <c r="I74" s="184"/>
      <c r="J74" s="185">
        <f>J199</f>
        <v>0</v>
      </c>
      <c r="K74" s="127"/>
      <c r="L74" s="186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2"/>
      <c r="C75" s="127"/>
      <c r="D75" s="183" t="s">
        <v>3813</v>
      </c>
      <c r="E75" s="184"/>
      <c r="F75" s="184"/>
      <c r="G75" s="184"/>
      <c r="H75" s="184"/>
      <c r="I75" s="184"/>
      <c r="J75" s="185">
        <f>J209</f>
        <v>0</v>
      </c>
      <c r="K75" s="127"/>
      <c r="L75" s="186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2"/>
      <c r="C76" s="127"/>
      <c r="D76" s="183" t="s">
        <v>3814</v>
      </c>
      <c r="E76" s="184"/>
      <c r="F76" s="184"/>
      <c r="G76" s="184"/>
      <c r="H76" s="184"/>
      <c r="I76" s="184"/>
      <c r="J76" s="185">
        <f>J219</f>
        <v>0</v>
      </c>
      <c r="K76" s="127"/>
      <c r="L76" s="186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9" customFormat="1" ht="24.96" customHeight="1">
      <c r="A77" s="9"/>
      <c r="B77" s="176"/>
      <c r="C77" s="177"/>
      <c r="D77" s="178" t="s">
        <v>3815</v>
      </c>
      <c r="E77" s="179"/>
      <c r="F77" s="179"/>
      <c r="G77" s="179"/>
      <c r="H77" s="179"/>
      <c r="I77" s="179"/>
      <c r="J77" s="180">
        <f>J229</f>
        <v>0</v>
      </c>
      <c r="K77" s="177"/>
      <c r="L77" s="181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</row>
    <row r="78" s="10" customFormat="1" ht="19.92" customHeight="1">
      <c r="A78" s="10"/>
      <c r="B78" s="182"/>
      <c r="C78" s="127"/>
      <c r="D78" s="183" t="s">
        <v>3816</v>
      </c>
      <c r="E78" s="184"/>
      <c r="F78" s="184"/>
      <c r="G78" s="184"/>
      <c r="H78" s="184"/>
      <c r="I78" s="184"/>
      <c r="J78" s="185">
        <f>J230</f>
        <v>0</v>
      </c>
      <c r="K78" s="127"/>
      <c r="L78" s="186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10" customFormat="1" ht="19.92" customHeight="1">
      <c r="A79" s="10"/>
      <c r="B79" s="182"/>
      <c r="C79" s="127"/>
      <c r="D79" s="183" t="s">
        <v>3817</v>
      </c>
      <c r="E79" s="184"/>
      <c r="F79" s="184"/>
      <c r="G79" s="184"/>
      <c r="H79" s="184"/>
      <c r="I79" s="184"/>
      <c r="J79" s="185">
        <f>J232</f>
        <v>0</v>
      </c>
      <c r="K79" s="127"/>
      <c r="L79" s="186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10" customFormat="1" ht="19.92" customHeight="1">
      <c r="A80" s="10"/>
      <c r="B80" s="182"/>
      <c r="C80" s="127"/>
      <c r="D80" s="183" t="s">
        <v>3818</v>
      </c>
      <c r="E80" s="184"/>
      <c r="F80" s="184"/>
      <c r="G80" s="184"/>
      <c r="H80" s="184"/>
      <c r="I80" s="184"/>
      <c r="J80" s="185">
        <f>J234</f>
        <v>0</v>
      </c>
      <c r="K80" s="127"/>
      <c r="L80" s="186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s="10" customFormat="1" ht="19.92" customHeight="1">
      <c r="A81" s="10"/>
      <c r="B81" s="182"/>
      <c r="C81" s="127"/>
      <c r="D81" s="183" t="s">
        <v>3819</v>
      </c>
      <c r="E81" s="184"/>
      <c r="F81" s="184"/>
      <c r="G81" s="184"/>
      <c r="H81" s="184"/>
      <c r="I81" s="184"/>
      <c r="J81" s="185">
        <f>J236</f>
        <v>0</v>
      </c>
      <c r="K81" s="127"/>
      <c r="L81" s="186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="10" customFormat="1" ht="19.92" customHeight="1">
      <c r="A82" s="10"/>
      <c r="B82" s="182"/>
      <c r="C82" s="127"/>
      <c r="D82" s="183" t="s">
        <v>3820</v>
      </c>
      <c r="E82" s="184"/>
      <c r="F82" s="184"/>
      <c r="G82" s="184"/>
      <c r="H82" s="184"/>
      <c r="I82" s="184"/>
      <c r="J82" s="185">
        <f>J238</f>
        <v>0</v>
      </c>
      <c r="K82" s="127"/>
      <c r="L82" s="186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</row>
    <row r="83" s="10" customFormat="1" ht="19.92" customHeight="1">
      <c r="A83" s="10"/>
      <c r="B83" s="182"/>
      <c r="C83" s="127"/>
      <c r="D83" s="183" t="s">
        <v>3821</v>
      </c>
      <c r="E83" s="184"/>
      <c r="F83" s="184"/>
      <c r="G83" s="184"/>
      <c r="H83" s="184"/>
      <c r="I83" s="184"/>
      <c r="J83" s="185">
        <f>J240</f>
        <v>0</v>
      </c>
      <c r="K83" s="127"/>
      <c r="L83" s="186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</row>
    <row r="84" s="10" customFormat="1" ht="19.92" customHeight="1">
      <c r="A84" s="10"/>
      <c r="B84" s="182"/>
      <c r="C84" s="127"/>
      <c r="D84" s="183" t="s">
        <v>3822</v>
      </c>
      <c r="E84" s="184"/>
      <c r="F84" s="184"/>
      <c r="G84" s="184"/>
      <c r="H84" s="184"/>
      <c r="I84" s="184"/>
      <c r="J84" s="185">
        <f>J242</f>
        <v>0</v>
      </c>
      <c r="K84" s="127"/>
      <c r="L84" s="186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</row>
    <row r="85" s="10" customFormat="1" ht="19.92" customHeight="1">
      <c r="A85" s="10"/>
      <c r="B85" s="182"/>
      <c r="C85" s="127"/>
      <c r="D85" s="183" t="s">
        <v>3823</v>
      </c>
      <c r="E85" s="184"/>
      <c r="F85" s="184"/>
      <c r="G85" s="184"/>
      <c r="H85" s="184"/>
      <c r="I85" s="184"/>
      <c r="J85" s="185">
        <f>J244</f>
        <v>0</v>
      </c>
      <c r="K85" s="127"/>
      <c r="L85" s="186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</row>
    <row r="86" s="10" customFormat="1" ht="19.92" customHeight="1">
      <c r="A86" s="10"/>
      <c r="B86" s="182"/>
      <c r="C86" s="127"/>
      <c r="D86" s="183" t="s">
        <v>3805</v>
      </c>
      <c r="E86" s="184"/>
      <c r="F86" s="184"/>
      <c r="G86" s="184"/>
      <c r="H86" s="184"/>
      <c r="I86" s="184"/>
      <c r="J86" s="185">
        <f>J246</f>
        <v>0</v>
      </c>
      <c r="K86" s="127"/>
      <c r="L86" s="186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</row>
    <row r="87" s="10" customFormat="1" ht="19.92" customHeight="1">
      <c r="A87" s="10"/>
      <c r="B87" s="182"/>
      <c r="C87" s="127"/>
      <c r="D87" s="183" t="s">
        <v>3824</v>
      </c>
      <c r="E87" s="184"/>
      <c r="F87" s="184"/>
      <c r="G87" s="184"/>
      <c r="H87" s="184"/>
      <c r="I87" s="184"/>
      <c r="J87" s="185">
        <f>J248</f>
        <v>0</v>
      </c>
      <c r="K87" s="127"/>
      <c r="L87" s="186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</row>
    <row r="88" s="9" customFormat="1" ht="24.96" customHeight="1">
      <c r="A88" s="9"/>
      <c r="B88" s="176"/>
      <c r="C88" s="177"/>
      <c r="D88" s="178" t="s">
        <v>3825</v>
      </c>
      <c r="E88" s="179"/>
      <c r="F88" s="179"/>
      <c r="G88" s="179"/>
      <c r="H88" s="179"/>
      <c r="I88" s="179"/>
      <c r="J88" s="180">
        <f>J252</f>
        <v>0</v>
      </c>
      <c r="K88" s="177"/>
      <c r="L88" s="181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</row>
    <row r="89" s="9" customFormat="1" ht="24.96" customHeight="1">
      <c r="A89" s="9"/>
      <c r="B89" s="176"/>
      <c r="C89" s="177"/>
      <c r="D89" s="178" t="s">
        <v>3826</v>
      </c>
      <c r="E89" s="179"/>
      <c r="F89" s="179"/>
      <c r="G89" s="179"/>
      <c r="H89" s="179"/>
      <c r="I89" s="179"/>
      <c r="J89" s="180">
        <f>J263</f>
        <v>0</v>
      </c>
      <c r="K89" s="177"/>
      <c r="L89" s="181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</row>
    <row r="90" s="9" customFormat="1" ht="24.96" customHeight="1">
      <c r="A90" s="9"/>
      <c r="B90" s="176"/>
      <c r="C90" s="177"/>
      <c r="D90" s="178" t="s">
        <v>3827</v>
      </c>
      <c r="E90" s="179"/>
      <c r="F90" s="179"/>
      <c r="G90" s="179"/>
      <c r="H90" s="179"/>
      <c r="I90" s="179"/>
      <c r="J90" s="180">
        <f>J265</f>
        <v>0</v>
      </c>
      <c r="K90" s="177"/>
      <c r="L90" s="181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</row>
    <row r="91" s="2" customFormat="1" ht="21.84" customHeight="1">
      <c r="A91" s="40"/>
      <c r="B91" s="41"/>
      <c r="C91" s="42"/>
      <c r="D91" s="42"/>
      <c r="E91" s="42"/>
      <c r="F91" s="42"/>
      <c r="G91" s="42"/>
      <c r="H91" s="42"/>
      <c r="I91" s="42"/>
      <c r="J91" s="42"/>
      <c r="K91" s="42"/>
      <c r="L91" s="146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6.96" customHeight="1">
      <c r="A92" s="40"/>
      <c r="B92" s="61"/>
      <c r="C92" s="62"/>
      <c r="D92" s="62"/>
      <c r="E92" s="62"/>
      <c r="F92" s="62"/>
      <c r="G92" s="62"/>
      <c r="H92" s="62"/>
      <c r="I92" s="62"/>
      <c r="J92" s="62"/>
      <c r="K92" s="62"/>
      <c r="L92" s="146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6" s="2" customFormat="1" ht="6.96" customHeight="1">
      <c r="A96" s="40"/>
      <c r="B96" s="63"/>
      <c r="C96" s="64"/>
      <c r="D96" s="64"/>
      <c r="E96" s="64"/>
      <c r="F96" s="64"/>
      <c r="G96" s="64"/>
      <c r="H96" s="64"/>
      <c r="I96" s="64"/>
      <c r="J96" s="64"/>
      <c r="K96" s="64"/>
      <c r="L96" s="146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="2" customFormat="1" ht="24.96" customHeight="1">
      <c r="A97" s="40"/>
      <c r="B97" s="41"/>
      <c r="C97" s="25" t="s">
        <v>183</v>
      </c>
      <c r="D97" s="42"/>
      <c r="E97" s="42"/>
      <c r="F97" s="42"/>
      <c r="G97" s="42"/>
      <c r="H97" s="42"/>
      <c r="I97" s="42"/>
      <c r="J97" s="42"/>
      <c r="K97" s="42"/>
      <c r="L97" s="146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="2" customFormat="1" ht="6.96" customHeight="1">
      <c r="A98" s="40"/>
      <c r="B98" s="41"/>
      <c r="C98" s="42"/>
      <c r="D98" s="42"/>
      <c r="E98" s="42"/>
      <c r="F98" s="42"/>
      <c r="G98" s="42"/>
      <c r="H98" s="42"/>
      <c r="I98" s="42"/>
      <c r="J98" s="42"/>
      <c r="K98" s="42"/>
      <c r="L98" s="146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</row>
    <row r="99" s="2" customFormat="1" ht="12" customHeight="1">
      <c r="A99" s="40"/>
      <c r="B99" s="41"/>
      <c r="C99" s="34" t="s">
        <v>16</v>
      </c>
      <c r="D99" s="42"/>
      <c r="E99" s="42"/>
      <c r="F99" s="42"/>
      <c r="G99" s="42"/>
      <c r="H99" s="42"/>
      <c r="I99" s="42"/>
      <c r="J99" s="42"/>
      <c r="K99" s="42"/>
      <c r="L99" s="146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</row>
    <row r="100" s="2" customFormat="1" ht="16.5" customHeight="1">
      <c r="A100" s="40"/>
      <c r="B100" s="41"/>
      <c r="C100" s="42"/>
      <c r="D100" s="42"/>
      <c r="E100" s="171" t="str">
        <f>E7</f>
        <v>ZŠ Veltrusy - výstavba odborných učeben</v>
      </c>
      <c r="F100" s="34"/>
      <c r="G100" s="34"/>
      <c r="H100" s="34"/>
      <c r="I100" s="42"/>
      <c r="J100" s="42"/>
      <c r="K100" s="42"/>
      <c r="L100" s="146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</row>
    <row r="101" s="1" customFormat="1" ht="12" customHeight="1">
      <c r="B101" s="23"/>
      <c r="C101" s="34" t="s">
        <v>149</v>
      </c>
      <c r="D101" s="24"/>
      <c r="E101" s="24"/>
      <c r="F101" s="24"/>
      <c r="G101" s="24"/>
      <c r="H101" s="24"/>
      <c r="I101" s="24"/>
      <c r="J101" s="24"/>
      <c r="K101" s="24"/>
      <c r="L101" s="22"/>
    </row>
    <row r="102" s="2" customFormat="1" ht="16.5" customHeight="1">
      <c r="A102" s="40"/>
      <c r="B102" s="41"/>
      <c r="C102" s="42"/>
      <c r="D102" s="42"/>
      <c r="E102" s="171" t="s">
        <v>3800</v>
      </c>
      <c r="F102" s="42"/>
      <c r="G102" s="42"/>
      <c r="H102" s="42"/>
      <c r="I102" s="42"/>
      <c r="J102" s="42"/>
      <c r="K102" s="42"/>
      <c r="L102" s="146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</row>
    <row r="103" s="2" customFormat="1" ht="12" customHeight="1">
      <c r="A103" s="40"/>
      <c r="B103" s="41"/>
      <c r="C103" s="34" t="s">
        <v>151</v>
      </c>
      <c r="D103" s="42"/>
      <c r="E103" s="42"/>
      <c r="F103" s="42"/>
      <c r="G103" s="42"/>
      <c r="H103" s="42"/>
      <c r="I103" s="42"/>
      <c r="J103" s="42"/>
      <c r="K103" s="42"/>
      <c r="L103" s="146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</row>
    <row r="104" s="2" customFormat="1" ht="16.5" customHeight="1">
      <c r="A104" s="40"/>
      <c r="B104" s="41"/>
      <c r="C104" s="42"/>
      <c r="D104" s="42"/>
      <c r="E104" s="71" t="str">
        <f>E11</f>
        <v>01 - Elektroinstalace - silnoproud</v>
      </c>
      <c r="F104" s="42"/>
      <c r="G104" s="42"/>
      <c r="H104" s="42"/>
      <c r="I104" s="42"/>
      <c r="J104" s="42"/>
      <c r="K104" s="42"/>
      <c r="L104" s="146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</row>
    <row r="105" s="2" customFormat="1" ht="6.96" customHeight="1">
      <c r="A105" s="40"/>
      <c r="B105" s="41"/>
      <c r="C105" s="42"/>
      <c r="D105" s="42"/>
      <c r="E105" s="42"/>
      <c r="F105" s="42"/>
      <c r="G105" s="42"/>
      <c r="H105" s="42"/>
      <c r="I105" s="42"/>
      <c r="J105" s="42"/>
      <c r="K105" s="42"/>
      <c r="L105" s="146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</row>
    <row r="106" s="2" customFormat="1" ht="12" customHeight="1">
      <c r="A106" s="40"/>
      <c r="B106" s="41"/>
      <c r="C106" s="34" t="s">
        <v>21</v>
      </c>
      <c r="D106" s="42"/>
      <c r="E106" s="42"/>
      <c r="F106" s="29" t="str">
        <f>F14</f>
        <v>Veltrusy</v>
      </c>
      <c r="G106" s="42"/>
      <c r="H106" s="42"/>
      <c r="I106" s="34" t="s">
        <v>23</v>
      </c>
      <c r="J106" s="74" t="str">
        <f>IF(J14="","",J14)</f>
        <v>16. 4. 2024</v>
      </c>
      <c r="K106" s="42"/>
      <c r="L106" s="146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</row>
    <row r="107" s="2" customFormat="1" ht="6.96" customHeight="1">
      <c r="A107" s="40"/>
      <c r="B107" s="41"/>
      <c r="C107" s="42"/>
      <c r="D107" s="42"/>
      <c r="E107" s="42"/>
      <c r="F107" s="42"/>
      <c r="G107" s="42"/>
      <c r="H107" s="42"/>
      <c r="I107" s="42"/>
      <c r="J107" s="42"/>
      <c r="K107" s="42"/>
      <c r="L107" s="146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</row>
    <row r="108" s="2" customFormat="1" ht="15.15" customHeight="1">
      <c r="A108" s="40"/>
      <c r="B108" s="41"/>
      <c r="C108" s="34" t="s">
        <v>25</v>
      </c>
      <c r="D108" s="42"/>
      <c r="E108" s="42"/>
      <c r="F108" s="29" t="str">
        <f>E17</f>
        <v>Město Veltrusy</v>
      </c>
      <c r="G108" s="42"/>
      <c r="H108" s="42"/>
      <c r="I108" s="34" t="s">
        <v>32</v>
      </c>
      <c r="J108" s="38" t="str">
        <f>E23</f>
        <v>REMIUMA</v>
      </c>
      <c r="K108" s="42"/>
      <c r="L108" s="146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</row>
    <row r="109" s="2" customFormat="1" ht="15.15" customHeight="1">
      <c r="A109" s="40"/>
      <c r="B109" s="41"/>
      <c r="C109" s="34" t="s">
        <v>30</v>
      </c>
      <c r="D109" s="42"/>
      <c r="E109" s="42"/>
      <c r="F109" s="29" t="str">
        <f>IF(E20="","",E20)</f>
        <v>Vyplň údaj</v>
      </c>
      <c r="G109" s="42"/>
      <c r="H109" s="42"/>
      <c r="I109" s="34" t="s">
        <v>36</v>
      </c>
      <c r="J109" s="38" t="str">
        <f>E26</f>
        <v>REMIUMA</v>
      </c>
      <c r="K109" s="42"/>
      <c r="L109" s="146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</row>
    <row r="110" s="2" customFormat="1" ht="10.32" customHeight="1">
      <c r="A110" s="40"/>
      <c r="B110" s="41"/>
      <c r="C110" s="42"/>
      <c r="D110" s="42"/>
      <c r="E110" s="42"/>
      <c r="F110" s="42"/>
      <c r="G110" s="42"/>
      <c r="H110" s="42"/>
      <c r="I110" s="42"/>
      <c r="J110" s="42"/>
      <c r="K110" s="42"/>
      <c r="L110" s="146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</row>
    <row r="111" s="11" customFormat="1" ht="29.28" customHeight="1">
      <c r="A111" s="187"/>
      <c r="B111" s="188"/>
      <c r="C111" s="189" t="s">
        <v>184</v>
      </c>
      <c r="D111" s="190" t="s">
        <v>58</v>
      </c>
      <c r="E111" s="190" t="s">
        <v>54</v>
      </c>
      <c r="F111" s="190" t="s">
        <v>55</v>
      </c>
      <c r="G111" s="190" t="s">
        <v>185</v>
      </c>
      <c r="H111" s="190" t="s">
        <v>186</v>
      </c>
      <c r="I111" s="190" t="s">
        <v>187</v>
      </c>
      <c r="J111" s="190" t="s">
        <v>155</v>
      </c>
      <c r="K111" s="191" t="s">
        <v>188</v>
      </c>
      <c r="L111" s="192"/>
      <c r="M111" s="94" t="s">
        <v>19</v>
      </c>
      <c r="N111" s="95" t="s">
        <v>43</v>
      </c>
      <c r="O111" s="95" t="s">
        <v>189</v>
      </c>
      <c r="P111" s="95" t="s">
        <v>190</v>
      </c>
      <c r="Q111" s="95" t="s">
        <v>191</v>
      </c>
      <c r="R111" s="95" t="s">
        <v>192</v>
      </c>
      <c r="S111" s="95" t="s">
        <v>193</v>
      </c>
      <c r="T111" s="96" t="s">
        <v>194</v>
      </c>
      <c r="U111" s="187"/>
      <c r="V111" s="187"/>
      <c r="W111" s="187"/>
      <c r="X111" s="187"/>
      <c r="Y111" s="187"/>
      <c r="Z111" s="187"/>
      <c r="AA111" s="187"/>
      <c r="AB111" s="187"/>
      <c r="AC111" s="187"/>
      <c r="AD111" s="187"/>
      <c r="AE111" s="187"/>
    </row>
    <row r="112" s="2" customFormat="1" ht="22.8" customHeight="1">
      <c r="A112" s="40"/>
      <c r="B112" s="41"/>
      <c r="C112" s="101" t="s">
        <v>195</v>
      </c>
      <c r="D112" s="42"/>
      <c r="E112" s="42"/>
      <c r="F112" s="42"/>
      <c r="G112" s="42"/>
      <c r="H112" s="42"/>
      <c r="I112" s="42"/>
      <c r="J112" s="193">
        <f>BK112</f>
        <v>0</v>
      </c>
      <c r="K112" s="42"/>
      <c r="L112" s="46"/>
      <c r="M112" s="97"/>
      <c r="N112" s="194"/>
      <c r="O112" s="98"/>
      <c r="P112" s="195">
        <f>P113+P116+P135+P229+P252+P263+P265</f>
        <v>0</v>
      </c>
      <c r="Q112" s="98"/>
      <c r="R112" s="195">
        <f>R113+R116+R135+R229+R252+R263+R265</f>
        <v>0</v>
      </c>
      <c r="S112" s="98"/>
      <c r="T112" s="196">
        <f>T113+T116+T135+T229+T252+T263+T265</f>
        <v>0</v>
      </c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T112" s="19" t="s">
        <v>72</v>
      </c>
      <c r="AU112" s="19" t="s">
        <v>156</v>
      </c>
      <c r="BK112" s="197">
        <f>BK113+BK116+BK135+BK229+BK252+BK263+BK265</f>
        <v>0</v>
      </c>
    </row>
    <row r="113" s="12" customFormat="1" ht="25.92" customHeight="1">
      <c r="A113" s="12"/>
      <c r="B113" s="198"/>
      <c r="C113" s="199"/>
      <c r="D113" s="200" t="s">
        <v>72</v>
      </c>
      <c r="E113" s="201" t="s">
        <v>3828</v>
      </c>
      <c r="F113" s="201" t="s">
        <v>3829</v>
      </c>
      <c r="G113" s="199"/>
      <c r="H113" s="199"/>
      <c r="I113" s="202"/>
      <c r="J113" s="203">
        <f>BK113</f>
        <v>0</v>
      </c>
      <c r="K113" s="199"/>
      <c r="L113" s="204"/>
      <c r="M113" s="205"/>
      <c r="N113" s="206"/>
      <c r="O113" s="206"/>
      <c r="P113" s="207">
        <f>SUM(P114:P115)</f>
        <v>0</v>
      </c>
      <c r="Q113" s="206"/>
      <c r="R113" s="207">
        <f>SUM(R114:R115)</f>
        <v>0</v>
      </c>
      <c r="S113" s="206"/>
      <c r="T113" s="208">
        <f>SUM(T114:T115)</f>
        <v>0</v>
      </c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R113" s="209" t="s">
        <v>80</v>
      </c>
      <c r="AT113" s="210" t="s">
        <v>72</v>
      </c>
      <c r="AU113" s="210" t="s">
        <v>73</v>
      </c>
      <c r="AY113" s="209" t="s">
        <v>198</v>
      </c>
      <c r="BK113" s="211">
        <f>SUM(BK114:BK115)</f>
        <v>0</v>
      </c>
    </row>
    <row r="114" s="2" customFormat="1" ht="16.5" customHeight="1">
      <c r="A114" s="40"/>
      <c r="B114" s="41"/>
      <c r="C114" s="214" t="s">
        <v>80</v>
      </c>
      <c r="D114" s="214" t="s">
        <v>200</v>
      </c>
      <c r="E114" s="215" t="s">
        <v>3830</v>
      </c>
      <c r="F114" s="216" t="s">
        <v>3831</v>
      </c>
      <c r="G114" s="217" t="s">
        <v>2162</v>
      </c>
      <c r="H114" s="218">
        <v>1</v>
      </c>
      <c r="I114" s="219"/>
      <c r="J114" s="220">
        <f>ROUND(I114*H114,2)</f>
        <v>0</v>
      </c>
      <c r="K114" s="216" t="s">
        <v>19</v>
      </c>
      <c r="L114" s="46"/>
      <c r="M114" s="221" t="s">
        <v>19</v>
      </c>
      <c r="N114" s="222" t="s">
        <v>44</v>
      </c>
      <c r="O114" s="86"/>
      <c r="P114" s="223">
        <f>O114*H114</f>
        <v>0</v>
      </c>
      <c r="Q114" s="223">
        <v>0</v>
      </c>
      <c r="R114" s="223">
        <f>Q114*H114</f>
        <v>0</v>
      </c>
      <c r="S114" s="223">
        <v>0</v>
      </c>
      <c r="T114" s="224">
        <f>S114*H114</f>
        <v>0</v>
      </c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R114" s="225" t="s">
        <v>205</v>
      </c>
      <c r="AT114" s="225" t="s">
        <v>200</v>
      </c>
      <c r="AU114" s="225" t="s">
        <v>80</v>
      </c>
      <c r="AY114" s="19" t="s">
        <v>198</v>
      </c>
      <c r="BE114" s="226">
        <f>IF(N114="základní",J114,0)</f>
        <v>0</v>
      </c>
      <c r="BF114" s="226">
        <f>IF(N114="snížená",J114,0)</f>
        <v>0</v>
      </c>
      <c r="BG114" s="226">
        <f>IF(N114="zákl. přenesená",J114,0)</f>
        <v>0</v>
      </c>
      <c r="BH114" s="226">
        <f>IF(N114="sníž. přenesená",J114,0)</f>
        <v>0</v>
      </c>
      <c r="BI114" s="226">
        <f>IF(N114="nulová",J114,0)</f>
        <v>0</v>
      </c>
      <c r="BJ114" s="19" t="s">
        <v>80</v>
      </c>
      <c r="BK114" s="226">
        <f>ROUND(I114*H114,2)</f>
        <v>0</v>
      </c>
      <c r="BL114" s="19" t="s">
        <v>205</v>
      </c>
      <c r="BM114" s="225" t="s">
        <v>82</v>
      </c>
    </row>
    <row r="115" s="2" customFormat="1">
      <c r="A115" s="40"/>
      <c r="B115" s="41"/>
      <c r="C115" s="42"/>
      <c r="D115" s="234" t="s">
        <v>780</v>
      </c>
      <c r="E115" s="42"/>
      <c r="F115" s="275" t="s">
        <v>3832</v>
      </c>
      <c r="G115" s="42"/>
      <c r="H115" s="42"/>
      <c r="I115" s="229"/>
      <c r="J115" s="42"/>
      <c r="K115" s="42"/>
      <c r="L115" s="46"/>
      <c r="M115" s="230"/>
      <c r="N115" s="231"/>
      <c r="O115" s="86"/>
      <c r="P115" s="86"/>
      <c r="Q115" s="86"/>
      <c r="R115" s="86"/>
      <c r="S115" s="86"/>
      <c r="T115" s="87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T115" s="19" t="s">
        <v>780</v>
      </c>
      <c r="AU115" s="19" t="s">
        <v>80</v>
      </c>
    </row>
    <row r="116" s="12" customFormat="1" ht="25.92" customHeight="1">
      <c r="A116" s="12"/>
      <c r="B116" s="198"/>
      <c r="C116" s="199"/>
      <c r="D116" s="200" t="s">
        <v>72</v>
      </c>
      <c r="E116" s="201" t="s">
        <v>3833</v>
      </c>
      <c r="F116" s="201" t="s">
        <v>3834</v>
      </c>
      <c r="G116" s="199"/>
      <c r="H116" s="199"/>
      <c r="I116" s="202"/>
      <c r="J116" s="203">
        <f>BK116</f>
        <v>0</v>
      </c>
      <c r="K116" s="199"/>
      <c r="L116" s="204"/>
      <c r="M116" s="205"/>
      <c r="N116" s="206"/>
      <c r="O116" s="206"/>
      <c r="P116" s="207">
        <f>P117+P126</f>
        <v>0</v>
      </c>
      <c r="Q116" s="206"/>
      <c r="R116" s="207">
        <f>R117+R126</f>
        <v>0</v>
      </c>
      <c r="S116" s="206"/>
      <c r="T116" s="208">
        <f>T117+T126</f>
        <v>0</v>
      </c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R116" s="209" t="s">
        <v>80</v>
      </c>
      <c r="AT116" s="210" t="s">
        <v>72</v>
      </c>
      <c r="AU116" s="210" t="s">
        <v>73</v>
      </c>
      <c r="AY116" s="209" t="s">
        <v>198</v>
      </c>
      <c r="BK116" s="211">
        <f>BK117+BK126</f>
        <v>0</v>
      </c>
    </row>
    <row r="117" s="12" customFormat="1" ht="22.8" customHeight="1">
      <c r="A117" s="12"/>
      <c r="B117" s="198"/>
      <c r="C117" s="199"/>
      <c r="D117" s="200" t="s">
        <v>72</v>
      </c>
      <c r="E117" s="212" t="s">
        <v>3835</v>
      </c>
      <c r="F117" s="212" t="s">
        <v>3836</v>
      </c>
      <c r="G117" s="199"/>
      <c r="H117" s="199"/>
      <c r="I117" s="202"/>
      <c r="J117" s="213">
        <f>BK117</f>
        <v>0</v>
      </c>
      <c r="K117" s="199"/>
      <c r="L117" s="204"/>
      <c r="M117" s="205"/>
      <c r="N117" s="206"/>
      <c r="O117" s="206"/>
      <c r="P117" s="207">
        <f>SUM(P118:P125)</f>
        <v>0</v>
      </c>
      <c r="Q117" s="206"/>
      <c r="R117" s="207">
        <f>SUM(R118:R125)</f>
        <v>0</v>
      </c>
      <c r="S117" s="206"/>
      <c r="T117" s="208">
        <f>SUM(T118:T125)</f>
        <v>0</v>
      </c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R117" s="209" t="s">
        <v>80</v>
      </c>
      <c r="AT117" s="210" t="s">
        <v>72</v>
      </c>
      <c r="AU117" s="210" t="s">
        <v>80</v>
      </c>
      <c r="AY117" s="209" t="s">
        <v>198</v>
      </c>
      <c r="BK117" s="211">
        <f>SUM(BK118:BK125)</f>
        <v>0</v>
      </c>
    </row>
    <row r="118" s="2" customFormat="1" ht="16.5" customHeight="1">
      <c r="A118" s="40"/>
      <c r="B118" s="41"/>
      <c r="C118" s="214" t="s">
        <v>82</v>
      </c>
      <c r="D118" s="214" t="s">
        <v>200</v>
      </c>
      <c r="E118" s="215" t="s">
        <v>3837</v>
      </c>
      <c r="F118" s="216" t="s">
        <v>3838</v>
      </c>
      <c r="G118" s="217" t="s">
        <v>2162</v>
      </c>
      <c r="H118" s="218">
        <v>20</v>
      </c>
      <c r="I118" s="219"/>
      <c r="J118" s="220">
        <f>ROUND(I118*H118,2)</f>
        <v>0</v>
      </c>
      <c r="K118" s="216" t="s">
        <v>19</v>
      </c>
      <c r="L118" s="46"/>
      <c r="M118" s="221" t="s">
        <v>19</v>
      </c>
      <c r="N118" s="222" t="s">
        <v>44</v>
      </c>
      <c r="O118" s="86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4">
        <f>S118*H118</f>
        <v>0</v>
      </c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R118" s="225" t="s">
        <v>205</v>
      </c>
      <c r="AT118" s="225" t="s">
        <v>200</v>
      </c>
      <c r="AU118" s="225" t="s">
        <v>82</v>
      </c>
      <c r="AY118" s="19" t="s">
        <v>198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9" t="s">
        <v>80</v>
      </c>
      <c r="BK118" s="226">
        <f>ROUND(I118*H118,2)</f>
        <v>0</v>
      </c>
      <c r="BL118" s="19" t="s">
        <v>205</v>
      </c>
      <c r="BM118" s="225" t="s">
        <v>315</v>
      </c>
    </row>
    <row r="119" s="2" customFormat="1">
      <c r="A119" s="40"/>
      <c r="B119" s="41"/>
      <c r="C119" s="42"/>
      <c r="D119" s="234" t="s">
        <v>780</v>
      </c>
      <c r="E119" s="42"/>
      <c r="F119" s="275" t="s">
        <v>3839</v>
      </c>
      <c r="G119" s="42"/>
      <c r="H119" s="42"/>
      <c r="I119" s="229"/>
      <c r="J119" s="42"/>
      <c r="K119" s="42"/>
      <c r="L119" s="46"/>
      <c r="M119" s="230"/>
      <c r="N119" s="231"/>
      <c r="O119" s="86"/>
      <c r="P119" s="86"/>
      <c r="Q119" s="86"/>
      <c r="R119" s="86"/>
      <c r="S119" s="86"/>
      <c r="T119" s="87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T119" s="19" t="s">
        <v>780</v>
      </c>
      <c r="AU119" s="19" t="s">
        <v>82</v>
      </c>
    </row>
    <row r="120" s="2" customFormat="1" ht="16.5" customHeight="1">
      <c r="A120" s="40"/>
      <c r="B120" s="41"/>
      <c r="C120" s="214" t="s">
        <v>213</v>
      </c>
      <c r="D120" s="214" t="s">
        <v>200</v>
      </c>
      <c r="E120" s="215" t="s">
        <v>3840</v>
      </c>
      <c r="F120" s="216" t="s">
        <v>3841</v>
      </c>
      <c r="G120" s="217" t="s">
        <v>2162</v>
      </c>
      <c r="H120" s="218">
        <v>1</v>
      </c>
      <c r="I120" s="219"/>
      <c r="J120" s="220">
        <f>ROUND(I120*H120,2)</f>
        <v>0</v>
      </c>
      <c r="K120" s="216" t="s">
        <v>19</v>
      </c>
      <c r="L120" s="46"/>
      <c r="M120" s="221" t="s">
        <v>19</v>
      </c>
      <c r="N120" s="222" t="s">
        <v>44</v>
      </c>
      <c r="O120" s="86"/>
      <c r="P120" s="223">
        <f>O120*H120</f>
        <v>0</v>
      </c>
      <c r="Q120" s="223">
        <v>0</v>
      </c>
      <c r="R120" s="223">
        <f>Q120*H120</f>
        <v>0</v>
      </c>
      <c r="S120" s="223">
        <v>0</v>
      </c>
      <c r="T120" s="224">
        <f>S120*H120</f>
        <v>0</v>
      </c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R120" s="225" t="s">
        <v>205</v>
      </c>
      <c r="AT120" s="225" t="s">
        <v>200</v>
      </c>
      <c r="AU120" s="225" t="s">
        <v>82</v>
      </c>
      <c r="AY120" s="19" t="s">
        <v>198</v>
      </c>
      <c r="BE120" s="226">
        <f>IF(N120="základní",J120,0)</f>
        <v>0</v>
      </c>
      <c r="BF120" s="226">
        <f>IF(N120="snížená",J120,0)</f>
        <v>0</v>
      </c>
      <c r="BG120" s="226">
        <f>IF(N120="zákl. přenesená",J120,0)</f>
        <v>0</v>
      </c>
      <c r="BH120" s="226">
        <f>IF(N120="sníž. přenesená",J120,0)</f>
        <v>0</v>
      </c>
      <c r="BI120" s="226">
        <f>IF(N120="nulová",J120,0)</f>
        <v>0</v>
      </c>
      <c r="BJ120" s="19" t="s">
        <v>80</v>
      </c>
      <c r="BK120" s="226">
        <f>ROUND(I120*H120,2)</f>
        <v>0</v>
      </c>
      <c r="BL120" s="19" t="s">
        <v>205</v>
      </c>
      <c r="BM120" s="225" t="s">
        <v>327</v>
      </c>
    </row>
    <row r="121" s="2" customFormat="1">
      <c r="A121" s="40"/>
      <c r="B121" s="41"/>
      <c r="C121" s="42"/>
      <c r="D121" s="234" t="s">
        <v>780</v>
      </c>
      <c r="E121" s="42"/>
      <c r="F121" s="275" t="s">
        <v>3842</v>
      </c>
      <c r="G121" s="42"/>
      <c r="H121" s="42"/>
      <c r="I121" s="229"/>
      <c r="J121" s="42"/>
      <c r="K121" s="42"/>
      <c r="L121" s="46"/>
      <c r="M121" s="230"/>
      <c r="N121" s="231"/>
      <c r="O121" s="86"/>
      <c r="P121" s="86"/>
      <c r="Q121" s="86"/>
      <c r="R121" s="86"/>
      <c r="S121" s="86"/>
      <c r="T121" s="87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T121" s="19" t="s">
        <v>780</v>
      </c>
      <c r="AU121" s="19" t="s">
        <v>82</v>
      </c>
    </row>
    <row r="122" s="2" customFormat="1" ht="21.75" customHeight="1">
      <c r="A122" s="40"/>
      <c r="B122" s="41"/>
      <c r="C122" s="214" t="s">
        <v>205</v>
      </c>
      <c r="D122" s="214" t="s">
        <v>200</v>
      </c>
      <c r="E122" s="215" t="s">
        <v>3843</v>
      </c>
      <c r="F122" s="216" t="s">
        <v>3844</v>
      </c>
      <c r="G122" s="217" t="s">
        <v>2162</v>
      </c>
      <c r="H122" s="218">
        <v>17</v>
      </c>
      <c r="I122" s="219"/>
      <c r="J122" s="220">
        <f>ROUND(I122*H122,2)</f>
        <v>0</v>
      </c>
      <c r="K122" s="216" t="s">
        <v>19</v>
      </c>
      <c r="L122" s="46"/>
      <c r="M122" s="221" t="s">
        <v>19</v>
      </c>
      <c r="N122" s="222" t="s">
        <v>44</v>
      </c>
      <c r="O122" s="86"/>
      <c r="P122" s="223">
        <f>O122*H122</f>
        <v>0</v>
      </c>
      <c r="Q122" s="223">
        <v>0</v>
      </c>
      <c r="R122" s="223">
        <f>Q122*H122</f>
        <v>0</v>
      </c>
      <c r="S122" s="223">
        <v>0</v>
      </c>
      <c r="T122" s="224">
        <f>S122*H122</f>
        <v>0</v>
      </c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R122" s="225" t="s">
        <v>205</v>
      </c>
      <c r="AT122" s="225" t="s">
        <v>200</v>
      </c>
      <c r="AU122" s="225" t="s">
        <v>82</v>
      </c>
      <c r="AY122" s="19" t="s">
        <v>198</v>
      </c>
      <c r="BE122" s="226">
        <f>IF(N122="základní",J122,0)</f>
        <v>0</v>
      </c>
      <c r="BF122" s="226">
        <f>IF(N122="snížená",J122,0)</f>
        <v>0</v>
      </c>
      <c r="BG122" s="226">
        <f>IF(N122="zákl. přenesená",J122,0)</f>
        <v>0</v>
      </c>
      <c r="BH122" s="226">
        <f>IF(N122="sníž. přenesená",J122,0)</f>
        <v>0</v>
      </c>
      <c r="BI122" s="226">
        <f>IF(N122="nulová",J122,0)</f>
        <v>0</v>
      </c>
      <c r="BJ122" s="19" t="s">
        <v>80</v>
      </c>
      <c r="BK122" s="226">
        <f>ROUND(I122*H122,2)</f>
        <v>0</v>
      </c>
      <c r="BL122" s="19" t="s">
        <v>205</v>
      </c>
      <c r="BM122" s="225" t="s">
        <v>341</v>
      </c>
    </row>
    <row r="123" s="2" customFormat="1" ht="16.5" customHeight="1">
      <c r="A123" s="40"/>
      <c r="B123" s="41"/>
      <c r="C123" s="214" t="s">
        <v>224</v>
      </c>
      <c r="D123" s="214" t="s">
        <v>200</v>
      </c>
      <c r="E123" s="215" t="s">
        <v>3845</v>
      </c>
      <c r="F123" s="216" t="s">
        <v>3846</v>
      </c>
      <c r="G123" s="217" t="s">
        <v>2162</v>
      </c>
      <c r="H123" s="218">
        <v>7</v>
      </c>
      <c r="I123" s="219"/>
      <c r="J123" s="220">
        <f>ROUND(I123*H123,2)</f>
        <v>0</v>
      </c>
      <c r="K123" s="216" t="s">
        <v>19</v>
      </c>
      <c r="L123" s="46"/>
      <c r="M123" s="221" t="s">
        <v>19</v>
      </c>
      <c r="N123" s="222" t="s">
        <v>44</v>
      </c>
      <c r="O123" s="86"/>
      <c r="P123" s="223">
        <f>O123*H123</f>
        <v>0</v>
      </c>
      <c r="Q123" s="223">
        <v>0</v>
      </c>
      <c r="R123" s="223">
        <f>Q123*H123</f>
        <v>0</v>
      </c>
      <c r="S123" s="223">
        <v>0</v>
      </c>
      <c r="T123" s="224">
        <f>S123*H123</f>
        <v>0</v>
      </c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R123" s="225" t="s">
        <v>205</v>
      </c>
      <c r="AT123" s="225" t="s">
        <v>200</v>
      </c>
      <c r="AU123" s="225" t="s">
        <v>82</v>
      </c>
      <c r="AY123" s="19" t="s">
        <v>198</v>
      </c>
      <c r="BE123" s="226">
        <f>IF(N123="základní",J123,0)</f>
        <v>0</v>
      </c>
      <c r="BF123" s="226">
        <f>IF(N123="snížená",J123,0)</f>
        <v>0</v>
      </c>
      <c r="BG123" s="226">
        <f>IF(N123="zákl. přenesená",J123,0)</f>
        <v>0</v>
      </c>
      <c r="BH123" s="226">
        <f>IF(N123="sníž. přenesená",J123,0)</f>
        <v>0</v>
      </c>
      <c r="BI123" s="226">
        <f>IF(N123="nulová",J123,0)</f>
        <v>0</v>
      </c>
      <c r="BJ123" s="19" t="s">
        <v>80</v>
      </c>
      <c r="BK123" s="226">
        <f>ROUND(I123*H123,2)</f>
        <v>0</v>
      </c>
      <c r="BL123" s="19" t="s">
        <v>205</v>
      </c>
      <c r="BM123" s="225" t="s">
        <v>352</v>
      </c>
    </row>
    <row r="124" s="2" customFormat="1" ht="24.15" customHeight="1">
      <c r="A124" s="40"/>
      <c r="B124" s="41"/>
      <c r="C124" s="214" t="s">
        <v>234</v>
      </c>
      <c r="D124" s="214" t="s">
        <v>200</v>
      </c>
      <c r="E124" s="215" t="s">
        <v>3847</v>
      </c>
      <c r="F124" s="216" t="s">
        <v>3848</v>
      </c>
      <c r="G124" s="217" t="s">
        <v>2162</v>
      </c>
      <c r="H124" s="218">
        <v>24</v>
      </c>
      <c r="I124" s="219"/>
      <c r="J124" s="220">
        <f>ROUND(I124*H124,2)</f>
        <v>0</v>
      </c>
      <c r="K124" s="216" t="s">
        <v>19</v>
      </c>
      <c r="L124" s="46"/>
      <c r="M124" s="221" t="s">
        <v>19</v>
      </c>
      <c r="N124" s="222" t="s">
        <v>44</v>
      </c>
      <c r="O124" s="86"/>
      <c r="P124" s="223">
        <f>O124*H124</f>
        <v>0</v>
      </c>
      <c r="Q124" s="223">
        <v>0</v>
      </c>
      <c r="R124" s="223">
        <f>Q124*H124</f>
        <v>0</v>
      </c>
      <c r="S124" s="223">
        <v>0</v>
      </c>
      <c r="T124" s="224">
        <f>S124*H124</f>
        <v>0</v>
      </c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R124" s="225" t="s">
        <v>205</v>
      </c>
      <c r="AT124" s="225" t="s">
        <v>200</v>
      </c>
      <c r="AU124" s="225" t="s">
        <v>82</v>
      </c>
      <c r="AY124" s="19" t="s">
        <v>198</v>
      </c>
      <c r="BE124" s="226">
        <f>IF(N124="základní",J124,0)</f>
        <v>0</v>
      </c>
      <c r="BF124" s="226">
        <f>IF(N124="snížená",J124,0)</f>
        <v>0</v>
      </c>
      <c r="BG124" s="226">
        <f>IF(N124="zákl. přenesená",J124,0)</f>
        <v>0</v>
      </c>
      <c r="BH124" s="226">
        <f>IF(N124="sníž. přenesená",J124,0)</f>
        <v>0</v>
      </c>
      <c r="BI124" s="226">
        <f>IF(N124="nulová",J124,0)</f>
        <v>0</v>
      </c>
      <c r="BJ124" s="19" t="s">
        <v>80</v>
      </c>
      <c r="BK124" s="226">
        <f>ROUND(I124*H124,2)</f>
        <v>0</v>
      </c>
      <c r="BL124" s="19" t="s">
        <v>205</v>
      </c>
      <c r="BM124" s="225" t="s">
        <v>365</v>
      </c>
    </row>
    <row r="125" s="2" customFormat="1" ht="16.5" customHeight="1">
      <c r="A125" s="40"/>
      <c r="B125" s="41"/>
      <c r="C125" s="214" t="s">
        <v>242</v>
      </c>
      <c r="D125" s="214" t="s">
        <v>200</v>
      </c>
      <c r="E125" s="215" t="s">
        <v>3849</v>
      </c>
      <c r="F125" s="216" t="s">
        <v>3850</v>
      </c>
      <c r="G125" s="217" t="s">
        <v>2162</v>
      </c>
      <c r="H125" s="218">
        <v>48</v>
      </c>
      <c r="I125" s="219"/>
      <c r="J125" s="220">
        <f>ROUND(I125*H125,2)</f>
        <v>0</v>
      </c>
      <c r="K125" s="216" t="s">
        <v>19</v>
      </c>
      <c r="L125" s="46"/>
      <c r="M125" s="221" t="s">
        <v>19</v>
      </c>
      <c r="N125" s="222" t="s">
        <v>44</v>
      </c>
      <c r="O125" s="86"/>
      <c r="P125" s="223">
        <f>O125*H125</f>
        <v>0</v>
      </c>
      <c r="Q125" s="223">
        <v>0</v>
      </c>
      <c r="R125" s="223">
        <f>Q125*H125</f>
        <v>0</v>
      </c>
      <c r="S125" s="223">
        <v>0</v>
      </c>
      <c r="T125" s="224">
        <f>S125*H125</f>
        <v>0</v>
      </c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R125" s="225" t="s">
        <v>205</v>
      </c>
      <c r="AT125" s="225" t="s">
        <v>200</v>
      </c>
      <c r="AU125" s="225" t="s">
        <v>82</v>
      </c>
      <c r="AY125" s="19" t="s">
        <v>198</v>
      </c>
      <c r="BE125" s="226">
        <f>IF(N125="základní",J125,0)</f>
        <v>0</v>
      </c>
      <c r="BF125" s="226">
        <f>IF(N125="snížená",J125,0)</f>
        <v>0</v>
      </c>
      <c r="BG125" s="226">
        <f>IF(N125="zákl. přenesená",J125,0)</f>
        <v>0</v>
      </c>
      <c r="BH125" s="226">
        <f>IF(N125="sníž. přenesená",J125,0)</f>
        <v>0</v>
      </c>
      <c r="BI125" s="226">
        <f>IF(N125="nulová",J125,0)</f>
        <v>0</v>
      </c>
      <c r="BJ125" s="19" t="s">
        <v>80</v>
      </c>
      <c r="BK125" s="226">
        <f>ROUND(I125*H125,2)</f>
        <v>0</v>
      </c>
      <c r="BL125" s="19" t="s">
        <v>205</v>
      </c>
      <c r="BM125" s="225" t="s">
        <v>376</v>
      </c>
    </row>
    <row r="126" s="12" customFormat="1" ht="22.8" customHeight="1">
      <c r="A126" s="12"/>
      <c r="B126" s="198"/>
      <c r="C126" s="199"/>
      <c r="D126" s="200" t="s">
        <v>72</v>
      </c>
      <c r="E126" s="212" t="s">
        <v>3851</v>
      </c>
      <c r="F126" s="212" t="s">
        <v>3852</v>
      </c>
      <c r="G126" s="199"/>
      <c r="H126" s="199"/>
      <c r="I126" s="202"/>
      <c r="J126" s="213">
        <f>BK126</f>
        <v>0</v>
      </c>
      <c r="K126" s="199"/>
      <c r="L126" s="204"/>
      <c r="M126" s="205"/>
      <c r="N126" s="206"/>
      <c r="O126" s="206"/>
      <c r="P126" s="207">
        <f>SUM(P127:P134)</f>
        <v>0</v>
      </c>
      <c r="Q126" s="206"/>
      <c r="R126" s="207">
        <f>SUM(R127:R134)</f>
        <v>0</v>
      </c>
      <c r="S126" s="206"/>
      <c r="T126" s="208">
        <f>SUM(T127:T134)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09" t="s">
        <v>80</v>
      </c>
      <c r="AT126" s="210" t="s">
        <v>72</v>
      </c>
      <c r="AU126" s="210" t="s">
        <v>80</v>
      </c>
      <c r="AY126" s="209" t="s">
        <v>198</v>
      </c>
      <c r="BK126" s="211">
        <f>SUM(BK127:BK134)</f>
        <v>0</v>
      </c>
    </row>
    <row r="127" s="2" customFormat="1" ht="16.5" customHeight="1">
      <c r="A127" s="40"/>
      <c r="B127" s="41"/>
      <c r="C127" s="214" t="s">
        <v>247</v>
      </c>
      <c r="D127" s="214" t="s">
        <v>200</v>
      </c>
      <c r="E127" s="215" t="s">
        <v>3853</v>
      </c>
      <c r="F127" s="216" t="s">
        <v>3854</v>
      </c>
      <c r="G127" s="217" t="s">
        <v>2162</v>
      </c>
      <c r="H127" s="218">
        <v>20</v>
      </c>
      <c r="I127" s="219"/>
      <c r="J127" s="220">
        <f>ROUND(I127*H127,2)</f>
        <v>0</v>
      </c>
      <c r="K127" s="216" t="s">
        <v>19</v>
      </c>
      <c r="L127" s="46"/>
      <c r="M127" s="221" t="s">
        <v>19</v>
      </c>
      <c r="N127" s="222" t="s">
        <v>44</v>
      </c>
      <c r="O127" s="86"/>
      <c r="P127" s="223">
        <f>O127*H127</f>
        <v>0</v>
      </c>
      <c r="Q127" s="223">
        <v>0</v>
      </c>
      <c r="R127" s="223">
        <f>Q127*H127</f>
        <v>0</v>
      </c>
      <c r="S127" s="223">
        <v>0</v>
      </c>
      <c r="T127" s="224">
        <f>S127*H127</f>
        <v>0</v>
      </c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R127" s="225" t="s">
        <v>205</v>
      </c>
      <c r="AT127" s="225" t="s">
        <v>200</v>
      </c>
      <c r="AU127" s="225" t="s">
        <v>82</v>
      </c>
      <c r="AY127" s="19" t="s">
        <v>198</v>
      </c>
      <c r="BE127" s="226">
        <f>IF(N127="základní",J127,0)</f>
        <v>0</v>
      </c>
      <c r="BF127" s="226">
        <f>IF(N127="snížená",J127,0)</f>
        <v>0</v>
      </c>
      <c r="BG127" s="226">
        <f>IF(N127="zákl. přenesená",J127,0)</f>
        <v>0</v>
      </c>
      <c r="BH127" s="226">
        <f>IF(N127="sníž. přenesená",J127,0)</f>
        <v>0</v>
      </c>
      <c r="BI127" s="226">
        <f>IF(N127="nulová",J127,0)</f>
        <v>0</v>
      </c>
      <c r="BJ127" s="19" t="s">
        <v>80</v>
      </c>
      <c r="BK127" s="226">
        <f>ROUND(I127*H127,2)</f>
        <v>0</v>
      </c>
      <c r="BL127" s="19" t="s">
        <v>205</v>
      </c>
      <c r="BM127" s="225" t="s">
        <v>388</v>
      </c>
    </row>
    <row r="128" s="2" customFormat="1">
      <c r="A128" s="40"/>
      <c r="B128" s="41"/>
      <c r="C128" s="42"/>
      <c r="D128" s="234" t="s">
        <v>780</v>
      </c>
      <c r="E128" s="42"/>
      <c r="F128" s="275" t="s">
        <v>3855</v>
      </c>
      <c r="G128" s="42"/>
      <c r="H128" s="42"/>
      <c r="I128" s="229"/>
      <c r="J128" s="42"/>
      <c r="K128" s="42"/>
      <c r="L128" s="46"/>
      <c r="M128" s="230"/>
      <c r="N128" s="231"/>
      <c r="O128" s="86"/>
      <c r="P128" s="86"/>
      <c r="Q128" s="86"/>
      <c r="R128" s="86"/>
      <c r="S128" s="86"/>
      <c r="T128" s="87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T128" s="19" t="s">
        <v>780</v>
      </c>
      <c r="AU128" s="19" t="s">
        <v>82</v>
      </c>
    </row>
    <row r="129" s="2" customFormat="1" ht="16.5" customHeight="1">
      <c r="A129" s="40"/>
      <c r="B129" s="41"/>
      <c r="C129" s="214" t="s">
        <v>254</v>
      </c>
      <c r="D129" s="214" t="s">
        <v>200</v>
      </c>
      <c r="E129" s="215" t="s">
        <v>3856</v>
      </c>
      <c r="F129" s="216" t="s">
        <v>3857</v>
      </c>
      <c r="G129" s="217" t="s">
        <v>2162</v>
      </c>
      <c r="H129" s="218">
        <v>10</v>
      </c>
      <c r="I129" s="219"/>
      <c r="J129" s="220">
        <f>ROUND(I129*H129,2)</f>
        <v>0</v>
      </c>
      <c r="K129" s="216" t="s">
        <v>19</v>
      </c>
      <c r="L129" s="46"/>
      <c r="M129" s="221" t="s">
        <v>19</v>
      </c>
      <c r="N129" s="222" t="s">
        <v>44</v>
      </c>
      <c r="O129" s="86"/>
      <c r="P129" s="223">
        <f>O129*H129</f>
        <v>0</v>
      </c>
      <c r="Q129" s="223">
        <v>0</v>
      </c>
      <c r="R129" s="223">
        <f>Q129*H129</f>
        <v>0</v>
      </c>
      <c r="S129" s="223">
        <v>0</v>
      </c>
      <c r="T129" s="224">
        <f>S129*H129</f>
        <v>0</v>
      </c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R129" s="225" t="s">
        <v>205</v>
      </c>
      <c r="AT129" s="225" t="s">
        <v>200</v>
      </c>
      <c r="AU129" s="225" t="s">
        <v>82</v>
      </c>
      <c r="AY129" s="19" t="s">
        <v>198</v>
      </c>
      <c r="BE129" s="226">
        <f>IF(N129="základní",J129,0)</f>
        <v>0</v>
      </c>
      <c r="BF129" s="226">
        <f>IF(N129="snížená",J129,0)</f>
        <v>0</v>
      </c>
      <c r="BG129" s="226">
        <f>IF(N129="zákl. přenesená",J129,0)</f>
        <v>0</v>
      </c>
      <c r="BH129" s="226">
        <f>IF(N129="sníž. přenesená",J129,0)</f>
        <v>0</v>
      </c>
      <c r="BI129" s="226">
        <f>IF(N129="nulová",J129,0)</f>
        <v>0</v>
      </c>
      <c r="BJ129" s="19" t="s">
        <v>80</v>
      </c>
      <c r="BK129" s="226">
        <f>ROUND(I129*H129,2)</f>
        <v>0</v>
      </c>
      <c r="BL129" s="19" t="s">
        <v>205</v>
      </c>
      <c r="BM129" s="225" t="s">
        <v>399</v>
      </c>
    </row>
    <row r="130" s="2" customFormat="1">
      <c r="A130" s="40"/>
      <c r="B130" s="41"/>
      <c r="C130" s="42"/>
      <c r="D130" s="234" t="s">
        <v>780</v>
      </c>
      <c r="E130" s="42"/>
      <c r="F130" s="275" t="s">
        <v>3858</v>
      </c>
      <c r="G130" s="42"/>
      <c r="H130" s="42"/>
      <c r="I130" s="229"/>
      <c r="J130" s="42"/>
      <c r="K130" s="42"/>
      <c r="L130" s="46"/>
      <c r="M130" s="230"/>
      <c r="N130" s="231"/>
      <c r="O130" s="86"/>
      <c r="P130" s="86"/>
      <c r="Q130" s="86"/>
      <c r="R130" s="86"/>
      <c r="S130" s="86"/>
      <c r="T130" s="87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T130" s="19" t="s">
        <v>780</v>
      </c>
      <c r="AU130" s="19" t="s">
        <v>82</v>
      </c>
    </row>
    <row r="131" s="2" customFormat="1" ht="16.5" customHeight="1">
      <c r="A131" s="40"/>
      <c r="B131" s="41"/>
      <c r="C131" s="214" t="s">
        <v>261</v>
      </c>
      <c r="D131" s="214" t="s">
        <v>200</v>
      </c>
      <c r="E131" s="215" t="s">
        <v>3859</v>
      </c>
      <c r="F131" s="216" t="s">
        <v>3860</v>
      </c>
      <c r="G131" s="217" t="s">
        <v>2162</v>
      </c>
      <c r="H131" s="218">
        <v>90</v>
      </c>
      <c r="I131" s="219"/>
      <c r="J131" s="220">
        <f>ROUND(I131*H131,2)</f>
        <v>0</v>
      </c>
      <c r="K131" s="216" t="s">
        <v>19</v>
      </c>
      <c r="L131" s="46"/>
      <c r="M131" s="221" t="s">
        <v>19</v>
      </c>
      <c r="N131" s="222" t="s">
        <v>44</v>
      </c>
      <c r="O131" s="86"/>
      <c r="P131" s="223">
        <f>O131*H131</f>
        <v>0</v>
      </c>
      <c r="Q131" s="223">
        <v>0</v>
      </c>
      <c r="R131" s="223">
        <f>Q131*H131</f>
        <v>0</v>
      </c>
      <c r="S131" s="223">
        <v>0</v>
      </c>
      <c r="T131" s="224">
        <f>S131*H131</f>
        <v>0</v>
      </c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R131" s="225" t="s">
        <v>205</v>
      </c>
      <c r="AT131" s="225" t="s">
        <v>200</v>
      </c>
      <c r="AU131" s="225" t="s">
        <v>82</v>
      </c>
      <c r="AY131" s="19" t="s">
        <v>198</v>
      </c>
      <c r="BE131" s="226">
        <f>IF(N131="základní",J131,0)</f>
        <v>0</v>
      </c>
      <c r="BF131" s="226">
        <f>IF(N131="snížená",J131,0)</f>
        <v>0</v>
      </c>
      <c r="BG131" s="226">
        <f>IF(N131="zákl. přenesená",J131,0)</f>
        <v>0</v>
      </c>
      <c r="BH131" s="226">
        <f>IF(N131="sníž. přenesená",J131,0)</f>
        <v>0</v>
      </c>
      <c r="BI131" s="226">
        <f>IF(N131="nulová",J131,0)</f>
        <v>0</v>
      </c>
      <c r="BJ131" s="19" t="s">
        <v>80</v>
      </c>
      <c r="BK131" s="226">
        <f>ROUND(I131*H131,2)</f>
        <v>0</v>
      </c>
      <c r="BL131" s="19" t="s">
        <v>205</v>
      </c>
      <c r="BM131" s="225" t="s">
        <v>411</v>
      </c>
    </row>
    <row r="132" s="2" customFormat="1">
      <c r="A132" s="40"/>
      <c r="B132" s="41"/>
      <c r="C132" s="42"/>
      <c r="D132" s="234" t="s">
        <v>780</v>
      </c>
      <c r="E132" s="42"/>
      <c r="F132" s="275" t="s">
        <v>3861</v>
      </c>
      <c r="G132" s="42"/>
      <c r="H132" s="42"/>
      <c r="I132" s="229"/>
      <c r="J132" s="42"/>
      <c r="K132" s="42"/>
      <c r="L132" s="46"/>
      <c r="M132" s="230"/>
      <c r="N132" s="231"/>
      <c r="O132" s="86"/>
      <c r="P132" s="86"/>
      <c r="Q132" s="86"/>
      <c r="R132" s="86"/>
      <c r="S132" s="86"/>
      <c r="T132" s="87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T132" s="19" t="s">
        <v>780</v>
      </c>
      <c r="AU132" s="19" t="s">
        <v>82</v>
      </c>
    </row>
    <row r="133" s="2" customFormat="1" ht="16.5" customHeight="1">
      <c r="A133" s="40"/>
      <c r="B133" s="41"/>
      <c r="C133" s="214" t="s">
        <v>269</v>
      </c>
      <c r="D133" s="214" t="s">
        <v>200</v>
      </c>
      <c r="E133" s="215" t="s">
        <v>3862</v>
      </c>
      <c r="F133" s="216" t="s">
        <v>3863</v>
      </c>
      <c r="G133" s="217" t="s">
        <v>2162</v>
      </c>
      <c r="H133" s="218">
        <v>15</v>
      </c>
      <c r="I133" s="219"/>
      <c r="J133" s="220">
        <f>ROUND(I133*H133,2)</f>
        <v>0</v>
      </c>
      <c r="K133" s="216" t="s">
        <v>19</v>
      </c>
      <c r="L133" s="46"/>
      <c r="M133" s="221" t="s">
        <v>19</v>
      </c>
      <c r="N133" s="222" t="s">
        <v>44</v>
      </c>
      <c r="O133" s="86"/>
      <c r="P133" s="223">
        <f>O133*H133</f>
        <v>0</v>
      </c>
      <c r="Q133" s="223">
        <v>0</v>
      </c>
      <c r="R133" s="223">
        <f>Q133*H133</f>
        <v>0</v>
      </c>
      <c r="S133" s="223">
        <v>0</v>
      </c>
      <c r="T133" s="224">
        <f>S133*H133</f>
        <v>0</v>
      </c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R133" s="225" t="s">
        <v>205</v>
      </c>
      <c r="AT133" s="225" t="s">
        <v>200</v>
      </c>
      <c r="AU133" s="225" t="s">
        <v>82</v>
      </c>
      <c r="AY133" s="19" t="s">
        <v>198</v>
      </c>
      <c r="BE133" s="226">
        <f>IF(N133="základní",J133,0)</f>
        <v>0</v>
      </c>
      <c r="BF133" s="226">
        <f>IF(N133="snížená",J133,0)</f>
        <v>0</v>
      </c>
      <c r="BG133" s="226">
        <f>IF(N133="zákl. přenesená",J133,0)</f>
        <v>0</v>
      </c>
      <c r="BH133" s="226">
        <f>IF(N133="sníž. přenesená",J133,0)</f>
        <v>0</v>
      </c>
      <c r="BI133" s="226">
        <f>IF(N133="nulová",J133,0)</f>
        <v>0</v>
      </c>
      <c r="BJ133" s="19" t="s">
        <v>80</v>
      </c>
      <c r="BK133" s="226">
        <f>ROUND(I133*H133,2)</f>
        <v>0</v>
      </c>
      <c r="BL133" s="19" t="s">
        <v>205</v>
      </c>
      <c r="BM133" s="225" t="s">
        <v>424</v>
      </c>
    </row>
    <row r="134" s="2" customFormat="1">
      <c r="A134" s="40"/>
      <c r="B134" s="41"/>
      <c r="C134" s="42"/>
      <c r="D134" s="234" t="s">
        <v>780</v>
      </c>
      <c r="E134" s="42"/>
      <c r="F134" s="275" t="s">
        <v>3864</v>
      </c>
      <c r="G134" s="42"/>
      <c r="H134" s="42"/>
      <c r="I134" s="229"/>
      <c r="J134" s="42"/>
      <c r="K134" s="42"/>
      <c r="L134" s="46"/>
      <c r="M134" s="230"/>
      <c r="N134" s="231"/>
      <c r="O134" s="86"/>
      <c r="P134" s="86"/>
      <c r="Q134" s="86"/>
      <c r="R134" s="86"/>
      <c r="S134" s="86"/>
      <c r="T134" s="87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T134" s="19" t="s">
        <v>780</v>
      </c>
      <c r="AU134" s="19" t="s">
        <v>82</v>
      </c>
    </row>
    <row r="135" s="12" customFormat="1" ht="25.92" customHeight="1">
      <c r="A135" s="12"/>
      <c r="B135" s="198"/>
      <c r="C135" s="199"/>
      <c r="D135" s="200" t="s">
        <v>72</v>
      </c>
      <c r="E135" s="201" t="s">
        <v>3865</v>
      </c>
      <c r="F135" s="201" t="s">
        <v>3866</v>
      </c>
      <c r="G135" s="199"/>
      <c r="H135" s="199"/>
      <c r="I135" s="202"/>
      <c r="J135" s="203">
        <f>BK135</f>
        <v>0</v>
      </c>
      <c r="K135" s="199"/>
      <c r="L135" s="204"/>
      <c r="M135" s="205"/>
      <c r="N135" s="206"/>
      <c r="O135" s="206"/>
      <c r="P135" s="207">
        <f>P136+P139+P160+P170+P189+P199+P209+P219</f>
        <v>0</v>
      </c>
      <c r="Q135" s="206"/>
      <c r="R135" s="207">
        <f>R136+R139+R160+R170+R189+R199+R209+R219</f>
        <v>0</v>
      </c>
      <c r="S135" s="206"/>
      <c r="T135" s="208">
        <f>T136+T139+T160+T170+T189+T199+T209+T219</f>
        <v>0</v>
      </c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R135" s="209" t="s">
        <v>80</v>
      </c>
      <c r="AT135" s="210" t="s">
        <v>72</v>
      </c>
      <c r="AU135" s="210" t="s">
        <v>73</v>
      </c>
      <c r="AY135" s="209" t="s">
        <v>198</v>
      </c>
      <c r="BK135" s="211">
        <f>BK136+BK139+BK160+BK170+BK189+BK199+BK209+BK219</f>
        <v>0</v>
      </c>
    </row>
    <row r="136" s="12" customFormat="1" ht="22.8" customHeight="1">
      <c r="A136" s="12"/>
      <c r="B136" s="198"/>
      <c r="C136" s="199"/>
      <c r="D136" s="200" t="s">
        <v>72</v>
      </c>
      <c r="E136" s="212" t="s">
        <v>3867</v>
      </c>
      <c r="F136" s="212" t="s">
        <v>3868</v>
      </c>
      <c r="G136" s="199"/>
      <c r="H136" s="199"/>
      <c r="I136" s="202"/>
      <c r="J136" s="213">
        <f>BK136</f>
        <v>0</v>
      </c>
      <c r="K136" s="199"/>
      <c r="L136" s="204"/>
      <c r="M136" s="205"/>
      <c r="N136" s="206"/>
      <c r="O136" s="206"/>
      <c r="P136" s="207">
        <f>SUM(P137:P138)</f>
        <v>0</v>
      </c>
      <c r="Q136" s="206"/>
      <c r="R136" s="207">
        <f>SUM(R137:R138)</f>
        <v>0</v>
      </c>
      <c r="S136" s="206"/>
      <c r="T136" s="208">
        <f>SUM(T137:T138)</f>
        <v>0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209" t="s">
        <v>80</v>
      </c>
      <c r="AT136" s="210" t="s">
        <v>72</v>
      </c>
      <c r="AU136" s="210" t="s">
        <v>80</v>
      </c>
      <c r="AY136" s="209" t="s">
        <v>198</v>
      </c>
      <c r="BK136" s="211">
        <f>SUM(BK137:BK138)</f>
        <v>0</v>
      </c>
    </row>
    <row r="137" s="2" customFormat="1" ht="16.5" customHeight="1">
      <c r="A137" s="40"/>
      <c r="B137" s="41"/>
      <c r="C137" s="214" t="s">
        <v>279</v>
      </c>
      <c r="D137" s="214" t="s">
        <v>200</v>
      </c>
      <c r="E137" s="215" t="s">
        <v>3869</v>
      </c>
      <c r="F137" s="216" t="s">
        <v>3868</v>
      </c>
      <c r="G137" s="217" t="s">
        <v>2162</v>
      </c>
      <c r="H137" s="218">
        <v>1</v>
      </c>
      <c r="I137" s="219"/>
      <c r="J137" s="220">
        <f>ROUND(I137*H137,2)</f>
        <v>0</v>
      </c>
      <c r="K137" s="216" t="s">
        <v>19</v>
      </c>
      <c r="L137" s="46"/>
      <c r="M137" s="221" t="s">
        <v>19</v>
      </c>
      <c r="N137" s="222" t="s">
        <v>44</v>
      </c>
      <c r="O137" s="86"/>
      <c r="P137" s="223">
        <f>O137*H137</f>
        <v>0</v>
      </c>
      <c r="Q137" s="223">
        <v>0</v>
      </c>
      <c r="R137" s="223">
        <f>Q137*H137</f>
        <v>0</v>
      </c>
      <c r="S137" s="223">
        <v>0</v>
      </c>
      <c r="T137" s="224">
        <f>S137*H137</f>
        <v>0</v>
      </c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R137" s="225" t="s">
        <v>205</v>
      </c>
      <c r="AT137" s="225" t="s">
        <v>200</v>
      </c>
      <c r="AU137" s="225" t="s">
        <v>82</v>
      </c>
      <c r="AY137" s="19" t="s">
        <v>198</v>
      </c>
      <c r="BE137" s="226">
        <f>IF(N137="základní",J137,0)</f>
        <v>0</v>
      </c>
      <c r="BF137" s="226">
        <f>IF(N137="snížená",J137,0)</f>
        <v>0</v>
      </c>
      <c r="BG137" s="226">
        <f>IF(N137="zákl. přenesená",J137,0)</f>
        <v>0</v>
      </c>
      <c r="BH137" s="226">
        <f>IF(N137="sníž. přenesená",J137,0)</f>
        <v>0</v>
      </c>
      <c r="BI137" s="226">
        <f>IF(N137="nulová",J137,0)</f>
        <v>0</v>
      </c>
      <c r="BJ137" s="19" t="s">
        <v>80</v>
      </c>
      <c r="BK137" s="226">
        <f>ROUND(I137*H137,2)</f>
        <v>0</v>
      </c>
      <c r="BL137" s="19" t="s">
        <v>205</v>
      </c>
      <c r="BM137" s="225" t="s">
        <v>438</v>
      </c>
    </row>
    <row r="138" s="2" customFormat="1">
      <c r="A138" s="40"/>
      <c r="B138" s="41"/>
      <c r="C138" s="42"/>
      <c r="D138" s="234" t="s">
        <v>780</v>
      </c>
      <c r="E138" s="42"/>
      <c r="F138" s="275" t="s">
        <v>3870</v>
      </c>
      <c r="G138" s="42"/>
      <c r="H138" s="42"/>
      <c r="I138" s="229"/>
      <c r="J138" s="42"/>
      <c r="K138" s="42"/>
      <c r="L138" s="46"/>
      <c r="M138" s="230"/>
      <c r="N138" s="231"/>
      <c r="O138" s="86"/>
      <c r="P138" s="86"/>
      <c r="Q138" s="86"/>
      <c r="R138" s="86"/>
      <c r="S138" s="86"/>
      <c r="T138" s="87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T138" s="19" t="s">
        <v>780</v>
      </c>
      <c r="AU138" s="19" t="s">
        <v>82</v>
      </c>
    </row>
    <row r="139" s="12" customFormat="1" ht="22.8" customHeight="1">
      <c r="A139" s="12"/>
      <c r="B139" s="198"/>
      <c r="C139" s="199"/>
      <c r="D139" s="200" t="s">
        <v>72</v>
      </c>
      <c r="E139" s="212" t="s">
        <v>3871</v>
      </c>
      <c r="F139" s="212" t="s">
        <v>3872</v>
      </c>
      <c r="G139" s="199"/>
      <c r="H139" s="199"/>
      <c r="I139" s="202"/>
      <c r="J139" s="213">
        <f>BK139</f>
        <v>0</v>
      </c>
      <c r="K139" s="199"/>
      <c r="L139" s="204"/>
      <c r="M139" s="205"/>
      <c r="N139" s="206"/>
      <c r="O139" s="206"/>
      <c r="P139" s="207">
        <f>SUM(P140:P159)</f>
        <v>0</v>
      </c>
      <c r="Q139" s="206"/>
      <c r="R139" s="207">
        <f>SUM(R140:R159)</f>
        <v>0</v>
      </c>
      <c r="S139" s="206"/>
      <c r="T139" s="208">
        <f>SUM(T140:T159)</f>
        <v>0</v>
      </c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R139" s="209" t="s">
        <v>80</v>
      </c>
      <c r="AT139" s="210" t="s">
        <v>72</v>
      </c>
      <c r="AU139" s="210" t="s">
        <v>80</v>
      </c>
      <c r="AY139" s="209" t="s">
        <v>198</v>
      </c>
      <c r="BK139" s="211">
        <f>SUM(BK140:BK159)</f>
        <v>0</v>
      </c>
    </row>
    <row r="140" s="2" customFormat="1" ht="16.5" customHeight="1">
      <c r="A140" s="40"/>
      <c r="B140" s="41"/>
      <c r="C140" s="214" t="s">
        <v>285</v>
      </c>
      <c r="D140" s="214" t="s">
        <v>200</v>
      </c>
      <c r="E140" s="215" t="s">
        <v>3873</v>
      </c>
      <c r="F140" s="216" t="s">
        <v>3874</v>
      </c>
      <c r="G140" s="217" t="s">
        <v>2162</v>
      </c>
      <c r="H140" s="218">
        <v>1</v>
      </c>
      <c r="I140" s="219"/>
      <c r="J140" s="220">
        <f>ROUND(I140*H140,2)</f>
        <v>0</v>
      </c>
      <c r="K140" s="216" t="s">
        <v>19</v>
      </c>
      <c r="L140" s="46"/>
      <c r="M140" s="221" t="s">
        <v>19</v>
      </c>
      <c r="N140" s="222" t="s">
        <v>44</v>
      </c>
      <c r="O140" s="86"/>
      <c r="P140" s="223">
        <f>O140*H140</f>
        <v>0</v>
      </c>
      <c r="Q140" s="223">
        <v>0</v>
      </c>
      <c r="R140" s="223">
        <f>Q140*H140</f>
        <v>0</v>
      </c>
      <c r="S140" s="223">
        <v>0</v>
      </c>
      <c r="T140" s="224">
        <f>S140*H140</f>
        <v>0</v>
      </c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R140" s="225" t="s">
        <v>205</v>
      </c>
      <c r="AT140" s="225" t="s">
        <v>200</v>
      </c>
      <c r="AU140" s="225" t="s">
        <v>82</v>
      </c>
      <c r="AY140" s="19" t="s">
        <v>198</v>
      </c>
      <c r="BE140" s="226">
        <f>IF(N140="základní",J140,0)</f>
        <v>0</v>
      </c>
      <c r="BF140" s="226">
        <f>IF(N140="snížená",J140,0)</f>
        <v>0</v>
      </c>
      <c r="BG140" s="226">
        <f>IF(N140="zákl. přenesená",J140,0)</f>
        <v>0</v>
      </c>
      <c r="BH140" s="226">
        <f>IF(N140="sníž. přenesená",J140,0)</f>
        <v>0</v>
      </c>
      <c r="BI140" s="226">
        <f>IF(N140="nulová",J140,0)</f>
        <v>0</v>
      </c>
      <c r="BJ140" s="19" t="s">
        <v>80</v>
      </c>
      <c r="BK140" s="226">
        <f>ROUND(I140*H140,2)</f>
        <v>0</v>
      </c>
      <c r="BL140" s="19" t="s">
        <v>205</v>
      </c>
      <c r="BM140" s="225" t="s">
        <v>451</v>
      </c>
    </row>
    <row r="141" s="2" customFormat="1">
      <c r="A141" s="40"/>
      <c r="B141" s="41"/>
      <c r="C141" s="42"/>
      <c r="D141" s="234" t="s">
        <v>780</v>
      </c>
      <c r="E141" s="42"/>
      <c r="F141" s="275" t="s">
        <v>3875</v>
      </c>
      <c r="G141" s="42"/>
      <c r="H141" s="42"/>
      <c r="I141" s="229"/>
      <c r="J141" s="42"/>
      <c r="K141" s="42"/>
      <c r="L141" s="46"/>
      <c r="M141" s="230"/>
      <c r="N141" s="231"/>
      <c r="O141" s="86"/>
      <c r="P141" s="86"/>
      <c r="Q141" s="86"/>
      <c r="R141" s="86"/>
      <c r="S141" s="86"/>
      <c r="T141" s="87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T141" s="19" t="s">
        <v>780</v>
      </c>
      <c r="AU141" s="19" t="s">
        <v>82</v>
      </c>
    </row>
    <row r="142" s="2" customFormat="1" ht="16.5" customHeight="1">
      <c r="A142" s="40"/>
      <c r="B142" s="41"/>
      <c r="C142" s="214" t="s">
        <v>293</v>
      </c>
      <c r="D142" s="214" t="s">
        <v>200</v>
      </c>
      <c r="E142" s="215" t="s">
        <v>3876</v>
      </c>
      <c r="F142" s="216" t="s">
        <v>3877</v>
      </c>
      <c r="G142" s="217" t="s">
        <v>2162</v>
      </c>
      <c r="H142" s="218">
        <v>1</v>
      </c>
      <c r="I142" s="219"/>
      <c r="J142" s="220">
        <f>ROUND(I142*H142,2)</f>
        <v>0</v>
      </c>
      <c r="K142" s="216" t="s">
        <v>19</v>
      </c>
      <c r="L142" s="46"/>
      <c r="M142" s="221" t="s">
        <v>19</v>
      </c>
      <c r="N142" s="222" t="s">
        <v>44</v>
      </c>
      <c r="O142" s="86"/>
      <c r="P142" s="223">
        <f>O142*H142</f>
        <v>0</v>
      </c>
      <c r="Q142" s="223">
        <v>0</v>
      </c>
      <c r="R142" s="223">
        <f>Q142*H142</f>
        <v>0</v>
      </c>
      <c r="S142" s="223">
        <v>0</v>
      </c>
      <c r="T142" s="224">
        <f>S142*H142</f>
        <v>0</v>
      </c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R142" s="225" t="s">
        <v>205</v>
      </c>
      <c r="AT142" s="225" t="s">
        <v>200</v>
      </c>
      <c r="AU142" s="225" t="s">
        <v>82</v>
      </c>
      <c r="AY142" s="19" t="s">
        <v>198</v>
      </c>
      <c r="BE142" s="226">
        <f>IF(N142="základní",J142,0)</f>
        <v>0</v>
      </c>
      <c r="BF142" s="226">
        <f>IF(N142="snížená",J142,0)</f>
        <v>0</v>
      </c>
      <c r="BG142" s="226">
        <f>IF(N142="zákl. přenesená",J142,0)</f>
        <v>0</v>
      </c>
      <c r="BH142" s="226">
        <f>IF(N142="sníž. přenesená",J142,0)</f>
        <v>0</v>
      </c>
      <c r="BI142" s="226">
        <f>IF(N142="nulová",J142,0)</f>
        <v>0</v>
      </c>
      <c r="BJ142" s="19" t="s">
        <v>80</v>
      </c>
      <c r="BK142" s="226">
        <f>ROUND(I142*H142,2)</f>
        <v>0</v>
      </c>
      <c r="BL142" s="19" t="s">
        <v>205</v>
      </c>
      <c r="BM142" s="225" t="s">
        <v>464</v>
      </c>
    </row>
    <row r="143" s="2" customFormat="1">
      <c r="A143" s="40"/>
      <c r="B143" s="41"/>
      <c r="C143" s="42"/>
      <c r="D143" s="234" t="s">
        <v>780</v>
      </c>
      <c r="E143" s="42"/>
      <c r="F143" s="275" t="s">
        <v>3878</v>
      </c>
      <c r="G143" s="42"/>
      <c r="H143" s="42"/>
      <c r="I143" s="229"/>
      <c r="J143" s="42"/>
      <c r="K143" s="42"/>
      <c r="L143" s="46"/>
      <c r="M143" s="230"/>
      <c r="N143" s="231"/>
      <c r="O143" s="86"/>
      <c r="P143" s="86"/>
      <c r="Q143" s="86"/>
      <c r="R143" s="86"/>
      <c r="S143" s="86"/>
      <c r="T143" s="87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T143" s="19" t="s">
        <v>780</v>
      </c>
      <c r="AU143" s="19" t="s">
        <v>82</v>
      </c>
    </row>
    <row r="144" s="2" customFormat="1" ht="16.5" customHeight="1">
      <c r="A144" s="40"/>
      <c r="B144" s="41"/>
      <c r="C144" s="214" t="s">
        <v>8</v>
      </c>
      <c r="D144" s="214" t="s">
        <v>200</v>
      </c>
      <c r="E144" s="215" t="s">
        <v>3879</v>
      </c>
      <c r="F144" s="216" t="s">
        <v>3880</v>
      </c>
      <c r="G144" s="217" t="s">
        <v>1459</v>
      </c>
      <c r="H144" s="218">
        <v>1</v>
      </c>
      <c r="I144" s="219"/>
      <c r="J144" s="220">
        <f>ROUND(I144*H144,2)</f>
        <v>0</v>
      </c>
      <c r="K144" s="216" t="s">
        <v>19</v>
      </c>
      <c r="L144" s="46"/>
      <c r="M144" s="221" t="s">
        <v>19</v>
      </c>
      <c r="N144" s="222" t="s">
        <v>44</v>
      </c>
      <c r="O144" s="86"/>
      <c r="P144" s="223">
        <f>O144*H144</f>
        <v>0</v>
      </c>
      <c r="Q144" s="223">
        <v>0</v>
      </c>
      <c r="R144" s="223">
        <f>Q144*H144</f>
        <v>0</v>
      </c>
      <c r="S144" s="223">
        <v>0</v>
      </c>
      <c r="T144" s="224">
        <f>S144*H144</f>
        <v>0</v>
      </c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R144" s="225" t="s">
        <v>205</v>
      </c>
      <c r="AT144" s="225" t="s">
        <v>200</v>
      </c>
      <c r="AU144" s="225" t="s">
        <v>82</v>
      </c>
      <c r="AY144" s="19" t="s">
        <v>198</v>
      </c>
      <c r="BE144" s="226">
        <f>IF(N144="základní",J144,0)</f>
        <v>0</v>
      </c>
      <c r="BF144" s="226">
        <f>IF(N144="snížená",J144,0)</f>
        <v>0</v>
      </c>
      <c r="BG144" s="226">
        <f>IF(N144="zákl. přenesená",J144,0)</f>
        <v>0</v>
      </c>
      <c r="BH144" s="226">
        <f>IF(N144="sníž. přenesená",J144,0)</f>
        <v>0</v>
      </c>
      <c r="BI144" s="226">
        <f>IF(N144="nulová",J144,0)</f>
        <v>0</v>
      </c>
      <c r="BJ144" s="19" t="s">
        <v>80</v>
      </c>
      <c r="BK144" s="226">
        <f>ROUND(I144*H144,2)</f>
        <v>0</v>
      </c>
      <c r="BL144" s="19" t="s">
        <v>205</v>
      </c>
      <c r="BM144" s="225" t="s">
        <v>482</v>
      </c>
    </row>
    <row r="145" s="2" customFormat="1">
      <c r="A145" s="40"/>
      <c r="B145" s="41"/>
      <c r="C145" s="42"/>
      <c r="D145" s="234" t="s">
        <v>780</v>
      </c>
      <c r="E145" s="42"/>
      <c r="F145" s="275" t="s">
        <v>3881</v>
      </c>
      <c r="G145" s="42"/>
      <c r="H145" s="42"/>
      <c r="I145" s="229"/>
      <c r="J145" s="42"/>
      <c r="K145" s="42"/>
      <c r="L145" s="46"/>
      <c r="M145" s="230"/>
      <c r="N145" s="231"/>
      <c r="O145" s="86"/>
      <c r="P145" s="86"/>
      <c r="Q145" s="86"/>
      <c r="R145" s="86"/>
      <c r="S145" s="86"/>
      <c r="T145" s="87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T145" s="19" t="s">
        <v>780</v>
      </c>
      <c r="AU145" s="19" t="s">
        <v>82</v>
      </c>
    </row>
    <row r="146" s="2" customFormat="1" ht="16.5" customHeight="1">
      <c r="A146" s="40"/>
      <c r="B146" s="41"/>
      <c r="C146" s="214" t="s">
        <v>302</v>
      </c>
      <c r="D146" s="214" t="s">
        <v>200</v>
      </c>
      <c r="E146" s="215" t="s">
        <v>3882</v>
      </c>
      <c r="F146" s="216" t="s">
        <v>3883</v>
      </c>
      <c r="G146" s="217" t="s">
        <v>2162</v>
      </c>
      <c r="H146" s="218">
        <v>1</v>
      </c>
      <c r="I146" s="219"/>
      <c r="J146" s="220">
        <f>ROUND(I146*H146,2)</f>
        <v>0</v>
      </c>
      <c r="K146" s="216" t="s">
        <v>19</v>
      </c>
      <c r="L146" s="46"/>
      <c r="M146" s="221" t="s">
        <v>19</v>
      </c>
      <c r="N146" s="222" t="s">
        <v>44</v>
      </c>
      <c r="O146" s="86"/>
      <c r="P146" s="223">
        <f>O146*H146</f>
        <v>0</v>
      </c>
      <c r="Q146" s="223">
        <v>0</v>
      </c>
      <c r="R146" s="223">
        <f>Q146*H146</f>
        <v>0</v>
      </c>
      <c r="S146" s="223">
        <v>0</v>
      </c>
      <c r="T146" s="224">
        <f>S146*H146</f>
        <v>0</v>
      </c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R146" s="225" t="s">
        <v>205</v>
      </c>
      <c r="AT146" s="225" t="s">
        <v>200</v>
      </c>
      <c r="AU146" s="225" t="s">
        <v>82</v>
      </c>
      <c r="AY146" s="19" t="s">
        <v>198</v>
      </c>
      <c r="BE146" s="226">
        <f>IF(N146="základní",J146,0)</f>
        <v>0</v>
      </c>
      <c r="BF146" s="226">
        <f>IF(N146="snížená",J146,0)</f>
        <v>0</v>
      </c>
      <c r="BG146" s="226">
        <f>IF(N146="zákl. přenesená",J146,0)</f>
        <v>0</v>
      </c>
      <c r="BH146" s="226">
        <f>IF(N146="sníž. přenesená",J146,0)</f>
        <v>0</v>
      </c>
      <c r="BI146" s="226">
        <f>IF(N146="nulová",J146,0)</f>
        <v>0</v>
      </c>
      <c r="BJ146" s="19" t="s">
        <v>80</v>
      </c>
      <c r="BK146" s="226">
        <f>ROUND(I146*H146,2)</f>
        <v>0</v>
      </c>
      <c r="BL146" s="19" t="s">
        <v>205</v>
      </c>
      <c r="BM146" s="225" t="s">
        <v>500</v>
      </c>
    </row>
    <row r="147" s="2" customFormat="1" ht="21.75" customHeight="1">
      <c r="A147" s="40"/>
      <c r="B147" s="41"/>
      <c r="C147" s="214" t="s">
        <v>310</v>
      </c>
      <c r="D147" s="214" t="s">
        <v>200</v>
      </c>
      <c r="E147" s="215" t="s">
        <v>3884</v>
      </c>
      <c r="F147" s="216" t="s">
        <v>3885</v>
      </c>
      <c r="G147" s="217" t="s">
        <v>2162</v>
      </c>
      <c r="H147" s="218">
        <v>3</v>
      </c>
      <c r="I147" s="219"/>
      <c r="J147" s="220">
        <f>ROUND(I147*H147,2)</f>
        <v>0</v>
      </c>
      <c r="K147" s="216" t="s">
        <v>19</v>
      </c>
      <c r="L147" s="46"/>
      <c r="M147" s="221" t="s">
        <v>19</v>
      </c>
      <c r="N147" s="222" t="s">
        <v>44</v>
      </c>
      <c r="O147" s="86"/>
      <c r="P147" s="223">
        <f>O147*H147</f>
        <v>0</v>
      </c>
      <c r="Q147" s="223">
        <v>0</v>
      </c>
      <c r="R147" s="223">
        <f>Q147*H147</f>
        <v>0</v>
      </c>
      <c r="S147" s="223">
        <v>0</v>
      </c>
      <c r="T147" s="224">
        <f>S147*H147</f>
        <v>0</v>
      </c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R147" s="225" t="s">
        <v>205</v>
      </c>
      <c r="AT147" s="225" t="s">
        <v>200</v>
      </c>
      <c r="AU147" s="225" t="s">
        <v>82</v>
      </c>
      <c r="AY147" s="19" t="s">
        <v>198</v>
      </c>
      <c r="BE147" s="226">
        <f>IF(N147="základní",J147,0)</f>
        <v>0</v>
      </c>
      <c r="BF147" s="226">
        <f>IF(N147="snížená",J147,0)</f>
        <v>0</v>
      </c>
      <c r="BG147" s="226">
        <f>IF(N147="zákl. přenesená",J147,0)</f>
        <v>0</v>
      </c>
      <c r="BH147" s="226">
        <f>IF(N147="sníž. přenesená",J147,0)</f>
        <v>0</v>
      </c>
      <c r="BI147" s="226">
        <f>IF(N147="nulová",J147,0)</f>
        <v>0</v>
      </c>
      <c r="BJ147" s="19" t="s">
        <v>80</v>
      </c>
      <c r="BK147" s="226">
        <f>ROUND(I147*H147,2)</f>
        <v>0</v>
      </c>
      <c r="BL147" s="19" t="s">
        <v>205</v>
      </c>
      <c r="BM147" s="225" t="s">
        <v>508</v>
      </c>
    </row>
    <row r="148" s="2" customFormat="1">
      <c r="A148" s="40"/>
      <c r="B148" s="41"/>
      <c r="C148" s="42"/>
      <c r="D148" s="234" t="s">
        <v>780</v>
      </c>
      <c r="E148" s="42"/>
      <c r="F148" s="275" t="s">
        <v>3886</v>
      </c>
      <c r="G148" s="42"/>
      <c r="H148" s="42"/>
      <c r="I148" s="229"/>
      <c r="J148" s="42"/>
      <c r="K148" s="42"/>
      <c r="L148" s="46"/>
      <c r="M148" s="230"/>
      <c r="N148" s="231"/>
      <c r="O148" s="86"/>
      <c r="P148" s="86"/>
      <c r="Q148" s="86"/>
      <c r="R148" s="86"/>
      <c r="S148" s="86"/>
      <c r="T148" s="87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T148" s="19" t="s">
        <v>780</v>
      </c>
      <c r="AU148" s="19" t="s">
        <v>82</v>
      </c>
    </row>
    <row r="149" s="2" customFormat="1" ht="16.5" customHeight="1">
      <c r="A149" s="40"/>
      <c r="B149" s="41"/>
      <c r="C149" s="214" t="s">
        <v>315</v>
      </c>
      <c r="D149" s="214" t="s">
        <v>200</v>
      </c>
      <c r="E149" s="215" t="s">
        <v>3887</v>
      </c>
      <c r="F149" s="216" t="s">
        <v>3888</v>
      </c>
      <c r="G149" s="217" t="s">
        <v>2162</v>
      </c>
      <c r="H149" s="218">
        <v>9</v>
      </c>
      <c r="I149" s="219"/>
      <c r="J149" s="220">
        <f>ROUND(I149*H149,2)</f>
        <v>0</v>
      </c>
      <c r="K149" s="216" t="s">
        <v>19</v>
      </c>
      <c r="L149" s="46"/>
      <c r="M149" s="221" t="s">
        <v>19</v>
      </c>
      <c r="N149" s="222" t="s">
        <v>44</v>
      </c>
      <c r="O149" s="86"/>
      <c r="P149" s="223">
        <f>O149*H149</f>
        <v>0</v>
      </c>
      <c r="Q149" s="223">
        <v>0</v>
      </c>
      <c r="R149" s="223">
        <f>Q149*H149</f>
        <v>0</v>
      </c>
      <c r="S149" s="223">
        <v>0</v>
      </c>
      <c r="T149" s="224">
        <f>S149*H149</f>
        <v>0</v>
      </c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R149" s="225" t="s">
        <v>205</v>
      </c>
      <c r="AT149" s="225" t="s">
        <v>200</v>
      </c>
      <c r="AU149" s="225" t="s">
        <v>82</v>
      </c>
      <c r="AY149" s="19" t="s">
        <v>198</v>
      </c>
      <c r="BE149" s="226">
        <f>IF(N149="základní",J149,0)</f>
        <v>0</v>
      </c>
      <c r="BF149" s="226">
        <f>IF(N149="snížená",J149,0)</f>
        <v>0</v>
      </c>
      <c r="BG149" s="226">
        <f>IF(N149="zákl. přenesená",J149,0)</f>
        <v>0</v>
      </c>
      <c r="BH149" s="226">
        <f>IF(N149="sníž. přenesená",J149,0)</f>
        <v>0</v>
      </c>
      <c r="BI149" s="226">
        <f>IF(N149="nulová",J149,0)</f>
        <v>0</v>
      </c>
      <c r="BJ149" s="19" t="s">
        <v>80</v>
      </c>
      <c r="BK149" s="226">
        <f>ROUND(I149*H149,2)</f>
        <v>0</v>
      </c>
      <c r="BL149" s="19" t="s">
        <v>205</v>
      </c>
      <c r="BM149" s="225" t="s">
        <v>517</v>
      </c>
    </row>
    <row r="150" s="2" customFormat="1">
      <c r="A150" s="40"/>
      <c r="B150" s="41"/>
      <c r="C150" s="42"/>
      <c r="D150" s="234" t="s">
        <v>780</v>
      </c>
      <c r="E150" s="42"/>
      <c r="F150" s="275" t="s">
        <v>3886</v>
      </c>
      <c r="G150" s="42"/>
      <c r="H150" s="42"/>
      <c r="I150" s="229"/>
      <c r="J150" s="42"/>
      <c r="K150" s="42"/>
      <c r="L150" s="46"/>
      <c r="M150" s="230"/>
      <c r="N150" s="231"/>
      <c r="O150" s="86"/>
      <c r="P150" s="86"/>
      <c r="Q150" s="86"/>
      <c r="R150" s="86"/>
      <c r="S150" s="86"/>
      <c r="T150" s="87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T150" s="19" t="s">
        <v>780</v>
      </c>
      <c r="AU150" s="19" t="s">
        <v>82</v>
      </c>
    </row>
    <row r="151" s="2" customFormat="1" ht="16.5" customHeight="1">
      <c r="A151" s="40"/>
      <c r="B151" s="41"/>
      <c r="C151" s="214" t="s">
        <v>321</v>
      </c>
      <c r="D151" s="214" t="s">
        <v>200</v>
      </c>
      <c r="E151" s="215" t="s">
        <v>3889</v>
      </c>
      <c r="F151" s="216" t="s">
        <v>3890</v>
      </c>
      <c r="G151" s="217" t="s">
        <v>2162</v>
      </c>
      <c r="H151" s="218">
        <v>2</v>
      </c>
      <c r="I151" s="219"/>
      <c r="J151" s="220">
        <f>ROUND(I151*H151,2)</f>
        <v>0</v>
      </c>
      <c r="K151" s="216" t="s">
        <v>19</v>
      </c>
      <c r="L151" s="46"/>
      <c r="M151" s="221" t="s">
        <v>19</v>
      </c>
      <c r="N151" s="222" t="s">
        <v>44</v>
      </c>
      <c r="O151" s="86"/>
      <c r="P151" s="223">
        <f>O151*H151</f>
        <v>0</v>
      </c>
      <c r="Q151" s="223">
        <v>0</v>
      </c>
      <c r="R151" s="223">
        <f>Q151*H151</f>
        <v>0</v>
      </c>
      <c r="S151" s="223">
        <v>0</v>
      </c>
      <c r="T151" s="224">
        <f>S151*H151</f>
        <v>0</v>
      </c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R151" s="225" t="s">
        <v>205</v>
      </c>
      <c r="AT151" s="225" t="s">
        <v>200</v>
      </c>
      <c r="AU151" s="225" t="s">
        <v>82</v>
      </c>
      <c r="AY151" s="19" t="s">
        <v>198</v>
      </c>
      <c r="BE151" s="226">
        <f>IF(N151="základní",J151,0)</f>
        <v>0</v>
      </c>
      <c r="BF151" s="226">
        <f>IF(N151="snížená",J151,0)</f>
        <v>0</v>
      </c>
      <c r="BG151" s="226">
        <f>IF(N151="zákl. přenesená",J151,0)</f>
        <v>0</v>
      </c>
      <c r="BH151" s="226">
        <f>IF(N151="sníž. přenesená",J151,0)</f>
        <v>0</v>
      </c>
      <c r="BI151" s="226">
        <f>IF(N151="nulová",J151,0)</f>
        <v>0</v>
      </c>
      <c r="BJ151" s="19" t="s">
        <v>80</v>
      </c>
      <c r="BK151" s="226">
        <f>ROUND(I151*H151,2)</f>
        <v>0</v>
      </c>
      <c r="BL151" s="19" t="s">
        <v>205</v>
      </c>
      <c r="BM151" s="225" t="s">
        <v>560</v>
      </c>
    </row>
    <row r="152" s="2" customFormat="1" ht="16.5" customHeight="1">
      <c r="A152" s="40"/>
      <c r="B152" s="41"/>
      <c r="C152" s="214" t="s">
        <v>327</v>
      </c>
      <c r="D152" s="214" t="s">
        <v>200</v>
      </c>
      <c r="E152" s="215" t="s">
        <v>3891</v>
      </c>
      <c r="F152" s="216" t="s">
        <v>3892</v>
      </c>
      <c r="G152" s="217" t="s">
        <v>1459</v>
      </c>
      <c r="H152" s="218">
        <v>1</v>
      </c>
      <c r="I152" s="219"/>
      <c r="J152" s="220">
        <f>ROUND(I152*H152,2)</f>
        <v>0</v>
      </c>
      <c r="K152" s="216" t="s">
        <v>19</v>
      </c>
      <c r="L152" s="46"/>
      <c r="M152" s="221" t="s">
        <v>19</v>
      </c>
      <c r="N152" s="222" t="s">
        <v>44</v>
      </c>
      <c r="O152" s="86"/>
      <c r="P152" s="223">
        <f>O152*H152</f>
        <v>0</v>
      </c>
      <c r="Q152" s="223">
        <v>0</v>
      </c>
      <c r="R152" s="223">
        <f>Q152*H152</f>
        <v>0</v>
      </c>
      <c r="S152" s="223">
        <v>0</v>
      </c>
      <c r="T152" s="224">
        <f>S152*H152</f>
        <v>0</v>
      </c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R152" s="225" t="s">
        <v>205</v>
      </c>
      <c r="AT152" s="225" t="s">
        <v>200</v>
      </c>
      <c r="AU152" s="225" t="s">
        <v>82</v>
      </c>
      <c r="AY152" s="19" t="s">
        <v>198</v>
      </c>
      <c r="BE152" s="226">
        <f>IF(N152="základní",J152,0)</f>
        <v>0</v>
      </c>
      <c r="BF152" s="226">
        <f>IF(N152="snížená",J152,0)</f>
        <v>0</v>
      </c>
      <c r="BG152" s="226">
        <f>IF(N152="zákl. přenesená",J152,0)</f>
        <v>0</v>
      </c>
      <c r="BH152" s="226">
        <f>IF(N152="sníž. přenesená",J152,0)</f>
        <v>0</v>
      </c>
      <c r="BI152" s="226">
        <f>IF(N152="nulová",J152,0)</f>
        <v>0</v>
      </c>
      <c r="BJ152" s="19" t="s">
        <v>80</v>
      </c>
      <c r="BK152" s="226">
        <f>ROUND(I152*H152,2)</f>
        <v>0</v>
      </c>
      <c r="BL152" s="19" t="s">
        <v>205</v>
      </c>
      <c r="BM152" s="225" t="s">
        <v>574</v>
      </c>
    </row>
    <row r="153" s="2" customFormat="1">
      <c r="A153" s="40"/>
      <c r="B153" s="41"/>
      <c r="C153" s="42"/>
      <c r="D153" s="234" t="s">
        <v>780</v>
      </c>
      <c r="E153" s="42"/>
      <c r="F153" s="275" t="s">
        <v>3893</v>
      </c>
      <c r="G153" s="42"/>
      <c r="H153" s="42"/>
      <c r="I153" s="229"/>
      <c r="J153" s="42"/>
      <c r="K153" s="42"/>
      <c r="L153" s="46"/>
      <c r="M153" s="230"/>
      <c r="N153" s="231"/>
      <c r="O153" s="86"/>
      <c r="P153" s="86"/>
      <c r="Q153" s="86"/>
      <c r="R153" s="86"/>
      <c r="S153" s="86"/>
      <c r="T153" s="87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T153" s="19" t="s">
        <v>780</v>
      </c>
      <c r="AU153" s="19" t="s">
        <v>82</v>
      </c>
    </row>
    <row r="154" s="2" customFormat="1" ht="21.75" customHeight="1">
      <c r="A154" s="40"/>
      <c r="B154" s="41"/>
      <c r="C154" s="214" t="s">
        <v>7</v>
      </c>
      <c r="D154" s="214" t="s">
        <v>200</v>
      </c>
      <c r="E154" s="215" t="s">
        <v>3894</v>
      </c>
      <c r="F154" s="216" t="s">
        <v>3895</v>
      </c>
      <c r="G154" s="217" t="s">
        <v>2162</v>
      </c>
      <c r="H154" s="218">
        <v>1</v>
      </c>
      <c r="I154" s="219"/>
      <c r="J154" s="220">
        <f>ROUND(I154*H154,2)</f>
        <v>0</v>
      </c>
      <c r="K154" s="216" t="s">
        <v>19</v>
      </c>
      <c r="L154" s="46"/>
      <c r="M154" s="221" t="s">
        <v>19</v>
      </c>
      <c r="N154" s="222" t="s">
        <v>44</v>
      </c>
      <c r="O154" s="86"/>
      <c r="P154" s="223">
        <f>O154*H154</f>
        <v>0</v>
      </c>
      <c r="Q154" s="223">
        <v>0</v>
      </c>
      <c r="R154" s="223">
        <f>Q154*H154</f>
        <v>0</v>
      </c>
      <c r="S154" s="223">
        <v>0</v>
      </c>
      <c r="T154" s="224">
        <f>S154*H154</f>
        <v>0</v>
      </c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R154" s="225" t="s">
        <v>205</v>
      </c>
      <c r="AT154" s="225" t="s">
        <v>200</v>
      </c>
      <c r="AU154" s="225" t="s">
        <v>82</v>
      </c>
      <c r="AY154" s="19" t="s">
        <v>198</v>
      </c>
      <c r="BE154" s="226">
        <f>IF(N154="základní",J154,0)</f>
        <v>0</v>
      </c>
      <c r="BF154" s="226">
        <f>IF(N154="snížená",J154,0)</f>
        <v>0</v>
      </c>
      <c r="BG154" s="226">
        <f>IF(N154="zákl. přenesená",J154,0)</f>
        <v>0</v>
      </c>
      <c r="BH154" s="226">
        <f>IF(N154="sníž. přenesená",J154,0)</f>
        <v>0</v>
      </c>
      <c r="BI154" s="226">
        <f>IF(N154="nulová",J154,0)</f>
        <v>0</v>
      </c>
      <c r="BJ154" s="19" t="s">
        <v>80</v>
      </c>
      <c r="BK154" s="226">
        <f>ROUND(I154*H154,2)</f>
        <v>0</v>
      </c>
      <c r="BL154" s="19" t="s">
        <v>205</v>
      </c>
      <c r="BM154" s="225" t="s">
        <v>588</v>
      </c>
    </row>
    <row r="155" s="2" customFormat="1" ht="16.5" customHeight="1">
      <c r="A155" s="40"/>
      <c r="B155" s="41"/>
      <c r="C155" s="214" t="s">
        <v>341</v>
      </c>
      <c r="D155" s="214" t="s">
        <v>200</v>
      </c>
      <c r="E155" s="215" t="s">
        <v>3896</v>
      </c>
      <c r="F155" s="216" t="s">
        <v>3897</v>
      </c>
      <c r="G155" s="217" t="s">
        <v>2162</v>
      </c>
      <c r="H155" s="218">
        <v>2</v>
      </c>
      <c r="I155" s="219"/>
      <c r="J155" s="220">
        <f>ROUND(I155*H155,2)</f>
        <v>0</v>
      </c>
      <c r="K155" s="216" t="s">
        <v>19</v>
      </c>
      <c r="L155" s="46"/>
      <c r="M155" s="221" t="s">
        <v>19</v>
      </c>
      <c r="N155" s="222" t="s">
        <v>44</v>
      </c>
      <c r="O155" s="86"/>
      <c r="P155" s="223">
        <f>O155*H155</f>
        <v>0</v>
      </c>
      <c r="Q155" s="223">
        <v>0</v>
      </c>
      <c r="R155" s="223">
        <f>Q155*H155</f>
        <v>0</v>
      </c>
      <c r="S155" s="223">
        <v>0</v>
      </c>
      <c r="T155" s="224">
        <f>S155*H155</f>
        <v>0</v>
      </c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R155" s="225" t="s">
        <v>205</v>
      </c>
      <c r="AT155" s="225" t="s">
        <v>200</v>
      </c>
      <c r="AU155" s="225" t="s">
        <v>82</v>
      </c>
      <c r="AY155" s="19" t="s">
        <v>198</v>
      </c>
      <c r="BE155" s="226">
        <f>IF(N155="základní",J155,0)</f>
        <v>0</v>
      </c>
      <c r="BF155" s="226">
        <f>IF(N155="snížená",J155,0)</f>
        <v>0</v>
      </c>
      <c r="BG155" s="226">
        <f>IF(N155="zákl. přenesená",J155,0)</f>
        <v>0</v>
      </c>
      <c r="BH155" s="226">
        <f>IF(N155="sníž. přenesená",J155,0)</f>
        <v>0</v>
      </c>
      <c r="BI155" s="226">
        <f>IF(N155="nulová",J155,0)</f>
        <v>0</v>
      </c>
      <c r="BJ155" s="19" t="s">
        <v>80</v>
      </c>
      <c r="BK155" s="226">
        <f>ROUND(I155*H155,2)</f>
        <v>0</v>
      </c>
      <c r="BL155" s="19" t="s">
        <v>205</v>
      </c>
      <c r="BM155" s="225" t="s">
        <v>605</v>
      </c>
    </row>
    <row r="156" s="2" customFormat="1" ht="16.5" customHeight="1">
      <c r="A156" s="40"/>
      <c r="B156" s="41"/>
      <c r="C156" s="214" t="s">
        <v>347</v>
      </c>
      <c r="D156" s="214" t="s">
        <v>200</v>
      </c>
      <c r="E156" s="215" t="s">
        <v>3898</v>
      </c>
      <c r="F156" s="216" t="s">
        <v>3899</v>
      </c>
      <c r="G156" s="217" t="s">
        <v>1459</v>
      </c>
      <c r="H156" s="218">
        <v>1</v>
      </c>
      <c r="I156" s="219"/>
      <c r="J156" s="220">
        <f>ROUND(I156*H156,2)</f>
        <v>0</v>
      </c>
      <c r="K156" s="216" t="s">
        <v>19</v>
      </c>
      <c r="L156" s="46"/>
      <c r="M156" s="221" t="s">
        <v>19</v>
      </c>
      <c r="N156" s="222" t="s">
        <v>44</v>
      </c>
      <c r="O156" s="86"/>
      <c r="P156" s="223">
        <f>O156*H156</f>
        <v>0</v>
      </c>
      <c r="Q156" s="223">
        <v>0</v>
      </c>
      <c r="R156" s="223">
        <f>Q156*H156</f>
        <v>0</v>
      </c>
      <c r="S156" s="223">
        <v>0</v>
      </c>
      <c r="T156" s="224">
        <f>S156*H156</f>
        <v>0</v>
      </c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R156" s="225" t="s">
        <v>205</v>
      </c>
      <c r="AT156" s="225" t="s">
        <v>200</v>
      </c>
      <c r="AU156" s="225" t="s">
        <v>82</v>
      </c>
      <c r="AY156" s="19" t="s">
        <v>198</v>
      </c>
      <c r="BE156" s="226">
        <f>IF(N156="základní",J156,0)</f>
        <v>0</v>
      </c>
      <c r="BF156" s="226">
        <f>IF(N156="snížená",J156,0)</f>
        <v>0</v>
      </c>
      <c r="BG156" s="226">
        <f>IF(N156="zákl. přenesená",J156,0)</f>
        <v>0</v>
      </c>
      <c r="BH156" s="226">
        <f>IF(N156="sníž. přenesená",J156,0)</f>
        <v>0</v>
      </c>
      <c r="BI156" s="226">
        <f>IF(N156="nulová",J156,0)</f>
        <v>0</v>
      </c>
      <c r="BJ156" s="19" t="s">
        <v>80</v>
      </c>
      <c r="BK156" s="226">
        <f>ROUND(I156*H156,2)</f>
        <v>0</v>
      </c>
      <c r="BL156" s="19" t="s">
        <v>205</v>
      </c>
      <c r="BM156" s="225" t="s">
        <v>619</v>
      </c>
    </row>
    <row r="157" s="2" customFormat="1">
      <c r="A157" s="40"/>
      <c r="B157" s="41"/>
      <c r="C157" s="42"/>
      <c r="D157" s="234" t="s">
        <v>780</v>
      </c>
      <c r="E157" s="42"/>
      <c r="F157" s="275" t="s">
        <v>3900</v>
      </c>
      <c r="G157" s="42"/>
      <c r="H157" s="42"/>
      <c r="I157" s="229"/>
      <c r="J157" s="42"/>
      <c r="K157" s="42"/>
      <c r="L157" s="46"/>
      <c r="M157" s="230"/>
      <c r="N157" s="231"/>
      <c r="O157" s="86"/>
      <c r="P157" s="86"/>
      <c r="Q157" s="86"/>
      <c r="R157" s="86"/>
      <c r="S157" s="86"/>
      <c r="T157" s="87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T157" s="19" t="s">
        <v>780</v>
      </c>
      <c r="AU157" s="19" t="s">
        <v>82</v>
      </c>
    </row>
    <row r="158" s="2" customFormat="1" ht="16.5" customHeight="1">
      <c r="A158" s="40"/>
      <c r="B158" s="41"/>
      <c r="C158" s="214" t="s">
        <v>352</v>
      </c>
      <c r="D158" s="214" t="s">
        <v>200</v>
      </c>
      <c r="E158" s="215" t="s">
        <v>3901</v>
      </c>
      <c r="F158" s="216" t="s">
        <v>3902</v>
      </c>
      <c r="G158" s="217" t="s">
        <v>1459</v>
      </c>
      <c r="H158" s="218">
        <v>1</v>
      </c>
      <c r="I158" s="219"/>
      <c r="J158" s="220">
        <f>ROUND(I158*H158,2)</f>
        <v>0</v>
      </c>
      <c r="K158" s="216" t="s">
        <v>19</v>
      </c>
      <c r="L158" s="46"/>
      <c r="M158" s="221" t="s">
        <v>19</v>
      </c>
      <c r="N158" s="222" t="s">
        <v>44</v>
      </c>
      <c r="O158" s="86"/>
      <c r="P158" s="223">
        <f>O158*H158</f>
        <v>0</v>
      </c>
      <c r="Q158" s="223">
        <v>0</v>
      </c>
      <c r="R158" s="223">
        <f>Q158*H158</f>
        <v>0</v>
      </c>
      <c r="S158" s="223">
        <v>0</v>
      </c>
      <c r="T158" s="224">
        <f>S158*H158</f>
        <v>0</v>
      </c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R158" s="225" t="s">
        <v>205</v>
      </c>
      <c r="AT158" s="225" t="s">
        <v>200</v>
      </c>
      <c r="AU158" s="225" t="s">
        <v>82</v>
      </c>
      <c r="AY158" s="19" t="s">
        <v>198</v>
      </c>
      <c r="BE158" s="226">
        <f>IF(N158="základní",J158,0)</f>
        <v>0</v>
      </c>
      <c r="BF158" s="226">
        <f>IF(N158="snížená",J158,0)</f>
        <v>0</v>
      </c>
      <c r="BG158" s="226">
        <f>IF(N158="zákl. přenesená",J158,0)</f>
        <v>0</v>
      </c>
      <c r="BH158" s="226">
        <f>IF(N158="sníž. přenesená",J158,0)</f>
        <v>0</v>
      </c>
      <c r="BI158" s="226">
        <f>IF(N158="nulová",J158,0)</f>
        <v>0</v>
      </c>
      <c r="BJ158" s="19" t="s">
        <v>80</v>
      </c>
      <c r="BK158" s="226">
        <f>ROUND(I158*H158,2)</f>
        <v>0</v>
      </c>
      <c r="BL158" s="19" t="s">
        <v>205</v>
      </c>
      <c r="BM158" s="225" t="s">
        <v>634</v>
      </c>
    </row>
    <row r="159" s="2" customFormat="1">
      <c r="A159" s="40"/>
      <c r="B159" s="41"/>
      <c r="C159" s="42"/>
      <c r="D159" s="234" t="s">
        <v>780</v>
      </c>
      <c r="E159" s="42"/>
      <c r="F159" s="275" t="s">
        <v>3903</v>
      </c>
      <c r="G159" s="42"/>
      <c r="H159" s="42"/>
      <c r="I159" s="229"/>
      <c r="J159" s="42"/>
      <c r="K159" s="42"/>
      <c r="L159" s="46"/>
      <c r="M159" s="230"/>
      <c r="N159" s="231"/>
      <c r="O159" s="86"/>
      <c r="P159" s="86"/>
      <c r="Q159" s="86"/>
      <c r="R159" s="86"/>
      <c r="S159" s="86"/>
      <c r="T159" s="87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T159" s="19" t="s">
        <v>780</v>
      </c>
      <c r="AU159" s="19" t="s">
        <v>82</v>
      </c>
    </row>
    <row r="160" s="12" customFormat="1" ht="22.8" customHeight="1">
      <c r="A160" s="12"/>
      <c r="B160" s="198"/>
      <c r="C160" s="199"/>
      <c r="D160" s="200" t="s">
        <v>72</v>
      </c>
      <c r="E160" s="212" t="s">
        <v>3904</v>
      </c>
      <c r="F160" s="212" t="s">
        <v>3905</v>
      </c>
      <c r="G160" s="199"/>
      <c r="H160" s="199"/>
      <c r="I160" s="202"/>
      <c r="J160" s="213">
        <f>BK160</f>
        <v>0</v>
      </c>
      <c r="K160" s="199"/>
      <c r="L160" s="204"/>
      <c r="M160" s="205"/>
      <c r="N160" s="206"/>
      <c r="O160" s="206"/>
      <c r="P160" s="207">
        <f>SUM(P161:P169)</f>
        <v>0</v>
      </c>
      <c r="Q160" s="206"/>
      <c r="R160" s="207">
        <f>SUM(R161:R169)</f>
        <v>0</v>
      </c>
      <c r="S160" s="206"/>
      <c r="T160" s="208">
        <f>SUM(T161:T169)</f>
        <v>0</v>
      </c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R160" s="209" t="s">
        <v>80</v>
      </c>
      <c r="AT160" s="210" t="s">
        <v>72</v>
      </c>
      <c r="AU160" s="210" t="s">
        <v>80</v>
      </c>
      <c r="AY160" s="209" t="s">
        <v>198</v>
      </c>
      <c r="BK160" s="211">
        <f>SUM(BK161:BK169)</f>
        <v>0</v>
      </c>
    </row>
    <row r="161" s="2" customFormat="1" ht="24.15" customHeight="1">
      <c r="A161" s="40"/>
      <c r="B161" s="41"/>
      <c r="C161" s="214" t="s">
        <v>358</v>
      </c>
      <c r="D161" s="214" t="s">
        <v>200</v>
      </c>
      <c r="E161" s="215" t="s">
        <v>3906</v>
      </c>
      <c r="F161" s="216" t="s">
        <v>3907</v>
      </c>
      <c r="G161" s="217" t="s">
        <v>2162</v>
      </c>
      <c r="H161" s="218">
        <v>1</v>
      </c>
      <c r="I161" s="219"/>
      <c r="J161" s="220">
        <f>ROUND(I161*H161,2)</f>
        <v>0</v>
      </c>
      <c r="K161" s="216" t="s">
        <v>19</v>
      </c>
      <c r="L161" s="46"/>
      <c r="M161" s="221" t="s">
        <v>19</v>
      </c>
      <c r="N161" s="222" t="s">
        <v>44</v>
      </c>
      <c r="O161" s="86"/>
      <c r="P161" s="223">
        <f>O161*H161</f>
        <v>0</v>
      </c>
      <c r="Q161" s="223">
        <v>0</v>
      </c>
      <c r="R161" s="223">
        <f>Q161*H161</f>
        <v>0</v>
      </c>
      <c r="S161" s="223">
        <v>0</v>
      </c>
      <c r="T161" s="224">
        <f>S161*H161</f>
        <v>0</v>
      </c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R161" s="225" t="s">
        <v>205</v>
      </c>
      <c r="AT161" s="225" t="s">
        <v>200</v>
      </c>
      <c r="AU161" s="225" t="s">
        <v>82</v>
      </c>
      <c r="AY161" s="19" t="s">
        <v>198</v>
      </c>
      <c r="BE161" s="226">
        <f>IF(N161="základní",J161,0)</f>
        <v>0</v>
      </c>
      <c r="BF161" s="226">
        <f>IF(N161="snížená",J161,0)</f>
        <v>0</v>
      </c>
      <c r="BG161" s="226">
        <f>IF(N161="zákl. přenesená",J161,0)</f>
        <v>0</v>
      </c>
      <c r="BH161" s="226">
        <f>IF(N161="sníž. přenesená",J161,0)</f>
        <v>0</v>
      </c>
      <c r="BI161" s="226">
        <f>IF(N161="nulová",J161,0)</f>
        <v>0</v>
      </c>
      <c r="BJ161" s="19" t="s">
        <v>80</v>
      </c>
      <c r="BK161" s="226">
        <f>ROUND(I161*H161,2)</f>
        <v>0</v>
      </c>
      <c r="BL161" s="19" t="s">
        <v>205</v>
      </c>
      <c r="BM161" s="225" t="s">
        <v>656</v>
      </c>
    </row>
    <row r="162" s="2" customFormat="1">
      <c r="A162" s="40"/>
      <c r="B162" s="41"/>
      <c r="C162" s="42"/>
      <c r="D162" s="234" t="s">
        <v>780</v>
      </c>
      <c r="E162" s="42"/>
      <c r="F162" s="275" t="s">
        <v>3908</v>
      </c>
      <c r="G162" s="42"/>
      <c r="H162" s="42"/>
      <c r="I162" s="229"/>
      <c r="J162" s="42"/>
      <c r="K162" s="42"/>
      <c r="L162" s="46"/>
      <c r="M162" s="230"/>
      <c r="N162" s="231"/>
      <c r="O162" s="86"/>
      <c r="P162" s="86"/>
      <c r="Q162" s="86"/>
      <c r="R162" s="86"/>
      <c r="S162" s="86"/>
      <c r="T162" s="87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T162" s="19" t="s">
        <v>780</v>
      </c>
      <c r="AU162" s="19" t="s">
        <v>82</v>
      </c>
    </row>
    <row r="163" s="2" customFormat="1" ht="21.75" customHeight="1">
      <c r="A163" s="40"/>
      <c r="B163" s="41"/>
      <c r="C163" s="214" t="s">
        <v>365</v>
      </c>
      <c r="D163" s="214" t="s">
        <v>200</v>
      </c>
      <c r="E163" s="215" t="s">
        <v>3909</v>
      </c>
      <c r="F163" s="216" t="s">
        <v>3910</v>
      </c>
      <c r="G163" s="217" t="s">
        <v>2162</v>
      </c>
      <c r="H163" s="218">
        <v>1</v>
      </c>
      <c r="I163" s="219"/>
      <c r="J163" s="220">
        <f>ROUND(I163*H163,2)</f>
        <v>0</v>
      </c>
      <c r="K163" s="216" t="s">
        <v>19</v>
      </c>
      <c r="L163" s="46"/>
      <c r="M163" s="221" t="s">
        <v>19</v>
      </c>
      <c r="N163" s="222" t="s">
        <v>44</v>
      </c>
      <c r="O163" s="86"/>
      <c r="P163" s="223">
        <f>O163*H163</f>
        <v>0</v>
      </c>
      <c r="Q163" s="223">
        <v>0</v>
      </c>
      <c r="R163" s="223">
        <f>Q163*H163</f>
        <v>0</v>
      </c>
      <c r="S163" s="223">
        <v>0</v>
      </c>
      <c r="T163" s="224">
        <f>S163*H163</f>
        <v>0</v>
      </c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R163" s="225" t="s">
        <v>205</v>
      </c>
      <c r="AT163" s="225" t="s">
        <v>200</v>
      </c>
      <c r="AU163" s="225" t="s">
        <v>82</v>
      </c>
      <c r="AY163" s="19" t="s">
        <v>198</v>
      </c>
      <c r="BE163" s="226">
        <f>IF(N163="základní",J163,0)</f>
        <v>0</v>
      </c>
      <c r="BF163" s="226">
        <f>IF(N163="snížená",J163,0)</f>
        <v>0</v>
      </c>
      <c r="BG163" s="226">
        <f>IF(N163="zákl. přenesená",J163,0)</f>
        <v>0</v>
      </c>
      <c r="BH163" s="226">
        <f>IF(N163="sníž. přenesená",J163,0)</f>
        <v>0</v>
      </c>
      <c r="BI163" s="226">
        <f>IF(N163="nulová",J163,0)</f>
        <v>0</v>
      </c>
      <c r="BJ163" s="19" t="s">
        <v>80</v>
      </c>
      <c r="BK163" s="226">
        <f>ROUND(I163*H163,2)</f>
        <v>0</v>
      </c>
      <c r="BL163" s="19" t="s">
        <v>205</v>
      </c>
      <c r="BM163" s="225" t="s">
        <v>666</v>
      </c>
    </row>
    <row r="164" s="2" customFormat="1" ht="21.75" customHeight="1">
      <c r="A164" s="40"/>
      <c r="B164" s="41"/>
      <c r="C164" s="214" t="s">
        <v>371</v>
      </c>
      <c r="D164" s="214" t="s">
        <v>200</v>
      </c>
      <c r="E164" s="215" t="s">
        <v>3894</v>
      </c>
      <c r="F164" s="216" t="s">
        <v>3895</v>
      </c>
      <c r="G164" s="217" t="s">
        <v>2162</v>
      </c>
      <c r="H164" s="218">
        <v>1</v>
      </c>
      <c r="I164" s="219"/>
      <c r="J164" s="220">
        <f>ROUND(I164*H164,2)</f>
        <v>0</v>
      </c>
      <c r="K164" s="216" t="s">
        <v>19</v>
      </c>
      <c r="L164" s="46"/>
      <c r="M164" s="221" t="s">
        <v>19</v>
      </c>
      <c r="N164" s="222" t="s">
        <v>44</v>
      </c>
      <c r="O164" s="86"/>
      <c r="P164" s="223">
        <f>O164*H164</f>
        <v>0</v>
      </c>
      <c r="Q164" s="223">
        <v>0</v>
      </c>
      <c r="R164" s="223">
        <f>Q164*H164</f>
        <v>0</v>
      </c>
      <c r="S164" s="223">
        <v>0</v>
      </c>
      <c r="T164" s="224">
        <f>S164*H164</f>
        <v>0</v>
      </c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R164" s="225" t="s">
        <v>205</v>
      </c>
      <c r="AT164" s="225" t="s">
        <v>200</v>
      </c>
      <c r="AU164" s="225" t="s">
        <v>82</v>
      </c>
      <c r="AY164" s="19" t="s">
        <v>198</v>
      </c>
      <c r="BE164" s="226">
        <f>IF(N164="základní",J164,0)</f>
        <v>0</v>
      </c>
      <c r="BF164" s="226">
        <f>IF(N164="snížená",J164,0)</f>
        <v>0</v>
      </c>
      <c r="BG164" s="226">
        <f>IF(N164="zákl. přenesená",J164,0)</f>
        <v>0</v>
      </c>
      <c r="BH164" s="226">
        <f>IF(N164="sníž. přenesená",J164,0)</f>
        <v>0</v>
      </c>
      <c r="BI164" s="226">
        <f>IF(N164="nulová",J164,0)</f>
        <v>0</v>
      </c>
      <c r="BJ164" s="19" t="s">
        <v>80</v>
      </c>
      <c r="BK164" s="226">
        <f>ROUND(I164*H164,2)</f>
        <v>0</v>
      </c>
      <c r="BL164" s="19" t="s">
        <v>205</v>
      </c>
      <c r="BM164" s="225" t="s">
        <v>676</v>
      </c>
    </row>
    <row r="165" s="2" customFormat="1" ht="16.5" customHeight="1">
      <c r="A165" s="40"/>
      <c r="B165" s="41"/>
      <c r="C165" s="214" t="s">
        <v>376</v>
      </c>
      <c r="D165" s="214" t="s">
        <v>200</v>
      </c>
      <c r="E165" s="215" t="s">
        <v>3896</v>
      </c>
      <c r="F165" s="216" t="s">
        <v>3897</v>
      </c>
      <c r="G165" s="217" t="s">
        <v>2162</v>
      </c>
      <c r="H165" s="218">
        <v>5</v>
      </c>
      <c r="I165" s="219"/>
      <c r="J165" s="220">
        <f>ROUND(I165*H165,2)</f>
        <v>0</v>
      </c>
      <c r="K165" s="216" t="s">
        <v>19</v>
      </c>
      <c r="L165" s="46"/>
      <c r="M165" s="221" t="s">
        <v>19</v>
      </c>
      <c r="N165" s="222" t="s">
        <v>44</v>
      </c>
      <c r="O165" s="86"/>
      <c r="P165" s="223">
        <f>O165*H165</f>
        <v>0</v>
      </c>
      <c r="Q165" s="223">
        <v>0</v>
      </c>
      <c r="R165" s="223">
        <f>Q165*H165</f>
        <v>0</v>
      </c>
      <c r="S165" s="223">
        <v>0</v>
      </c>
      <c r="T165" s="224">
        <f>S165*H165</f>
        <v>0</v>
      </c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R165" s="225" t="s">
        <v>205</v>
      </c>
      <c r="AT165" s="225" t="s">
        <v>200</v>
      </c>
      <c r="AU165" s="225" t="s">
        <v>82</v>
      </c>
      <c r="AY165" s="19" t="s">
        <v>198</v>
      </c>
      <c r="BE165" s="226">
        <f>IF(N165="základní",J165,0)</f>
        <v>0</v>
      </c>
      <c r="BF165" s="226">
        <f>IF(N165="snížená",J165,0)</f>
        <v>0</v>
      </c>
      <c r="BG165" s="226">
        <f>IF(N165="zákl. přenesená",J165,0)</f>
        <v>0</v>
      </c>
      <c r="BH165" s="226">
        <f>IF(N165="sníž. přenesená",J165,0)</f>
        <v>0</v>
      </c>
      <c r="BI165" s="226">
        <f>IF(N165="nulová",J165,0)</f>
        <v>0</v>
      </c>
      <c r="BJ165" s="19" t="s">
        <v>80</v>
      </c>
      <c r="BK165" s="226">
        <f>ROUND(I165*H165,2)</f>
        <v>0</v>
      </c>
      <c r="BL165" s="19" t="s">
        <v>205</v>
      </c>
      <c r="BM165" s="225" t="s">
        <v>686</v>
      </c>
    </row>
    <row r="166" s="2" customFormat="1" ht="16.5" customHeight="1">
      <c r="A166" s="40"/>
      <c r="B166" s="41"/>
      <c r="C166" s="214" t="s">
        <v>382</v>
      </c>
      <c r="D166" s="214" t="s">
        <v>200</v>
      </c>
      <c r="E166" s="215" t="s">
        <v>3911</v>
      </c>
      <c r="F166" s="216" t="s">
        <v>3899</v>
      </c>
      <c r="G166" s="217" t="s">
        <v>1459</v>
      </c>
      <c r="H166" s="218">
        <v>1</v>
      </c>
      <c r="I166" s="219"/>
      <c r="J166" s="220">
        <f>ROUND(I166*H166,2)</f>
        <v>0</v>
      </c>
      <c r="K166" s="216" t="s">
        <v>19</v>
      </c>
      <c r="L166" s="46"/>
      <c r="M166" s="221" t="s">
        <v>19</v>
      </c>
      <c r="N166" s="222" t="s">
        <v>44</v>
      </c>
      <c r="O166" s="86"/>
      <c r="P166" s="223">
        <f>O166*H166</f>
        <v>0</v>
      </c>
      <c r="Q166" s="223">
        <v>0</v>
      </c>
      <c r="R166" s="223">
        <f>Q166*H166</f>
        <v>0</v>
      </c>
      <c r="S166" s="223">
        <v>0</v>
      </c>
      <c r="T166" s="224">
        <f>S166*H166</f>
        <v>0</v>
      </c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R166" s="225" t="s">
        <v>205</v>
      </c>
      <c r="AT166" s="225" t="s">
        <v>200</v>
      </c>
      <c r="AU166" s="225" t="s">
        <v>82</v>
      </c>
      <c r="AY166" s="19" t="s">
        <v>198</v>
      </c>
      <c r="BE166" s="226">
        <f>IF(N166="základní",J166,0)</f>
        <v>0</v>
      </c>
      <c r="BF166" s="226">
        <f>IF(N166="snížená",J166,0)</f>
        <v>0</v>
      </c>
      <c r="BG166" s="226">
        <f>IF(N166="zákl. přenesená",J166,0)</f>
        <v>0</v>
      </c>
      <c r="BH166" s="226">
        <f>IF(N166="sníž. přenesená",J166,0)</f>
        <v>0</v>
      </c>
      <c r="BI166" s="226">
        <f>IF(N166="nulová",J166,0)</f>
        <v>0</v>
      </c>
      <c r="BJ166" s="19" t="s">
        <v>80</v>
      </c>
      <c r="BK166" s="226">
        <f>ROUND(I166*H166,2)</f>
        <v>0</v>
      </c>
      <c r="BL166" s="19" t="s">
        <v>205</v>
      </c>
      <c r="BM166" s="225" t="s">
        <v>697</v>
      </c>
    </row>
    <row r="167" s="2" customFormat="1">
      <c r="A167" s="40"/>
      <c r="B167" s="41"/>
      <c r="C167" s="42"/>
      <c r="D167" s="234" t="s">
        <v>780</v>
      </c>
      <c r="E167" s="42"/>
      <c r="F167" s="275" t="s">
        <v>3912</v>
      </c>
      <c r="G167" s="42"/>
      <c r="H167" s="42"/>
      <c r="I167" s="229"/>
      <c r="J167" s="42"/>
      <c r="K167" s="42"/>
      <c r="L167" s="46"/>
      <c r="M167" s="230"/>
      <c r="N167" s="231"/>
      <c r="O167" s="86"/>
      <c r="P167" s="86"/>
      <c r="Q167" s="86"/>
      <c r="R167" s="86"/>
      <c r="S167" s="86"/>
      <c r="T167" s="87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T167" s="19" t="s">
        <v>780</v>
      </c>
      <c r="AU167" s="19" t="s">
        <v>82</v>
      </c>
    </row>
    <row r="168" s="2" customFormat="1" ht="16.5" customHeight="1">
      <c r="A168" s="40"/>
      <c r="B168" s="41"/>
      <c r="C168" s="214" t="s">
        <v>388</v>
      </c>
      <c r="D168" s="214" t="s">
        <v>200</v>
      </c>
      <c r="E168" s="215" t="s">
        <v>3913</v>
      </c>
      <c r="F168" s="216" t="s">
        <v>3902</v>
      </c>
      <c r="G168" s="217" t="s">
        <v>1459</v>
      </c>
      <c r="H168" s="218">
        <v>1</v>
      </c>
      <c r="I168" s="219"/>
      <c r="J168" s="220">
        <f>ROUND(I168*H168,2)</f>
        <v>0</v>
      </c>
      <c r="K168" s="216" t="s">
        <v>19</v>
      </c>
      <c r="L168" s="46"/>
      <c r="M168" s="221" t="s">
        <v>19</v>
      </c>
      <c r="N168" s="222" t="s">
        <v>44</v>
      </c>
      <c r="O168" s="86"/>
      <c r="P168" s="223">
        <f>O168*H168</f>
        <v>0</v>
      </c>
      <c r="Q168" s="223">
        <v>0</v>
      </c>
      <c r="R168" s="223">
        <f>Q168*H168</f>
        <v>0</v>
      </c>
      <c r="S168" s="223">
        <v>0</v>
      </c>
      <c r="T168" s="224">
        <f>S168*H168</f>
        <v>0</v>
      </c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R168" s="225" t="s">
        <v>205</v>
      </c>
      <c r="AT168" s="225" t="s">
        <v>200</v>
      </c>
      <c r="AU168" s="225" t="s">
        <v>82</v>
      </c>
      <c r="AY168" s="19" t="s">
        <v>198</v>
      </c>
      <c r="BE168" s="226">
        <f>IF(N168="základní",J168,0)</f>
        <v>0</v>
      </c>
      <c r="BF168" s="226">
        <f>IF(N168="snížená",J168,0)</f>
        <v>0</v>
      </c>
      <c r="BG168" s="226">
        <f>IF(N168="zákl. přenesená",J168,0)</f>
        <v>0</v>
      </c>
      <c r="BH168" s="226">
        <f>IF(N168="sníž. přenesená",J168,0)</f>
        <v>0</v>
      </c>
      <c r="BI168" s="226">
        <f>IF(N168="nulová",J168,0)</f>
        <v>0</v>
      </c>
      <c r="BJ168" s="19" t="s">
        <v>80</v>
      </c>
      <c r="BK168" s="226">
        <f>ROUND(I168*H168,2)</f>
        <v>0</v>
      </c>
      <c r="BL168" s="19" t="s">
        <v>205</v>
      </c>
      <c r="BM168" s="225" t="s">
        <v>706</v>
      </c>
    </row>
    <row r="169" s="2" customFormat="1">
      <c r="A169" s="40"/>
      <c r="B169" s="41"/>
      <c r="C169" s="42"/>
      <c r="D169" s="234" t="s">
        <v>780</v>
      </c>
      <c r="E169" s="42"/>
      <c r="F169" s="275" t="s">
        <v>3903</v>
      </c>
      <c r="G169" s="42"/>
      <c r="H169" s="42"/>
      <c r="I169" s="229"/>
      <c r="J169" s="42"/>
      <c r="K169" s="42"/>
      <c r="L169" s="46"/>
      <c r="M169" s="230"/>
      <c r="N169" s="231"/>
      <c r="O169" s="86"/>
      <c r="P169" s="86"/>
      <c r="Q169" s="86"/>
      <c r="R169" s="86"/>
      <c r="S169" s="86"/>
      <c r="T169" s="87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T169" s="19" t="s">
        <v>780</v>
      </c>
      <c r="AU169" s="19" t="s">
        <v>82</v>
      </c>
    </row>
    <row r="170" s="12" customFormat="1" ht="22.8" customHeight="1">
      <c r="A170" s="12"/>
      <c r="B170" s="198"/>
      <c r="C170" s="199"/>
      <c r="D170" s="200" t="s">
        <v>72</v>
      </c>
      <c r="E170" s="212" t="s">
        <v>3914</v>
      </c>
      <c r="F170" s="212" t="s">
        <v>3915</v>
      </c>
      <c r="G170" s="199"/>
      <c r="H170" s="199"/>
      <c r="I170" s="202"/>
      <c r="J170" s="213">
        <f>BK170</f>
        <v>0</v>
      </c>
      <c r="K170" s="199"/>
      <c r="L170" s="204"/>
      <c r="M170" s="205"/>
      <c r="N170" s="206"/>
      <c r="O170" s="206"/>
      <c r="P170" s="207">
        <f>SUM(P171:P188)</f>
        <v>0</v>
      </c>
      <c r="Q170" s="206"/>
      <c r="R170" s="207">
        <f>SUM(R171:R188)</f>
        <v>0</v>
      </c>
      <c r="S170" s="206"/>
      <c r="T170" s="208">
        <f>SUM(T171:T188)</f>
        <v>0</v>
      </c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R170" s="209" t="s">
        <v>80</v>
      </c>
      <c r="AT170" s="210" t="s">
        <v>72</v>
      </c>
      <c r="AU170" s="210" t="s">
        <v>80</v>
      </c>
      <c r="AY170" s="209" t="s">
        <v>198</v>
      </c>
      <c r="BK170" s="211">
        <f>SUM(BK171:BK188)</f>
        <v>0</v>
      </c>
    </row>
    <row r="171" s="2" customFormat="1" ht="24.15" customHeight="1">
      <c r="A171" s="40"/>
      <c r="B171" s="41"/>
      <c r="C171" s="214" t="s">
        <v>394</v>
      </c>
      <c r="D171" s="214" t="s">
        <v>200</v>
      </c>
      <c r="E171" s="215" t="s">
        <v>3906</v>
      </c>
      <c r="F171" s="216" t="s">
        <v>3907</v>
      </c>
      <c r="G171" s="217" t="s">
        <v>2162</v>
      </c>
      <c r="H171" s="218">
        <v>1</v>
      </c>
      <c r="I171" s="219"/>
      <c r="J171" s="220">
        <f>ROUND(I171*H171,2)</f>
        <v>0</v>
      </c>
      <c r="K171" s="216" t="s">
        <v>19</v>
      </c>
      <c r="L171" s="46"/>
      <c r="M171" s="221" t="s">
        <v>19</v>
      </c>
      <c r="N171" s="222" t="s">
        <v>44</v>
      </c>
      <c r="O171" s="86"/>
      <c r="P171" s="223">
        <f>O171*H171</f>
        <v>0</v>
      </c>
      <c r="Q171" s="223">
        <v>0</v>
      </c>
      <c r="R171" s="223">
        <f>Q171*H171</f>
        <v>0</v>
      </c>
      <c r="S171" s="223">
        <v>0</v>
      </c>
      <c r="T171" s="224">
        <f>S171*H171</f>
        <v>0</v>
      </c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R171" s="225" t="s">
        <v>205</v>
      </c>
      <c r="AT171" s="225" t="s">
        <v>200</v>
      </c>
      <c r="AU171" s="225" t="s">
        <v>82</v>
      </c>
      <c r="AY171" s="19" t="s">
        <v>198</v>
      </c>
      <c r="BE171" s="226">
        <f>IF(N171="základní",J171,0)</f>
        <v>0</v>
      </c>
      <c r="BF171" s="226">
        <f>IF(N171="snížená",J171,0)</f>
        <v>0</v>
      </c>
      <c r="BG171" s="226">
        <f>IF(N171="zákl. přenesená",J171,0)</f>
        <v>0</v>
      </c>
      <c r="BH171" s="226">
        <f>IF(N171="sníž. přenesená",J171,0)</f>
        <v>0</v>
      </c>
      <c r="BI171" s="226">
        <f>IF(N171="nulová",J171,0)</f>
        <v>0</v>
      </c>
      <c r="BJ171" s="19" t="s">
        <v>80</v>
      </c>
      <c r="BK171" s="226">
        <f>ROUND(I171*H171,2)</f>
        <v>0</v>
      </c>
      <c r="BL171" s="19" t="s">
        <v>205</v>
      </c>
      <c r="BM171" s="225" t="s">
        <v>716</v>
      </c>
    </row>
    <row r="172" s="2" customFormat="1">
      <c r="A172" s="40"/>
      <c r="B172" s="41"/>
      <c r="C172" s="42"/>
      <c r="D172" s="234" t="s">
        <v>780</v>
      </c>
      <c r="E172" s="42"/>
      <c r="F172" s="275" t="s">
        <v>3908</v>
      </c>
      <c r="G172" s="42"/>
      <c r="H172" s="42"/>
      <c r="I172" s="229"/>
      <c r="J172" s="42"/>
      <c r="K172" s="42"/>
      <c r="L172" s="46"/>
      <c r="M172" s="230"/>
      <c r="N172" s="231"/>
      <c r="O172" s="86"/>
      <c r="P172" s="86"/>
      <c r="Q172" s="86"/>
      <c r="R172" s="86"/>
      <c r="S172" s="86"/>
      <c r="T172" s="87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T172" s="19" t="s">
        <v>780</v>
      </c>
      <c r="AU172" s="19" t="s">
        <v>82</v>
      </c>
    </row>
    <row r="173" s="2" customFormat="1" ht="21.75" customHeight="1">
      <c r="A173" s="40"/>
      <c r="B173" s="41"/>
      <c r="C173" s="214" t="s">
        <v>399</v>
      </c>
      <c r="D173" s="214" t="s">
        <v>200</v>
      </c>
      <c r="E173" s="215" t="s">
        <v>3909</v>
      </c>
      <c r="F173" s="216" t="s">
        <v>3910</v>
      </c>
      <c r="G173" s="217" t="s">
        <v>2162</v>
      </c>
      <c r="H173" s="218">
        <v>1</v>
      </c>
      <c r="I173" s="219"/>
      <c r="J173" s="220">
        <f>ROUND(I173*H173,2)</f>
        <v>0</v>
      </c>
      <c r="K173" s="216" t="s">
        <v>19</v>
      </c>
      <c r="L173" s="46"/>
      <c r="M173" s="221" t="s">
        <v>19</v>
      </c>
      <c r="N173" s="222" t="s">
        <v>44</v>
      </c>
      <c r="O173" s="86"/>
      <c r="P173" s="223">
        <f>O173*H173</f>
        <v>0</v>
      </c>
      <c r="Q173" s="223">
        <v>0</v>
      </c>
      <c r="R173" s="223">
        <f>Q173*H173</f>
        <v>0</v>
      </c>
      <c r="S173" s="223">
        <v>0</v>
      </c>
      <c r="T173" s="224">
        <f>S173*H173</f>
        <v>0</v>
      </c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R173" s="225" t="s">
        <v>205</v>
      </c>
      <c r="AT173" s="225" t="s">
        <v>200</v>
      </c>
      <c r="AU173" s="225" t="s">
        <v>82</v>
      </c>
      <c r="AY173" s="19" t="s">
        <v>198</v>
      </c>
      <c r="BE173" s="226">
        <f>IF(N173="základní",J173,0)</f>
        <v>0</v>
      </c>
      <c r="BF173" s="226">
        <f>IF(N173="snížená",J173,0)</f>
        <v>0</v>
      </c>
      <c r="BG173" s="226">
        <f>IF(N173="zákl. přenesená",J173,0)</f>
        <v>0</v>
      </c>
      <c r="BH173" s="226">
        <f>IF(N173="sníž. přenesená",J173,0)</f>
        <v>0</v>
      </c>
      <c r="BI173" s="226">
        <f>IF(N173="nulová",J173,0)</f>
        <v>0</v>
      </c>
      <c r="BJ173" s="19" t="s">
        <v>80</v>
      </c>
      <c r="BK173" s="226">
        <f>ROUND(I173*H173,2)</f>
        <v>0</v>
      </c>
      <c r="BL173" s="19" t="s">
        <v>205</v>
      </c>
      <c r="BM173" s="225" t="s">
        <v>726</v>
      </c>
    </row>
    <row r="174" s="2" customFormat="1" ht="21.75" customHeight="1">
      <c r="A174" s="40"/>
      <c r="B174" s="41"/>
      <c r="C174" s="214" t="s">
        <v>404</v>
      </c>
      <c r="D174" s="214" t="s">
        <v>200</v>
      </c>
      <c r="E174" s="215" t="s">
        <v>3894</v>
      </c>
      <c r="F174" s="216" t="s">
        <v>3895</v>
      </c>
      <c r="G174" s="217" t="s">
        <v>2162</v>
      </c>
      <c r="H174" s="218">
        <v>5</v>
      </c>
      <c r="I174" s="219"/>
      <c r="J174" s="220">
        <f>ROUND(I174*H174,2)</f>
        <v>0</v>
      </c>
      <c r="K174" s="216" t="s">
        <v>19</v>
      </c>
      <c r="L174" s="46"/>
      <c r="M174" s="221" t="s">
        <v>19</v>
      </c>
      <c r="N174" s="222" t="s">
        <v>44</v>
      </c>
      <c r="O174" s="86"/>
      <c r="P174" s="223">
        <f>O174*H174</f>
        <v>0</v>
      </c>
      <c r="Q174" s="223">
        <v>0</v>
      </c>
      <c r="R174" s="223">
        <f>Q174*H174</f>
        <v>0</v>
      </c>
      <c r="S174" s="223">
        <v>0</v>
      </c>
      <c r="T174" s="224">
        <f>S174*H174</f>
        <v>0</v>
      </c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R174" s="225" t="s">
        <v>205</v>
      </c>
      <c r="AT174" s="225" t="s">
        <v>200</v>
      </c>
      <c r="AU174" s="225" t="s">
        <v>82</v>
      </c>
      <c r="AY174" s="19" t="s">
        <v>198</v>
      </c>
      <c r="BE174" s="226">
        <f>IF(N174="základní",J174,0)</f>
        <v>0</v>
      </c>
      <c r="BF174" s="226">
        <f>IF(N174="snížená",J174,0)</f>
        <v>0</v>
      </c>
      <c r="BG174" s="226">
        <f>IF(N174="zákl. přenesená",J174,0)</f>
        <v>0</v>
      </c>
      <c r="BH174" s="226">
        <f>IF(N174="sníž. přenesená",J174,0)</f>
        <v>0</v>
      </c>
      <c r="BI174" s="226">
        <f>IF(N174="nulová",J174,0)</f>
        <v>0</v>
      </c>
      <c r="BJ174" s="19" t="s">
        <v>80</v>
      </c>
      <c r="BK174" s="226">
        <f>ROUND(I174*H174,2)</f>
        <v>0</v>
      </c>
      <c r="BL174" s="19" t="s">
        <v>205</v>
      </c>
      <c r="BM174" s="225" t="s">
        <v>749</v>
      </c>
    </row>
    <row r="175" s="2" customFormat="1" ht="16.5" customHeight="1">
      <c r="A175" s="40"/>
      <c r="B175" s="41"/>
      <c r="C175" s="214" t="s">
        <v>411</v>
      </c>
      <c r="D175" s="214" t="s">
        <v>200</v>
      </c>
      <c r="E175" s="215" t="s">
        <v>3896</v>
      </c>
      <c r="F175" s="216" t="s">
        <v>3897</v>
      </c>
      <c r="G175" s="217" t="s">
        <v>2162</v>
      </c>
      <c r="H175" s="218">
        <v>11</v>
      </c>
      <c r="I175" s="219"/>
      <c r="J175" s="220">
        <f>ROUND(I175*H175,2)</f>
        <v>0</v>
      </c>
      <c r="K175" s="216" t="s">
        <v>19</v>
      </c>
      <c r="L175" s="46"/>
      <c r="M175" s="221" t="s">
        <v>19</v>
      </c>
      <c r="N175" s="222" t="s">
        <v>44</v>
      </c>
      <c r="O175" s="86"/>
      <c r="P175" s="223">
        <f>O175*H175</f>
        <v>0</v>
      </c>
      <c r="Q175" s="223">
        <v>0</v>
      </c>
      <c r="R175" s="223">
        <f>Q175*H175</f>
        <v>0</v>
      </c>
      <c r="S175" s="223">
        <v>0</v>
      </c>
      <c r="T175" s="224">
        <f>S175*H175</f>
        <v>0</v>
      </c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R175" s="225" t="s">
        <v>205</v>
      </c>
      <c r="AT175" s="225" t="s">
        <v>200</v>
      </c>
      <c r="AU175" s="225" t="s">
        <v>82</v>
      </c>
      <c r="AY175" s="19" t="s">
        <v>198</v>
      </c>
      <c r="BE175" s="226">
        <f>IF(N175="základní",J175,0)</f>
        <v>0</v>
      </c>
      <c r="BF175" s="226">
        <f>IF(N175="snížená",J175,0)</f>
        <v>0</v>
      </c>
      <c r="BG175" s="226">
        <f>IF(N175="zákl. přenesená",J175,0)</f>
        <v>0</v>
      </c>
      <c r="BH175" s="226">
        <f>IF(N175="sníž. přenesená",J175,0)</f>
        <v>0</v>
      </c>
      <c r="BI175" s="226">
        <f>IF(N175="nulová",J175,0)</f>
        <v>0</v>
      </c>
      <c r="BJ175" s="19" t="s">
        <v>80</v>
      </c>
      <c r="BK175" s="226">
        <f>ROUND(I175*H175,2)</f>
        <v>0</v>
      </c>
      <c r="BL175" s="19" t="s">
        <v>205</v>
      </c>
      <c r="BM175" s="225" t="s">
        <v>762</v>
      </c>
    </row>
    <row r="176" s="2" customFormat="1" ht="16.5" customHeight="1">
      <c r="A176" s="40"/>
      <c r="B176" s="41"/>
      <c r="C176" s="214" t="s">
        <v>418</v>
      </c>
      <c r="D176" s="214" t="s">
        <v>200</v>
      </c>
      <c r="E176" s="215" t="s">
        <v>3916</v>
      </c>
      <c r="F176" s="216" t="s">
        <v>3899</v>
      </c>
      <c r="G176" s="217" t="s">
        <v>1459</v>
      </c>
      <c r="H176" s="218">
        <v>1</v>
      </c>
      <c r="I176" s="219"/>
      <c r="J176" s="220">
        <f>ROUND(I176*H176,2)</f>
        <v>0</v>
      </c>
      <c r="K176" s="216" t="s">
        <v>19</v>
      </c>
      <c r="L176" s="46"/>
      <c r="M176" s="221" t="s">
        <v>19</v>
      </c>
      <c r="N176" s="222" t="s">
        <v>44</v>
      </c>
      <c r="O176" s="86"/>
      <c r="P176" s="223">
        <f>O176*H176</f>
        <v>0</v>
      </c>
      <c r="Q176" s="223">
        <v>0</v>
      </c>
      <c r="R176" s="223">
        <f>Q176*H176</f>
        <v>0</v>
      </c>
      <c r="S176" s="223">
        <v>0</v>
      </c>
      <c r="T176" s="224">
        <f>S176*H176</f>
        <v>0</v>
      </c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R176" s="225" t="s">
        <v>205</v>
      </c>
      <c r="AT176" s="225" t="s">
        <v>200</v>
      </c>
      <c r="AU176" s="225" t="s">
        <v>82</v>
      </c>
      <c r="AY176" s="19" t="s">
        <v>198</v>
      </c>
      <c r="BE176" s="226">
        <f>IF(N176="základní",J176,0)</f>
        <v>0</v>
      </c>
      <c r="BF176" s="226">
        <f>IF(N176="snížená",J176,0)</f>
        <v>0</v>
      </c>
      <c r="BG176" s="226">
        <f>IF(N176="zákl. přenesená",J176,0)</f>
        <v>0</v>
      </c>
      <c r="BH176" s="226">
        <f>IF(N176="sníž. přenesená",J176,0)</f>
        <v>0</v>
      </c>
      <c r="BI176" s="226">
        <f>IF(N176="nulová",J176,0)</f>
        <v>0</v>
      </c>
      <c r="BJ176" s="19" t="s">
        <v>80</v>
      </c>
      <c r="BK176" s="226">
        <f>ROUND(I176*H176,2)</f>
        <v>0</v>
      </c>
      <c r="BL176" s="19" t="s">
        <v>205</v>
      </c>
      <c r="BM176" s="225" t="s">
        <v>775</v>
      </c>
    </row>
    <row r="177" s="2" customFormat="1">
      <c r="A177" s="40"/>
      <c r="B177" s="41"/>
      <c r="C177" s="42"/>
      <c r="D177" s="234" t="s">
        <v>780</v>
      </c>
      <c r="E177" s="42"/>
      <c r="F177" s="275" t="s">
        <v>3912</v>
      </c>
      <c r="G177" s="42"/>
      <c r="H177" s="42"/>
      <c r="I177" s="229"/>
      <c r="J177" s="42"/>
      <c r="K177" s="42"/>
      <c r="L177" s="46"/>
      <c r="M177" s="230"/>
      <c r="N177" s="231"/>
      <c r="O177" s="86"/>
      <c r="P177" s="86"/>
      <c r="Q177" s="86"/>
      <c r="R177" s="86"/>
      <c r="S177" s="86"/>
      <c r="T177" s="87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T177" s="19" t="s">
        <v>780</v>
      </c>
      <c r="AU177" s="19" t="s">
        <v>82</v>
      </c>
    </row>
    <row r="178" s="2" customFormat="1" ht="16.5" customHeight="1">
      <c r="A178" s="40"/>
      <c r="B178" s="41"/>
      <c r="C178" s="214" t="s">
        <v>424</v>
      </c>
      <c r="D178" s="214" t="s">
        <v>200</v>
      </c>
      <c r="E178" s="215" t="s">
        <v>3917</v>
      </c>
      <c r="F178" s="216" t="s">
        <v>3902</v>
      </c>
      <c r="G178" s="217" t="s">
        <v>1459</v>
      </c>
      <c r="H178" s="218">
        <v>1</v>
      </c>
      <c r="I178" s="219"/>
      <c r="J178" s="220">
        <f>ROUND(I178*H178,2)</f>
        <v>0</v>
      </c>
      <c r="K178" s="216" t="s">
        <v>19</v>
      </c>
      <c r="L178" s="46"/>
      <c r="M178" s="221" t="s">
        <v>19</v>
      </c>
      <c r="N178" s="222" t="s">
        <v>44</v>
      </c>
      <c r="O178" s="86"/>
      <c r="P178" s="223">
        <f>O178*H178</f>
        <v>0</v>
      </c>
      <c r="Q178" s="223">
        <v>0</v>
      </c>
      <c r="R178" s="223">
        <f>Q178*H178</f>
        <v>0</v>
      </c>
      <c r="S178" s="223">
        <v>0</v>
      </c>
      <c r="T178" s="224">
        <f>S178*H178</f>
        <v>0</v>
      </c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R178" s="225" t="s">
        <v>205</v>
      </c>
      <c r="AT178" s="225" t="s">
        <v>200</v>
      </c>
      <c r="AU178" s="225" t="s">
        <v>82</v>
      </c>
      <c r="AY178" s="19" t="s">
        <v>198</v>
      </c>
      <c r="BE178" s="226">
        <f>IF(N178="základní",J178,0)</f>
        <v>0</v>
      </c>
      <c r="BF178" s="226">
        <f>IF(N178="snížená",J178,0)</f>
        <v>0</v>
      </c>
      <c r="BG178" s="226">
        <f>IF(N178="zákl. přenesená",J178,0)</f>
        <v>0</v>
      </c>
      <c r="BH178" s="226">
        <f>IF(N178="sníž. přenesená",J178,0)</f>
        <v>0</v>
      </c>
      <c r="BI178" s="226">
        <f>IF(N178="nulová",J178,0)</f>
        <v>0</v>
      </c>
      <c r="BJ178" s="19" t="s">
        <v>80</v>
      </c>
      <c r="BK178" s="226">
        <f>ROUND(I178*H178,2)</f>
        <v>0</v>
      </c>
      <c r="BL178" s="19" t="s">
        <v>205</v>
      </c>
      <c r="BM178" s="225" t="s">
        <v>814</v>
      </c>
    </row>
    <row r="179" s="2" customFormat="1">
      <c r="A179" s="40"/>
      <c r="B179" s="41"/>
      <c r="C179" s="42"/>
      <c r="D179" s="234" t="s">
        <v>780</v>
      </c>
      <c r="E179" s="42"/>
      <c r="F179" s="275" t="s">
        <v>3918</v>
      </c>
      <c r="G179" s="42"/>
      <c r="H179" s="42"/>
      <c r="I179" s="229"/>
      <c r="J179" s="42"/>
      <c r="K179" s="42"/>
      <c r="L179" s="46"/>
      <c r="M179" s="230"/>
      <c r="N179" s="231"/>
      <c r="O179" s="86"/>
      <c r="P179" s="86"/>
      <c r="Q179" s="86"/>
      <c r="R179" s="86"/>
      <c r="S179" s="86"/>
      <c r="T179" s="87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T179" s="19" t="s">
        <v>780</v>
      </c>
      <c r="AU179" s="19" t="s">
        <v>82</v>
      </c>
    </row>
    <row r="180" s="2" customFormat="1" ht="24.15" customHeight="1">
      <c r="A180" s="40"/>
      <c r="B180" s="41"/>
      <c r="C180" s="214" t="s">
        <v>430</v>
      </c>
      <c r="D180" s="214" t="s">
        <v>200</v>
      </c>
      <c r="E180" s="215" t="s">
        <v>3906</v>
      </c>
      <c r="F180" s="216" t="s">
        <v>3907</v>
      </c>
      <c r="G180" s="217" t="s">
        <v>2162</v>
      </c>
      <c r="H180" s="218">
        <v>1</v>
      </c>
      <c r="I180" s="219"/>
      <c r="J180" s="220">
        <f>ROUND(I180*H180,2)</f>
        <v>0</v>
      </c>
      <c r="K180" s="216" t="s">
        <v>19</v>
      </c>
      <c r="L180" s="46"/>
      <c r="M180" s="221" t="s">
        <v>19</v>
      </c>
      <c r="N180" s="222" t="s">
        <v>44</v>
      </c>
      <c r="O180" s="86"/>
      <c r="P180" s="223">
        <f>O180*H180</f>
        <v>0</v>
      </c>
      <c r="Q180" s="223">
        <v>0</v>
      </c>
      <c r="R180" s="223">
        <f>Q180*H180</f>
        <v>0</v>
      </c>
      <c r="S180" s="223">
        <v>0</v>
      </c>
      <c r="T180" s="224">
        <f>S180*H180</f>
        <v>0</v>
      </c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R180" s="225" t="s">
        <v>205</v>
      </c>
      <c r="AT180" s="225" t="s">
        <v>200</v>
      </c>
      <c r="AU180" s="225" t="s">
        <v>82</v>
      </c>
      <c r="AY180" s="19" t="s">
        <v>198</v>
      </c>
      <c r="BE180" s="226">
        <f>IF(N180="základní",J180,0)</f>
        <v>0</v>
      </c>
      <c r="BF180" s="226">
        <f>IF(N180="snížená",J180,0)</f>
        <v>0</v>
      </c>
      <c r="BG180" s="226">
        <f>IF(N180="zákl. přenesená",J180,0)</f>
        <v>0</v>
      </c>
      <c r="BH180" s="226">
        <f>IF(N180="sníž. přenesená",J180,0)</f>
        <v>0</v>
      </c>
      <c r="BI180" s="226">
        <f>IF(N180="nulová",J180,0)</f>
        <v>0</v>
      </c>
      <c r="BJ180" s="19" t="s">
        <v>80</v>
      </c>
      <c r="BK180" s="226">
        <f>ROUND(I180*H180,2)</f>
        <v>0</v>
      </c>
      <c r="BL180" s="19" t="s">
        <v>205</v>
      </c>
      <c r="BM180" s="225" t="s">
        <v>833</v>
      </c>
    </row>
    <row r="181" s="2" customFormat="1">
      <c r="A181" s="40"/>
      <c r="B181" s="41"/>
      <c r="C181" s="42"/>
      <c r="D181" s="234" t="s">
        <v>780</v>
      </c>
      <c r="E181" s="42"/>
      <c r="F181" s="275" t="s">
        <v>3908</v>
      </c>
      <c r="G181" s="42"/>
      <c r="H181" s="42"/>
      <c r="I181" s="229"/>
      <c r="J181" s="42"/>
      <c r="K181" s="42"/>
      <c r="L181" s="46"/>
      <c r="M181" s="230"/>
      <c r="N181" s="231"/>
      <c r="O181" s="86"/>
      <c r="P181" s="86"/>
      <c r="Q181" s="86"/>
      <c r="R181" s="86"/>
      <c r="S181" s="86"/>
      <c r="T181" s="87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T181" s="19" t="s">
        <v>780</v>
      </c>
      <c r="AU181" s="19" t="s">
        <v>82</v>
      </c>
    </row>
    <row r="182" s="2" customFormat="1" ht="21.75" customHeight="1">
      <c r="A182" s="40"/>
      <c r="B182" s="41"/>
      <c r="C182" s="214" t="s">
        <v>438</v>
      </c>
      <c r="D182" s="214" t="s">
        <v>200</v>
      </c>
      <c r="E182" s="215" t="s">
        <v>3909</v>
      </c>
      <c r="F182" s="216" t="s">
        <v>3910</v>
      </c>
      <c r="G182" s="217" t="s">
        <v>2162</v>
      </c>
      <c r="H182" s="218">
        <v>1</v>
      </c>
      <c r="I182" s="219"/>
      <c r="J182" s="220">
        <f>ROUND(I182*H182,2)</f>
        <v>0</v>
      </c>
      <c r="K182" s="216" t="s">
        <v>19</v>
      </c>
      <c r="L182" s="46"/>
      <c r="M182" s="221" t="s">
        <v>19</v>
      </c>
      <c r="N182" s="222" t="s">
        <v>44</v>
      </c>
      <c r="O182" s="86"/>
      <c r="P182" s="223">
        <f>O182*H182</f>
        <v>0</v>
      </c>
      <c r="Q182" s="223">
        <v>0</v>
      </c>
      <c r="R182" s="223">
        <f>Q182*H182</f>
        <v>0</v>
      </c>
      <c r="S182" s="223">
        <v>0</v>
      </c>
      <c r="T182" s="224">
        <f>S182*H182</f>
        <v>0</v>
      </c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R182" s="225" t="s">
        <v>205</v>
      </c>
      <c r="AT182" s="225" t="s">
        <v>200</v>
      </c>
      <c r="AU182" s="225" t="s">
        <v>82</v>
      </c>
      <c r="AY182" s="19" t="s">
        <v>198</v>
      </c>
      <c r="BE182" s="226">
        <f>IF(N182="základní",J182,0)</f>
        <v>0</v>
      </c>
      <c r="BF182" s="226">
        <f>IF(N182="snížená",J182,0)</f>
        <v>0</v>
      </c>
      <c r="BG182" s="226">
        <f>IF(N182="zákl. přenesená",J182,0)</f>
        <v>0</v>
      </c>
      <c r="BH182" s="226">
        <f>IF(N182="sníž. přenesená",J182,0)</f>
        <v>0</v>
      </c>
      <c r="BI182" s="226">
        <f>IF(N182="nulová",J182,0)</f>
        <v>0</v>
      </c>
      <c r="BJ182" s="19" t="s">
        <v>80</v>
      </c>
      <c r="BK182" s="226">
        <f>ROUND(I182*H182,2)</f>
        <v>0</v>
      </c>
      <c r="BL182" s="19" t="s">
        <v>205</v>
      </c>
      <c r="BM182" s="225" t="s">
        <v>846</v>
      </c>
    </row>
    <row r="183" s="2" customFormat="1" ht="21.75" customHeight="1">
      <c r="A183" s="40"/>
      <c r="B183" s="41"/>
      <c r="C183" s="214" t="s">
        <v>445</v>
      </c>
      <c r="D183" s="214" t="s">
        <v>200</v>
      </c>
      <c r="E183" s="215" t="s">
        <v>3894</v>
      </c>
      <c r="F183" s="216" t="s">
        <v>3895</v>
      </c>
      <c r="G183" s="217" t="s">
        <v>2162</v>
      </c>
      <c r="H183" s="218">
        <v>1</v>
      </c>
      <c r="I183" s="219"/>
      <c r="J183" s="220">
        <f>ROUND(I183*H183,2)</f>
        <v>0</v>
      </c>
      <c r="K183" s="216" t="s">
        <v>19</v>
      </c>
      <c r="L183" s="46"/>
      <c r="M183" s="221" t="s">
        <v>19</v>
      </c>
      <c r="N183" s="222" t="s">
        <v>44</v>
      </c>
      <c r="O183" s="86"/>
      <c r="P183" s="223">
        <f>O183*H183</f>
        <v>0</v>
      </c>
      <c r="Q183" s="223">
        <v>0</v>
      </c>
      <c r="R183" s="223">
        <f>Q183*H183</f>
        <v>0</v>
      </c>
      <c r="S183" s="223">
        <v>0</v>
      </c>
      <c r="T183" s="224">
        <f>S183*H183</f>
        <v>0</v>
      </c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R183" s="225" t="s">
        <v>205</v>
      </c>
      <c r="AT183" s="225" t="s">
        <v>200</v>
      </c>
      <c r="AU183" s="225" t="s">
        <v>82</v>
      </c>
      <c r="AY183" s="19" t="s">
        <v>198</v>
      </c>
      <c r="BE183" s="226">
        <f>IF(N183="základní",J183,0)</f>
        <v>0</v>
      </c>
      <c r="BF183" s="226">
        <f>IF(N183="snížená",J183,0)</f>
        <v>0</v>
      </c>
      <c r="BG183" s="226">
        <f>IF(N183="zákl. přenesená",J183,0)</f>
        <v>0</v>
      </c>
      <c r="BH183" s="226">
        <f>IF(N183="sníž. přenesená",J183,0)</f>
        <v>0</v>
      </c>
      <c r="BI183" s="226">
        <f>IF(N183="nulová",J183,0)</f>
        <v>0</v>
      </c>
      <c r="BJ183" s="19" t="s">
        <v>80</v>
      </c>
      <c r="BK183" s="226">
        <f>ROUND(I183*H183,2)</f>
        <v>0</v>
      </c>
      <c r="BL183" s="19" t="s">
        <v>205</v>
      </c>
      <c r="BM183" s="225" t="s">
        <v>862</v>
      </c>
    </row>
    <row r="184" s="2" customFormat="1" ht="16.5" customHeight="1">
      <c r="A184" s="40"/>
      <c r="B184" s="41"/>
      <c r="C184" s="214" t="s">
        <v>451</v>
      </c>
      <c r="D184" s="214" t="s">
        <v>200</v>
      </c>
      <c r="E184" s="215" t="s">
        <v>3896</v>
      </c>
      <c r="F184" s="216" t="s">
        <v>3897</v>
      </c>
      <c r="G184" s="217" t="s">
        <v>2162</v>
      </c>
      <c r="H184" s="218">
        <v>5</v>
      </c>
      <c r="I184" s="219"/>
      <c r="J184" s="220">
        <f>ROUND(I184*H184,2)</f>
        <v>0</v>
      </c>
      <c r="K184" s="216" t="s">
        <v>19</v>
      </c>
      <c r="L184" s="46"/>
      <c r="M184" s="221" t="s">
        <v>19</v>
      </c>
      <c r="N184" s="222" t="s">
        <v>44</v>
      </c>
      <c r="O184" s="86"/>
      <c r="P184" s="223">
        <f>O184*H184</f>
        <v>0</v>
      </c>
      <c r="Q184" s="223">
        <v>0</v>
      </c>
      <c r="R184" s="223">
        <f>Q184*H184</f>
        <v>0</v>
      </c>
      <c r="S184" s="223">
        <v>0</v>
      </c>
      <c r="T184" s="224">
        <f>S184*H184</f>
        <v>0</v>
      </c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R184" s="225" t="s">
        <v>205</v>
      </c>
      <c r="AT184" s="225" t="s">
        <v>200</v>
      </c>
      <c r="AU184" s="225" t="s">
        <v>82</v>
      </c>
      <c r="AY184" s="19" t="s">
        <v>198</v>
      </c>
      <c r="BE184" s="226">
        <f>IF(N184="základní",J184,0)</f>
        <v>0</v>
      </c>
      <c r="BF184" s="226">
        <f>IF(N184="snížená",J184,0)</f>
        <v>0</v>
      </c>
      <c r="BG184" s="226">
        <f>IF(N184="zákl. přenesená",J184,0)</f>
        <v>0</v>
      </c>
      <c r="BH184" s="226">
        <f>IF(N184="sníž. přenesená",J184,0)</f>
        <v>0</v>
      </c>
      <c r="BI184" s="226">
        <f>IF(N184="nulová",J184,0)</f>
        <v>0</v>
      </c>
      <c r="BJ184" s="19" t="s">
        <v>80</v>
      </c>
      <c r="BK184" s="226">
        <f>ROUND(I184*H184,2)</f>
        <v>0</v>
      </c>
      <c r="BL184" s="19" t="s">
        <v>205</v>
      </c>
      <c r="BM184" s="225" t="s">
        <v>873</v>
      </c>
    </row>
    <row r="185" s="2" customFormat="1" ht="16.5" customHeight="1">
      <c r="A185" s="40"/>
      <c r="B185" s="41"/>
      <c r="C185" s="214" t="s">
        <v>458</v>
      </c>
      <c r="D185" s="214" t="s">
        <v>200</v>
      </c>
      <c r="E185" s="215" t="s">
        <v>3911</v>
      </c>
      <c r="F185" s="216" t="s">
        <v>3899</v>
      </c>
      <c r="G185" s="217" t="s">
        <v>1459</v>
      </c>
      <c r="H185" s="218">
        <v>1</v>
      </c>
      <c r="I185" s="219"/>
      <c r="J185" s="220">
        <f>ROUND(I185*H185,2)</f>
        <v>0</v>
      </c>
      <c r="K185" s="216" t="s">
        <v>19</v>
      </c>
      <c r="L185" s="46"/>
      <c r="M185" s="221" t="s">
        <v>19</v>
      </c>
      <c r="N185" s="222" t="s">
        <v>44</v>
      </c>
      <c r="O185" s="86"/>
      <c r="P185" s="223">
        <f>O185*H185</f>
        <v>0</v>
      </c>
      <c r="Q185" s="223">
        <v>0</v>
      </c>
      <c r="R185" s="223">
        <f>Q185*H185</f>
        <v>0</v>
      </c>
      <c r="S185" s="223">
        <v>0</v>
      </c>
      <c r="T185" s="224">
        <f>S185*H185</f>
        <v>0</v>
      </c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R185" s="225" t="s">
        <v>205</v>
      </c>
      <c r="AT185" s="225" t="s">
        <v>200</v>
      </c>
      <c r="AU185" s="225" t="s">
        <v>82</v>
      </c>
      <c r="AY185" s="19" t="s">
        <v>198</v>
      </c>
      <c r="BE185" s="226">
        <f>IF(N185="základní",J185,0)</f>
        <v>0</v>
      </c>
      <c r="BF185" s="226">
        <f>IF(N185="snížená",J185,0)</f>
        <v>0</v>
      </c>
      <c r="BG185" s="226">
        <f>IF(N185="zákl. přenesená",J185,0)</f>
        <v>0</v>
      </c>
      <c r="BH185" s="226">
        <f>IF(N185="sníž. přenesená",J185,0)</f>
        <v>0</v>
      </c>
      <c r="BI185" s="226">
        <f>IF(N185="nulová",J185,0)</f>
        <v>0</v>
      </c>
      <c r="BJ185" s="19" t="s">
        <v>80</v>
      </c>
      <c r="BK185" s="226">
        <f>ROUND(I185*H185,2)</f>
        <v>0</v>
      </c>
      <c r="BL185" s="19" t="s">
        <v>205</v>
      </c>
      <c r="BM185" s="225" t="s">
        <v>883</v>
      </c>
    </row>
    <row r="186" s="2" customFormat="1">
      <c r="A186" s="40"/>
      <c r="B186" s="41"/>
      <c r="C186" s="42"/>
      <c r="D186" s="234" t="s">
        <v>780</v>
      </c>
      <c r="E186" s="42"/>
      <c r="F186" s="275" t="s">
        <v>3912</v>
      </c>
      <c r="G186" s="42"/>
      <c r="H186" s="42"/>
      <c r="I186" s="229"/>
      <c r="J186" s="42"/>
      <c r="K186" s="42"/>
      <c r="L186" s="46"/>
      <c r="M186" s="230"/>
      <c r="N186" s="231"/>
      <c r="O186" s="86"/>
      <c r="P186" s="86"/>
      <c r="Q186" s="86"/>
      <c r="R186" s="86"/>
      <c r="S186" s="86"/>
      <c r="T186" s="87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T186" s="19" t="s">
        <v>780</v>
      </c>
      <c r="AU186" s="19" t="s">
        <v>82</v>
      </c>
    </row>
    <row r="187" s="2" customFormat="1" ht="16.5" customHeight="1">
      <c r="A187" s="40"/>
      <c r="B187" s="41"/>
      <c r="C187" s="214" t="s">
        <v>464</v>
      </c>
      <c r="D187" s="214" t="s">
        <v>200</v>
      </c>
      <c r="E187" s="215" t="s">
        <v>3919</v>
      </c>
      <c r="F187" s="216" t="s">
        <v>3902</v>
      </c>
      <c r="G187" s="217" t="s">
        <v>1459</v>
      </c>
      <c r="H187" s="218">
        <v>1</v>
      </c>
      <c r="I187" s="219"/>
      <c r="J187" s="220">
        <f>ROUND(I187*H187,2)</f>
        <v>0</v>
      </c>
      <c r="K187" s="216" t="s">
        <v>19</v>
      </c>
      <c r="L187" s="46"/>
      <c r="M187" s="221" t="s">
        <v>19</v>
      </c>
      <c r="N187" s="222" t="s">
        <v>44</v>
      </c>
      <c r="O187" s="86"/>
      <c r="P187" s="223">
        <f>O187*H187</f>
        <v>0</v>
      </c>
      <c r="Q187" s="223">
        <v>0</v>
      </c>
      <c r="R187" s="223">
        <f>Q187*H187</f>
        <v>0</v>
      </c>
      <c r="S187" s="223">
        <v>0</v>
      </c>
      <c r="T187" s="224">
        <f>S187*H187</f>
        <v>0</v>
      </c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R187" s="225" t="s">
        <v>205</v>
      </c>
      <c r="AT187" s="225" t="s">
        <v>200</v>
      </c>
      <c r="AU187" s="225" t="s">
        <v>82</v>
      </c>
      <c r="AY187" s="19" t="s">
        <v>198</v>
      </c>
      <c r="BE187" s="226">
        <f>IF(N187="základní",J187,0)</f>
        <v>0</v>
      </c>
      <c r="BF187" s="226">
        <f>IF(N187="snížená",J187,0)</f>
        <v>0</v>
      </c>
      <c r="BG187" s="226">
        <f>IF(N187="zákl. přenesená",J187,0)</f>
        <v>0</v>
      </c>
      <c r="BH187" s="226">
        <f>IF(N187="sníž. přenesená",J187,0)</f>
        <v>0</v>
      </c>
      <c r="BI187" s="226">
        <f>IF(N187="nulová",J187,0)</f>
        <v>0</v>
      </c>
      <c r="BJ187" s="19" t="s">
        <v>80</v>
      </c>
      <c r="BK187" s="226">
        <f>ROUND(I187*H187,2)</f>
        <v>0</v>
      </c>
      <c r="BL187" s="19" t="s">
        <v>205</v>
      </c>
      <c r="BM187" s="225" t="s">
        <v>897</v>
      </c>
    </row>
    <row r="188" s="2" customFormat="1">
      <c r="A188" s="40"/>
      <c r="B188" s="41"/>
      <c r="C188" s="42"/>
      <c r="D188" s="234" t="s">
        <v>780</v>
      </c>
      <c r="E188" s="42"/>
      <c r="F188" s="275" t="s">
        <v>3903</v>
      </c>
      <c r="G188" s="42"/>
      <c r="H188" s="42"/>
      <c r="I188" s="229"/>
      <c r="J188" s="42"/>
      <c r="K188" s="42"/>
      <c r="L188" s="46"/>
      <c r="M188" s="230"/>
      <c r="N188" s="231"/>
      <c r="O188" s="86"/>
      <c r="P188" s="86"/>
      <c r="Q188" s="86"/>
      <c r="R188" s="86"/>
      <c r="S188" s="86"/>
      <c r="T188" s="87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T188" s="19" t="s">
        <v>780</v>
      </c>
      <c r="AU188" s="19" t="s">
        <v>82</v>
      </c>
    </row>
    <row r="189" s="12" customFormat="1" ht="22.8" customHeight="1">
      <c r="A189" s="12"/>
      <c r="B189" s="198"/>
      <c r="C189" s="199"/>
      <c r="D189" s="200" t="s">
        <v>72</v>
      </c>
      <c r="E189" s="212" t="s">
        <v>3920</v>
      </c>
      <c r="F189" s="212" t="s">
        <v>3921</v>
      </c>
      <c r="G189" s="199"/>
      <c r="H189" s="199"/>
      <c r="I189" s="202"/>
      <c r="J189" s="213">
        <f>BK189</f>
        <v>0</v>
      </c>
      <c r="K189" s="199"/>
      <c r="L189" s="204"/>
      <c r="M189" s="205"/>
      <c r="N189" s="206"/>
      <c r="O189" s="206"/>
      <c r="P189" s="207">
        <f>SUM(P190:P198)</f>
        <v>0</v>
      </c>
      <c r="Q189" s="206"/>
      <c r="R189" s="207">
        <f>SUM(R190:R198)</f>
        <v>0</v>
      </c>
      <c r="S189" s="206"/>
      <c r="T189" s="208">
        <f>SUM(T190:T198)</f>
        <v>0</v>
      </c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R189" s="209" t="s">
        <v>80</v>
      </c>
      <c r="AT189" s="210" t="s">
        <v>72</v>
      </c>
      <c r="AU189" s="210" t="s">
        <v>80</v>
      </c>
      <c r="AY189" s="209" t="s">
        <v>198</v>
      </c>
      <c r="BK189" s="211">
        <f>SUM(BK190:BK198)</f>
        <v>0</v>
      </c>
    </row>
    <row r="190" s="2" customFormat="1" ht="24.15" customHeight="1">
      <c r="A190" s="40"/>
      <c r="B190" s="41"/>
      <c r="C190" s="214" t="s">
        <v>475</v>
      </c>
      <c r="D190" s="214" t="s">
        <v>200</v>
      </c>
      <c r="E190" s="215" t="s">
        <v>3906</v>
      </c>
      <c r="F190" s="216" t="s">
        <v>3907</v>
      </c>
      <c r="G190" s="217" t="s">
        <v>2162</v>
      </c>
      <c r="H190" s="218">
        <v>1</v>
      </c>
      <c r="I190" s="219"/>
      <c r="J190" s="220">
        <f>ROUND(I190*H190,2)</f>
        <v>0</v>
      </c>
      <c r="K190" s="216" t="s">
        <v>19</v>
      </c>
      <c r="L190" s="46"/>
      <c r="M190" s="221" t="s">
        <v>19</v>
      </c>
      <c r="N190" s="222" t="s">
        <v>44</v>
      </c>
      <c r="O190" s="86"/>
      <c r="P190" s="223">
        <f>O190*H190</f>
        <v>0</v>
      </c>
      <c r="Q190" s="223">
        <v>0</v>
      </c>
      <c r="R190" s="223">
        <f>Q190*H190</f>
        <v>0</v>
      </c>
      <c r="S190" s="223">
        <v>0</v>
      </c>
      <c r="T190" s="224">
        <f>S190*H190</f>
        <v>0</v>
      </c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R190" s="225" t="s">
        <v>205</v>
      </c>
      <c r="AT190" s="225" t="s">
        <v>200</v>
      </c>
      <c r="AU190" s="225" t="s">
        <v>82</v>
      </c>
      <c r="AY190" s="19" t="s">
        <v>198</v>
      </c>
      <c r="BE190" s="226">
        <f>IF(N190="základní",J190,0)</f>
        <v>0</v>
      </c>
      <c r="BF190" s="226">
        <f>IF(N190="snížená",J190,0)</f>
        <v>0</v>
      </c>
      <c r="BG190" s="226">
        <f>IF(N190="zákl. přenesená",J190,0)</f>
        <v>0</v>
      </c>
      <c r="BH190" s="226">
        <f>IF(N190="sníž. přenesená",J190,0)</f>
        <v>0</v>
      </c>
      <c r="BI190" s="226">
        <f>IF(N190="nulová",J190,0)</f>
        <v>0</v>
      </c>
      <c r="BJ190" s="19" t="s">
        <v>80</v>
      </c>
      <c r="BK190" s="226">
        <f>ROUND(I190*H190,2)</f>
        <v>0</v>
      </c>
      <c r="BL190" s="19" t="s">
        <v>205</v>
      </c>
      <c r="BM190" s="225" t="s">
        <v>911</v>
      </c>
    </row>
    <row r="191" s="2" customFormat="1">
      <c r="A191" s="40"/>
      <c r="B191" s="41"/>
      <c r="C191" s="42"/>
      <c r="D191" s="234" t="s">
        <v>780</v>
      </c>
      <c r="E191" s="42"/>
      <c r="F191" s="275" t="s">
        <v>3908</v>
      </c>
      <c r="G191" s="42"/>
      <c r="H191" s="42"/>
      <c r="I191" s="229"/>
      <c r="J191" s="42"/>
      <c r="K191" s="42"/>
      <c r="L191" s="46"/>
      <c r="M191" s="230"/>
      <c r="N191" s="231"/>
      <c r="O191" s="86"/>
      <c r="P191" s="86"/>
      <c r="Q191" s="86"/>
      <c r="R191" s="86"/>
      <c r="S191" s="86"/>
      <c r="T191" s="87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T191" s="19" t="s">
        <v>780</v>
      </c>
      <c r="AU191" s="19" t="s">
        <v>82</v>
      </c>
    </row>
    <row r="192" s="2" customFormat="1" ht="21.75" customHeight="1">
      <c r="A192" s="40"/>
      <c r="B192" s="41"/>
      <c r="C192" s="214" t="s">
        <v>482</v>
      </c>
      <c r="D192" s="214" t="s">
        <v>200</v>
      </c>
      <c r="E192" s="215" t="s">
        <v>3909</v>
      </c>
      <c r="F192" s="216" t="s">
        <v>3910</v>
      </c>
      <c r="G192" s="217" t="s">
        <v>2162</v>
      </c>
      <c r="H192" s="218">
        <v>1</v>
      </c>
      <c r="I192" s="219"/>
      <c r="J192" s="220">
        <f>ROUND(I192*H192,2)</f>
        <v>0</v>
      </c>
      <c r="K192" s="216" t="s">
        <v>19</v>
      </c>
      <c r="L192" s="46"/>
      <c r="M192" s="221" t="s">
        <v>19</v>
      </c>
      <c r="N192" s="222" t="s">
        <v>44</v>
      </c>
      <c r="O192" s="86"/>
      <c r="P192" s="223">
        <f>O192*H192</f>
        <v>0</v>
      </c>
      <c r="Q192" s="223">
        <v>0</v>
      </c>
      <c r="R192" s="223">
        <f>Q192*H192</f>
        <v>0</v>
      </c>
      <c r="S192" s="223">
        <v>0</v>
      </c>
      <c r="T192" s="224">
        <f>S192*H192</f>
        <v>0</v>
      </c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R192" s="225" t="s">
        <v>205</v>
      </c>
      <c r="AT192" s="225" t="s">
        <v>200</v>
      </c>
      <c r="AU192" s="225" t="s">
        <v>82</v>
      </c>
      <c r="AY192" s="19" t="s">
        <v>198</v>
      </c>
      <c r="BE192" s="226">
        <f>IF(N192="základní",J192,0)</f>
        <v>0</v>
      </c>
      <c r="BF192" s="226">
        <f>IF(N192="snížená",J192,0)</f>
        <v>0</v>
      </c>
      <c r="BG192" s="226">
        <f>IF(N192="zákl. přenesená",J192,0)</f>
        <v>0</v>
      </c>
      <c r="BH192" s="226">
        <f>IF(N192="sníž. přenesená",J192,0)</f>
        <v>0</v>
      </c>
      <c r="BI192" s="226">
        <f>IF(N192="nulová",J192,0)</f>
        <v>0</v>
      </c>
      <c r="BJ192" s="19" t="s">
        <v>80</v>
      </c>
      <c r="BK192" s="226">
        <f>ROUND(I192*H192,2)</f>
        <v>0</v>
      </c>
      <c r="BL192" s="19" t="s">
        <v>205</v>
      </c>
      <c r="BM192" s="225" t="s">
        <v>951</v>
      </c>
    </row>
    <row r="193" s="2" customFormat="1" ht="21.75" customHeight="1">
      <c r="A193" s="40"/>
      <c r="B193" s="41"/>
      <c r="C193" s="214" t="s">
        <v>487</v>
      </c>
      <c r="D193" s="214" t="s">
        <v>200</v>
      </c>
      <c r="E193" s="215" t="s">
        <v>3894</v>
      </c>
      <c r="F193" s="216" t="s">
        <v>3895</v>
      </c>
      <c r="G193" s="217" t="s">
        <v>2162</v>
      </c>
      <c r="H193" s="218">
        <v>5</v>
      </c>
      <c r="I193" s="219"/>
      <c r="J193" s="220">
        <f>ROUND(I193*H193,2)</f>
        <v>0</v>
      </c>
      <c r="K193" s="216" t="s">
        <v>19</v>
      </c>
      <c r="L193" s="46"/>
      <c r="M193" s="221" t="s">
        <v>19</v>
      </c>
      <c r="N193" s="222" t="s">
        <v>44</v>
      </c>
      <c r="O193" s="86"/>
      <c r="P193" s="223">
        <f>O193*H193</f>
        <v>0</v>
      </c>
      <c r="Q193" s="223">
        <v>0</v>
      </c>
      <c r="R193" s="223">
        <f>Q193*H193</f>
        <v>0</v>
      </c>
      <c r="S193" s="223">
        <v>0</v>
      </c>
      <c r="T193" s="224">
        <f>S193*H193</f>
        <v>0</v>
      </c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R193" s="225" t="s">
        <v>205</v>
      </c>
      <c r="AT193" s="225" t="s">
        <v>200</v>
      </c>
      <c r="AU193" s="225" t="s">
        <v>82</v>
      </c>
      <c r="AY193" s="19" t="s">
        <v>198</v>
      </c>
      <c r="BE193" s="226">
        <f>IF(N193="základní",J193,0)</f>
        <v>0</v>
      </c>
      <c r="BF193" s="226">
        <f>IF(N193="snížená",J193,0)</f>
        <v>0</v>
      </c>
      <c r="BG193" s="226">
        <f>IF(N193="zákl. přenesená",J193,0)</f>
        <v>0</v>
      </c>
      <c r="BH193" s="226">
        <f>IF(N193="sníž. přenesená",J193,0)</f>
        <v>0</v>
      </c>
      <c r="BI193" s="226">
        <f>IF(N193="nulová",J193,0)</f>
        <v>0</v>
      </c>
      <c r="BJ193" s="19" t="s">
        <v>80</v>
      </c>
      <c r="BK193" s="226">
        <f>ROUND(I193*H193,2)</f>
        <v>0</v>
      </c>
      <c r="BL193" s="19" t="s">
        <v>205</v>
      </c>
      <c r="BM193" s="225" t="s">
        <v>979</v>
      </c>
    </row>
    <row r="194" s="2" customFormat="1" ht="16.5" customHeight="1">
      <c r="A194" s="40"/>
      <c r="B194" s="41"/>
      <c r="C194" s="214" t="s">
        <v>500</v>
      </c>
      <c r="D194" s="214" t="s">
        <v>200</v>
      </c>
      <c r="E194" s="215" t="s">
        <v>3896</v>
      </c>
      <c r="F194" s="216" t="s">
        <v>3897</v>
      </c>
      <c r="G194" s="217" t="s">
        <v>2162</v>
      </c>
      <c r="H194" s="218">
        <v>11</v>
      </c>
      <c r="I194" s="219"/>
      <c r="J194" s="220">
        <f>ROUND(I194*H194,2)</f>
        <v>0</v>
      </c>
      <c r="K194" s="216" t="s">
        <v>19</v>
      </c>
      <c r="L194" s="46"/>
      <c r="M194" s="221" t="s">
        <v>19</v>
      </c>
      <c r="N194" s="222" t="s">
        <v>44</v>
      </c>
      <c r="O194" s="86"/>
      <c r="P194" s="223">
        <f>O194*H194</f>
        <v>0</v>
      </c>
      <c r="Q194" s="223">
        <v>0</v>
      </c>
      <c r="R194" s="223">
        <f>Q194*H194</f>
        <v>0</v>
      </c>
      <c r="S194" s="223">
        <v>0</v>
      </c>
      <c r="T194" s="224">
        <f>S194*H194</f>
        <v>0</v>
      </c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R194" s="225" t="s">
        <v>205</v>
      </c>
      <c r="AT194" s="225" t="s">
        <v>200</v>
      </c>
      <c r="AU194" s="225" t="s">
        <v>82</v>
      </c>
      <c r="AY194" s="19" t="s">
        <v>198</v>
      </c>
      <c r="BE194" s="226">
        <f>IF(N194="základní",J194,0)</f>
        <v>0</v>
      </c>
      <c r="BF194" s="226">
        <f>IF(N194="snížená",J194,0)</f>
        <v>0</v>
      </c>
      <c r="BG194" s="226">
        <f>IF(N194="zákl. přenesená",J194,0)</f>
        <v>0</v>
      </c>
      <c r="BH194" s="226">
        <f>IF(N194="sníž. přenesená",J194,0)</f>
        <v>0</v>
      </c>
      <c r="BI194" s="226">
        <f>IF(N194="nulová",J194,0)</f>
        <v>0</v>
      </c>
      <c r="BJ194" s="19" t="s">
        <v>80</v>
      </c>
      <c r="BK194" s="226">
        <f>ROUND(I194*H194,2)</f>
        <v>0</v>
      </c>
      <c r="BL194" s="19" t="s">
        <v>205</v>
      </c>
      <c r="BM194" s="225" t="s">
        <v>992</v>
      </c>
    </row>
    <row r="195" s="2" customFormat="1" ht="16.5" customHeight="1">
      <c r="A195" s="40"/>
      <c r="B195" s="41"/>
      <c r="C195" s="214" t="s">
        <v>504</v>
      </c>
      <c r="D195" s="214" t="s">
        <v>200</v>
      </c>
      <c r="E195" s="215" t="s">
        <v>3916</v>
      </c>
      <c r="F195" s="216" t="s">
        <v>3899</v>
      </c>
      <c r="G195" s="217" t="s">
        <v>1459</v>
      </c>
      <c r="H195" s="218">
        <v>1</v>
      </c>
      <c r="I195" s="219"/>
      <c r="J195" s="220">
        <f>ROUND(I195*H195,2)</f>
        <v>0</v>
      </c>
      <c r="K195" s="216" t="s">
        <v>19</v>
      </c>
      <c r="L195" s="46"/>
      <c r="M195" s="221" t="s">
        <v>19</v>
      </c>
      <c r="N195" s="222" t="s">
        <v>44</v>
      </c>
      <c r="O195" s="86"/>
      <c r="P195" s="223">
        <f>O195*H195</f>
        <v>0</v>
      </c>
      <c r="Q195" s="223">
        <v>0</v>
      </c>
      <c r="R195" s="223">
        <f>Q195*H195</f>
        <v>0</v>
      </c>
      <c r="S195" s="223">
        <v>0</v>
      </c>
      <c r="T195" s="224">
        <f>S195*H195</f>
        <v>0</v>
      </c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R195" s="225" t="s">
        <v>205</v>
      </c>
      <c r="AT195" s="225" t="s">
        <v>200</v>
      </c>
      <c r="AU195" s="225" t="s">
        <v>82</v>
      </c>
      <c r="AY195" s="19" t="s">
        <v>198</v>
      </c>
      <c r="BE195" s="226">
        <f>IF(N195="základní",J195,0)</f>
        <v>0</v>
      </c>
      <c r="BF195" s="226">
        <f>IF(N195="snížená",J195,0)</f>
        <v>0</v>
      </c>
      <c r="BG195" s="226">
        <f>IF(N195="zákl. přenesená",J195,0)</f>
        <v>0</v>
      </c>
      <c r="BH195" s="226">
        <f>IF(N195="sníž. přenesená",J195,0)</f>
        <v>0</v>
      </c>
      <c r="BI195" s="226">
        <f>IF(N195="nulová",J195,0)</f>
        <v>0</v>
      </c>
      <c r="BJ195" s="19" t="s">
        <v>80</v>
      </c>
      <c r="BK195" s="226">
        <f>ROUND(I195*H195,2)</f>
        <v>0</v>
      </c>
      <c r="BL195" s="19" t="s">
        <v>205</v>
      </c>
      <c r="BM195" s="225" t="s">
        <v>1005</v>
      </c>
    </row>
    <row r="196" s="2" customFormat="1">
      <c r="A196" s="40"/>
      <c r="B196" s="41"/>
      <c r="C196" s="42"/>
      <c r="D196" s="234" t="s">
        <v>780</v>
      </c>
      <c r="E196" s="42"/>
      <c r="F196" s="275" t="s">
        <v>3912</v>
      </c>
      <c r="G196" s="42"/>
      <c r="H196" s="42"/>
      <c r="I196" s="229"/>
      <c r="J196" s="42"/>
      <c r="K196" s="42"/>
      <c r="L196" s="46"/>
      <c r="M196" s="230"/>
      <c r="N196" s="231"/>
      <c r="O196" s="86"/>
      <c r="P196" s="86"/>
      <c r="Q196" s="86"/>
      <c r="R196" s="86"/>
      <c r="S196" s="86"/>
      <c r="T196" s="87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T196" s="19" t="s">
        <v>780</v>
      </c>
      <c r="AU196" s="19" t="s">
        <v>82</v>
      </c>
    </row>
    <row r="197" s="2" customFormat="1" ht="16.5" customHeight="1">
      <c r="A197" s="40"/>
      <c r="B197" s="41"/>
      <c r="C197" s="214" t="s">
        <v>508</v>
      </c>
      <c r="D197" s="214" t="s">
        <v>200</v>
      </c>
      <c r="E197" s="215" t="s">
        <v>3922</v>
      </c>
      <c r="F197" s="216" t="s">
        <v>3902</v>
      </c>
      <c r="G197" s="217" t="s">
        <v>1459</v>
      </c>
      <c r="H197" s="218">
        <v>1</v>
      </c>
      <c r="I197" s="219"/>
      <c r="J197" s="220">
        <f>ROUND(I197*H197,2)</f>
        <v>0</v>
      </c>
      <c r="K197" s="216" t="s">
        <v>19</v>
      </c>
      <c r="L197" s="46"/>
      <c r="M197" s="221" t="s">
        <v>19</v>
      </c>
      <c r="N197" s="222" t="s">
        <v>44</v>
      </c>
      <c r="O197" s="86"/>
      <c r="P197" s="223">
        <f>O197*H197</f>
        <v>0</v>
      </c>
      <c r="Q197" s="223">
        <v>0</v>
      </c>
      <c r="R197" s="223">
        <f>Q197*H197</f>
        <v>0</v>
      </c>
      <c r="S197" s="223">
        <v>0</v>
      </c>
      <c r="T197" s="224">
        <f>S197*H197</f>
        <v>0</v>
      </c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R197" s="225" t="s">
        <v>205</v>
      </c>
      <c r="AT197" s="225" t="s">
        <v>200</v>
      </c>
      <c r="AU197" s="225" t="s">
        <v>82</v>
      </c>
      <c r="AY197" s="19" t="s">
        <v>198</v>
      </c>
      <c r="BE197" s="226">
        <f>IF(N197="základní",J197,0)</f>
        <v>0</v>
      </c>
      <c r="BF197" s="226">
        <f>IF(N197="snížená",J197,0)</f>
        <v>0</v>
      </c>
      <c r="BG197" s="226">
        <f>IF(N197="zákl. přenesená",J197,0)</f>
        <v>0</v>
      </c>
      <c r="BH197" s="226">
        <f>IF(N197="sníž. přenesená",J197,0)</f>
        <v>0</v>
      </c>
      <c r="BI197" s="226">
        <f>IF(N197="nulová",J197,0)</f>
        <v>0</v>
      </c>
      <c r="BJ197" s="19" t="s">
        <v>80</v>
      </c>
      <c r="BK197" s="226">
        <f>ROUND(I197*H197,2)</f>
        <v>0</v>
      </c>
      <c r="BL197" s="19" t="s">
        <v>205</v>
      </c>
      <c r="BM197" s="225" t="s">
        <v>1016</v>
      </c>
    </row>
    <row r="198" s="2" customFormat="1">
      <c r="A198" s="40"/>
      <c r="B198" s="41"/>
      <c r="C198" s="42"/>
      <c r="D198" s="234" t="s">
        <v>780</v>
      </c>
      <c r="E198" s="42"/>
      <c r="F198" s="275" t="s">
        <v>3903</v>
      </c>
      <c r="G198" s="42"/>
      <c r="H198" s="42"/>
      <c r="I198" s="229"/>
      <c r="J198" s="42"/>
      <c r="K198" s="42"/>
      <c r="L198" s="46"/>
      <c r="M198" s="230"/>
      <c r="N198" s="231"/>
      <c r="O198" s="86"/>
      <c r="P198" s="86"/>
      <c r="Q198" s="86"/>
      <c r="R198" s="86"/>
      <c r="S198" s="86"/>
      <c r="T198" s="87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T198" s="19" t="s">
        <v>780</v>
      </c>
      <c r="AU198" s="19" t="s">
        <v>82</v>
      </c>
    </row>
    <row r="199" s="12" customFormat="1" ht="22.8" customHeight="1">
      <c r="A199" s="12"/>
      <c r="B199" s="198"/>
      <c r="C199" s="199"/>
      <c r="D199" s="200" t="s">
        <v>72</v>
      </c>
      <c r="E199" s="212" t="s">
        <v>3923</v>
      </c>
      <c r="F199" s="212" t="s">
        <v>3924</v>
      </c>
      <c r="G199" s="199"/>
      <c r="H199" s="199"/>
      <c r="I199" s="202"/>
      <c r="J199" s="213">
        <f>BK199</f>
        <v>0</v>
      </c>
      <c r="K199" s="199"/>
      <c r="L199" s="204"/>
      <c r="M199" s="205"/>
      <c r="N199" s="206"/>
      <c r="O199" s="206"/>
      <c r="P199" s="207">
        <f>SUM(P200:P208)</f>
        <v>0</v>
      </c>
      <c r="Q199" s="206"/>
      <c r="R199" s="207">
        <f>SUM(R200:R208)</f>
        <v>0</v>
      </c>
      <c r="S199" s="206"/>
      <c r="T199" s="208">
        <f>SUM(T200:T208)</f>
        <v>0</v>
      </c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R199" s="209" t="s">
        <v>80</v>
      </c>
      <c r="AT199" s="210" t="s">
        <v>72</v>
      </c>
      <c r="AU199" s="210" t="s">
        <v>80</v>
      </c>
      <c r="AY199" s="209" t="s">
        <v>198</v>
      </c>
      <c r="BK199" s="211">
        <f>SUM(BK200:BK208)</f>
        <v>0</v>
      </c>
    </row>
    <row r="200" s="2" customFormat="1" ht="24.15" customHeight="1">
      <c r="A200" s="40"/>
      <c r="B200" s="41"/>
      <c r="C200" s="214" t="s">
        <v>512</v>
      </c>
      <c r="D200" s="214" t="s">
        <v>200</v>
      </c>
      <c r="E200" s="215" t="s">
        <v>3906</v>
      </c>
      <c r="F200" s="216" t="s">
        <v>3907</v>
      </c>
      <c r="G200" s="217" t="s">
        <v>2162</v>
      </c>
      <c r="H200" s="218">
        <v>1</v>
      </c>
      <c r="I200" s="219"/>
      <c r="J200" s="220">
        <f>ROUND(I200*H200,2)</f>
        <v>0</v>
      </c>
      <c r="K200" s="216" t="s">
        <v>19</v>
      </c>
      <c r="L200" s="46"/>
      <c r="M200" s="221" t="s">
        <v>19</v>
      </c>
      <c r="N200" s="222" t="s">
        <v>44</v>
      </c>
      <c r="O200" s="86"/>
      <c r="P200" s="223">
        <f>O200*H200</f>
        <v>0</v>
      </c>
      <c r="Q200" s="223">
        <v>0</v>
      </c>
      <c r="R200" s="223">
        <f>Q200*H200</f>
        <v>0</v>
      </c>
      <c r="S200" s="223">
        <v>0</v>
      </c>
      <c r="T200" s="224">
        <f>S200*H200</f>
        <v>0</v>
      </c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R200" s="225" t="s">
        <v>205</v>
      </c>
      <c r="AT200" s="225" t="s">
        <v>200</v>
      </c>
      <c r="AU200" s="225" t="s">
        <v>82</v>
      </c>
      <c r="AY200" s="19" t="s">
        <v>198</v>
      </c>
      <c r="BE200" s="226">
        <f>IF(N200="základní",J200,0)</f>
        <v>0</v>
      </c>
      <c r="BF200" s="226">
        <f>IF(N200="snížená",J200,0)</f>
        <v>0</v>
      </c>
      <c r="BG200" s="226">
        <f>IF(N200="zákl. přenesená",J200,0)</f>
        <v>0</v>
      </c>
      <c r="BH200" s="226">
        <f>IF(N200="sníž. přenesená",J200,0)</f>
        <v>0</v>
      </c>
      <c r="BI200" s="226">
        <f>IF(N200="nulová",J200,0)</f>
        <v>0</v>
      </c>
      <c r="BJ200" s="19" t="s">
        <v>80</v>
      </c>
      <c r="BK200" s="226">
        <f>ROUND(I200*H200,2)</f>
        <v>0</v>
      </c>
      <c r="BL200" s="19" t="s">
        <v>205</v>
      </c>
      <c r="BM200" s="225" t="s">
        <v>1037</v>
      </c>
    </row>
    <row r="201" s="2" customFormat="1">
      <c r="A201" s="40"/>
      <c r="B201" s="41"/>
      <c r="C201" s="42"/>
      <c r="D201" s="234" t="s">
        <v>780</v>
      </c>
      <c r="E201" s="42"/>
      <c r="F201" s="275" t="s">
        <v>3908</v>
      </c>
      <c r="G201" s="42"/>
      <c r="H201" s="42"/>
      <c r="I201" s="229"/>
      <c r="J201" s="42"/>
      <c r="K201" s="42"/>
      <c r="L201" s="46"/>
      <c r="M201" s="230"/>
      <c r="N201" s="231"/>
      <c r="O201" s="86"/>
      <c r="P201" s="86"/>
      <c r="Q201" s="86"/>
      <c r="R201" s="86"/>
      <c r="S201" s="86"/>
      <c r="T201" s="87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T201" s="19" t="s">
        <v>780</v>
      </c>
      <c r="AU201" s="19" t="s">
        <v>82</v>
      </c>
    </row>
    <row r="202" s="2" customFormat="1" ht="21.75" customHeight="1">
      <c r="A202" s="40"/>
      <c r="B202" s="41"/>
      <c r="C202" s="214" t="s">
        <v>517</v>
      </c>
      <c r="D202" s="214" t="s">
        <v>200</v>
      </c>
      <c r="E202" s="215" t="s">
        <v>3909</v>
      </c>
      <c r="F202" s="216" t="s">
        <v>3910</v>
      </c>
      <c r="G202" s="217" t="s">
        <v>2162</v>
      </c>
      <c r="H202" s="218">
        <v>1</v>
      </c>
      <c r="I202" s="219"/>
      <c r="J202" s="220">
        <f>ROUND(I202*H202,2)</f>
        <v>0</v>
      </c>
      <c r="K202" s="216" t="s">
        <v>19</v>
      </c>
      <c r="L202" s="46"/>
      <c r="M202" s="221" t="s">
        <v>19</v>
      </c>
      <c r="N202" s="222" t="s">
        <v>44</v>
      </c>
      <c r="O202" s="86"/>
      <c r="P202" s="223">
        <f>O202*H202</f>
        <v>0</v>
      </c>
      <c r="Q202" s="223">
        <v>0</v>
      </c>
      <c r="R202" s="223">
        <f>Q202*H202</f>
        <v>0</v>
      </c>
      <c r="S202" s="223">
        <v>0</v>
      </c>
      <c r="T202" s="224">
        <f>S202*H202</f>
        <v>0</v>
      </c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R202" s="225" t="s">
        <v>205</v>
      </c>
      <c r="AT202" s="225" t="s">
        <v>200</v>
      </c>
      <c r="AU202" s="225" t="s">
        <v>82</v>
      </c>
      <c r="AY202" s="19" t="s">
        <v>198</v>
      </c>
      <c r="BE202" s="226">
        <f>IF(N202="základní",J202,0)</f>
        <v>0</v>
      </c>
      <c r="BF202" s="226">
        <f>IF(N202="snížená",J202,0)</f>
        <v>0</v>
      </c>
      <c r="BG202" s="226">
        <f>IF(N202="zákl. přenesená",J202,0)</f>
        <v>0</v>
      </c>
      <c r="BH202" s="226">
        <f>IF(N202="sníž. přenesená",J202,0)</f>
        <v>0</v>
      </c>
      <c r="BI202" s="226">
        <f>IF(N202="nulová",J202,0)</f>
        <v>0</v>
      </c>
      <c r="BJ202" s="19" t="s">
        <v>80</v>
      </c>
      <c r="BK202" s="226">
        <f>ROUND(I202*H202,2)</f>
        <v>0</v>
      </c>
      <c r="BL202" s="19" t="s">
        <v>205</v>
      </c>
      <c r="BM202" s="225" t="s">
        <v>1048</v>
      </c>
    </row>
    <row r="203" s="2" customFormat="1" ht="21.75" customHeight="1">
      <c r="A203" s="40"/>
      <c r="B203" s="41"/>
      <c r="C203" s="214" t="s">
        <v>551</v>
      </c>
      <c r="D203" s="214" t="s">
        <v>200</v>
      </c>
      <c r="E203" s="215" t="s">
        <v>3894</v>
      </c>
      <c r="F203" s="216" t="s">
        <v>3895</v>
      </c>
      <c r="G203" s="217" t="s">
        <v>2162</v>
      </c>
      <c r="H203" s="218">
        <v>1</v>
      </c>
      <c r="I203" s="219"/>
      <c r="J203" s="220">
        <f>ROUND(I203*H203,2)</f>
        <v>0</v>
      </c>
      <c r="K203" s="216" t="s">
        <v>19</v>
      </c>
      <c r="L203" s="46"/>
      <c r="M203" s="221" t="s">
        <v>19</v>
      </c>
      <c r="N203" s="222" t="s">
        <v>44</v>
      </c>
      <c r="O203" s="86"/>
      <c r="P203" s="223">
        <f>O203*H203</f>
        <v>0</v>
      </c>
      <c r="Q203" s="223">
        <v>0</v>
      </c>
      <c r="R203" s="223">
        <f>Q203*H203</f>
        <v>0</v>
      </c>
      <c r="S203" s="223">
        <v>0</v>
      </c>
      <c r="T203" s="224">
        <f>S203*H203</f>
        <v>0</v>
      </c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R203" s="225" t="s">
        <v>205</v>
      </c>
      <c r="AT203" s="225" t="s">
        <v>200</v>
      </c>
      <c r="AU203" s="225" t="s">
        <v>82</v>
      </c>
      <c r="AY203" s="19" t="s">
        <v>198</v>
      </c>
      <c r="BE203" s="226">
        <f>IF(N203="základní",J203,0)</f>
        <v>0</v>
      </c>
      <c r="BF203" s="226">
        <f>IF(N203="snížená",J203,0)</f>
        <v>0</v>
      </c>
      <c r="BG203" s="226">
        <f>IF(N203="zákl. přenesená",J203,0)</f>
        <v>0</v>
      </c>
      <c r="BH203" s="226">
        <f>IF(N203="sníž. přenesená",J203,0)</f>
        <v>0</v>
      </c>
      <c r="BI203" s="226">
        <f>IF(N203="nulová",J203,0)</f>
        <v>0</v>
      </c>
      <c r="BJ203" s="19" t="s">
        <v>80</v>
      </c>
      <c r="BK203" s="226">
        <f>ROUND(I203*H203,2)</f>
        <v>0</v>
      </c>
      <c r="BL203" s="19" t="s">
        <v>205</v>
      </c>
      <c r="BM203" s="225" t="s">
        <v>1058</v>
      </c>
    </row>
    <row r="204" s="2" customFormat="1" ht="16.5" customHeight="1">
      <c r="A204" s="40"/>
      <c r="B204" s="41"/>
      <c r="C204" s="214" t="s">
        <v>560</v>
      </c>
      <c r="D204" s="214" t="s">
        <v>200</v>
      </c>
      <c r="E204" s="215" t="s">
        <v>3896</v>
      </c>
      <c r="F204" s="216" t="s">
        <v>3897</v>
      </c>
      <c r="G204" s="217" t="s">
        <v>2162</v>
      </c>
      <c r="H204" s="218">
        <v>11</v>
      </c>
      <c r="I204" s="219"/>
      <c r="J204" s="220">
        <f>ROUND(I204*H204,2)</f>
        <v>0</v>
      </c>
      <c r="K204" s="216" t="s">
        <v>19</v>
      </c>
      <c r="L204" s="46"/>
      <c r="M204" s="221" t="s">
        <v>19</v>
      </c>
      <c r="N204" s="222" t="s">
        <v>44</v>
      </c>
      <c r="O204" s="86"/>
      <c r="P204" s="223">
        <f>O204*H204</f>
        <v>0</v>
      </c>
      <c r="Q204" s="223">
        <v>0</v>
      </c>
      <c r="R204" s="223">
        <f>Q204*H204</f>
        <v>0</v>
      </c>
      <c r="S204" s="223">
        <v>0</v>
      </c>
      <c r="T204" s="224">
        <f>S204*H204</f>
        <v>0</v>
      </c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R204" s="225" t="s">
        <v>205</v>
      </c>
      <c r="AT204" s="225" t="s">
        <v>200</v>
      </c>
      <c r="AU204" s="225" t="s">
        <v>82</v>
      </c>
      <c r="AY204" s="19" t="s">
        <v>198</v>
      </c>
      <c r="BE204" s="226">
        <f>IF(N204="základní",J204,0)</f>
        <v>0</v>
      </c>
      <c r="BF204" s="226">
        <f>IF(N204="snížená",J204,0)</f>
        <v>0</v>
      </c>
      <c r="BG204" s="226">
        <f>IF(N204="zákl. přenesená",J204,0)</f>
        <v>0</v>
      </c>
      <c r="BH204" s="226">
        <f>IF(N204="sníž. přenesená",J204,0)</f>
        <v>0</v>
      </c>
      <c r="BI204" s="226">
        <f>IF(N204="nulová",J204,0)</f>
        <v>0</v>
      </c>
      <c r="BJ204" s="19" t="s">
        <v>80</v>
      </c>
      <c r="BK204" s="226">
        <f>ROUND(I204*H204,2)</f>
        <v>0</v>
      </c>
      <c r="BL204" s="19" t="s">
        <v>205</v>
      </c>
      <c r="BM204" s="225" t="s">
        <v>1070</v>
      </c>
    </row>
    <row r="205" s="2" customFormat="1" ht="16.5" customHeight="1">
      <c r="A205" s="40"/>
      <c r="B205" s="41"/>
      <c r="C205" s="214" t="s">
        <v>569</v>
      </c>
      <c r="D205" s="214" t="s">
        <v>200</v>
      </c>
      <c r="E205" s="215" t="s">
        <v>3925</v>
      </c>
      <c r="F205" s="216" t="s">
        <v>3899</v>
      </c>
      <c r="G205" s="217" t="s">
        <v>1459</v>
      </c>
      <c r="H205" s="218">
        <v>1</v>
      </c>
      <c r="I205" s="219"/>
      <c r="J205" s="220">
        <f>ROUND(I205*H205,2)</f>
        <v>0</v>
      </c>
      <c r="K205" s="216" t="s">
        <v>19</v>
      </c>
      <c r="L205" s="46"/>
      <c r="M205" s="221" t="s">
        <v>19</v>
      </c>
      <c r="N205" s="222" t="s">
        <v>44</v>
      </c>
      <c r="O205" s="86"/>
      <c r="P205" s="223">
        <f>O205*H205</f>
        <v>0</v>
      </c>
      <c r="Q205" s="223">
        <v>0</v>
      </c>
      <c r="R205" s="223">
        <f>Q205*H205</f>
        <v>0</v>
      </c>
      <c r="S205" s="223">
        <v>0</v>
      </c>
      <c r="T205" s="224">
        <f>S205*H205</f>
        <v>0</v>
      </c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R205" s="225" t="s">
        <v>205</v>
      </c>
      <c r="AT205" s="225" t="s">
        <v>200</v>
      </c>
      <c r="AU205" s="225" t="s">
        <v>82</v>
      </c>
      <c r="AY205" s="19" t="s">
        <v>198</v>
      </c>
      <c r="BE205" s="226">
        <f>IF(N205="základní",J205,0)</f>
        <v>0</v>
      </c>
      <c r="BF205" s="226">
        <f>IF(N205="snížená",J205,0)</f>
        <v>0</v>
      </c>
      <c r="BG205" s="226">
        <f>IF(N205="zákl. přenesená",J205,0)</f>
        <v>0</v>
      </c>
      <c r="BH205" s="226">
        <f>IF(N205="sníž. přenesená",J205,0)</f>
        <v>0</v>
      </c>
      <c r="BI205" s="226">
        <f>IF(N205="nulová",J205,0)</f>
        <v>0</v>
      </c>
      <c r="BJ205" s="19" t="s">
        <v>80</v>
      </c>
      <c r="BK205" s="226">
        <f>ROUND(I205*H205,2)</f>
        <v>0</v>
      </c>
      <c r="BL205" s="19" t="s">
        <v>205</v>
      </c>
      <c r="BM205" s="225" t="s">
        <v>1080</v>
      </c>
    </row>
    <row r="206" s="2" customFormat="1">
      <c r="A206" s="40"/>
      <c r="B206" s="41"/>
      <c r="C206" s="42"/>
      <c r="D206" s="234" t="s">
        <v>780</v>
      </c>
      <c r="E206" s="42"/>
      <c r="F206" s="275" t="s">
        <v>3912</v>
      </c>
      <c r="G206" s="42"/>
      <c r="H206" s="42"/>
      <c r="I206" s="229"/>
      <c r="J206" s="42"/>
      <c r="K206" s="42"/>
      <c r="L206" s="46"/>
      <c r="M206" s="230"/>
      <c r="N206" s="231"/>
      <c r="O206" s="86"/>
      <c r="P206" s="86"/>
      <c r="Q206" s="86"/>
      <c r="R206" s="86"/>
      <c r="S206" s="86"/>
      <c r="T206" s="87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T206" s="19" t="s">
        <v>780</v>
      </c>
      <c r="AU206" s="19" t="s">
        <v>82</v>
      </c>
    </row>
    <row r="207" s="2" customFormat="1" ht="16.5" customHeight="1">
      <c r="A207" s="40"/>
      <c r="B207" s="41"/>
      <c r="C207" s="214" t="s">
        <v>574</v>
      </c>
      <c r="D207" s="214" t="s">
        <v>200</v>
      </c>
      <c r="E207" s="215" t="s">
        <v>3926</v>
      </c>
      <c r="F207" s="216" t="s">
        <v>3902</v>
      </c>
      <c r="G207" s="217" t="s">
        <v>1459</v>
      </c>
      <c r="H207" s="218">
        <v>1</v>
      </c>
      <c r="I207" s="219"/>
      <c r="J207" s="220">
        <f>ROUND(I207*H207,2)</f>
        <v>0</v>
      </c>
      <c r="K207" s="216" t="s">
        <v>19</v>
      </c>
      <c r="L207" s="46"/>
      <c r="M207" s="221" t="s">
        <v>19</v>
      </c>
      <c r="N207" s="222" t="s">
        <v>44</v>
      </c>
      <c r="O207" s="86"/>
      <c r="P207" s="223">
        <f>O207*H207</f>
        <v>0</v>
      </c>
      <c r="Q207" s="223">
        <v>0</v>
      </c>
      <c r="R207" s="223">
        <f>Q207*H207</f>
        <v>0</v>
      </c>
      <c r="S207" s="223">
        <v>0</v>
      </c>
      <c r="T207" s="224">
        <f>S207*H207</f>
        <v>0</v>
      </c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R207" s="225" t="s">
        <v>205</v>
      </c>
      <c r="AT207" s="225" t="s">
        <v>200</v>
      </c>
      <c r="AU207" s="225" t="s">
        <v>82</v>
      </c>
      <c r="AY207" s="19" t="s">
        <v>198</v>
      </c>
      <c r="BE207" s="226">
        <f>IF(N207="základní",J207,0)</f>
        <v>0</v>
      </c>
      <c r="BF207" s="226">
        <f>IF(N207="snížená",J207,0)</f>
        <v>0</v>
      </c>
      <c r="BG207" s="226">
        <f>IF(N207="zákl. přenesená",J207,0)</f>
        <v>0</v>
      </c>
      <c r="BH207" s="226">
        <f>IF(N207="sníž. přenesená",J207,0)</f>
        <v>0</v>
      </c>
      <c r="BI207" s="226">
        <f>IF(N207="nulová",J207,0)</f>
        <v>0</v>
      </c>
      <c r="BJ207" s="19" t="s">
        <v>80</v>
      </c>
      <c r="BK207" s="226">
        <f>ROUND(I207*H207,2)</f>
        <v>0</v>
      </c>
      <c r="BL207" s="19" t="s">
        <v>205</v>
      </c>
      <c r="BM207" s="225" t="s">
        <v>1088</v>
      </c>
    </row>
    <row r="208" s="2" customFormat="1">
      <c r="A208" s="40"/>
      <c r="B208" s="41"/>
      <c r="C208" s="42"/>
      <c r="D208" s="234" t="s">
        <v>780</v>
      </c>
      <c r="E208" s="42"/>
      <c r="F208" s="275" t="s">
        <v>3903</v>
      </c>
      <c r="G208" s="42"/>
      <c r="H208" s="42"/>
      <c r="I208" s="229"/>
      <c r="J208" s="42"/>
      <c r="K208" s="42"/>
      <c r="L208" s="46"/>
      <c r="M208" s="230"/>
      <c r="N208" s="231"/>
      <c r="O208" s="86"/>
      <c r="P208" s="86"/>
      <c r="Q208" s="86"/>
      <c r="R208" s="86"/>
      <c r="S208" s="86"/>
      <c r="T208" s="87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T208" s="19" t="s">
        <v>780</v>
      </c>
      <c r="AU208" s="19" t="s">
        <v>82</v>
      </c>
    </row>
    <row r="209" s="12" customFormat="1" ht="22.8" customHeight="1">
      <c r="A209" s="12"/>
      <c r="B209" s="198"/>
      <c r="C209" s="199"/>
      <c r="D209" s="200" t="s">
        <v>72</v>
      </c>
      <c r="E209" s="212" t="s">
        <v>3927</v>
      </c>
      <c r="F209" s="212" t="s">
        <v>3928</v>
      </c>
      <c r="G209" s="199"/>
      <c r="H209" s="199"/>
      <c r="I209" s="202"/>
      <c r="J209" s="213">
        <f>BK209</f>
        <v>0</v>
      </c>
      <c r="K209" s="199"/>
      <c r="L209" s="204"/>
      <c r="M209" s="205"/>
      <c r="N209" s="206"/>
      <c r="O209" s="206"/>
      <c r="P209" s="207">
        <f>SUM(P210:P218)</f>
        <v>0</v>
      </c>
      <c r="Q209" s="206"/>
      <c r="R209" s="207">
        <f>SUM(R210:R218)</f>
        <v>0</v>
      </c>
      <c r="S209" s="206"/>
      <c r="T209" s="208">
        <f>SUM(T210:T218)</f>
        <v>0</v>
      </c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R209" s="209" t="s">
        <v>80</v>
      </c>
      <c r="AT209" s="210" t="s">
        <v>72</v>
      </c>
      <c r="AU209" s="210" t="s">
        <v>80</v>
      </c>
      <c r="AY209" s="209" t="s">
        <v>198</v>
      </c>
      <c r="BK209" s="211">
        <f>SUM(BK210:BK218)</f>
        <v>0</v>
      </c>
    </row>
    <row r="210" s="2" customFormat="1" ht="24.15" customHeight="1">
      <c r="A210" s="40"/>
      <c r="B210" s="41"/>
      <c r="C210" s="214" t="s">
        <v>583</v>
      </c>
      <c r="D210" s="214" t="s">
        <v>200</v>
      </c>
      <c r="E210" s="215" t="s">
        <v>3906</v>
      </c>
      <c r="F210" s="216" t="s">
        <v>3907</v>
      </c>
      <c r="G210" s="217" t="s">
        <v>2162</v>
      </c>
      <c r="H210" s="218">
        <v>1</v>
      </c>
      <c r="I210" s="219"/>
      <c r="J210" s="220">
        <f>ROUND(I210*H210,2)</f>
        <v>0</v>
      </c>
      <c r="K210" s="216" t="s">
        <v>19</v>
      </c>
      <c r="L210" s="46"/>
      <c r="M210" s="221" t="s">
        <v>19</v>
      </c>
      <c r="N210" s="222" t="s">
        <v>44</v>
      </c>
      <c r="O210" s="86"/>
      <c r="P210" s="223">
        <f>O210*H210</f>
        <v>0</v>
      </c>
      <c r="Q210" s="223">
        <v>0</v>
      </c>
      <c r="R210" s="223">
        <f>Q210*H210</f>
        <v>0</v>
      </c>
      <c r="S210" s="223">
        <v>0</v>
      </c>
      <c r="T210" s="224">
        <f>S210*H210</f>
        <v>0</v>
      </c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R210" s="225" t="s">
        <v>205</v>
      </c>
      <c r="AT210" s="225" t="s">
        <v>200</v>
      </c>
      <c r="AU210" s="225" t="s">
        <v>82</v>
      </c>
      <c r="AY210" s="19" t="s">
        <v>198</v>
      </c>
      <c r="BE210" s="226">
        <f>IF(N210="základní",J210,0)</f>
        <v>0</v>
      </c>
      <c r="BF210" s="226">
        <f>IF(N210="snížená",J210,0)</f>
        <v>0</v>
      </c>
      <c r="BG210" s="226">
        <f>IF(N210="zákl. přenesená",J210,0)</f>
        <v>0</v>
      </c>
      <c r="BH210" s="226">
        <f>IF(N210="sníž. přenesená",J210,0)</f>
        <v>0</v>
      </c>
      <c r="BI210" s="226">
        <f>IF(N210="nulová",J210,0)</f>
        <v>0</v>
      </c>
      <c r="BJ210" s="19" t="s">
        <v>80</v>
      </c>
      <c r="BK210" s="226">
        <f>ROUND(I210*H210,2)</f>
        <v>0</v>
      </c>
      <c r="BL210" s="19" t="s">
        <v>205</v>
      </c>
      <c r="BM210" s="225" t="s">
        <v>1099</v>
      </c>
    </row>
    <row r="211" s="2" customFormat="1">
      <c r="A211" s="40"/>
      <c r="B211" s="41"/>
      <c r="C211" s="42"/>
      <c r="D211" s="234" t="s">
        <v>780</v>
      </c>
      <c r="E211" s="42"/>
      <c r="F211" s="275" t="s">
        <v>3908</v>
      </c>
      <c r="G211" s="42"/>
      <c r="H211" s="42"/>
      <c r="I211" s="229"/>
      <c r="J211" s="42"/>
      <c r="K211" s="42"/>
      <c r="L211" s="46"/>
      <c r="M211" s="230"/>
      <c r="N211" s="231"/>
      <c r="O211" s="86"/>
      <c r="P211" s="86"/>
      <c r="Q211" s="86"/>
      <c r="R211" s="86"/>
      <c r="S211" s="86"/>
      <c r="T211" s="87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T211" s="19" t="s">
        <v>780</v>
      </c>
      <c r="AU211" s="19" t="s">
        <v>82</v>
      </c>
    </row>
    <row r="212" s="2" customFormat="1" ht="21.75" customHeight="1">
      <c r="A212" s="40"/>
      <c r="B212" s="41"/>
      <c r="C212" s="214" t="s">
        <v>588</v>
      </c>
      <c r="D212" s="214" t="s">
        <v>200</v>
      </c>
      <c r="E212" s="215" t="s">
        <v>3909</v>
      </c>
      <c r="F212" s="216" t="s">
        <v>3910</v>
      </c>
      <c r="G212" s="217" t="s">
        <v>2162</v>
      </c>
      <c r="H212" s="218">
        <v>1</v>
      </c>
      <c r="I212" s="219"/>
      <c r="J212" s="220">
        <f>ROUND(I212*H212,2)</f>
        <v>0</v>
      </c>
      <c r="K212" s="216" t="s">
        <v>19</v>
      </c>
      <c r="L212" s="46"/>
      <c r="M212" s="221" t="s">
        <v>19</v>
      </c>
      <c r="N212" s="222" t="s">
        <v>44</v>
      </c>
      <c r="O212" s="86"/>
      <c r="P212" s="223">
        <f>O212*H212</f>
        <v>0</v>
      </c>
      <c r="Q212" s="223">
        <v>0</v>
      </c>
      <c r="R212" s="223">
        <f>Q212*H212</f>
        <v>0</v>
      </c>
      <c r="S212" s="223">
        <v>0</v>
      </c>
      <c r="T212" s="224">
        <f>S212*H212</f>
        <v>0</v>
      </c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R212" s="225" t="s">
        <v>205</v>
      </c>
      <c r="AT212" s="225" t="s">
        <v>200</v>
      </c>
      <c r="AU212" s="225" t="s">
        <v>82</v>
      </c>
      <c r="AY212" s="19" t="s">
        <v>198</v>
      </c>
      <c r="BE212" s="226">
        <f>IF(N212="základní",J212,0)</f>
        <v>0</v>
      </c>
      <c r="BF212" s="226">
        <f>IF(N212="snížená",J212,0)</f>
        <v>0</v>
      </c>
      <c r="BG212" s="226">
        <f>IF(N212="zákl. přenesená",J212,0)</f>
        <v>0</v>
      </c>
      <c r="BH212" s="226">
        <f>IF(N212="sníž. přenesená",J212,0)</f>
        <v>0</v>
      </c>
      <c r="BI212" s="226">
        <f>IF(N212="nulová",J212,0)</f>
        <v>0</v>
      </c>
      <c r="BJ212" s="19" t="s">
        <v>80</v>
      </c>
      <c r="BK212" s="226">
        <f>ROUND(I212*H212,2)</f>
        <v>0</v>
      </c>
      <c r="BL212" s="19" t="s">
        <v>205</v>
      </c>
      <c r="BM212" s="225" t="s">
        <v>1110</v>
      </c>
    </row>
    <row r="213" s="2" customFormat="1" ht="21.75" customHeight="1">
      <c r="A213" s="40"/>
      <c r="B213" s="41"/>
      <c r="C213" s="214" t="s">
        <v>600</v>
      </c>
      <c r="D213" s="214" t="s">
        <v>200</v>
      </c>
      <c r="E213" s="215" t="s">
        <v>3894</v>
      </c>
      <c r="F213" s="216" t="s">
        <v>3895</v>
      </c>
      <c r="G213" s="217" t="s">
        <v>2162</v>
      </c>
      <c r="H213" s="218">
        <v>3</v>
      </c>
      <c r="I213" s="219"/>
      <c r="J213" s="220">
        <f>ROUND(I213*H213,2)</f>
        <v>0</v>
      </c>
      <c r="K213" s="216" t="s">
        <v>19</v>
      </c>
      <c r="L213" s="46"/>
      <c r="M213" s="221" t="s">
        <v>19</v>
      </c>
      <c r="N213" s="222" t="s">
        <v>44</v>
      </c>
      <c r="O213" s="86"/>
      <c r="P213" s="223">
        <f>O213*H213</f>
        <v>0</v>
      </c>
      <c r="Q213" s="223">
        <v>0</v>
      </c>
      <c r="R213" s="223">
        <f>Q213*H213</f>
        <v>0</v>
      </c>
      <c r="S213" s="223">
        <v>0</v>
      </c>
      <c r="T213" s="224">
        <f>S213*H213</f>
        <v>0</v>
      </c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R213" s="225" t="s">
        <v>205</v>
      </c>
      <c r="AT213" s="225" t="s">
        <v>200</v>
      </c>
      <c r="AU213" s="225" t="s">
        <v>82</v>
      </c>
      <c r="AY213" s="19" t="s">
        <v>198</v>
      </c>
      <c r="BE213" s="226">
        <f>IF(N213="základní",J213,0)</f>
        <v>0</v>
      </c>
      <c r="BF213" s="226">
        <f>IF(N213="snížená",J213,0)</f>
        <v>0</v>
      </c>
      <c r="BG213" s="226">
        <f>IF(N213="zákl. přenesená",J213,0)</f>
        <v>0</v>
      </c>
      <c r="BH213" s="226">
        <f>IF(N213="sníž. přenesená",J213,0)</f>
        <v>0</v>
      </c>
      <c r="BI213" s="226">
        <f>IF(N213="nulová",J213,0)</f>
        <v>0</v>
      </c>
      <c r="BJ213" s="19" t="s">
        <v>80</v>
      </c>
      <c r="BK213" s="226">
        <f>ROUND(I213*H213,2)</f>
        <v>0</v>
      </c>
      <c r="BL213" s="19" t="s">
        <v>205</v>
      </c>
      <c r="BM213" s="225" t="s">
        <v>1120</v>
      </c>
    </row>
    <row r="214" s="2" customFormat="1" ht="16.5" customHeight="1">
      <c r="A214" s="40"/>
      <c r="B214" s="41"/>
      <c r="C214" s="214" t="s">
        <v>605</v>
      </c>
      <c r="D214" s="214" t="s">
        <v>200</v>
      </c>
      <c r="E214" s="215" t="s">
        <v>3896</v>
      </c>
      <c r="F214" s="216" t="s">
        <v>3897</v>
      </c>
      <c r="G214" s="217" t="s">
        <v>2162</v>
      </c>
      <c r="H214" s="218">
        <v>7</v>
      </c>
      <c r="I214" s="219"/>
      <c r="J214" s="220">
        <f>ROUND(I214*H214,2)</f>
        <v>0</v>
      </c>
      <c r="K214" s="216" t="s">
        <v>19</v>
      </c>
      <c r="L214" s="46"/>
      <c r="M214" s="221" t="s">
        <v>19</v>
      </c>
      <c r="N214" s="222" t="s">
        <v>44</v>
      </c>
      <c r="O214" s="86"/>
      <c r="P214" s="223">
        <f>O214*H214</f>
        <v>0</v>
      </c>
      <c r="Q214" s="223">
        <v>0</v>
      </c>
      <c r="R214" s="223">
        <f>Q214*H214</f>
        <v>0</v>
      </c>
      <c r="S214" s="223">
        <v>0</v>
      </c>
      <c r="T214" s="224">
        <f>S214*H214</f>
        <v>0</v>
      </c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R214" s="225" t="s">
        <v>205</v>
      </c>
      <c r="AT214" s="225" t="s">
        <v>200</v>
      </c>
      <c r="AU214" s="225" t="s">
        <v>82</v>
      </c>
      <c r="AY214" s="19" t="s">
        <v>198</v>
      </c>
      <c r="BE214" s="226">
        <f>IF(N214="základní",J214,0)</f>
        <v>0</v>
      </c>
      <c r="BF214" s="226">
        <f>IF(N214="snížená",J214,0)</f>
        <v>0</v>
      </c>
      <c r="BG214" s="226">
        <f>IF(N214="zákl. přenesená",J214,0)</f>
        <v>0</v>
      </c>
      <c r="BH214" s="226">
        <f>IF(N214="sníž. přenesená",J214,0)</f>
        <v>0</v>
      </c>
      <c r="BI214" s="226">
        <f>IF(N214="nulová",J214,0)</f>
        <v>0</v>
      </c>
      <c r="BJ214" s="19" t="s">
        <v>80</v>
      </c>
      <c r="BK214" s="226">
        <f>ROUND(I214*H214,2)</f>
        <v>0</v>
      </c>
      <c r="BL214" s="19" t="s">
        <v>205</v>
      </c>
      <c r="BM214" s="225" t="s">
        <v>1128</v>
      </c>
    </row>
    <row r="215" s="2" customFormat="1" ht="16.5" customHeight="1">
      <c r="A215" s="40"/>
      <c r="B215" s="41"/>
      <c r="C215" s="214" t="s">
        <v>611</v>
      </c>
      <c r="D215" s="214" t="s">
        <v>200</v>
      </c>
      <c r="E215" s="215" t="s">
        <v>3925</v>
      </c>
      <c r="F215" s="216" t="s">
        <v>3899</v>
      </c>
      <c r="G215" s="217" t="s">
        <v>1459</v>
      </c>
      <c r="H215" s="218">
        <v>1</v>
      </c>
      <c r="I215" s="219"/>
      <c r="J215" s="220">
        <f>ROUND(I215*H215,2)</f>
        <v>0</v>
      </c>
      <c r="K215" s="216" t="s">
        <v>19</v>
      </c>
      <c r="L215" s="46"/>
      <c r="M215" s="221" t="s">
        <v>19</v>
      </c>
      <c r="N215" s="222" t="s">
        <v>44</v>
      </c>
      <c r="O215" s="86"/>
      <c r="P215" s="223">
        <f>O215*H215</f>
        <v>0</v>
      </c>
      <c r="Q215" s="223">
        <v>0</v>
      </c>
      <c r="R215" s="223">
        <f>Q215*H215</f>
        <v>0</v>
      </c>
      <c r="S215" s="223">
        <v>0</v>
      </c>
      <c r="T215" s="224">
        <f>S215*H215</f>
        <v>0</v>
      </c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R215" s="225" t="s">
        <v>205</v>
      </c>
      <c r="AT215" s="225" t="s">
        <v>200</v>
      </c>
      <c r="AU215" s="225" t="s">
        <v>82</v>
      </c>
      <c r="AY215" s="19" t="s">
        <v>198</v>
      </c>
      <c r="BE215" s="226">
        <f>IF(N215="základní",J215,0)</f>
        <v>0</v>
      </c>
      <c r="BF215" s="226">
        <f>IF(N215="snížená",J215,0)</f>
        <v>0</v>
      </c>
      <c r="BG215" s="226">
        <f>IF(N215="zákl. přenesená",J215,0)</f>
        <v>0</v>
      </c>
      <c r="BH215" s="226">
        <f>IF(N215="sníž. přenesená",J215,0)</f>
        <v>0</v>
      </c>
      <c r="BI215" s="226">
        <f>IF(N215="nulová",J215,0)</f>
        <v>0</v>
      </c>
      <c r="BJ215" s="19" t="s">
        <v>80</v>
      </c>
      <c r="BK215" s="226">
        <f>ROUND(I215*H215,2)</f>
        <v>0</v>
      </c>
      <c r="BL215" s="19" t="s">
        <v>205</v>
      </c>
      <c r="BM215" s="225" t="s">
        <v>1137</v>
      </c>
    </row>
    <row r="216" s="2" customFormat="1">
      <c r="A216" s="40"/>
      <c r="B216" s="41"/>
      <c r="C216" s="42"/>
      <c r="D216" s="234" t="s">
        <v>780</v>
      </c>
      <c r="E216" s="42"/>
      <c r="F216" s="275" t="s">
        <v>3912</v>
      </c>
      <c r="G216" s="42"/>
      <c r="H216" s="42"/>
      <c r="I216" s="229"/>
      <c r="J216" s="42"/>
      <c r="K216" s="42"/>
      <c r="L216" s="46"/>
      <c r="M216" s="230"/>
      <c r="N216" s="231"/>
      <c r="O216" s="86"/>
      <c r="P216" s="86"/>
      <c r="Q216" s="86"/>
      <c r="R216" s="86"/>
      <c r="S216" s="86"/>
      <c r="T216" s="87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T216" s="19" t="s">
        <v>780</v>
      </c>
      <c r="AU216" s="19" t="s">
        <v>82</v>
      </c>
    </row>
    <row r="217" s="2" customFormat="1" ht="16.5" customHeight="1">
      <c r="A217" s="40"/>
      <c r="B217" s="41"/>
      <c r="C217" s="214" t="s">
        <v>619</v>
      </c>
      <c r="D217" s="214" t="s">
        <v>200</v>
      </c>
      <c r="E217" s="215" t="s">
        <v>3926</v>
      </c>
      <c r="F217" s="216" t="s">
        <v>3902</v>
      </c>
      <c r="G217" s="217" t="s">
        <v>1459</v>
      </c>
      <c r="H217" s="218">
        <v>1</v>
      </c>
      <c r="I217" s="219"/>
      <c r="J217" s="220">
        <f>ROUND(I217*H217,2)</f>
        <v>0</v>
      </c>
      <c r="K217" s="216" t="s">
        <v>19</v>
      </c>
      <c r="L217" s="46"/>
      <c r="M217" s="221" t="s">
        <v>19</v>
      </c>
      <c r="N217" s="222" t="s">
        <v>44</v>
      </c>
      <c r="O217" s="86"/>
      <c r="P217" s="223">
        <f>O217*H217</f>
        <v>0</v>
      </c>
      <c r="Q217" s="223">
        <v>0</v>
      </c>
      <c r="R217" s="223">
        <f>Q217*H217</f>
        <v>0</v>
      </c>
      <c r="S217" s="223">
        <v>0</v>
      </c>
      <c r="T217" s="224">
        <f>S217*H217</f>
        <v>0</v>
      </c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R217" s="225" t="s">
        <v>205</v>
      </c>
      <c r="AT217" s="225" t="s">
        <v>200</v>
      </c>
      <c r="AU217" s="225" t="s">
        <v>82</v>
      </c>
      <c r="AY217" s="19" t="s">
        <v>198</v>
      </c>
      <c r="BE217" s="226">
        <f>IF(N217="základní",J217,0)</f>
        <v>0</v>
      </c>
      <c r="BF217" s="226">
        <f>IF(N217="snížená",J217,0)</f>
        <v>0</v>
      </c>
      <c r="BG217" s="226">
        <f>IF(N217="zákl. přenesená",J217,0)</f>
        <v>0</v>
      </c>
      <c r="BH217" s="226">
        <f>IF(N217="sníž. přenesená",J217,0)</f>
        <v>0</v>
      </c>
      <c r="BI217" s="226">
        <f>IF(N217="nulová",J217,0)</f>
        <v>0</v>
      </c>
      <c r="BJ217" s="19" t="s">
        <v>80</v>
      </c>
      <c r="BK217" s="226">
        <f>ROUND(I217*H217,2)</f>
        <v>0</v>
      </c>
      <c r="BL217" s="19" t="s">
        <v>205</v>
      </c>
      <c r="BM217" s="225" t="s">
        <v>1151</v>
      </c>
    </row>
    <row r="218" s="2" customFormat="1">
      <c r="A218" s="40"/>
      <c r="B218" s="41"/>
      <c r="C218" s="42"/>
      <c r="D218" s="234" t="s">
        <v>780</v>
      </c>
      <c r="E218" s="42"/>
      <c r="F218" s="275" t="s">
        <v>3903</v>
      </c>
      <c r="G218" s="42"/>
      <c r="H218" s="42"/>
      <c r="I218" s="229"/>
      <c r="J218" s="42"/>
      <c r="K218" s="42"/>
      <c r="L218" s="46"/>
      <c r="M218" s="230"/>
      <c r="N218" s="231"/>
      <c r="O218" s="86"/>
      <c r="P218" s="86"/>
      <c r="Q218" s="86"/>
      <c r="R218" s="86"/>
      <c r="S218" s="86"/>
      <c r="T218" s="87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T218" s="19" t="s">
        <v>780</v>
      </c>
      <c r="AU218" s="19" t="s">
        <v>82</v>
      </c>
    </row>
    <row r="219" s="12" customFormat="1" ht="22.8" customHeight="1">
      <c r="A219" s="12"/>
      <c r="B219" s="198"/>
      <c r="C219" s="199"/>
      <c r="D219" s="200" t="s">
        <v>72</v>
      </c>
      <c r="E219" s="212" t="s">
        <v>3929</v>
      </c>
      <c r="F219" s="212" t="s">
        <v>3930</v>
      </c>
      <c r="G219" s="199"/>
      <c r="H219" s="199"/>
      <c r="I219" s="202"/>
      <c r="J219" s="213">
        <f>BK219</f>
        <v>0</v>
      </c>
      <c r="K219" s="199"/>
      <c r="L219" s="204"/>
      <c r="M219" s="205"/>
      <c r="N219" s="206"/>
      <c r="O219" s="206"/>
      <c r="P219" s="207">
        <f>SUM(P220:P228)</f>
        <v>0</v>
      </c>
      <c r="Q219" s="206"/>
      <c r="R219" s="207">
        <f>SUM(R220:R228)</f>
        <v>0</v>
      </c>
      <c r="S219" s="206"/>
      <c r="T219" s="208">
        <f>SUM(T220:T228)</f>
        <v>0</v>
      </c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R219" s="209" t="s">
        <v>80</v>
      </c>
      <c r="AT219" s="210" t="s">
        <v>72</v>
      </c>
      <c r="AU219" s="210" t="s">
        <v>80</v>
      </c>
      <c r="AY219" s="209" t="s">
        <v>198</v>
      </c>
      <c r="BK219" s="211">
        <f>SUM(BK220:BK228)</f>
        <v>0</v>
      </c>
    </row>
    <row r="220" s="2" customFormat="1" ht="24.15" customHeight="1">
      <c r="A220" s="40"/>
      <c r="B220" s="41"/>
      <c r="C220" s="214" t="s">
        <v>626</v>
      </c>
      <c r="D220" s="214" t="s">
        <v>200</v>
      </c>
      <c r="E220" s="215" t="s">
        <v>3906</v>
      </c>
      <c r="F220" s="216" t="s">
        <v>3907</v>
      </c>
      <c r="G220" s="217" t="s">
        <v>2162</v>
      </c>
      <c r="H220" s="218">
        <v>1</v>
      </c>
      <c r="I220" s="219"/>
      <c r="J220" s="220">
        <f>ROUND(I220*H220,2)</f>
        <v>0</v>
      </c>
      <c r="K220" s="216" t="s">
        <v>19</v>
      </c>
      <c r="L220" s="46"/>
      <c r="M220" s="221" t="s">
        <v>19</v>
      </c>
      <c r="N220" s="222" t="s">
        <v>44</v>
      </c>
      <c r="O220" s="86"/>
      <c r="P220" s="223">
        <f>O220*H220</f>
        <v>0</v>
      </c>
      <c r="Q220" s="223">
        <v>0</v>
      </c>
      <c r="R220" s="223">
        <f>Q220*H220</f>
        <v>0</v>
      </c>
      <c r="S220" s="223">
        <v>0</v>
      </c>
      <c r="T220" s="224">
        <f>S220*H220</f>
        <v>0</v>
      </c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R220" s="225" t="s">
        <v>205</v>
      </c>
      <c r="AT220" s="225" t="s">
        <v>200</v>
      </c>
      <c r="AU220" s="225" t="s">
        <v>82</v>
      </c>
      <c r="AY220" s="19" t="s">
        <v>198</v>
      </c>
      <c r="BE220" s="226">
        <f>IF(N220="základní",J220,0)</f>
        <v>0</v>
      </c>
      <c r="BF220" s="226">
        <f>IF(N220="snížená",J220,0)</f>
        <v>0</v>
      </c>
      <c r="BG220" s="226">
        <f>IF(N220="zákl. přenesená",J220,0)</f>
        <v>0</v>
      </c>
      <c r="BH220" s="226">
        <f>IF(N220="sníž. přenesená",J220,0)</f>
        <v>0</v>
      </c>
      <c r="BI220" s="226">
        <f>IF(N220="nulová",J220,0)</f>
        <v>0</v>
      </c>
      <c r="BJ220" s="19" t="s">
        <v>80</v>
      </c>
      <c r="BK220" s="226">
        <f>ROUND(I220*H220,2)</f>
        <v>0</v>
      </c>
      <c r="BL220" s="19" t="s">
        <v>205</v>
      </c>
      <c r="BM220" s="225" t="s">
        <v>1168</v>
      </c>
    </row>
    <row r="221" s="2" customFormat="1">
      <c r="A221" s="40"/>
      <c r="B221" s="41"/>
      <c r="C221" s="42"/>
      <c r="D221" s="234" t="s">
        <v>780</v>
      </c>
      <c r="E221" s="42"/>
      <c r="F221" s="275" t="s">
        <v>3908</v>
      </c>
      <c r="G221" s="42"/>
      <c r="H221" s="42"/>
      <c r="I221" s="229"/>
      <c r="J221" s="42"/>
      <c r="K221" s="42"/>
      <c r="L221" s="46"/>
      <c r="M221" s="230"/>
      <c r="N221" s="231"/>
      <c r="O221" s="86"/>
      <c r="P221" s="86"/>
      <c r="Q221" s="86"/>
      <c r="R221" s="86"/>
      <c r="S221" s="86"/>
      <c r="T221" s="87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T221" s="19" t="s">
        <v>780</v>
      </c>
      <c r="AU221" s="19" t="s">
        <v>82</v>
      </c>
    </row>
    <row r="222" s="2" customFormat="1" ht="21.75" customHeight="1">
      <c r="A222" s="40"/>
      <c r="B222" s="41"/>
      <c r="C222" s="214" t="s">
        <v>634</v>
      </c>
      <c r="D222" s="214" t="s">
        <v>200</v>
      </c>
      <c r="E222" s="215" t="s">
        <v>3909</v>
      </c>
      <c r="F222" s="216" t="s">
        <v>3910</v>
      </c>
      <c r="G222" s="217" t="s">
        <v>2162</v>
      </c>
      <c r="H222" s="218">
        <v>1</v>
      </c>
      <c r="I222" s="219"/>
      <c r="J222" s="220">
        <f>ROUND(I222*H222,2)</f>
        <v>0</v>
      </c>
      <c r="K222" s="216" t="s">
        <v>19</v>
      </c>
      <c r="L222" s="46"/>
      <c r="M222" s="221" t="s">
        <v>19</v>
      </c>
      <c r="N222" s="222" t="s">
        <v>44</v>
      </c>
      <c r="O222" s="86"/>
      <c r="P222" s="223">
        <f>O222*H222</f>
        <v>0</v>
      </c>
      <c r="Q222" s="223">
        <v>0</v>
      </c>
      <c r="R222" s="223">
        <f>Q222*H222</f>
        <v>0</v>
      </c>
      <c r="S222" s="223">
        <v>0</v>
      </c>
      <c r="T222" s="224">
        <f>S222*H222</f>
        <v>0</v>
      </c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R222" s="225" t="s">
        <v>205</v>
      </c>
      <c r="AT222" s="225" t="s">
        <v>200</v>
      </c>
      <c r="AU222" s="225" t="s">
        <v>82</v>
      </c>
      <c r="AY222" s="19" t="s">
        <v>198</v>
      </c>
      <c r="BE222" s="226">
        <f>IF(N222="základní",J222,0)</f>
        <v>0</v>
      </c>
      <c r="BF222" s="226">
        <f>IF(N222="snížená",J222,0)</f>
        <v>0</v>
      </c>
      <c r="BG222" s="226">
        <f>IF(N222="zákl. přenesená",J222,0)</f>
        <v>0</v>
      </c>
      <c r="BH222" s="226">
        <f>IF(N222="sníž. přenesená",J222,0)</f>
        <v>0</v>
      </c>
      <c r="BI222" s="226">
        <f>IF(N222="nulová",J222,0)</f>
        <v>0</v>
      </c>
      <c r="BJ222" s="19" t="s">
        <v>80</v>
      </c>
      <c r="BK222" s="226">
        <f>ROUND(I222*H222,2)</f>
        <v>0</v>
      </c>
      <c r="BL222" s="19" t="s">
        <v>205</v>
      </c>
      <c r="BM222" s="225" t="s">
        <v>1180</v>
      </c>
    </row>
    <row r="223" s="2" customFormat="1" ht="21.75" customHeight="1">
      <c r="A223" s="40"/>
      <c r="B223" s="41"/>
      <c r="C223" s="214" t="s">
        <v>642</v>
      </c>
      <c r="D223" s="214" t="s">
        <v>200</v>
      </c>
      <c r="E223" s="215" t="s">
        <v>3894</v>
      </c>
      <c r="F223" s="216" t="s">
        <v>3895</v>
      </c>
      <c r="G223" s="217" t="s">
        <v>2162</v>
      </c>
      <c r="H223" s="218">
        <v>3</v>
      </c>
      <c r="I223" s="219"/>
      <c r="J223" s="220">
        <f>ROUND(I223*H223,2)</f>
        <v>0</v>
      </c>
      <c r="K223" s="216" t="s">
        <v>19</v>
      </c>
      <c r="L223" s="46"/>
      <c r="M223" s="221" t="s">
        <v>19</v>
      </c>
      <c r="N223" s="222" t="s">
        <v>44</v>
      </c>
      <c r="O223" s="86"/>
      <c r="P223" s="223">
        <f>O223*H223</f>
        <v>0</v>
      </c>
      <c r="Q223" s="223">
        <v>0</v>
      </c>
      <c r="R223" s="223">
        <f>Q223*H223</f>
        <v>0</v>
      </c>
      <c r="S223" s="223">
        <v>0</v>
      </c>
      <c r="T223" s="224">
        <f>S223*H223</f>
        <v>0</v>
      </c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R223" s="225" t="s">
        <v>205</v>
      </c>
      <c r="AT223" s="225" t="s">
        <v>200</v>
      </c>
      <c r="AU223" s="225" t="s">
        <v>82</v>
      </c>
      <c r="AY223" s="19" t="s">
        <v>198</v>
      </c>
      <c r="BE223" s="226">
        <f>IF(N223="základní",J223,0)</f>
        <v>0</v>
      </c>
      <c r="BF223" s="226">
        <f>IF(N223="snížená",J223,0)</f>
        <v>0</v>
      </c>
      <c r="BG223" s="226">
        <f>IF(N223="zákl. přenesená",J223,0)</f>
        <v>0</v>
      </c>
      <c r="BH223" s="226">
        <f>IF(N223="sníž. přenesená",J223,0)</f>
        <v>0</v>
      </c>
      <c r="BI223" s="226">
        <f>IF(N223="nulová",J223,0)</f>
        <v>0</v>
      </c>
      <c r="BJ223" s="19" t="s">
        <v>80</v>
      </c>
      <c r="BK223" s="226">
        <f>ROUND(I223*H223,2)</f>
        <v>0</v>
      </c>
      <c r="BL223" s="19" t="s">
        <v>205</v>
      </c>
      <c r="BM223" s="225" t="s">
        <v>1191</v>
      </c>
    </row>
    <row r="224" s="2" customFormat="1" ht="16.5" customHeight="1">
      <c r="A224" s="40"/>
      <c r="B224" s="41"/>
      <c r="C224" s="214" t="s">
        <v>656</v>
      </c>
      <c r="D224" s="214" t="s">
        <v>200</v>
      </c>
      <c r="E224" s="215" t="s">
        <v>3896</v>
      </c>
      <c r="F224" s="216" t="s">
        <v>3897</v>
      </c>
      <c r="G224" s="217" t="s">
        <v>2162</v>
      </c>
      <c r="H224" s="218">
        <v>7</v>
      </c>
      <c r="I224" s="219"/>
      <c r="J224" s="220">
        <f>ROUND(I224*H224,2)</f>
        <v>0</v>
      </c>
      <c r="K224" s="216" t="s">
        <v>19</v>
      </c>
      <c r="L224" s="46"/>
      <c r="M224" s="221" t="s">
        <v>19</v>
      </c>
      <c r="N224" s="222" t="s">
        <v>44</v>
      </c>
      <c r="O224" s="86"/>
      <c r="P224" s="223">
        <f>O224*H224</f>
        <v>0</v>
      </c>
      <c r="Q224" s="223">
        <v>0</v>
      </c>
      <c r="R224" s="223">
        <f>Q224*H224</f>
        <v>0</v>
      </c>
      <c r="S224" s="223">
        <v>0</v>
      </c>
      <c r="T224" s="224">
        <f>S224*H224</f>
        <v>0</v>
      </c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R224" s="225" t="s">
        <v>205</v>
      </c>
      <c r="AT224" s="225" t="s">
        <v>200</v>
      </c>
      <c r="AU224" s="225" t="s">
        <v>82</v>
      </c>
      <c r="AY224" s="19" t="s">
        <v>198</v>
      </c>
      <c r="BE224" s="226">
        <f>IF(N224="základní",J224,0)</f>
        <v>0</v>
      </c>
      <c r="BF224" s="226">
        <f>IF(N224="snížená",J224,0)</f>
        <v>0</v>
      </c>
      <c r="BG224" s="226">
        <f>IF(N224="zákl. přenesená",J224,0)</f>
        <v>0</v>
      </c>
      <c r="BH224" s="226">
        <f>IF(N224="sníž. přenesená",J224,0)</f>
        <v>0</v>
      </c>
      <c r="BI224" s="226">
        <f>IF(N224="nulová",J224,0)</f>
        <v>0</v>
      </c>
      <c r="BJ224" s="19" t="s">
        <v>80</v>
      </c>
      <c r="BK224" s="226">
        <f>ROUND(I224*H224,2)</f>
        <v>0</v>
      </c>
      <c r="BL224" s="19" t="s">
        <v>205</v>
      </c>
      <c r="BM224" s="225" t="s">
        <v>1207</v>
      </c>
    </row>
    <row r="225" s="2" customFormat="1" ht="16.5" customHeight="1">
      <c r="A225" s="40"/>
      <c r="B225" s="41"/>
      <c r="C225" s="214" t="s">
        <v>661</v>
      </c>
      <c r="D225" s="214" t="s">
        <v>200</v>
      </c>
      <c r="E225" s="215" t="s">
        <v>3925</v>
      </c>
      <c r="F225" s="216" t="s">
        <v>3899</v>
      </c>
      <c r="G225" s="217" t="s">
        <v>1459</v>
      </c>
      <c r="H225" s="218">
        <v>1</v>
      </c>
      <c r="I225" s="219"/>
      <c r="J225" s="220">
        <f>ROUND(I225*H225,2)</f>
        <v>0</v>
      </c>
      <c r="K225" s="216" t="s">
        <v>19</v>
      </c>
      <c r="L225" s="46"/>
      <c r="M225" s="221" t="s">
        <v>19</v>
      </c>
      <c r="N225" s="222" t="s">
        <v>44</v>
      </c>
      <c r="O225" s="86"/>
      <c r="P225" s="223">
        <f>O225*H225</f>
        <v>0</v>
      </c>
      <c r="Q225" s="223">
        <v>0</v>
      </c>
      <c r="R225" s="223">
        <f>Q225*H225</f>
        <v>0</v>
      </c>
      <c r="S225" s="223">
        <v>0</v>
      </c>
      <c r="T225" s="224">
        <f>S225*H225</f>
        <v>0</v>
      </c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R225" s="225" t="s">
        <v>205</v>
      </c>
      <c r="AT225" s="225" t="s">
        <v>200</v>
      </c>
      <c r="AU225" s="225" t="s">
        <v>82</v>
      </c>
      <c r="AY225" s="19" t="s">
        <v>198</v>
      </c>
      <c r="BE225" s="226">
        <f>IF(N225="základní",J225,0)</f>
        <v>0</v>
      </c>
      <c r="BF225" s="226">
        <f>IF(N225="snížená",J225,0)</f>
        <v>0</v>
      </c>
      <c r="BG225" s="226">
        <f>IF(N225="zákl. přenesená",J225,0)</f>
        <v>0</v>
      </c>
      <c r="BH225" s="226">
        <f>IF(N225="sníž. přenesená",J225,0)</f>
        <v>0</v>
      </c>
      <c r="BI225" s="226">
        <f>IF(N225="nulová",J225,0)</f>
        <v>0</v>
      </c>
      <c r="BJ225" s="19" t="s">
        <v>80</v>
      </c>
      <c r="BK225" s="226">
        <f>ROUND(I225*H225,2)</f>
        <v>0</v>
      </c>
      <c r="BL225" s="19" t="s">
        <v>205</v>
      </c>
      <c r="BM225" s="225" t="s">
        <v>1219</v>
      </c>
    </row>
    <row r="226" s="2" customFormat="1">
      <c r="A226" s="40"/>
      <c r="B226" s="41"/>
      <c r="C226" s="42"/>
      <c r="D226" s="234" t="s">
        <v>780</v>
      </c>
      <c r="E226" s="42"/>
      <c r="F226" s="275" t="s">
        <v>3912</v>
      </c>
      <c r="G226" s="42"/>
      <c r="H226" s="42"/>
      <c r="I226" s="229"/>
      <c r="J226" s="42"/>
      <c r="K226" s="42"/>
      <c r="L226" s="46"/>
      <c r="M226" s="230"/>
      <c r="N226" s="231"/>
      <c r="O226" s="86"/>
      <c r="P226" s="86"/>
      <c r="Q226" s="86"/>
      <c r="R226" s="86"/>
      <c r="S226" s="86"/>
      <c r="T226" s="87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T226" s="19" t="s">
        <v>780</v>
      </c>
      <c r="AU226" s="19" t="s">
        <v>82</v>
      </c>
    </row>
    <row r="227" s="2" customFormat="1" ht="16.5" customHeight="1">
      <c r="A227" s="40"/>
      <c r="B227" s="41"/>
      <c r="C227" s="214" t="s">
        <v>666</v>
      </c>
      <c r="D227" s="214" t="s">
        <v>200</v>
      </c>
      <c r="E227" s="215" t="s">
        <v>3926</v>
      </c>
      <c r="F227" s="216" t="s">
        <v>3902</v>
      </c>
      <c r="G227" s="217" t="s">
        <v>1459</v>
      </c>
      <c r="H227" s="218">
        <v>1</v>
      </c>
      <c r="I227" s="219"/>
      <c r="J227" s="220">
        <f>ROUND(I227*H227,2)</f>
        <v>0</v>
      </c>
      <c r="K227" s="216" t="s">
        <v>19</v>
      </c>
      <c r="L227" s="46"/>
      <c r="M227" s="221" t="s">
        <v>19</v>
      </c>
      <c r="N227" s="222" t="s">
        <v>44</v>
      </c>
      <c r="O227" s="86"/>
      <c r="P227" s="223">
        <f>O227*H227</f>
        <v>0</v>
      </c>
      <c r="Q227" s="223">
        <v>0</v>
      </c>
      <c r="R227" s="223">
        <f>Q227*H227</f>
        <v>0</v>
      </c>
      <c r="S227" s="223">
        <v>0</v>
      </c>
      <c r="T227" s="224">
        <f>S227*H227</f>
        <v>0</v>
      </c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R227" s="225" t="s">
        <v>205</v>
      </c>
      <c r="AT227" s="225" t="s">
        <v>200</v>
      </c>
      <c r="AU227" s="225" t="s">
        <v>82</v>
      </c>
      <c r="AY227" s="19" t="s">
        <v>198</v>
      </c>
      <c r="BE227" s="226">
        <f>IF(N227="základní",J227,0)</f>
        <v>0</v>
      </c>
      <c r="BF227" s="226">
        <f>IF(N227="snížená",J227,0)</f>
        <v>0</v>
      </c>
      <c r="BG227" s="226">
        <f>IF(N227="zákl. přenesená",J227,0)</f>
        <v>0</v>
      </c>
      <c r="BH227" s="226">
        <f>IF(N227="sníž. přenesená",J227,0)</f>
        <v>0</v>
      </c>
      <c r="BI227" s="226">
        <f>IF(N227="nulová",J227,0)</f>
        <v>0</v>
      </c>
      <c r="BJ227" s="19" t="s">
        <v>80</v>
      </c>
      <c r="BK227" s="226">
        <f>ROUND(I227*H227,2)</f>
        <v>0</v>
      </c>
      <c r="BL227" s="19" t="s">
        <v>205</v>
      </c>
      <c r="BM227" s="225" t="s">
        <v>1229</v>
      </c>
    </row>
    <row r="228" s="2" customFormat="1">
      <c r="A228" s="40"/>
      <c r="B228" s="41"/>
      <c r="C228" s="42"/>
      <c r="D228" s="234" t="s">
        <v>780</v>
      </c>
      <c r="E228" s="42"/>
      <c r="F228" s="275" t="s">
        <v>3903</v>
      </c>
      <c r="G228" s="42"/>
      <c r="H228" s="42"/>
      <c r="I228" s="229"/>
      <c r="J228" s="42"/>
      <c r="K228" s="42"/>
      <c r="L228" s="46"/>
      <c r="M228" s="230"/>
      <c r="N228" s="231"/>
      <c r="O228" s="86"/>
      <c r="P228" s="86"/>
      <c r="Q228" s="86"/>
      <c r="R228" s="86"/>
      <c r="S228" s="86"/>
      <c r="T228" s="87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T228" s="19" t="s">
        <v>780</v>
      </c>
      <c r="AU228" s="19" t="s">
        <v>82</v>
      </c>
    </row>
    <row r="229" s="12" customFormat="1" ht="25.92" customHeight="1">
      <c r="A229" s="12"/>
      <c r="B229" s="198"/>
      <c r="C229" s="199"/>
      <c r="D229" s="200" t="s">
        <v>72</v>
      </c>
      <c r="E229" s="201" t="s">
        <v>3931</v>
      </c>
      <c r="F229" s="201" t="s">
        <v>3932</v>
      </c>
      <c r="G229" s="199"/>
      <c r="H229" s="199"/>
      <c r="I229" s="202"/>
      <c r="J229" s="203">
        <f>BK229</f>
        <v>0</v>
      </c>
      <c r="K229" s="199"/>
      <c r="L229" s="204"/>
      <c r="M229" s="205"/>
      <c r="N229" s="206"/>
      <c r="O229" s="206"/>
      <c r="P229" s="207">
        <f>P230+P232+P234+P236+P238+P240+P242+P244+P246+P248</f>
        <v>0</v>
      </c>
      <c r="Q229" s="206"/>
      <c r="R229" s="207">
        <f>R230+R232+R234+R236+R238+R240+R242+R244+R246+R248</f>
        <v>0</v>
      </c>
      <c r="S229" s="206"/>
      <c r="T229" s="208">
        <f>T230+T232+T234+T236+T238+T240+T242+T244+T246+T248</f>
        <v>0</v>
      </c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R229" s="209" t="s">
        <v>80</v>
      </c>
      <c r="AT229" s="210" t="s">
        <v>72</v>
      </c>
      <c r="AU229" s="210" t="s">
        <v>73</v>
      </c>
      <c r="AY229" s="209" t="s">
        <v>198</v>
      </c>
      <c r="BK229" s="211">
        <f>BK230+BK232+BK234+BK236+BK238+BK240+BK242+BK244+BK246+BK248</f>
        <v>0</v>
      </c>
    </row>
    <row r="230" s="12" customFormat="1" ht="22.8" customHeight="1">
      <c r="A230" s="12"/>
      <c r="B230" s="198"/>
      <c r="C230" s="199"/>
      <c r="D230" s="200" t="s">
        <v>72</v>
      </c>
      <c r="E230" s="212" t="s">
        <v>3933</v>
      </c>
      <c r="F230" s="212" t="s">
        <v>3934</v>
      </c>
      <c r="G230" s="199"/>
      <c r="H230" s="199"/>
      <c r="I230" s="202"/>
      <c r="J230" s="213">
        <f>BK230</f>
        <v>0</v>
      </c>
      <c r="K230" s="199"/>
      <c r="L230" s="204"/>
      <c r="M230" s="205"/>
      <c r="N230" s="206"/>
      <c r="O230" s="206"/>
      <c r="P230" s="207">
        <f>P231</f>
        <v>0</v>
      </c>
      <c r="Q230" s="206"/>
      <c r="R230" s="207">
        <f>R231</f>
        <v>0</v>
      </c>
      <c r="S230" s="206"/>
      <c r="T230" s="208">
        <f>T231</f>
        <v>0</v>
      </c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R230" s="209" t="s">
        <v>80</v>
      </c>
      <c r="AT230" s="210" t="s">
        <v>72</v>
      </c>
      <c r="AU230" s="210" t="s">
        <v>80</v>
      </c>
      <c r="AY230" s="209" t="s">
        <v>198</v>
      </c>
      <c r="BK230" s="211">
        <f>BK231</f>
        <v>0</v>
      </c>
    </row>
    <row r="231" s="2" customFormat="1" ht="16.5" customHeight="1">
      <c r="A231" s="40"/>
      <c r="B231" s="41"/>
      <c r="C231" s="214" t="s">
        <v>671</v>
      </c>
      <c r="D231" s="214" t="s">
        <v>200</v>
      </c>
      <c r="E231" s="215" t="s">
        <v>3935</v>
      </c>
      <c r="F231" s="216" t="s">
        <v>3936</v>
      </c>
      <c r="G231" s="217" t="s">
        <v>237</v>
      </c>
      <c r="H231" s="218">
        <v>50</v>
      </c>
      <c r="I231" s="219"/>
      <c r="J231" s="220">
        <f>ROUND(I231*H231,2)</f>
        <v>0</v>
      </c>
      <c r="K231" s="216" t="s">
        <v>19</v>
      </c>
      <c r="L231" s="46"/>
      <c r="M231" s="221" t="s">
        <v>19</v>
      </c>
      <c r="N231" s="222" t="s">
        <v>44</v>
      </c>
      <c r="O231" s="86"/>
      <c r="P231" s="223">
        <f>O231*H231</f>
        <v>0</v>
      </c>
      <c r="Q231" s="223">
        <v>0</v>
      </c>
      <c r="R231" s="223">
        <f>Q231*H231</f>
        <v>0</v>
      </c>
      <c r="S231" s="223">
        <v>0</v>
      </c>
      <c r="T231" s="224">
        <f>S231*H231</f>
        <v>0</v>
      </c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R231" s="225" t="s">
        <v>205</v>
      </c>
      <c r="AT231" s="225" t="s">
        <v>200</v>
      </c>
      <c r="AU231" s="225" t="s">
        <v>82</v>
      </c>
      <c r="AY231" s="19" t="s">
        <v>198</v>
      </c>
      <c r="BE231" s="226">
        <f>IF(N231="základní",J231,0)</f>
        <v>0</v>
      </c>
      <c r="BF231" s="226">
        <f>IF(N231="snížená",J231,0)</f>
        <v>0</v>
      </c>
      <c r="BG231" s="226">
        <f>IF(N231="zákl. přenesená",J231,0)</f>
        <v>0</v>
      </c>
      <c r="BH231" s="226">
        <f>IF(N231="sníž. přenesená",J231,0)</f>
        <v>0</v>
      </c>
      <c r="BI231" s="226">
        <f>IF(N231="nulová",J231,0)</f>
        <v>0</v>
      </c>
      <c r="BJ231" s="19" t="s">
        <v>80</v>
      </c>
      <c r="BK231" s="226">
        <f>ROUND(I231*H231,2)</f>
        <v>0</v>
      </c>
      <c r="BL231" s="19" t="s">
        <v>205</v>
      </c>
      <c r="BM231" s="225" t="s">
        <v>1242</v>
      </c>
    </row>
    <row r="232" s="12" customFormat="1" ht="22.8" customHeight="1">
      <c r="A232" s="12"/>
      <c r="B232" s="198"/>
      <c r="C232" s="199"/>
      <c r="D232" s="200" t="s">
        <v>72</v>
      </c>
      <c r="E232" s="212" t="s">
        <v>3937</v>
      </c>
      <c r="F232" s="212" t="s">
        <v>3938</v>
      </c>
      <c r="G232" s="199"/>
      <c r="H232" s="199"/>
      <c r="I232" s="202"/>
      <c r="J232" s="213">
        <f>BK232</f>
        <v>0</v>
      </c>
      <c r="K232" s="199"/>
      <c r="L232" s="204"/>
      <c r="M232" s="205"/>
      <c r="N232" s="206"/>
      <c r="O232" s="206"/>
      <c r="P232" s="207">
        <f>P233</f>
        <v>0</v>
      </c>
      <c r="Q232" s="206"/>
      <c r="R232" s="207">
        <f>R233</f>
        <v>0</v>
      </c>
      <c r="S232" s="206"/>
      <c r="T232" s="208">
        <f>T233</f>
        <v>0</v>
      </c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R232" s="209" t="s">
        <v>80</v>
      </c>
      <c r="AT232" s="210" t="s">
        <v>72</v>
      </c>
      <c r="AU232" s="210" t="s">
        <v>80</v>
      </c>
      <c r="AY232" s="209" t="s">
        <v>198</v>
      </c>
      <c r="BK232" s="211">
        <f>BK233</f>
        <v>0</v>
      </c>
    </row>
    <row r="233" s="2" customFormat="1" ht="16.5" customHeight="1">
      <c r="A233" s="40"/>
      <c r="B233" s="41"/>
      <c r="C233" s="214" t="s">
        <v>676</v>
      </c>
      <c r="D233" s="214" t="s">
        <v>200</v>
      </c>
      <c r="E233" s="215" t="s">
        <v>3939</v>
      </c>
      <c r="F233" s="216" t="s">
        <v>3940</v>
      </c>
      <c r="G233" s="217" t="s">
        <v>237</v>
      </c>
      <c r="H233" s="218">
        <v>35</v>
      </c>
      <c r="I233" s="219"/>
      <c r="J233" s="220">
        <f>ROUND(I233*H233,2)</f>
        <v>0</v>
      </c>
      <c r="K233" s="216" t="s">
        <v>19</v>
      </c>
      <c r="L233" s="46"/>
      <c r="M233" s="221" t="s">
        <v>19</v>
      </c>
      <c r="N233" s="222" t="s">
        <v>44</v>
      </c>
      <c r="O233" s="86"/>
      <c r="P233" s="223">
        <f>O233*H233</f>
        <v>0</v>
      </c>
      <c r="Q233" s="223">
        <v>0</v>
      </c>
      <c r="R233" s="223">
        <f>Q233*H233</f>
        <v>0</v>
      </c>
      <c r="S233" s="223">
        <v>0</v>
      </c>
      <c r="T233" s="224">
        <f>S233*H233</f>
        <v>0</v>
      </c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R233" s="225" t="s">
        <v>205</v>
      </c>
      <c r="AT233" s="225" t="s">
        <v>200</v>
      </c>
      <c r="AU233" s="225" t="s">
        <v>82</v>
      </c>
      <c r="AY233" s="19" t="s">
        <v>198</v>
      </c>
      <c r="BE233" s="226">
        <f>IF(N233="základní",J233,0)</f>
        <v>0</v>
      </c>
      <c r="BF233" s="226">
        <f>IF(N233="snížená",J233,0)</f>
        <v>0</v>
      </c>
      <c r="BG233" s="226">
        <f>IF(N233="zákl. přenesená",J233,0)</f>
        <v>0</v>
      </c>
      <c r="BH233" s="226">
        <f>IF(N233="sníž. přenesená",J233,0)</f>
        <v>0</v>
      </c>
      <c r="BI233" s="226">
        <f>IF(N233="nulová",J233,0)</f>
        <v>0</v>
      </c>
      <c r="BJ233" s="19" t="s">
        <v>80</v>
      </c>
      <c r="BK233" s="226">
        <f>ROUND(I233*H233,2)</f>
        <v>0</v>
      </c>
      <c r="BL233" s="19" t="s">
        <v>205</v>
      </c>
      <c r="BM233" s="225" t="s">
        <v>1255</v>
      </c>
    </row>
    <row r="234" s="12" customFormat="1" ht="22.8" customHeight="1">
      <c r="A234" s="12"/>
      <c r="B234" s="198"/>
      <c r="C234" s="199"/>
      <c r="D234" s="200" t="s">
        <v>72</v>
      </c>
      <c r="E234" s="212" t="s">
        <v>3941</v>
      </c>
      <c r="F234" s="212" t="s">
        <v>3942</v>
      </c>
      <c r="G234" s="199"/>
      <c r="H234" s="199"/>
      <c r="I234" s="202"/>
      <c r="J234" s="213">
        <f>BK234</f>
        <v>0</v>
      </c>
      <c r="K234" s="199"/>
      <c r="L234" s="204"/>
      <c r="M234" s="205"/>
      <c r="N234" s="206"/>
      <c r="O234" s="206"/>
      <c r="P234" s="207">
        <f>P235</f>
        <v>0</v>
      </c>
      <c r="Q234" s="206"/>
      <c r="R234" s="207">
        <f>R235</f>
        <v>0</v>
      </c>
      <c r="S234" s="206"/>
      <c r="T234" s="208">
        <f>T235</f>
        <v>0</v>
      </c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R234" s="209" t="s">
        <v>80</v>
      </c>
      <c r="AT234" s="210" t="s">
        <v>72</v>
      </c>
      <c r="AU234" s="210" t="s">
        <v>80</v>
      </c>
      <c r="AY234" s="209" t="s">
        <v>198</v>
      </c>
      <c r="BK234" s="211">
        <f>BK235</f>
        <v>0</v>
      </c>
    </row>
    <row r="235" s="2" customFormat="1" ht="16.5" customHeight="1">
      <c r="A235" s="40"/>
      <c r="B235" s="41"/>
      <c r="C235" s="214" t="s">
        <v>681</v>
      </c>
      <c r="D235" s="214" t="s">
        <v>200</v>
      </c>
      <c r="E235" s="215" t="s">
        <v>3943</v>
      </c>
      <c r="F235" s="216" t="s">
        <v>3944</v>
      </c>
      <c r="G235" s="217" t="s">
        <v>237</v>
      </c>
      <c r="H235" s="218">
        <v>195</v>
      </c>
      <c r="I235" s="219"/>
      <c r="J235" s="220">
        <f>ROUND(I235*H235,2)</f>
        <v>0</v>
      </c>
      <c r="K235" s="216" t="s">
        <v>19</v>
      </c>
      <c r="L235" s="46"/>
      <c r="M235" s="221" t="s">
        <v>19</v>
      </c>
      <c r="N235" s="222" t="s">
        <v>44</v>
      </c>
      <c r="O235" s="86"/>
      <c r="P235" s="223">
        <f>O235*H235</f>
        <v>0</v>
      </c>
      <c r="Q235" s="223">
        <v>0</v>
      </c>
      <c r="R235" s="223">
        <f>Q235*H235</f>
        <v>0</v>
      </c>
      <c r="S235" s="223">
        <v>0</v>
      </c>
      <c r="T235" s="224">
        <f>S235*H235</f>
        <v>0</v>
      </c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R235" s="225" t="s">
        <v>205</v>
      </c>
      <c r="AT235" s="225" t="s">
        <v>200</v>
      </c>
      <c r="AU235" s="225" t="s">
        <v>82</v>
      </c>
      <c r="AY235" s="19" t="s">
        <v>198</v>
      </c>
      <c r="BE235" s="226">
        <f>IF(N235="základní",J235,0)</f>
        <v>0</v>
      </c>
      <c r="BF235" s="226">
        <f>IF(N235="snížená",J235,0)</f>
        <v>0</v>
      </c>
      <c r="BG235" s="226">
        <f>IF(N235="zákl. přenesená",J235,0)</f>
        <v>0</v>
      </c>
      <c r="BH235" s="226">
        <f>IF(N235="sníž. přenesená",J235,0)</f>
        <v>0</v>
      </c>
      <c r="BI235" s="226">
        <f>IF(N235="nulová",J235,0)</f>
        <v>0</v>
      </c>
      <c r="BJ235" s="19" t="s">
        <v>80</v>
      </c>
      <c r="BK235" s="226">
        <f>ROUND(I235*H235,2)</f>
        <v>0</v>
      </c>
      <c r="BL235" s="19" t="s">
        <v>205</v>
      </c>
      <c r="BM235" s="225" t="s">
        <v>1284</v>
      </c>
    </row>
    <row r="236" s="12" customFormat="1" ht="22.8" customHeight="1">
      <c r="A236" s="12"/>
      <c r="B236" s="198"/>
      <c r="C236" s="199"/>
      <c r="D236" s="200" t="s">
        <v>72</v>
      </c>
      <c r="E236" s="212" t="s">
        <v>3945</v>
      </c>
      <c r="F236" s="212" t="s">
        <v>3946</v>
      </c>
      <c r="G236" s="199"/>
      <c r="H236" s="199"/>
      <c r="I236" s="202"/>
      <c r="J236" s="213">
        <f>BK236</f>
        <v>0</v>
      </c>
      <c r="K236" s="199"/>
      <c r="L236" s="204"/>
      <c r="M236" s="205"/>
      <c r="N236" s="206"/>
      <c r="O236" s="206"/>
      <c r="P236" s="207">
        <f>P237</f>
        <v>0</v>
      </c>
      <c r="Q236" s="206"/>
      <c r="R236" s="207">
        <f>R237</f>
        <v>0</v>
      </c>
      <c r="S236" s="206"/>
      <c r="T236" s="208">
        <f>T237</f>
        <v>0</v>
      </c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R236" s="209" t="s">
        <v>80</v>
      </c>
      <c r="AT236" s="210" t="s">
        <v>72</v>
      </c>
      <c r="AU236" s="210" t="s">
        <v>80</v>
      </c>
      <c r="AY236" s="209" t="s">
        <v>198</v>
      </c>
      <c r="BK236" s="211">
        <f>BK237</f>
        <v>0</v>
      </c>
    </row>
    <row r="237" s="2" customFormat="1" ht="16.5" customHeight="1">
      <c r="A237" s="40"/>
      <c r="B237" s="41"/>
      <c r="C237" s="214" t="s">
        <v>686</v>
      </c>
      <c r="D237" s="214" t="s">
        <v>200</v>
      </c>
      <c r="E237" s="215" t="s">
        <v>3947</v>
      </c>
      <c r="F237" s="216" t="s">
        <v>3948</v>
      </c>
      <c r="G237" s="217" t="s">
        <v>237</v>
      </c>
      <c r="H237" s="218">
        <v>50</v>
      </c>
      <c r="I237" s="219"/>
      <c r="J237" s="220">
        <f>ROUND(I237*H237,2)</f>
        <v>0</v>
      </c>
      <c r="K237" s="216" t="s">
        <v>19</v>
      </c>
      <c r="L237" s="46"/>
      <c r="M237" s="221" t="s">
        <v>19</v>
      </c>
      <c r="N237" s="222" t="s">
        <v>44</v>
      </c>
      <c r="O237" s="86"/>
      <c r="P237" s="223">
        <f>O237*H237</f>
        <v>0</v>
      </c>
      <c r="Q237" s="223">
        <v>0</v>
      </c>
      <c r="R237" s="223">
        <f>Q237*H237</f>
        <v>0</v>
      </c>
      <c r="S237" s="223">
        <v>0</v>
      </c>
      <c r="T237" s="224">
        <f>S237*H237</f>
        <v>0</v>
      </c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R237" s="225" t="s">
        <v>205</v>
      </c>
      <c r="AT237" s="225" t="s">
        <v>200</v>
      </c>
      <c r="AU237" s="225" t="s">
        <v>82</v>
      </c>
      <c r="AY237" s="19" t="s">
        <v>198</v>
      </c>
      <c r="BE237" s="226">
        <f>IF(N237="základní",J237,0)</f>
        <v>0</v>
      </c>
      <c r="BF237" s="226">
        <f>IF(N237="snížená",J237,0)</f>
        <v>0</v>
      </c>
      <c r="BG237" s="226">
        <f>IF(N237="zákl. přenesená",J237,0)</f>
        <v>0</v>
      </c>
      <c r="BH237" s="226">
        <f>IF(N237="sníž. přenesená",J237,0)</f>
        <v>0</v>
      </c>
      <c r="BI237" s="226">
        <f>IF(N237="nulová",J237,0)</f>
        <v>0</v>
      </c>
      <c r="BJ237" s="19" t="s">
        <v>80</v>
      </c>
      <c r="BK237" s="226">
        <f>ROUND(I237*H237,2)</f>
        <v>0</v>
      </c>
      <c r="BL237" s="19" t="s">
        <v>205</v>
      </c>
      <c r="BM237" s="225" t="s">
        <v>1306</v>
      </c>
    </row>
    <row r="238" s="12" customFormat="1" ht="22.8" customHeight="1">
      <c r="A238" s="12"/>
      <c r="B238" s="198"/>
      <c r="C238" s="199"/>
      <c r="D238" s="200" t="s">
        <v>72</v>
      </c>
      <c r="E238" s="212" t="s">
        <v>3949</v>
      </c>
      <c r="F238" s="212" t="s">
        <v>3950</v>
      </c>
      <c r="G238" s="199"/>
      <c r="H238" s="199"/>
      <c r="I238" s="202"/>
      <c r="J238" s="213">
        <f>BK238</f>
        <v>0</v>
      </c>
      <c r="K238" s="199"/>
      <c r="L238" s="204"/>
      <c r="M238" s="205"/>
      <c r="N238" s="206"/>
      <c r="O238" s="206"/>
      <c r="P238" s="207">
        <f>P239</f>
        <v>0</v>
      </c>
      <c r="Q238" s="206"/>
      <c r="R238" s="207">
        <f>R239</f>
        <v>0</v>
      </c>
      <c r="S238" s="206"/>
      <c r="T238" s="208">
        <f>T239</f>
        <v>0</v>
      </c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R238" s="209" t="s">
        <v>80</v>
      </c>
      <c r="AT238" s="210" t="s">
        <v>72</v>
      </c>
      <c r="AU238" s="210" t="s">
        <v>80</v>
      </c>
      <c r="AY238" s="209" t="s">
        <v>198</v>
      </c>
      <c r="BK238" s="211">
        <f>BK239</f>
        <v>0</v>
      </c>
    </row>
    <row r="239" s="2" customFormat="1" ht="16.5" customHeight="1">
      <c r="A239" s="40"/>
      <c r="B239" s="41"/>
      <c r="C239" s="214" t="s">
        <v>692</v>
      </c>
      <c r="D239" s="214" t="s">
        <v>200</v>
      </c>
      <c r="E239" s="215" t="s">
        <v>3951</v>
      </c>
      <c r="F239" s="216" t="s">
        <v>3952</v>
      </c>
      <c r="G239" s="217" t="s">
        <v>237</v>
      </c>
      <c r="H239" s="218">
        <v>10</v>
      </c>
      <c r="I239" s="219"/>
      <c r="J239" s="220">
        <f>ROUND(I239*H239,2)</f>
        <v>0</v>
      </c>
      <c r="K239" s="216" t="s">
        <v>19</v>
      </c>
      <c r="L239" s="46"/>
      <c r="M239" s="221" t="s">
        <v>19</v>
      </c>
      <c r="N239" s="222" t="s">
        <v>44</v>
      </c>
      <c r="O239" s="86"/>
      <c r="P239" s="223">
        <f>O239*H239</f>
        <v>0</v>
      </c>
      <c r="Q239" s="223">
        <v>0</v>
      </c>
      <c r="R239" s="223">
        <f>Q239*H239</f>
        <v>0</v>
      </c>
      <c r="S239" s="223">
        <v>0</v>
      </c>
      <c r="T239" s="224">
        <f>S239*H239</f>
        <v>0</v>
      </c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R239" s="225" t="s">
        <v>205</v>
      </c>
      <c r="AT239" s="225" t="s">
        <v>200</v>
      </c>
      <c r="AU239" s="225" t="s">
        <v>82</v>
      </c>
      <c r="AY239" s="19" t="s">
        <v>198</v>
      </c>
      <c r="BE239" s="226">
        <f>IF(N239="základní",J239,0)</f>
        <v>0</v>
      </c>
      <c r="BF239" s="226">
        <f>IF(N239="snížená",J239,0)</f>
        <v>0</v>
      </c>
      <c r="BG239" s="226">
        <f>IF(N239="zákl. přenesená",J239,0)</f>
        <v>0</v>
      </c>
      <c r="BH239" s="226">
        <f>IF(N239="sníž. přenesená",J239,0)</f>
        <v>0</v>
      </c>
      <c r="BI239" s="226">
        <f>IF(N239="nulová",J239,0)</f>
        <v>0</v>
      </c>
      <c r="BJ239" s="19" t="s">
        <v>80</v>
      </c>
      <c r="BK239" s="226">
        <f>ROUND(I239*H239,2)</f>
        <v>0</v>
      </c>
      <c r="BL239" s="19" t="s">
        <v>205</v>
      </c>
      <c r="BM239" s="225" t="s">
        <v>1321</v>
      </c>
    </row>
    <row r="240" s="12" customFormat="1" ht="22.8" customHeight="1">
      <c r="A240" s="12"/>
      <c r="B240" s="198"/>
      <c r="C240" s="199"/>
      <c r="D240" s="200" t="s">
        <v>72</v>
      </c>
      <c r="E240" s="212" t="s">
        <v>3953</v>
      </c>
      <c r="F240" s="212" t="s">
        <v>3954</v>
      </c>
      <c r="G240" s="199"/>
      <c r="H240" s="199"/>
      <c r="I240" s="202"/>
      <c r="J240" s="213">
        <f>BK240</f>
        <v>0</v>
      </c>
      <c r="K240" s="199"/>
      <c r="L240" s="204"/>
      <c r="M240" s="205"/>
      <c r="N240" s="206"/>
      <c r="O240" s="206"/>
      <c r="P240" s="207">
        <f>P241</f>
        <v>0</v>
      </c>
      <c r="Q240" s="206"/>
      <c r="R240" s="207">
        <f>R241</f>
        <v>0</v>
      </c>
      <c r="S240" s="206"/>
      <c r="T240" s="208">
        <f>T241</f>
        <v>0</v>
      </c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R240" s="209" t="s">
        <v>80</v>
      </c>
      <c r="AT240" s="210" t="s">
        <v>72</v>
      </c>
      <c r="AU240" s="210" t="s">
        <v>80</v>
      </c>
      <c r="AY240" s="209" t="s">
        <v>198</v>
      </c>
      <c r="BK240" s="211">
        <f>BK241</f>
        <v>0</v>
      </c>
    </row>
    <row r="241" s="2" customFormat="1" ht="16.5" customHeight="1">
      <c r="A241" s="40"/>
      <c r="B241" s="41"/>
      <c r="C241" s="214" t="s">
        <v>697</v>
      </c>
      <c r="D241" s="214" t="s">
        <v>200</v>
      </c>
      <c r="E241" s="215" t="s">
        <v>3955</v>
      </c>
      <c r="F241" s="216" t="s">
        <v>3956</v>
      </c>
      <c r="G241" s="217" t="s">
        <v>237</v>
      </c>
      <c r="H241" s="218">
        <v>30</v>
      </c>
      <c r="I241" s="219"/>
      <c r="J241" s="220">
        <f>ROUND(I241*H241,2)</f>
        <v>0</v>
      </c>
      <c r="K241" s="216" t="s">
        <v>19</v>
      </c>
      <c r="L241" s="46"/>
      <c r="M241" s="221" t="s">
        <v>19</v>
      </c>
      <c r="N241" s="222" t="s">
        <v>44</v>
      </c>
      <c r="O241" s="86"/>
      <c r="P241" s="223">
        <f>O241*H241</f>
        <v>0</v>
      </c>
      <c r="Q241" s="223">
        <v>0</v>
      </c>
      <c r="R241" s="223">
        <f>Q241*H241</f>
        <v>0</v>
      </c>
      <c r="S241" s="223">
        <v>0</v>
      </c>
      <c r="T241" s="224">
        <f>S241*H241</f>
        <v>0</v>
      </c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R241" s="225" t="s">
        <v>205</v>
      </c>
      <c r="AT241" s="225" t="s">
        <v>200</v>
      </c>
      <c r="AU241" s="225" t="s">
        <v>82</v>
      </c>
      <c r="AY241" s="19" t="s">
        <v>198</v>
      </c>
      <c r="BE241" s="226">
        <f>IF(N241="základní",J241,0)</f>
        <v>0</v>
      </c>
      <c r="BF241" s="226">
        <f>IF(N241="snížená",J241,0)</f>
        <v>0</v>
      </c>
      <c r="BG241" s="226">
        <f>IF(N241="zákl. přenesená",J241,0)</f>
        <v>0</v>
      </c>
      <c r="BH241" s="226">
        <f>IF(N241="sníž. přenesená",J241,0)</f>
        <v>0</v>
      </c>
      <c r="BI241" s="226">
        <f>IF(N241="nulová",J241,0)</f>
        <v>0</v>
      </c>
      <c r="BJ241" s="19" t="s">
        <v>80</v>
      </c>
      <c r="BK241" s="226">
        <f>ROUND(I241*H241,2)</f>
        <v>0</v>
      </c>
      <c r="BL241" s="19" t="s">
        <v>205</v>
      </c>
      <c r="BM241" s="225" t="s">
        <v>1333</v>
      </c>
    </row>
    <row r="242" s="12" customFormat="1" ht="22.8" customHeight="1">
      <c r="A242" s="12"/>
      <c r="B242" s="198"/>
      <c r="C242" s="199"/>
      <c r="D242" s="200" t="s">
        <v>72</v>
      </c>
      <c r="E242" s="212" t="s">
        <v>3957</v>
      </c>
      <c r="F242" s="212" t="s">
        <v>3958</v>
      </c>
      <c r="G242" s="199"/>
      <c r="H242" s="199"/>
      <c r="I242" s="202"/>
      <c r="J242" s="213">
        <f>BK242</f>
        <v>0</v>
      </c>
      <c r="K242" s="199"/>
      <c r="L242" s="204"/>
      <c r="M242" s="205"/>
      <c r="N242" s="206"/>
      <c r="O242" s="206"/>
      <c r="P242" s="207">
        <f>P243</f>
        <v>0</v>
      </c>
      <c r="Q242" s="206"/>
      <c r="R242" s="207">
        <f>R243</f>
        <v>0</v>
      </c>
      <c r="S242" s="206"/>
      <c r="T242" s="208">
        <f>T243</f>
        <v>0</v>
      </c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R242" s="209" t="s">
        <v>80</v>
      </c>
      <c r="AT242" s="210" t="s">
        <v>72</v>
      </c>
      <c r="AU242" s="210" t="s">
        <v>80</v>
      </c>
      <c r="AY242" s="209" t="s">
        <v>198</v>
      </c>
      <c r="BK242" s="211">
        <f>BK243</f>
        <v>0</v>
      </c>
    </row>
    <row r="243" s="2" customFormat="1" ht="16.5" customHeight="1">
      <c r="A243" s="40"/>
      <c r="B243" s="41"/>
      <c r="C243" s="214" t="s">
        <v>701</v>
      </c>
      <c r="D243" s="214" t="s">
        <v>200</v>
      </c>
      <c r="E243" s="215" t="s">
        <v>3959</v>
      </c>
      <c r="F243" s="216" t="s">
        <v>3960</v>
      </c>
      <c r="G243" s="217" t="s">
        <v>237</v>
      </c>
      <c r="H243" s="218">
        <v>40</v>
      </c>
      <c r="I243" s="219"/>
      <c r="J243" s="220">
        <f>ROUND(I243*H243,2)</f>
        <v>0</v>
      </c>
      <c r="K243" s="216" t="s">
        <v>19</v>
      </c>
      <c r="L243" s="46"/>
      <c r="M243" s="221" t="s">
        <v>19</v>
      </c>
      <c r="N243" s="222" t="s">
        <v>44</v>
      </c>
      <c r="O243" s="86"/>
      <c r="P243" s="223">
        <f>O243*H243</f>
        <v>0</v>
      </c>
      <c r="Q243" s="223">
        <v>0</v>
      </c>
      <c r="R243" s="223">
        <f>Q243*H243</f>
        <v>0</v>
      </c>
      <c r="S243" s="223">
        <v>0</v>
      </c>
      <c r="T243" s="224">
        <f>S243*H243</f>
        <v>0</v>
      </c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R243" s="225" t="s">
        <v>205</v>
      </c>
      <c r="AT243" s="225" t="s">
        <v>200</v>
      </c>
      <c r="AU243" s="225" t="s">
        <v>82</v>
      </c>
      <c r="AY243" s="19" t="s">
        <v>198</v>
      </c>
      <c r="BE243" s="226">
        <f>IF(N243="základní",J243,0)</f>
        <v>0</v>
      </c>
      <c r="BF243" s="226">
        <f>IF(N243="snížená",J243,0)</f>
        <v>0</v>
      </c>
      <c r="BG243" s="226">
        <f>IF(N243="zákl. přenesená",J243,0)</f>
        <v>0</v>
      </c>
      <c r="BH243" s="226">
        <f>IF(N243="sníž. přenesená",J243,0)</f>
        <v>0</v>
      </c>
      <c r="BI243" s="226">
        <f>IF(N243="nulová",J243,0)</f>
        <v>0</v>
      </c>
      <c r="BJ243" s="19" t="s">
        <v>80</v>
      </c>
      <c r="BK243" s="226">
        <f>ROUND(I243*H243,2)</f>
        <v>0</v>
      </c>
      <c r="BL243" s="19" t="s">
        <v>205</v>
      </c>
      <c r="BM243" s="225" t="s">
        <v>1346</v>
      </c>
    </row>
    <row r="244" s="12" customFormat="1" ht="22.8" customHeight="1">
      <c r="A244" s="12"/>
      <c r="B244" s="198"/>
      <c r="C244" s="199"/>
      <c r="D244" s="200" t="s">
        <v>72</v>
      </c>
      <c r="E244" s="212" t="s">
        <v>3961</v>
      </c>
      <c r="F244" s="212" t="s">
        <v>3962</v>
      </c>
      <c r="G244" s="199"/>
      <c r="H244" s="199"/>
      <c r="I244" s="202"/>
      <c r="J244" s="213">
        <f>BK244</f>
        <v>0</v>
      </c>
      <c r="K244" s="199"/>
      <c r="L244" s="204"/>
      <c r="M244" s="205"/>
      <c r="N244" s="206"/>
      <c r="O244" s="206"/>
      <c r="P244" s="207">
        <f>P245</f>
        <v>0</v>
      </c>
      <c r="Q244" s="206"/>
      <c r="R244" s="207">
        <f>R245</f>
        <v>0</v>
      </c>
      <c r="S244" s="206"/>
      <c r="T244" s="208">
        <f>T245</f>
        <v>0</v>
      </c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R244" s="209" t="s">
        <v>80</v>
      </c>
      <c r="AT244" s="210" t="s">
        <v>72</v>
      </c>
      <c r="AU244" s="210" t="s">
        <v>80</v>
      </c>
      <c r="AY244" s="209" t="s">
        <v>198</v>
      </c>
      <c r="BK244" s="211">
        <f>BK245</f>
        <v>0</v>
      </c>
    </row>
    <row r="245" s="2" customFormat="1" ht="16.5" customHeight="1">
      <c r="A245" s="40"/>
      <c r="B245" s="41"/>
      <c r="C245" s="214" t="s">
        <v>706</v>
      </c>
      <c r="D245" s="214" t="s">
        <v>200</v>
      </c>
      <c r="E245" s="215" t="s">
        <v>3963</v>
      </c>
      <c r="F245" s="216" t="s">
        <v>3964</v>
      </c>
      <c r="G245" s="217" t="s">
        <v>237</v>
      </c>
      <c r="H245" s="218">
        <v>155</v>
      </c>
      <c r="I245" s="219"/>
      <c r="J245" s="220">
        <f>ROUND(I245*H245,2)</f>
        <v>0</v>
      </c>
      <c r="K245" s="216" t="s">
        <v>19</v>
      </c>
      <c r="L245" s="46"/>
      <c r="M245" s="221" t="s">
        <v>19</v>
      </c>
      <c r="N245" s="222" t="s">
        <v>44</v>
      </c>
      <c r="O245" s="86"/>
      <c r="P245" s="223">
        <f>O245*H245</f>
        <v>0</v>
      </c>
      <c r="Q245" s="223">
        <v>0</v>
      </c>
      <c r="R245" s="223">
        <f>Q245*H245</f>
        <v>0</v>
      </c>
      <c r="S245" s="223">
        <v>0</v>
      </c>
      <c r="T245" s="224">
        <f>S245*H245</f>
        <v>0</v>
      </c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R245" s="225" t="s">
        <v>205</v>
      </c>
      <c r="AT245" s="225" t="s">
        <v>200</v>
      </c>
      <c r="AU245" s="225" t="s">
        <v>82</v>
      </c>
      <c r="AY245" s="19" t="s">
        <v>198</v>
      </c>
      <c r="BE245" s="226">
        <f>IF(N245="základní",J245,0)</f>
        <v>0</v>
      </c>
      <c r="BF245" s="226">
        <f>IF(N245="snížená",J245,0)</f>
        <v>0</v>
      </c>
      <c r="BG245" s="226">
        <f>IF(N245="zákl. přenesená",J245,0)</f>
        <v>0</v>
      </c>
      <c r="BH245" s="226">
        <f>IF(N245="sníž. přenesená",J245,0)</f>
        <v>0</v>
      </c>
      <c r="BI245" s="226">
        <f>IF(N245="nulová",J245,0)</f>
        <v>0</v>
      </c>
      <c r="BJ245" s="19" t="s">
        <v>80</v>
      </c>
      <c r="BK245" s="226">
        <f>ROUND(I245*H245,2)</f>
        <v>0</v>
      </c>
      <c r="BL245" s="19" t="s">
        <v>205</v>
      </c>
      <c r="BM245" s="225" t="s">
        <v>1357</v>
      </c>
    </row>
    <row r="246" s="12" customFormat="1" ht="22.8" customHeight="1">
      <c r="A246" s="12"/>
      <c r="B246" s="198"/>
      <c r="C246" s="199"/>
      <c r="D246" s="200" t="s">
        <v>72</v>
      </c>
      <c r="E246" s="212" t="s">
        <v>3851</v>
      </c>
      <c r="F246" s="212" t="s">
        <v>3852</v>
      </c>
      <c r="G246" s="199"/>
      <c r="H246" s="199"/>
      <c r="I246" s="202"/>
      <c r="J246" s="213">
        <f>BK246</f>
        <v>0</v>
      </c>
      <c r="K246" s="199"/>
      <c r="L246" s="204"/>
      <c r="M246" s="205"/>
      <c r="N246" s="206"/>
      <c r="O246" s="206"/>
      <c r="P246" s="207">
        <f>P247</f>
        <v>0</v>
      </c>
      <c r="Q246" s="206"/>
      <c r="R246" s="207">
        <f>R247</f>
        <v>0</v>
      </c>
      <c r="S246" s="206"/>
      <c r="T246" s="208">
        <f>T247</f>
        <v>0</v>
      </c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R246" s="209" t="s">
        <v>80</v>
      </c>
      <c r="AT246" s="210" t="s">
        <v>72</v>
      </c>
      <c r="AU246" s="210" t="s">
        <v>80</v>
      </c>
      <c r="AY246" s="209" t="s">
        <v>198</v>
      </c>
      <c r="BK246" s="211">
        <f>BK247</f>
        <v>0</v>
      </c>
    </row>
    <row r="247" s="2" customFormat="1" ht="16.5" customHeight="1">
      <c r="A247" s="40"/>
      <c r="B247" s="41"/>
      <c r="C247" s="214" t="s">
        <v>711</v>
      </c>
      <c r="D247" s="214" t="s">
        <v>200</v>
      </c>
      <c r="E247" s="215" t="s">
        <v>3965</v>
      </c>
      <c r="F247" s="216" t="s">
        <v>3966</v>
      </c>
      <c r="G247" s="217" t="s">
        <v>237</v>
      </c>
      <c r="H247" s="218">
        <v>860</v>
      </c>
      <c r="I247" s="219"/>
      <c r="J247" s="220">
        <f>ROUND(I247*H247,2)</f>
        <v>0</v>
      </c>
      <c r="K247" s="216" t="s">
        <v>19</v>
      </c>
      <c r="L247" s="46"/>
      <c r="M247" s="221" t="s">
        <v>19</v>
      </c>
      <c r="N247" s="222" t="s">
        <v>44</v>
      </c>
      <c r="O247" s="86"/>
      <c r="P247" s="223">
        <f>O247*H247</f>
        <v>0</v>
      </c>
      <c r="Q247" s="223">
        <v>0</v>
      </c>
      <c r="R247" s="223">
        <f>Q247*H247</f>
        <v>0</v>
      </c>
      <c r="S247" s="223">
        <v>0</v>
      </c>
      <c r="T247" s="224">
        <f>S247*H247</f>
        <v>0</v>
      </c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R247" s="225" t="s">
        <v>205</v>
      </c>
      <c r="AT247" s="225" t="s">
        <v>200</v>
      </c>
      <c r="AU247" s="225" t="s">
        <v>82</v>
      </c>
      <c r="AY247" s="19" t="s">
        <v>198</v>
      </c>
      <c r="BE247" s="226">
        <f>IF(N247="základní",J247,0)</f>
        <v>0</v>
      </c>
      <c r="BF247" s="226">
        <f>IF(N247="snížená",J247,0)</f>
        <v>0</v>
      </c>
      <c r="BG247" s="226">
        <f>IF(N247="zákl. přenesená",J247,0)</f>
        <v>0</v>
      </c>
      <c r="BH247" s="226">
        <f>IF(N247="sníž. přenesená",J247,0)</f>
        <v>0</v>
      </c>
      <c r="BI247" s="226">
        <f>IF(N247="nulová",J247,0)</f>
        <v>0</v>
      </c>
      <c r="BJ247" s="19" t="s">
        <v>80</v>
      </c>
      <c r="BK247" s="226">
        <f>ROUND(I247*H247,2)</f>
        <v>0</v>
      </c>
      <c r="BL247" s="19" t="s">
        <v>205</v>
      </c>
      <c r="BM247" s="225" t="s">
        <v>1369</v>
      </c>
    </row>
    <row r="248" s="12" customFormat="1" ht="22.8" customHeight="1">
      <c r="A248" s="12"/>
      <c r="B248" s="198"/>
      <c r="C248" s="199"/>
      <c r="D248" s="200" t="s">
        <v>72</v>
      </c>
      <c r="E248" s="212" t="s">
        <v>3967</v>
      </c>
      <c r="F248" s="212" t="s">
        <v>3968</v>
      </c>
      <c r="G248" s="199"/>
      <c r="H248" s="199"/>
      <c r="I248" s="202"/>
      <c r="J248" s="213">
        <f>BK248</f>
        <v>0</v>
      </c>
      <c r="K248" s="199"/>
      <c r="L248" s="204"/>
      <c r="M248" s="205"/>
      <c r="N248" s="206"/>
      <c r="O248" s="206"/>
      <c r="P248" s="207">
        <f>SUM(P249:P251)</f>
        <v>0</v>
      </c>
      <c r="Q248" s="206"/>
      <c r="R248" s="207">
        <f>SUM(R249:R251)</f>
        <v>0</v>
      </c>
      <c r="S248" s="206"/>
      <c r="T248" s="208">
        <f>SUM(T249:T251)</f>
        <v>0</v>
      </c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R248" s="209" t="s">
        <v>80</v>
      </c>
      <c r="AT248" s="210" t="s">
        <v>72</v>
      </c>
      <c r="AU248" s="210" t="s">
        <v>80</v>
      </c>
      <c r="AY248" s="209" t="s">
        <v>198</v>
      </c>
      <c r="BK248" s="211">
        <f>SUM(BK249:BK251)</f>
        <v>0</v>
      </c>
    </row>
    <row r="249" s="2" customFormat="1" ht="16.5" customHeight="1">
      <c r="A249" s="40"/>
      <c r="B249" s="41"/>
      <c r="C249" s="214" t="s">
        <v>716</v>
      </c>
      <c r="D249" s="214" t="s">
        <v>200</v>
      </c>
      <c r="E249" s="215" t="s">
        <v>3969</v>
      </c>
      <c r="F249" s="216" t="s">
        <v>3970</v>
      </c>
      <c r="G249" s="217" t="s">
        <v>237</v>
      </c>
      <c r="H249" s="218">
        <v>780</v>
      </c>
      <c r="I249" s="219"/>
      <c r="J249" s="220">
        <f>ROUND(I249*H249,2)</f>
        <v>0</v>
      </c>
      <c r="K249" s="216" t="s">
        <v>19</v>
      </c>
      <c r="L249" s="46"/>
      <c r="M249" s="221" t="s">
        <v>19</v>
      </c>
      <c r="N249" s="222" t="s">
        <v>44</v>
      </c>
      <c r="O249" s="86"/>
      <c r="P249" s="223">
        <f>O249*H249</f>
        <v>0</v>
      </c>
      <c r="Q249" s="223">
        <v>0</v>
      </c>
      <c r="R249" s="223">
        <f>Q249*H249</f>
        <v>0</v>
      </c>
      <c r="S249" s="223">
        <v>0</v>
      </c>
      <c r="T249" s="224">
        <f>S249*H249</f>
        <v>0</v>
      </c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R249" s="225" t="s">
        <v>205</v>
      </c>
      <c r="AT249" s="225" t="s">
        <v>200</v>
      </c>
      <c r="AU249" s="225" t="s">
        <v>82</v>
      </c>
      <c r="AY249" s="19" t="s">
        <v>198</v>
      </c>
      <c r="BE249" s="226">
        <f>IF(N249="základní",J249,0)</f>
        <v>0</v>
      </c>
      <c r="BF249" s="226">
        <f>IF(N249="snížená",J249,0)</f>
        <v>0</v>
      </c>
      <c r="BG249" s="226">
        <f>IF(N249="zákl. přenesená",J249,0)</f>
        <v>0</v>
      </c>
      <c r="BH249" s="226">
        <f>IF(N249="sníž. přenesená",J249,0)</f>
        <v>0</v>
      </c>
      <c r="BI249" s="226">
        <f>IF(N249="nulová",J249,0)</f>
        <v>0</v>
      </c>
      <c r="BJ249" s="19" t="s">
        <v>80</v>
      </c>
      <c r="BK249" s="226">
        <f>ROUND(I249*H249,2)</f>
        <v>0</v>
      </c>
      <c r="BL249" s="19" t="s">
        <v>205</v>
      </c>
      <c r="BM249" s="225" t="s">
        <v>1378</v>
      </c>
    </row>
    <row r="250" s="2" customFormat="1" ht="16.5" customHeight="1">
      <c r="A250" s="40"/>
      <c r="B250" s="41"/>
      <c r="C250" s="214" t="s">
        <v>721</v>
      </c>
      <c r="D250" s="214" t="s">
        <v>200</v>
      </c>
      <c r="E250" s="215" t="s">
        <v>3971</v>
      </c>
      <c r="F250" s="216" t="s">
        <v>3972</v>
      </c>
      <c r="G250" s="217" t="s">
        <v>237</v>
      </c>
      <c r="H250" s="218">
        <v>70</v>
      </c>
      <c r="I250" s="219"/>
      <c r="J250" s="220">
        <f>ROUND(I250*H250,2)</f>
        <v>0</v>
      </c>
      <c r="K250" s="216" t="s">
        <v>19</v>
      </c>
      <c r="L250" s="46"/>
      <c r="M250" s="221" t="s">
        <v>19</v>
      </c>
      <c r="N250" s="222" t="s">
        <v>44</v>
      </c>
      <c r="O250" s="86"/>
      <c r="P250" s="223">
        <f>O250*H250</f>
        <v>0</v>
      </c>
      <c r="Q250" s="223">
        <v>0</v>
      </c>
      <c r="R250" s="223">
        <f>Q250*H250</f>
        <v>0</v>
      </c>
      <c r="S250" s="223">
        <v>0</v>
      </c>
      <c r="T250" s="224">
        <f>S250*H250</f>
        <v>0</v>
      </c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R250" s="225" t="s">
        <v>205</v>
      </c>
      <c r="AT250" s="225" t="s">
        <v>200</v>
      </c>
      <c r="AU250" s="225" t="s">
        <v>82</v>
      </c>
      <c r="AY250" s="19" t="s">
        <v>198</v>
      </c>
      <c r="BE250" s="226">
        <f>IF(N250="základní",J250,0)</f>
        <v>0</v>
      </c>
      <c r="BF250" s="226">
        <f>IF(N250="snížená",J250,0)</f>
        <v>0</v>
      </c>
      <c r="BG250" s="226">
        <f>IF(N250="zákl. přenesená",J250,0)</f>
        <v>0</v>
      </c>
      <c r="BH250" s="226">
        <f>IF(N250="sníž. přenesená",J250,0)</f>
        <v>0</v>
      </c>
      <c r="BI250" s="226">
        <f>IF(N250="nulová",J250,0)</f>
        <v>0</v>
      </c>
      <c r="BJ250" s="19" t="s">
        <v>80</v>
      </c>
      <c r="BK250" s="226">
        <f>ROUND(I250*H250,2)</f>
        <v>0</v>
      </c>
      <c r="BL250" s="19" t="s">
        <v>205</v>
      </c>
      <c r="BM250" s="225" t="s">
        <v>1387</v>
      </c>
    </row>
    <row r="251" s="2" customFormat="1" ht="16.5" customHeight="1">
      <c r="A251" s="40"/>
      <c r="B251" s="41"/>
      <c r="C251" s="214" t="s">
        <v>726</v>
      </c>
      <c r="D251" s="214" t="s">
        <v>200</v>
      </c>
      <c r="E251" s="215" t="s">
        <v>3973</v>
      </c>
      <c r="F251" s="216" t="s">
        <v>3974</v>
      </c>
      <c r="G251" s="217" t="s">
        <v>237</v>
      </c>
      <c r="H251" s="218">
        <v>1340</v>
      </c>
      <c r="I251" s="219"/>
      <c r="J251" s="220">
        <f>ROUND(I251*H251,2)</f>
        <v>0</v>
      </c>
      <c r="K251" s="216" t="s">
        <v>19</v>
      </c>
      <c r="L251" s="46"/>
      <c r="M251" s="221" t="s">
        <v>19</v>
      </c>
      <c r="N251" s="222" t="s">
        <v>44</v>
      </c>
      <c r="O251" s="86"/>
      <c r="P251" s="223">
        <f>O251*H251</f>
        <v>0</v>
      </c>
      <c r="Q251" s="223">
        <v>0</v>
      </c>
      <c r="R251" s="223">
        <f>Q251*H251</f>
        <v>0</v>
      </c>
      <c r="S251" s="223">
        <v>0</v>
      </c>
      <c r="T251" s="224">
        <f>S251*H251</f>
        <v>0</v>
      </c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R251" s="225" t="s">
        <v>205</v>
      </c>
      <c r="AT251" s="225" t="s">
        <v>200</v>
      </c>
      <c r="AU251" s="225" t="s">
        <v>82</v>
      </c>
      <c r="AY251" s="19" t="s">
        <v>198</v>
      </c>
      <c r="BE251" s="226">
        <f>IF(N251="základní",J251,0)</f>
        <v>0</v>
      </c>
      <c r="BF251" s="226">
        <f>IF(N251="snížená",J251,0)</f>
        <v>0</v>
      </c>
      <c r="BG251" s="226">
        <f>IF(N251="zákl. přenesená",J251,0)</f>
        <v>0</v>
      </c>
      <c r="BH251" s="226">
        <f>IF(N251="sníž. přenesená",J251,0)</f>
        <v>0</v>
      </c>
      <c r="BI251" s="226">
        <f>IF(N251="nulová",J251,0)</f>
        <v>0</v>
      </c>
      <c r="BJ251" s="19" t="s">
        <v>80</v>
      </c>
      <c r="BK251" s="226">
        <f>ROUND(I251*H251,2)</f>
        <v>0</v>
      </c>
      <c r="BL251" s="19" t="s">
        <v>205</v>
      </c>
      <c r="BM251" s="225" t="s">
        <v>1396</v>
      </c>
    </row>
    <row r="252" s="12" customFormat="1" ht="25.92" customHeight="1">
      <c r="A252" s="12"/>
      <c r="B252" s="198"/>
      <c r="C252" s="199"/>
      <c r="D252" s="200" t="s">
        <v>72</v>
      </c>
      <c r="E252" s="201" t="s">
        <v>3975</v>
      </c>
      <c r="F252" s="201" t="s">
        <v>3976</v>
      </c>
      <c r="G252" s="199"/>
      <c r="H252" s="199"/>
      <c r="I252" s="202"/>
      <c r="J252" s="203">
        <f>BK252</f>
        <v>0</v>
      </c>
      <c r="K252" s="199"/>
      <c r="L252" s="204"/>
      <c r="M252" s="205"/>
      <c r="N252" s="206"/>
      <c r="O252" s="206"/>
      <c r="P252" s="207">
        <f>SUM(P253:P262)</f>
        <v>0</v>
      </c>
      <c r="Q252" s="206"/>
      <c r="R252" s="207">
        <f>SUM(R253:R262)</f>
        <v>0</v>
      </c>
      <c r="S252" s="206"/>
      <c r="T252" s="208">
        <f>SUM(T253:T262)</f>
        <v>0</v>
      </c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R252" s="209" t="s">
        <v>80</v>
      </c>
      <c r="AT252" s="210" t="s">
        <v>72</v>
      </c>
      <c r="AU252" s="210" t="s">
        <v>73</v>
      </c>
      <c r="AY252" s="209" t="s">
        <v>198</v>
      </c>
      <c r="BK252" s="211">
        <f>SUM(BK253:BK262)</f>
        <v>0</v>
      </c>
    </row>
    <row r="253" s="2" customFormat="1" ht="16.5" customHeight="1">
      <c r="A253" s="40"/>
      <c r="B253" s="41"/>
      <c r="C253" s="214" t="s">
        <v>740</v>
      </c>
      <c r="D253" s="214" t="s">
        <v>200</v>
      </c>
      <c r="E253" s="215" t="s">
        <v>3977</v>
      </c>
      <c r="F253" s="216" t="s">
        <v>3978</v>
      </c>
      <c r="G253" s="217" t="s">
        <v>237</v>
      </c>
      <c r="H253" s="218">
        <v>20</v>
      </c>
      <c r="I253" s="219"/>
      <c r="J253" s="220">
        <f>ROUND(I253*H253,2)</f>
        <v>0</v>
      </c>
      <c r="K253" s="216" t="s">
        <v>19</v>
      </c>
      <c r="L253" s="46"/>
      <c r="M253" s="221" t="s">
        <v>19</v>
      </c>
      <c r="N253" s="222" t="s">
        <v>44</v>
      </c>
      <c r="O253" s="86"/>
      <c r="P253" s="223">
        <f>O253*H253</f>
        <v>0</v>
      </c>
      <c r="Q253" s="223">
        <v>0</v>
      </c>
      <c r="R253" s="223">
        <f>Q253*H253</f>
        <v>0</v>
      </c>
      <c r="S253" s="223">
        <v>0</v>
      </c>
      <c r="T253" s="224">
        <f>S253*H253</f>
        <v>0</v>
      </c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R253" s="225" t="s">
        <v>205</v>
      </c>
      <c r="AT253" s="225" t="s">
        <v>200</v>
      </c>
      <c r="AU253" s="225" t="s">
        <v>80</v>
      </c>
      <c r="AY253" s="19" t="s">
        <v>198</v>
      </c>
      <c r="BE253" s="226">
        <f>IF(N253="základní",J253,0)</f>
        <v>0</v>
      </c>
      <c r="BF253" s="226">
        <f>IF(N253="snížená",J253,0)</f>
        <v>0</v>
      </c>
      <c r="BG253" s="226">
        <f>IF(N253="zákl. přenesená",J253,0)</f>
        <v>0</v>
      </c>
      <c r="BH253" s="226">
        <f>IF(N253="sníž. přenesená",J253,0)</f>
        <v>0</v>
      </c>
      <c r="BI253" s="226">
        <f>IF(N253="nulová",J253,0)</f>
        <v>0</v>
      </c>
      <c r="BJ253" s="19" t="s">
        <v>80</v>
      </c>
      <c r="BK253" s="226">
        <f>ROUND(I253*H253,2)</f>
        <v>0</v>
      </c>
      <c r="BL253" s="19" t="s">
        <v>205</v>
      </c>
      <c r="BM253" s="225" t="s">
        <v>1405</v>
      </c>
    </row>
    <row r="254" s="2" customFormat="1">
      <c r="A254" s="40"/>
      <c r="B254" s="41"/>
      <c r="C254" s="42"/>
      <c r="D254" s="234" t="s">
        <v>780</v>
      </c>
      <c r="E254" s="42"/>
      <c r="F254" s="275" t="s">
        <v>3979</v>
      </c>
      <c r="G254" s="42"/>
      <c r="H254" s="42"/>
      <c r="I254" s="229"/>
      <c r="J254" s="42"/>
      <c r="K254" s="42"/>
      <c r="L254" s="46"/>
      <c r="M254" s="230"/>
      <c r="N254" s="231"/>
      <c r="O254" s="86"/>
      <c r="P254" s="86"/>
      <c r="Q254" s="86"/>
      <c r="R254" s="86"/>
      <c r="S254" s="86"/>
      <c r="T254" s="87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T254" s="19" t="s">
        <v>780</v>
      </c>
      <c r="AU254" s="19" t="s">
        <v>80</v>
      </c>
    </row>
    <row r="255" s="2" customFormat="1" ht="16.5" customHeight="1">
      <c r="A255" s="40"/>
      <c r="B255" s="41"/>
      <c r="C255" s="214" t="s">
        <v>749</v>
      </c>
      <c r="D255" s="214" t="s">
        <v>200</v>
      </c>
      <c r="E255" s="215" t="s">
        <v>3980</v>
      </c>
      <c r="F255" s="216" t="s">
        <v>3981</v>
      </c>
      <c r="G255" s="217" t="s">
        <v>237</v>
      </c>
      <c r="H255" s="218">
        <v>220</v>
      </c>
      <c r="I255" s="219"/>
      <c r="J255" s="220">
        <f>ROUND(I255*H255,2)</f>
        <v>0</v>
      </c>
      <c r="K255" s="216" t="s">
        <v>19</v>
      </c>
      <c r="L255" s="46"/>
      <c r="M255" s="221" t="s">
        <v>19</v>
      </c>
      <c r="N255" s="222" t="s">
        <v>44</v>
      </c>
      <c r="O255" s="86"/>
      <c r="P255" s="223">
        <f>O255*H255</f>
        <v>0</v>
      </c>
      <c r="Q255" s="223">
        <v>0</v>
      </c>
      <c r="R255" s="223">
        <f>Q255*H255</f>
        <v>0</v>
      </c>
      <c r="S255" s="223">
        <v>0</v>
      </c>
      <c r="T255" s="224">
        <f>S255*H255</f>
        <v>0</v>
      </c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R255" s="225" t="s">
        <v>205</v>
      </c>
      <c r="AT255" s="225" t="s">
        <v>200</v>
      </c>
      <c r="AU255" s="225" t="s">
        <v>80</v>
      </c>
      <c r="AY255" s="19" t="s">
        <v>198</v>
      </c>
      <c r="BE255" s="226">
        <f>IF(N255="základní",J255,0)</f>
        <v>0</v>
      </c>
      <c r="BF255" s="226">
        <f>IF(N255="snížená",J255,0)</f>
        <v>0</v>
      </c>
      <c r="BG255" s="226">
        <f>IF(N255="zákl. přenesená",J255,0)</f>
        <v>0</v>
      </c>
      <c r="BH255" s="226">
        <f>IF(N255="sníž. přenesená",J255,0)</f>
        <v>0</v>
      </c>
      <c r="BI255" s="226">
        <f>IF(N255="nulová",J255,0)</f>
        <v>0</v>
      </c>
      <c r="BJ255" s="19" t="s">
        <v>80</v>
      </c>
      <c r="BK255" s="226">
        <f>ROUND(I255*H255,2)</f>
        <v>0</v>
      </c>
      <c r="BL255" s="19" t="s">
        <v>205</v>
      </c>
      <c r="BM255" s="225" t="s">
        <v>1415</v>
      </c>
    </row>
    <row r="256" s="2" customFormat="1">
      <c r="A256" s="40"/>
      <c r="B256" s="41"/>
      <c r="C256" s="42"/>
      <c r="D256" s="234" t="s">
        <v>780</v>
      </c>
      <c r="E256" s="42"/>
      <c r="F256" s="275" t="s">
        <v>3982</v>
      </c>
      <c r="G256" s="42"/>
      <c r="H256" s="42"/>
      <c r="I256" s="229"/>
      <c r="J256" s="42"/>
      <c r="K256" s="42"/>
      <c r="L256" s="46"/>
      <c r="M256" s="230"/>
      <c r="N256" s="231"/>
      <c r="O256" s="86"/>
      <c r="P256" s="86"/>
      <c r="Q256" s="86"/>
      <c r="R256" s="86"/>
      <c r="S256" s="86"/>
      <c r="T256" s="87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T256" s="19" t="s">
        <v>780</v>
      </c>
      <c r="AU256" s="19" t="s">
        <v>80</v>
      </c>
    </row>
    <row r="257" s="2" customFormat="1" ht="16.5" customHeight="1">
      <c r="A257" s="40"/>
      <c r="B257" s="41"/>
      <c r="C257" s="214" t="s">
        <v>757</v>
      </c>
      <c r="D257" s="214" t="s">
        <v>200</v>
      </c>
      <c r="E257" s="215" t="s">
        <v>3983</v>
      </c>
      <c r="F257" s="216" t="s">
        <v>3984</v>
      </c>
      <c r="G257" s="217" t="s">
        <v>237</v>
      </c>
      <c r="H257" s="218">
        <v>100</v>
      </c>
      <c r="I257" s="219"/>
      <c r="J257" s="220">
        <f>ROUND(I257*H257,2)</f>
        <v>0</v>
      </c>
      <c r="K257" s="216" t="s">
        <v>19</v>
      </c>
      <c r="L257" s="46"/>
      <c r="M257" s="221" t="s">
        <v>19</v>
      </c>
      <c r="N257" s="222" t="s">
        <v>44</v>
      </c>
      <c r="O257" s="86"/>
      <c r="P257" s="223">
        <f>O257*H257</f>
        <v>0</v>
      </c>
      <c r="Q257" s="223">
        <v>0</v>
      </c>
      <c r="R257" s="223">
        <f>Q257*H257</f>
        <v>0</v>
      </c>
      <c r="S257" s="223">
        <v>0</v>
      </c>
      <c r="T257" s="224">
        <f>S257*H257</f>
        <v>0</v>
      </c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R257" s="225" t="s">
        <v>205</v>
      </c>
      <c r="AT257" s="225" t="s">
        <v>200</v>
      </c>
      <c r="AU257" s="225" t="s">
        <v>80</v>
      </c>
      <c r="AY257" s="19" t="s">
        <v>198</v>
      </c>
      <c r="BE257" s="226">
        <f>IF(N257="základní",J257,0)</f>
        <v>0</v>
      </c>
      <c r="BF257" s="226">
        <f>IF(N257="snížená",J257,0)</f>
        <v>0</v>
      </c>
      <c r="BG257" s="226">
        <f>IF(N257="zákl. přenesená",J257,0)</f>
        <v>0</v>
      </c>
      <c r="BH257" s="226">
        <f>IF(N257="sníž. přenesená",J257,0)</f>
        <v>0</v>
      </c>
      <c r="BI257" s="226">
        <f>IF(N257="nulová",J257,0)</f>
        <v>0</v>
      </c>
      <c r="BJ257" s="19" t="s">
        <v>80</v>
      </c>
      <c r="BK257" s="226">
        <f>ROUND(I257*H257,2)</f>
        <v>0</v>
      </c>
      <c r="BL257" s="19" t="s">
        <v>205</v>
      </c>
      <c r="BM257" s="225" t="s">
        <v>1425</v>
      </c>
    </row>
    <row r="258" s="2" customFormat="1">
      <c r="A258" s="40"/>
      <c r="B258" s="41"/>
      <c r="C258" s="42"/>
      <c r="D258" s="234" t="s">
        <v>780</v>
      </c>
      <c r="E258" s="42"/>
      <c r="F258" s="275" t="s">
        <v>3985</v>
      </c>
      <c r="G258" s="42"/>
      <c r="H258" s="42"/>
      <c r="I258" s="229"/>
      <c r="J258" s="42"/>
      <c r="K258" s="42"/>
      <c r="L258" s="46"/>
      <c r="M258" s="230"/>
      <c r="N258" s="231"/>
      <c r="O258" s="86"/>
      <c r="P258" s="86"/>
      <c r="Q258" s="86"/>
      <c r="R258" s="86"/>
      <c r="S258" s="86"/>
      <c r="T258" s="87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T258" s="19" t="s">
        <v>780</v>
      </c>
      <c r="AU258" s="19" t="s">
        <v>80</v>
      </c>
    </row>
    <row r="259" s="2" customFormat="1" ht="16.5" customHeight="1">
      <c r="A259" s="40"/>
      <c r="B259" s="41"/>
      <c r="C259" s="214" t="s">
        <v>762</v>
      </c>
      <c r="D259" s="214" t="s">
        <v>200</v>
      </c>
      <c r="E259" s="215" t="s">
        <v>3986</v>
      </c>
      <c r="F259" s="216" t="s">
        <v>3987</v>
      </c>
      <c r="G259" s="217" t="s">
        <v>237</v>
      </c>
      <c r="H259" s="218">
        <v>320</v>
      </c>
      <c r="I259" s="219"/>
      <c r="J259" s="220">
        <f>ROUND(I259*H259,2)</f>
        <v>0</v>
      </c>
      <c r="K259" s="216" t="s">
        <v>19</v>
      </c>
      <c r="L259" s="46"/>
      <c r="M259" s="221" t="s">
        <v>19</v>
      </c>
      <c r="N259" s="222" t="s">
        <v>44</v>
      </c>
      <c r="O259" s="86"/>
      <c r="P259" s="223">
        <f>O259*H259</f>
        <v>0</v>
      </c>
      <c r="Q259" s="223">
        <v>0</v>
      </c>
      <c r="R259" s="223">
        <f>Q259*H259</f>
        <v>0</v>
      </c>
      <c r="S259" s="223">
        <v>0</v>
      </c>
      <c r="T259" s="224">
        <f>S259*H259</f>
        <v>0</v>
      </c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R259" s="225" t="s">
        <v>205</v>
      </c>
      <c r="AT259" s="225" t="s">
        <v>200</v>
      </c>
      <c r="AU259" s="225" t="s">
        <v>80</v>
      </c>
      <c r="AY259" s="19" t="s">
        <v>198</v>
      </c>
      <c r="BE259" s="226">
        <f>IF(N259="základní",J259,0)</f>
        <v>0</v>
      </c>
      <c r="BF259" s="226">
        <f>IF(N259="snížená",J259,0)</f>
        <v>0</v>
      </c>
      <c r="BG259" s="226">
        <f>IF(N259="zákl. přenesená",J259,0)</f>
        <v>0</v>
      </c>
      <c r="BH259" s="226">
        <f>IF(N259="sníž. přenesená",J259,0)</f>
        <v>0</v>
      </c>
      <c r="BI259" s="226">
        <f>IF(N259="nulová",J259,0)</f>
        <v>0</v>
      </c>
      <c r="BJ259" s="19" t="s">
        <v>80</v>
      </c>
      <c r="BK259" s="226">
        <f>ROUND(I259*H259,2)</f>
        <v>0</v>
      </c>
      <c r="BL259" s="19" t="s">
        <v>205</v>
      </c>
      <c r="BM259" s="225" t="s">
        <v>1440</v>
      </c>
    </row>
    <row r="260" s="2" customFormat="1">
      <c r="A260" s="40"/>
      <c r="B260" s="41"/>
      <c r="C260" s="42"/>
      <c r="D260" s="234" t="s">
        <v>780</v>
      </c>
      <c r="E260" s="42"/>
      <c r="F260" s="275" t="s">
        <v>3988</v>
      </c>
      <c r="G260" s="42"/>
      <c r="H260" s="42"/>
      <c r="I260" s="229"/>
      <c r="J260" s="42"/>
      <c r="K260" s="42"/>
      <c r="L260" s="46"/>
      <c r="M260" s="230"/>
      <c r="N260" s="231"/>
      <c r="O260" s="86"/>
      <c r="P260" s="86"/>
      <c r="Q260" s="86"/>
      <c r="R260" s="86"/>
      <c r="S260" s="86"/>
      <c r="T260" s="87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T260" s="19" t="s">
        <v>780</v>
      </c>
      <c r="AU260" s="19" t="s">
        <v>80</v>
      </c>
    </row>
    <row r="261" s="2" customFormat="1" ht="16.5" customHeight="1">
      <c r="A261" s="40"/>
      <c r="B261" s="41"/>
      <c r="C261" s="214" t="s">
        <v>770</v>
      </c>
      <c r="D261" s="214" t="s">
        <v>200</v>
      </c>
      <c r="E261" s="215" t="s">
        <v>3989</v>
      </c>
      <c r="F261" s="216" t="s">
        <v>3990</v>
      </c>
      <c r="G261" s="217" t="s">
        <v>1459</v>
      </c>
      <c r="H261" s="218">
        <v>1</v>
      </c>
      <c r="I261" s="219"/>
      <c r="J261" s="220">
        <f>ROUND(I261*H261,2)</f>
        <v>0</v>
      </c>
      <c r="K261" s="216" t="s">
        <v>19</v>
      </c>
      <c r="L261" s="46"/>
      <c r="M261" s="221" t="s">
        <v>19</v>
      </c>
      <c r="N261" s="222" t="s">
        <v>44</v>
      </c>
      <c r="O261" s="86"/>
      <c r="P261" s="223">
        <f>O261*H261</f>
        <v>0</v>
      </c>
      <c r="Q261" s="223">
        <v>0</v>
      </c>
      <c r="R261" s="223">
        <f>Q261*H261</f>
        <v>0</v>
      </c>
      <c r="S261" s="223">
        <v>0</v>
      </c>
      <c r="T261" s="224">
        <f>S261*H261</f>
        <v>0</v>
      </c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R261" s="225" t="s">
        <v>205</v>
      </c>
      <c r="AT261" s="225" t="s">
        <v>200</v>
      </c>
      <c r="AU261" s="225" t="s">
        <v>80</v>
      </c>
      <c r="AY261" s="19" t="s">
        <v>198</v>
      </c>
      <c r="BE261" s="226">
        <f>IF(N261="základní",J261,0)</f>
        <v>0</v>
      </c>
      <c r="BF261" s="226">
        <f>IF(N261="snížená",J261,0)</f>
        <v>0</v>
      </c>
      <c r="BG261" s="226">
        <f>IF(N261="zákl. přenesená",J261,0)</f>
        <v>0</v>
      </c>
      <c r="BH261" s="226">
        <f>IF(N261="sníž. přenesená",J261,0)</f>
        <v>0</v>
      </c>
      <c r="BI261" s="226">
        <f>IF(N261="nulová",J261,0)</f>
        <v>0</v>
      </c>
      <c r="BJ261" s="19" t="s">
        <v>80</v>
      </c>
      <c r="BK261" s="226">
        <f>ROUND(I261*H261,2)</f>
        <v>0</v>
      </c>
      <c r="BL261" s="19" t="s">
        <v>205</v>
      </c>
      <c r="BM261" s="225" t="s">
        <v>1448</v>
      </c>
    </row>
    <row r="262" s="2" customFormat="1">
      <c r="A262" s="40"/>
      <c r="B262" s="41"/>
      <c r="C262" s="42"/>
      <c r="D262" s="234" t="s">
        <v>780</v>
      </c>
      <c r="E262" s="42"/>
      <c r="F262" s="275" t="s">
        <v>3991</v>
      </c>
      <c r="G262" s="42"/>
      <c r="H262" s="42"/>
      <c r="I262" s="229"/>
      <c r="J262" s="42"/>
      <c r="K262" s="42"/>
      <c r="L262" s="46"/>
      <c r="M262" s="230"/>
      <c r="N262" s="231"/>
      <c r="O262" s="86"/>
      <c r="P262" s="86"/>
      <c r="Q262" s="86"/>
      <c r="R262" s="86"/>
      <c r="S262" s="86"/>
      <c r="T262" s="87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T262" s="19" t="s">
        <v>780</v>
      </c>
      <c r="AU262" s="19" t="s">
        <v>80</v>
      </c>
    </row>
    <row r="263" s="12" customFormat="1" ht="25.92" customHeight="1">
      <c r="A263" s="12"/>
      <c r="B263" s="198"/>
      <c r="C263" s="199"/>
      <c r="D263" s="200" t="s">
        <v>72</v>
      </c>
      <c r="E263" s="201" t="s">
        <v>3992</v>
      </c>
      <c r="F263" s="201" t="s">
        <v>3993</v>
      </c>
      <c r="G263" s="199"/>
      <c r="H263" s="199"/>
      <c r="I263" s="202"/>
      <c r="J263" s="203">
        <f>BK263</f>
        <v>0</v>
      </c>
      <c r="K263" s="199"/>
      <c r="L263" s="204"/>
      <c r="M263" s="205"/>
      <c r="N263" s="206"/>
      <c r="O263" s="206"/>
      <c r="P263" s="207">
        <f>P264</f>
        <v>0</v>
      </c>
      <c r="Q263" s="206"/>
      <c r="R263" s="207">
        <f>R264</f>
        <v>0</v>
      </c>
      <c r="S263" s="206"/>
      <c r="T263" s="208">
        <f>T264</f>
        <v>0</v>
      </c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R263" s="209" t="s">
        <v>80</v>
      </c>
      <c r="AT263" s="210" t="s">
        <v>72</v>
      </c>
      <c r="AU263" s="210" t="s">
        <v>73</v>
      </c>
      <c r="AY263" s="209" t="s">
        <v>198</v>
      </c>
      <c r="BK263" s="211">
        <f>BK264</f>
        <v>0</v>
      </c>
    </row>
    <row r="264" s="2" customFormat="1" ht="16.5" customHeight="1">
      <c r="A264" s="40"/>
      <c r="B264" s="41"/>
      <c r="C264" s="214" t="s">
        <v>775</v>
      </c>
      <c r="D264" s="214" t="s">
        <v>200</v>
      </c>
      <c r="E264" s="215" t="s">
        <v>3994</v>
      </c>
      <c r="F264" s="216" t="s">
        <v>3995</v>
      </c>
      <c r="G264" s="217" t="s">
        <v>1459</v>
      </c>
      <c r="H264" s="218">
        <v>1</v>
      </c>
      <c r="I264" s="219"/>
      <c r="J264" s="220">
        <f>ROUND(I264*H264,2)</f>
        <v>0</v>
      </c>
      <c r="K264" s="216" t="s">
        <v>19</v>
      </c>
      <c r="L264" s="46"/>
      <c r="M264" s="221" t="s">
        <v>19</v>
      </c>
      <c r="N264" s="222" t="s">
        <v>44</v>
      </c>
      <c r="O264" s="86"/>
      <c r="P264" s="223">
        <f>O264*H264</f>
        <v>0</v>
      </c>
      <c r="Q264" s="223">
        <v>0</v>
      </c>
      <c r="R264" s="223">
        <f>Q264*H264</f>
        <v>0</v>
      </c>
      <c r="S264" s="223">
        <v>0</v>
      </c>
      <c r="T264" s="224">
        <f>S264*H264</f>
        <v>0</v>
      </c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R264" s="225" t="s">
        <v>205</v>
      </c>
      <c r="AT264" s="225" t="s">
        <v>200</v>
      </c>
      <c r="AU264" s="225" t="s">
        <v>80</v>
      </c>
      <c r="AY264" s="19" t="s">
        <v>198</v>
      </c>
      <c r="BE264" s="226">
        <f>IF(N264="základní",J264,0)</f>
        <v>0</v>
      </c>
      <c r="BF264" s="226">
        <f>IF(N264="snížená",J264,0)</f>
        <v>0</v>
      </c>
      <c r="BG264" s="226">
        <f>IF(N264="zákl. přenesená",J264,0)</f>
        <v>0</v>
      </c>
      <c r="BH264" s="226">
        <f>IF(N264="sníž. přenesená",J264,0)</f>
        <v>0</v>
      </c>
      <c r="BI264" s="226">
        <f>IF(N264="nulová",J264,0)</f>
        <v>0</v>
      </c>
      <c r="BJ264" s="19" t="s">
        <v>80</v>
      </c>
      <c r="BK264" s="226">
        <f>ROUND(I264*H264,2)</f>
        <v>0</v>
      </c>
      <c r="BL264" s="19" t="s">
        <v>205</v>
      </c>
      <c r="BM264" s="225" t="s">
        <v>1456</v>
      </c>
    </row>
    <row r="265" s="12" customFormat="1" ht="25.92" customHeight="1">
      <c r="A265" s="12"/>
      <c r="B265" s="198"/>
      <c r="C265" s="199"/>
      <c r="D265" s="200" t="s">
        <v>72</v>
      </c>
      <c r="E265" s="201" t="s">
        <v>3996</v>
      </c>
      <c r="F265" s="201" t="s">
        <v>3997</v>
      </c>
      <c r="G265" s="199"/>
      <c r="H265" s="199"/>
      <c r="I265" s="202"/>
      <c r="J265" s="203">
        <f>BK265</f>
        <v>0</v>
      </c>
      <c r="K265" s="199"/>
      <c r="L265" s="204"/>
      <c r="M265" s="205"/>
      <c r="N265" s="206"/>
      <c r="O265" s="206"/>
      <c r="P265" s="207">
        <f>SUM(P266:P268)</f>
        <v>0</v>
      </c>
      <c r="Q265" s="206"/>
      <c r="R265" s="207">
        <f>SUM(R266:R268)</f>
        <v>0</v>
      </c>
      <c r="S265" s="206"/>
      <c r="T265" s="208">
        <f>SUM(T266:T268)</f>
        <v>0</v>
      </c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R265" s="209" t="s">
        <v>80</v>
      </c>
      <c r="AT265" s="210" t="s">
        <v>72</v>
      </c>
      <c r="AU265" s="210" t="s">
        <v>73</v>
      </c>
      <c r="AY265" s="209" t="s">
        <v>198</v>
      </c>
      <c r="BK265" s="211">
        <f>SUM(BK266:BK268)</f>
        <v>0</v>
      </c>
    </row>
    <row r="266" s="2" customFormat="1" ht="37.8" customHeight="1">
      <c r="A266" s="40"/>
      <c r="B266" s="41"/>
      <c r="C266" s="214" t="s">
        <v>797</v>
      </c>
      <c r="D266" s="214" t="s">
        <v>200</v>
      </c>
      <c r="E266" s="215" t="s">
        <v>3998</v>
      </c>
      <c r="F266" s="216" t="s">
        <v>3999</v>
      </c>
      <c r="G266" s="217" t="s">
        <v>1459</v>
      </c>
      <c r="H266" s="218">
        <v>1</v>
      </c>
      <c r="I266" s="219"/>
      <c r="J266" s="220">
        <f>ROUND(I266*H266,2)</f>
        <v>0</v>
      </c>
      <c r="K266" s="216" t="s">
        <v>19</v>
      </c>
      <c r="L266" s="46"/>
      <c r="M266" s="221" t="s">
        <v>19</v>
      </c>
      <c r="N266" s="222" t="s">
        <v>44</v>
      </c>
      <c r="O266" s="86"/>
      <c r="P266" s="223">
        <f>O266*H266</f>
        <v>0</v>
      </c>
      <c r="Q266" s="223">
        <v>0</v>
      </c>
      <c r="R266" s="223">
        <f>Q266*H266</f>
        <v>0</v>
      </c>
      <c r="S266" s="223">
        <v>0</v>
      </c>
      <c r="T266" s="224">
        <f>S266*H266</f>
        <v>0</v>
      </c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R266" s="225" t="s">
        <v>205</v>
      </c>
      <c r="AT266" s="225" t="s">
        <v>200</v>
      </c>
      <c r="AU266" s="225" t="s">
        <v>80</v>
      </c>
      <c r="AY266" s="19" t="s">
        <v>198</v>
      </c>
      <c r="BE266" s="226">
        <f>IF(N266="základní",J266,0)</f>
        <v>0</v>
      </c>
      <c r="BF266" s="226">
        <f>IF(N266="snížená",J266,0)</f>
        <v>0</v>
      </c>
      <c r="BG266" s="226">
        <f>IF(N266="zákl. přenesená",J266,0)</f>
        <v>0</v>
      </c>
      <c r="BH266" s="226">
        <f>IF(N266="sníž. přenesená",J266,0)</f>
        <v>0</v>
      </c>
      <c r="BI266" s="226">
        <f>IF(N266="nulová",J266,0)</f>
        <v>0</v>
      </c>
      <c r="BJ266" s="19" t="s">
        <v>80</v>
      </c>
      <c r="BK266" s="226">
        <f>ROUND(I266*H266,2)</f>
        <v>0</v>
      </c>
      <c r="BL266" s="19" t="s">
        <v>205</v>
      </c>
      <c r="BM266" s="225" t="s">
        <v>1476</v>
      </c>
    </row>
    <row r="267" s="2" customFormat="1" ht="16.5" customHeight="1">
      <c r="A267" s="40"/>
      <c r="B267" s="41"/>
      <c r="C267" s="214" t="s">
        <v>814</v>
      </c>
      <c r="D267" s="214" t="s">
        <v>200</v>
      </c>
      <c r="E267" s="215" t="s">
        <v>4000</v>
      </c>
      <c r="F267" s="216" t="s">
        <v>4001</v>
      </c>
      <c r="G267" s="217" t="s">
        <v>1459</v>
      </c>
      <c r="H267" s="218">
        <v>1</v>
      </c>
      <c r="I267" s="219"/>
      <c r="J267" s="220">
        <f>ROUND(I267*H267,2)</f>
        <v>0</v>
      </c>
      <c r="K267" s="216" t="s">
        <v>19</v>
      </c>
      <c r="L267" s="46"/>
      <c r="M267" s="221" t="s">
        <v>19</v>
      </c>
      <c r="N267" s="222" t="s">
        <v>44</v>
      </c>
      <c r="O267" s="86"/>
      <c r="P267" s="223">
        <f>O267*H267</f>
        <v>0</v>
      </c>
      <c r="Q267" s="223">
        <v>0</v>
      </c>
      <c r="R267" s="223">
        <f>Q267*H267</f>
        <v>0</v>
      </c>
      <c r="S267" s="223">
        <v>0</v>
      </c>
      <c r="T267" s="224">
        <f>S267*H267</f>
        <v>0</v>
      </c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R267" s="225" t="s">
        <v>205</v>
      </c>
      <c r="AT267" s="225" t="s">
        <v>200</v>
      </c>
      <c r="AU267" s="225" t="s">
        <v>80</v>
      </c>
      <c r="AY267" s="19" t="s">
        <v>198</v>
      </c>
      <c r="BE267" s="226">
        <f>IF(N267="základní",J267,0)</f>
        <v>0</v>
      </c>
      <c r="BF267" s="226">
        <f>IF(N267="snížená",J267,0)</f>
        <v>0</v>
      </c>
      <c r="BG267" s="226">
        <f>IF(N267="zákl. přenesená",J267,0)</f>
        <v>0</v>
      </c>
      <c r="BH267" s="226">
        <f>IF(N267="sníž. přenesená",J267,0)</f>
        <v>0</v>
      </c>
      <c r="BI267" s="226">
        <f>IF(N267="nulová",J267,0)</f>
        <v>0</v>
      </c>
      <c r="BJ267" s="19" t="s">
        <v>80</v>
      </c>
      <c r="BK267" s="226">
        <f>ROUND(I267*H267,2)</f>
        <v>0</v>
      </c>
      <c r="BL267" s="19" t="s">
        <v>205</v>
      </c>
      <c r="BM267" s="225" t="s">
        <v>1484</v>
      </c>
    </row>
    <row r="268" s="2" customFormat="1" ht="16.5" customHeight="1">
      <c r="A268" s="40"/>
      <c r="B268" s="41"/>
      <c r="C268" s="214" t="s">
        <v>819</v>
      </c>
      <c r="D268" s="214" t="s">
        <v>200</v>
      </c>
      <c r="E268" s="215" t="s">
        <v>4002</v>
      </c>
      <c r="F268" s="216" t="s">
        <v>4003</v>
      </c>
      <c r="G268" s="217" t="s">
        <v>1459</v>
      </c>
      <c r="H268" s="218">
        <v>1</v>
      </c>
      <c r="I268" s="219"/>
      <c r="J268" s="220">
        <f>ROUND(I268*H268,2)</f>
        <v>0</v>
      </c>
      <c r="K268" s="216" t="s">
        <v>19</v>
      </c>
      <c r="L268" s="46"/>
      <c r="M268" s="280" t="s">
        <v>19</v>
      </c>
      <c r="N268" s="281" t="s">
        <v>44</v>
      </c>
      <c r="O268" s="278"/>
      <c r="P268" s="282">
        <f>O268*H268</f>
        <v>0</v>
      </c>
      <c r="Q268" s="282">
        <v>0</v>
      </c>
      <c r="R268" s="282">
        <f>Q268*H268</f>
        <v>0</v>
      </c>
      <c r="S268" s="282">
        <v>0</v>
      </c>
      <c r="T268" s="283">
        <f>S268*H268</f>
        <v>0</v>
      </c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R268" s="225" t="s">
        <v>205</v>
      </c>
      <c r="AT268" s="225" t="s">
        <v>200</v>
      </c>
      <c r="AU268" s="225" t="s">
        <v>80</v>
      </c>
      <c r="AY268" s="19" t="s">
        <v>198</v>
      </c>
      <c r="BE268" s="226">
        <f>IF(N268="základní",J268,0)</f>
        <v>0</v>
      </c>
      <c r="BF268" s="226">
        <f>IF(N268="snížená",J268,0)</f>
        <v>0</v>
      </c>
      <c r="BG268" s="226">
        <f>IF(N268="zákl. přenesená",J268,0)</f>
        <v>0</v>
      </c>
      <c r="BH268" s="226">
        <f>IF(N268="sníž. přenesená",J268,0)</f>
        <v>0</v>
      </c>
      <c r="BI268" s="226">
        <f>IF(N268="nulová",J268,0)</f>
        <v>0</v>
      </c>
      <c r="BJ268" s="19" t="s">
        <v>80</v>
      </c>
      <c r="BK268" s="226">
        <f>ROUND(I268*H268,2)</f>
        <v>0</v>
      </c>
      <c r="BL268" s="19" t="s">
        <v>205</v>
      </c>
      <c r="BM268" s="225" t="s">
        <v>1492</v>
      </c>
    </row>
    <row r="269" s="2" customFormat="1" ht="6.96" customHeight="1">
      <c r="A269" s="40"/>
      <c r="B269" s="61"/>
      <c r="C269" s="62"/>
      <c r="D269" s="62"/>
      <c r="E269" s="62"/>
      <c r="F269" s="62"/>
      <c r="G269" s="62"/>
      <c r="H269" s="62"/>
      <c r="I269" s="62"/>
      <c r="J269" s="62"/>
      <c r="K269" s="62"/>
      <c r="L269" s="46"/>
      <c r="M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</row>
  </sheetData>
  <sheetProtection sheet="1" autoFilter="0" formatColumns="0" formatRows="0" objects="1" scenarios="1" spinCount="100000" saltValue="+Ywbb7aNWt+r83x1FWatUtAMYPoVOQgQMRumZDwscT0nM7ZXBoYgEcwLXpfKxxqcYCFs/Hm+kP9B4t7AyxjXZA==" hashValue="VUDWe1VoJJa0RTI5mX/Cv1T/VT5ZZCJBsLwfd5/dYWyPDZ2EuODCc5afDsRRlRBjC2lboR1xNZHIoBJH+IL2Hg==" algorithmName="SHA-512" password="CC35"/>
  <autoFilter ref="C111:K268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100:H100"/>
    <mergeCell ref="E102:H102"/>
    <mergeCell ref="E104:H104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116</v>
      </c>
    </row>
    <row r="3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2"/>
      <c r="AT3" s="19" t="s">
        <v>82</v>
      </c>
    </row>
    <row r="4" s="1" customFormat="1" ht="24.96" customHeight="1">
      <c r="B4" s="22"/>
      <c r="D4" s="142" t="s">
        <v>148</v>
      </c>
      <c r="L4" s="22"/>
      <c r="M4" s="143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4" t="s">
        <v>16</v>
      </c>
      <c r="L6" s="22"/>
    </row>
    <row r="7" s="1" customFormat="1" ht="16.5" customHeight="1">
      <c r="B7" s="22"/>
      <c r="E7" s="145" t="str">
        <f>'Rekapitulace stavby'!K6</f>
        <v>ZŠ Veltrusy - výstavba odborných učeben</v>
      </c>
      <c r="F7" s="144"/>
      <c r="G7" s="144"/>
      <c r="H7" s="144"/>
      <c r="L7" s="22"/>
    </row>
    <row r="8" s="1" customFormat="1" ht="12" customHeight="1">
      <c r="B8" s="22"/>
      <c r="D8" s="144" t="s">
        <v>149</v>
      </c>
      <c r="L8" s="22"/>
    </row>
    <row r="9" s="2" customFormat="1" ht="16.5" customHeight="1">
      <c r="A9" s="40"/>
      <c r="B9" s="46"/>
      <c r="C9" s="40"/>
      <c r="D9" s="40"/>
      <c r="E9" s="145" t="s">
        <v>3800</v>
      </c>
      <c r="F9" s="40"/>
      <c r="G9" s="40"/>
      <c r="H9" s="40"/>
      <c r="I9" s="40"/>
      <c r="J9" s="40"/>
      <c r="K9" s="40"/>
      <c r="L9" s="146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44" t="s">
        <v>151</v>
      </c>
      <c r="E10" s="40"/>
      <c r="F10" s="40"/>
      <c r="G10" s="40"/>
      <c r="H10" s="40"/>
      <c r="I10" s="40"/>
      <c r="J10" s="40"/>
      <c r="K10" s="40"/>
      <c r="L10" s="146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6.5" customHeight="1">
      <c r="A11" s="40"/>
      <c r="B11" s="46"/>
      <c r="C11" s="40"/>
      <c r="D11" s="40"/>
      <c r="E11" s="147" t="s">
        <v>4004</v>
      </c>
      <c r="F11" s="40"/>
      <c r="G11" s="40"/>
      <c r="H11" s="40"/>
      <c r="I11" s="40"/>
      <c r="J11" s="40"/>
      <c r="K11" s="40"/>
      <c r="L11" s="146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146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44" t="s">
        <v>18</v>
      </c>
      <c r="E13" s="40"/>
      <c r="F13" s="135" t="s">
        <v>19</v>
      </c>
      <c r="G13" s="40"/>
      <c r="H13" s="40"/>
      <c r="I13" s="144" t="s">
        <v>20</v>
      </c>
      <c r="J13" s="135" t="s">
        <v>19</v>
      </c>
      <c r="K13" s="40"/>
      <c r="L13" s="146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4" t="s">
        <v>21</v>
      </c>
      <c r="E14" s="40"/>
      <c r="F14" s="135" t="s">
        <v>22</v>
      </c>
      <c r="G14" s="40"/>
      <c r="H14" s="40"/>
      <c r="I14" s="144" t="s">
        <v>23</v>
      </c>
      <c r="J14" s="148" t="str">
        <f>'Rekapitulace stavby'!AN8</f>
        <v>16. 4. 2024</v>
      </c>
      <c r="K14" s="40"/>
      <c r="L14" s="146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146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4" t="s">
        <v>25</v>
      </c>
      <c r="E16" s="40"/>
      <c r="F16" s="40"/>
      <c r="G16" s="40"/>
      <c r="H16" s="40"/>
      <c r="I16" s="144" t="s">
        <v>26</v>
      </c>
      <c r="J16" s="135" t="s">
        <v>27</v>
      </c>
      <c r="K16" s="40"/>
      <c r="L16" s="146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35" t="s">
        <v>28</v>
      </c>
      <c r="F17" s="40"/>
      <c r="G17" s="40"/>
      <c r="H17" s="40"/>
      <c r="I17" s="144" t="s">
        <v>29</v>
      </c>
      <c r="J17" s="135" t="s">
        <v>19</v>
      </c>
      <c r="K17" s="40"/>
      <c r="L17" s="146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146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44" t="s">
        <v>30</v>
      </c>
      <c r="E19" s="40"/>
      <c r="F19" s="40"/>
      <c r="G19" s="40"/>
      <c r="H19" s="40"/>
      <c r="I19" s="144" t="s">
        <v>26</v>
      </c>
      <c r="J19" s="35" t="str">
        <f>'Rekapitulace stavby'!AN13</f>
        <v>Vyplň údaj</v>
      </c>
      <c r="K19" s="40"/>
      <c r="L19" s="146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5" t="str">
        <f>'Rekapitulace stavby'!E14</f>
        <v>Vyplň údaj</v>
      </c>
      <c r="F20" s="135"/>
      <c r="G20" s="135"/>
      <c r="H20" s="135"/>
      <c r="I20" s="144" t="s">
        <v>29</v>
      </c>
      <c r="J20" s="35" t="str">
        <f>'Rekapitulace stavby'!AN14</f>
        <v>Vyplň údaj</v>
      </c>
      <c r="K20" s="40"/>
      <c r="L20" s="146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146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44" t="s">
        <v>32</v>
      </c>
      <c r="E22" s="40"/>
      <c r="F22" s="40"/>
      <c r="G22" s="40"/>
      <c r="H22" s="40"/>
      <c r="I22" s="144" t="s">
        <v>26</v>
      </c>
      <c r="J22" s="135" t="s">
        <v>33</v>
      </c>
      <c r="K22" s="40"/>
      <c r="L22" s="146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35" t="s">
        <v>34</v>
      </c>
      <c r="F23" s="40"/>
      <c r="G23" s="40"/>
      <c r="H23" s="40"/>
      <c r="I23" s="144" t="s">
        <v>29</v>
      </c>
      <c r="J23" s="135" t="s">
        <v>19</v>
      </c>
      <c r="K23" s="40"/>
      <c r="L23" s="146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146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44" t="s">
        <v>36</v>
      </c>
      <c r="E25" s="40"/>
      <c r="F25" s="40"/>
      <c r="G25" s="40"/>
      <c r="H25" s="40"/>
      <c r="I25" s="144" t="s">
        <v>26</v>
      </c>
      <c r="J25" s="135" t="s">
        <v>33</v>
      </c>
      <c r="K25" s="40"/>
      <c r="L25" s="146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35" t="s">
        <v>34</v>
      </c>
      <c r="F26" s="40"/>
      <c r="G26" s="40"/>
      <c r="H26" s="40"/>
      <c r="I26" s="144" t="s">
        <v>29</v>
      </c>
      <c r="J26" s="135" t="s">
        <v>19</v>
      </c>
      <c r="K26" s="40"/>
      <c r="L26" s="146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146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44" t="s">
        <v>37</v>
      </c>
      <c r="E28" s="40"/>
      <c r="F28" s="40"/>
      <c r="G28" s="40"/>
      <c r="H28" s="40"/>
      <c r="I28" s="40"/>
      <c r="J28" s="40"/>
      <c r="K28" s="40"/>
      <c r="L28" s="146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71.25" customHeight="1">
      <c r="A29" s="149"/>
      <c r="B29" s="150"/>
      <c r="C29" s="149"/>
      <c r="D29" s="149"/>
      <c r="E29" s="151" t="s">
        <v>38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146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3"/>
      <c r="E31" s="153"/>
      <c r="F31" s="153"/>
      <c r="G31" s="153"/>
      <c r="H31" s="153"/>
      <c r="I31" s="153"/>
      <c r="J31" s="153"/>
      <c r="K31" s="153"/>
      <c r="L31" s="146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54" t="s">
        <v>39</v>
      </c>
      <c r="E32" s="40"/>
      <c r="F32" s="40"/>
      <c r="G32" s="40"/>
      <c r="H32" s="40"/>
      <c r="I32" s="40"/>
      <c r="J32" s="155">
        <f>ROUND(J94, 2)</f>
        <v>0</v>
      </c>
      <c r="K32" s="40"/>
      <c r="L32" s="146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3"/>
      <c r="E33" s="153"/>
      <c r="F33" s="153"/>
      <c r="G33" s="153"/>
      <c r="H33" s="153"/>
      <c r="I33" s="153"/>
      <c r="J33" s="153"/>
      <c r="K33" s="153"/>
      <c r="L33" s="146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56" t="s">
        <v>41</v>
      </c>
      <c r="G34" s="40"/>
      <c r="H34" s="40"/>
      <c r="I34" s="156" t="s">
        <v>40</v>
      </c>
      <c r="J34" s="156" t="s">
        <v>42</v>
      </c>
      <c r="K34" s="40"/>
      <c r="L34" s="146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57" t="s">
        <v>43</v>
      </c>
      <c r="E35" s="144" t="s">
        <v>44</v>
      </c>
      <c r="F35" s="158">
        <f>ROUND((SUM(BE94:BE191)),  2)</f>
        <v>0</v>
      </c>
      <c r="G35" s="40"/>
      <c r="H35" s="40"/>
      <c r="I35" s="159">
        <v>0.20999999999999999</v>
      </c>
      <c r="J35" s="158">
        <f>ROUND(((SUM(BE94:BE191))*I35),  2)</f>
        <v>0</v>
      </c>
      <c r="K35" s="40"/>
      <c r="L35" s="146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44" t="s">
        <v>45</v>
      </c>
      <c r="F36" s="158">
        <f>ROUND((SUM(BF94:BF191)),  2)</f>
        <v>0</v>
      </c>
      <c r="G36" s="40"/>
      <c r="H36" s="40"/>
      <c r="I36" s="159">
        <v>0.14999999999999999</v>
      </c>
      <c r="J36" s="158">
        <f>ROUND(((SUM(BF94:BF191))*I36),  2)</f>
        <v>0</v>
      </c>
      <c r="K36" s="40"/>
      <c r="L36" s="146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4" t="s">
        <v>46</v>
      </c>
      <c r="F37" s="158">
        <f>ROUND((SUM(BG94:BG191)),  2)</f>
        <v>0</v>
      </c>
      <c r="G37" s="40"/>
      <c r="H37" s="40"/>
      <c r="I37" s="159">
        <v>0.20999999999999999</v>
      </c>
      <c r="J37" s="158">
        <f>0</f>
        <v>0</v>
      </c>
      <c r="K37" s="40"/>
      <c r="L37" s="146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44" t="s">
        <v>47</v>
      </c>
      <c r="F38" s="158">
        <f>ROUND((SUM(BH94:BH191)),  2)</f>
        <v>0</v>
      </c>
      <c r="G38" s="40"/>
      <c r="H38" s="40"/>
      <c r="I38" s="159">
        <v>0.14999999999999999</v>
      </c>
      <c r="J38" s="158">
        <f>0</f>
        <v>0</v>
      </c>
      <c r="K38" s="40"/>
      <c r="L38" s="146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4" t="s">
        <v>48</v>
      </c>
      <c r="F39" s="158">
        <f>ROUND((SUM(BI94:BI191)),  2)</f>
        <v>0</v>
      </c>
      <c r="G39" s="40"/>
      <c r="H39" s="40"/>
      <c r="I39" s="159">
        <v>0</v>
      </c>
      <c r="J39" s="158">
        <f>0</f>
        <v>0</v>
      </c>
      <c r="K39" s="40"/>
      <c r="L39" s="146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146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0"/>
      <c r="D41" s="161" t="s">
        <v>49</v>
      </c>
      <c r="E41" s="162"/>
      <c r="F41" s="162"/>
      <c r="G41" s="163" t="s">
        <v>50</v>
      </c>
      <c r="H41" s="164" t="s">
        <v>51</v>
      </c>
      <c r="I41" s="162"/>
      <c r="J41" s="165">
        <f>SUM(J32:J39)</f>
        <v>0</v>
      </c>
      <c r="K41" s="166"/>
      <c r="L41" s="146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6" s="2" customFormat="1" ht="6.96" customHeight="1">
      <c r="A46" s="40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24.96" customHeight="1">
      <c r="A47" s="40"/>
      <c r="B47" s="41"/>
      <c r="C47" s="25" t="s">
        <v>153</v>
      </c>
      <c r="D47" s="42"/>
      <c r="E47" s="42"/>
      <c r="F47" s="42"/>
      <c r="G47" s="42"/>
      <c r="H47" s="42"/>
      <c r="I47" s="42"/>
      <c r="J47" s="42"/>
      <c r="K47" s="42"/>
      <c r="L47" s="146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146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16</v>
      </c>
      <c r="D49" s="42"/>
      <c r="E49" s="42"/>
      <c r="F49" s="42"/>
      <c r="G49" s="42"/>
      <c r="H49" s="42"/>
      <c r="I49" s="42"/>
      <c r="J49" s="42"/>
      <c r="K49" s="42"/>
      <c r="L49" s="146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171" t="str">
        <f>E7</f>
        <v>ZŠ Veltrusy - výstavba odborných učeben</v>
      </c>
      <c r="F50" s="34"/>
      <c r="G50" s="34"/>
      <c r="H50" s="34"/>
      <c r="I50" s="42"/>
      <c r="J50" s="42"/>
      <c r="K50" s="42"/>
      <c r="L50" s="146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1" customFormat="1" ht="12" customHeight="1">
      <c r="B51" s="23"/>
      <c r="C51" s="34" t="s">
        <v>149</v>
      </c>
      <c r="D51" s="24"/>
      <c r="E51" s="24"/>
      <c r="F51" s="24"/>
      <c r="G51" s="24"/>
      <c r="H51" s="24"/>
      <c r="I51" s="24"/>
      <c r="J51" s="24"/>
      <c r="K51" s="24"/>
      <c r="L51" s="22"/>
    </row>
    <row r="52" s="2" customFormat="1" ht="16.5" customHeight="1">
      <c r="A52" s="40"/>
      <c r="B52" s="41"/>
      <c r="C52" s="42"/>
      <c r="D52" s="42"/>
      <c r="E52" s="171" t="s">
        <v>3800</v>
      </c>
      <c r="F52" s="42"/>
      <c r="G52" s="42"/>
      <c r="H52" s="42"/>
      <c r="I52" s="42"/>
      <c r="J52" s="42"/>
      <c r="K52" s="42"/>
      <c r="L52" s="146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12" customHeight="1">
      <c r="A53" s="40"/>
      <c r="B53" s="41"/>
      <c r="C53" s="34" t="s">
        <v>151</v>
      </c>
      <c r="D53" s="42"/>
      <c r="E53" s="42"/>
      <c r="F53" s="42"/>
      <c r="G53" s="42"/>
      <c r="H53" s="42"/>
      <c r="I53" s="42"/>
      <c r="J53" s="42"/>
      <c r="K53" s="42"/>
      <c r="L53" s="146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6.5" customHeight="1">
      <c r="A54" s="40"/>
      <c r="B54" s="41"/>
      <c r="C54" s="42"/>
      <c r="D54" s="42"/>
      <c r="E54" s="71" t="str">
        <f>E11</f>
        <v>02 - Elektroinstalace - slaboproud</v>
      </c>
      <c r="F54" s="42"/>
      <c r="G54" s="42"/>
      <c r="H54" s="42"/>
      <c r="I54" s="42"/>
      <c r="J54" s="42"/>
      <c r="K54" s="42"/>
      <c r="L54" s="146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6.96" customHeight="1">
      <c r="A55" s="40"/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146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2" customHeight="1">
      <c r="A56" s="40"/>
      <c r="B56" s="41"/>
      <c r="C56" s="34" t="s">
        <v>21</v>
      </c>
      <c r="D56" s="42"/>
      <c r="E56" s="42"/>
      <c r="F56" s="29" t="str">
        <f>F14</f>
        <v>Veltrusy</v>
      </c>
      <c r="G56" s="42"/>
      <c r="H56" s="42"/>
      <c r="I56" s="34" t="s">
        <v>23</v>
      </c>
      <c r="J56" s="74" t="str">
        <f>IF(J14="","",J14)</f>
        <v>16. 4. 2024</v>
      </c>
      <c r="K56" s="42"/>
      <c r="L56" s="146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6.96" customHeight="1">
      <c r="A57" s="40"/>
      <c r="B57" s="41"/>
      <c r="C57" s="42"/>
      <c r="D57" s="42"/>
      <c r="E57" s="42"/>
      <c r="F57" s="42"/>
      <c r="G57" s="42"/>
      <c r="H57" s="42"/>
      <c r="I57" s="42"/>
      <c r="J57" s="42"/>
      <c r="K57" s="42"/>
      <c r="L57" s="146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5.15" customHeight="1">
      <c r="A58" s="40"/>
      <c r="B58" s="41"/>
      <c r="C58" s="34" t="s">
        <v>25</v>
      </c>
      <c r="D58" s="42"/>
      <c r="E58" s="42"/>
      <c r="F58" s="29" t="str">
        <f>E17</f>
        <v>Město Veltrusy</v>
      </c>
      <c r="G58" s="42"/>
      <c r="H58" s="42"/>
      <c r="I58" s="34" t="s">
        <v>32</v>
      </c>
      <c r="J58" s="38" t="str">
        <f>E23</f>
        <v>REMIUMA</v>
      </c>
      <c r="K58" s="42"/>
      <c r="L58" s="146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15.15" customHeight="1">
      <c r="A59" s="40"/>
      <c r="B59" s="41"/>
      <c r="C59" s="34" t="s">
        <v>30</v>
      </c>
      <c r="D59" s="42"/>
      <c r="E59" s="42"/>
      <c r="F59" s="29" t="str">
        <f>IF(E20="","",E20)</f>
        <v>Vyplň údaj</v>
      </c>
      <c r="G59" s="42"/>
      <c r="H59" s="42"/>
      <c r="I59" s="34" t="s">
        <v>36</v>
      </c>
      <c r="J59" s="38" t="str">
        <f>E26</f>
        <v>REMIUMA</v>
      </c>
      <c r="K59" s="42"/>
      <c r="L59" s="146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0.32" customHeight="1">
      <c r="A60" s="40"/>
      <c r="B60" s="41"/>
      <c r="C60" s="42"/>
      <c r="D60" s="42"/>
      <c r="E60" s="42"/>
      <c r="F60" s="42"/>
      <c r="G60" s="42"/>
      <c r="H60" s="42"/>
      <c r="I60" s="42"/>
      <c r="J60" s="42"/>
      <c r="K60" s="42"/>
      <c r="L60" s="146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29.28" customHeight="1">
      <c r="A61" s="40"/>
      <c r="B61" s="41"/>
      <c r="C61" s="172" t="s">
        <v>154</v>
      </c>
      <c r="D61" s="173"/>
      <c r="E61" s="173"/>
      <c r="F61" s="173"/>
      <c r="G61" s="173"/>
      <c r="H61" s="173"/>
      <c r="I61" s="173"/>
      <c r="J61" s="174" t="s">
        <v>155</v>
      </c>
      <c r="K61" s="173"/>
      <c r="L61" s="146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10.32" customHeight="1">
      <c r="A62" s="40"/>
      <c r="B62" s="41"/>
      <c r="C62" s="42"/>
      <c r="D62" s="42"/>
      <c r="E62" s="42"/>
      <c r="F62" s="42"/>
      <c r="G62" s="42"/>
      <c r="H62" s="42"/>
      <c r="I62" s="42"/>
      <c r="J62" s="42"/>
      <c r="K62" s="42"/>
      <c r="L62" s="146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22.8" customHeight="1">
      <c r="A63" s="40"/>
      <c r="B63" s="41"/>
      <c r="C63" s="175" t="s">
        <v>71</v>
      </c>
      <c r="D63" s="42"/>
      <c r="E63" s="42"/>
      <c r="F63" s="42"/>
      <c r="G63" s="42"/>
      <c r="H63" s="42"/>
      <c r="I63" s="42"/>
      <c r="J63" s="104">
        <f>J94</f>
        <v>0</v>
      </c>
      <c r="K63" s="42"/>
      <c r="L63" s="146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U63" s="19" t="s">
        <v>156</v>
      </c>
    </row>
    <row r="64" s="9" customFormat="1" ht="24.96" customHeight="1">
      <c r="A64" s="9"/>
      <c r="B64" s="176"/>
      <c r="C64" s="177"/>
      <c r="D64" s="178" t="s">
        <v>3802</v>
      </c>
      <c r="E64" s="179"/>
      <c r="F64" s="179"/>
      <c r="G64" s="179"/>
      <c r="H64" s="179"/>
      <c r="I64" s="179"/>
      <c r="J64" s="180">
        <f>J95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2"/>
      <c r="C65" s="127"/>
      <c r="D65" s="183" t="s">
        <v>4005</v>
      </c>
      <c r="E65" s="184"/>
      <c r="F65" s="184"/>
      <c r="G65" s="184"/>
      <c r="H65" s="184"/>
      <c r="I65" s="184"/>
      <c r="J65" s="185">
        <f>J96</f>
        <v>0</v>
      </c>
      <c r="K65" s="127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9" customFormat="1" ht="24.96" customHeight="1">
      <c r="A66" s="9"/>
      <c r="B66" s="176"/>
      <c r="C66" s="177"/>
      <c r="D66" s="178" t="s">
        <v>4006</v>
      </c>
      <c r="E66" s="179"/>
      <c r="F66" s="179"/>
      <c r="G66" s="179"/>
      <c r="H66" s="179"/>
      <c r="I66" s="179"/>
      <c r="J66" s="180">
        <f>J109</f>
        <v>0</v>
      </c>
      <c r="K66" s="177"/>
      <c r="L66" s="181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s="10" customFormat="1" ht="19.92" customHeight="1">
      <c r="A67" s="10"/>
      <c r="B67" s="182"/>
      <c r="C67" s="127"/>
      <c r="D67" s="183" t="s">
        <v>4007</v>
      </c>
      <c r="E67" s="184"/>
      <c r="F67" s="184"/>
      <c r="G67" s="184"/>
      <c r="H67" s="184"/>
      <c r="I67" s="184"/>
      <c r="J67" s="185">
        <f>J110</f>
        <v>0</v>
      </c>
      <c r="K67" s="127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2"/>
      <c r="C68" s="127"/>
      <c r="D68" s="183" t="s">
        <v>4008</v>
      </c>
      <c r="E68" s="184"/>
      <c r="F68" s="184"/>
      <c r="G68" s="184"/>
      <c r="H68" s="184"/>
      <c r="I68" s="184"/>
      <c r="J68" s="185">
        <f>J130</f>
        <v>0</v>
      </c>
      <c r="K68" s="127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9" customFormat="1" ht="24.96" customHeight="1">
      <c r="A69" s="9"/>
      <c r="B69" s="176"/>
      <c r="C69" s="177"/>
      <c r="D69" s="178" t="s">
        <v>4009</v>
      </c>
      <c r="E69" s="179"/>
      <c r="F69" s="179"/>
      <c r="G69" s="179"/>
      <c r="H69" s="179"/>
      <c r="I69" s="179"/>
      <c r="J69" s="180">
        <f>J151</f>
        <v>0</v>
      </c>
      <c r="K69" s="177"/>
      <c r="L69" s="181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="10" customFormat="1" ht="19.92" customHeight="1">
      <c r="A70" s="10"/>
      <c r="B70" s="182"/>
      <c r="C70" s="127"/>
      <c r="D70" s="183" t="s">
        <v>4010</v>
      </c>
      <c r="E70" s="184"/>
      <c r="F70" s="184"/>
      <c r="G70" s="184"/>
      <c r="H70" s="184"/>
      <c r="I70" s="184"/>
      <c r="J70" s="185">
        <f>J152</f>
        <v>0</v>
      </c>
      <c r="K70" s="127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2"/>
      <c r="C71" s="127"/>
      <c r="D71" s="183" t="s">
        <v>4011</v>
      </c>
      <c r="E71" s="184"/>
      <c r="F71" s="184"/>
      <c r="G71" s="184"/>
      <c r="H71" s="184"/>
      <c r="I71" s="184"/>
      <c r="J71" s="185">
        <f>J165</f>
        <v>0</v>
      </c>
      <c r="K71" s="127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9" customFormat="1" ht="24.96" customHeight="1">
      <c r="A72" s="9"/>
      <c r="B72" s="176"/>
      <c r="C72" s="177"/>
      <c r="D72" s="178" t="s">
        <v>4012</v>
      </c>
      <c r="E72" s="179"/>
      <c r="F72" s="179"/>
      <c r="G72" s="179"/>
      <c r="H72" s="179"/>
      <c r="I72" s="179"/>
      <c r="J72" s="180">
        <f>J188</f>
        <v>0</v>
      </c>
      <c r="K72" s="177"/>
      <c r="L72" s="181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s="2" customFormat="1" ht="21.84" customHeight="1">
      <c r="A73" s="40"/>
      <c r="B73" s="41"/>
      <c r="C73" s="42"/>
      <c r="D73" s="42"/>
      <c r="E73" s="42"/>
      <c r="F73" s="42"/>
      <c r="G73" s="42"/>
      <c r="H73" s="42"/>
      <c r="I73" s="42"/>
      <c r="J73" s="42"/>
      <c r="K73" s="42"/>
      <c r="L73" s="146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="2" customFormat="1" ht="6.96" customHeight="1">
      <c r="A74" s="40"/>
      <c r="B74" s="61"/>
      <c r="C74" s="62"/>
      <c r="D74" s="62"/>
      <c r="E74" s="62"/>
      <c r="F74" s="62"/>
      <c r="G74" s="62"/>
      <c r="H74" s="62"/>
      <c r="I74" s="62"/>
      <c r="J74" s="62"/>
      <c r="K74" s="62"/>
      <c r="L74" s="146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8" s="2" customFormat="1" ht="6.96" customHeight="1">
      <c r="A78" s="40"/>
      <c r="B78" s="63"/>
      <c r="C78" s="64"/>
      <c r="D78" s="64"/>
      <c r="E78" s="64"/>
      <c r="F78" s="64"/>
      <c r="G78" s="64"/>
      <c r="H78" s="64"/>
      <c r="I78" s="64"/>
      <c r="J78" s="64"/>
      <c r="K78" s="64"/>
      <c r="L78" s="146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24.96" customHeight="1">
      <c r="A79" s="40"/>
      <c r="B79" s="41"/>
      <c r="C79" s="25" t="s">
        <v>183</v>
      </c>
      <c r="D79" s="42"/>
      <c r="E79" s="42"/>
      <c r="F79" s="42"/>
      <c r="G79" s="42"/>
      <c r="H79" s="42"/>
      <c r="I79" s="42"/>
      <c r="J79" s="42"/>
      <c r="K79" s="42"/>
      <c r="L79" s="146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6.96" customHeight="1">
      <c r="A80" s="40"/>
      <c r="B80" s="41"/>
      <c r="C80" s="42"/>
      <c r="D80" s="42"/>
      <c r="E80" s="42"/>
      <c r="F80" s="42"/>
      <c r="G80" s="42"/>
      <c r="H80" s="42"/>
      <c r="I80" s="42"/>
      <c r="J80" s="42"/>
      <c r="K80" s="42"/>
      <c r="L80" s="146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12" customHeight="1">
      <c r="A81" s="40"/>
      <c r="B81" s="41"/>
      <c r="C81" s="34" t="s">
        <v>16</v>
      </c>
      <c r="D81" s="42"/>
      <c r="E81" s="42"/>
      <c r="F81" s="42"/>
      <c r="G81" s="42"/>
      <c r="H81" s="42"/>
      <c r="I81" s="42"/>
      <c r="J81" s="42"/>
      <c r="K81" s="42"/>
      <c r="L81" s="146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16.5" customHeight="1">
      <c r="A82" s="40"/>
      <c r="B82" s="41"/>
      <c r="C82" s="42"/>
      <c r="D82" s="42"/>
      <c r="E82" s="171" t="str">
        <f>E7</f>
        <v>ZŠ Veltrusy - výstavba odborných učeben</v>
      </c>
      <c r="F82" s="34"/>
      <c r="G82" s="34"/>
      <c r="H82" s="34"/>
      <c r="I82" s="42"/>
      <c r="J82" s="42"/>
      <c r="K82" s="42"/>
      <c r="L82" s="146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1" customFormat="1" ht="12" customHeight="1">
      <c r="B83" s="23"/>
      <c r="C83" s="34" t="s">
        <v>149</v>
      </c>
      <c r="D83" s="24"/>
      <c r="E83" s="24"/>
      <c r="F83" s="24"/>
      <c r="G83" s="24"/>
      <c r="H83" s="24"/>
      <c r="I83" s="24"/>
      <c r="J83" s="24"/>
      <c r="K83" s="24"/>
      <c r="L83" s="22"/>
    </row>
    <row r="84" s="2" customFormat="1" ht="16.5" customHeight="1">
      <c r="A84" s="40"/>
      <c r="B84" s="41"/>
      <c r="C84" s="42"/>
      <c r="D84" s="42"/>
      <c r="E84" s="171" t="s">
        <v>3800</v>
      </c>
      <c r="F84" s="42"/>
      <c r="G84" s="42"/>
      <c r="H84" s="42"/>
      <c r="I84" s="42"/>
      <c r="J84" s="42"/>
      <c r="K84" s="42"/>
      <c r="L84" s="146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2" customHeight="1">
      <c r="A85" s="40"/>
      <c r="B85" s="41"/>
      <c r="C85" s="34" t="s">
        <v>151</v>
      </c>
      <c r="D85" s="42"/>
      <c r="E85" s="42"/>
      <c r="F85" s="42"/>
      <c r="G85" s="42"/>
      <c r="H85" s="42"/>
      <c r="I85" s="42"/>
      <c r="J85" s="42"/>
      <c r="K85" s="42"/>
      <c r="L85" s="146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16.5" customHeight="1">
      <c r="A86" s="40"/>
      <c r="B86" s="41"/>
      <c r="C86" s="42"/>
      <c r="D86" s="42"/>
      <c r="E86" s="71" t="str">
        <f>E11</f>
        <v>02 - Elektroinstalace - slaboproud</v>
      </c>
      <c r="F86" s="42"/>
      <c r="G86" s="42"/>
      <c r="H86" s="42"/>
      <c r="I86" s="42"/>
      <c r="J86" s="42"/>
      <c r="K86" s="42"/>
      <c r="L86" s="146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6.96" customHeight="1">
      <c r="A87" s="40"/>
      <c r="B87" s="41"/>
      <c r="C87" s="42"/>
      <c r="D87" s="42"/>
      <c r="E87" s="42"/>
      <c r="F87" s="42"/>
      <c r="G87" s="42"/>
      <c r="H87" s="42"/>
      <c r="I87" s="42"/>
      <c r="J87" s="42"/>
      <c r="K87" s="42"/>
      <c r="L87" s="146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12" customHeight="1">
      <c r="A88" s="40"/>
      <c r="B88" s="41"/>
      <c r="C88" s="34" t="s">
        <v>21</v>
      </c>
      <c r="D88" s="42"/>
      <c r="E88" s="42"/>
      <c r="F88" s="29" t="str">
        <f>F14</f>
        <v>Veltrusy</v>
      </c>
      <c r="G88" s="42"/>
      <c r="H88" s="42"/>
      <c r="I88" s="34" t="s">
        <v>23</v>
      </c>
      <c r="J88" s="74" t="str">
        <f>IF(J14="","",J14)</f>
        <v>16. 4. 2024</v>
      </c>
      <c r="K88" s="42"/>
      <c r="L88" s="146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6.96" customHeight="1">
      <c r="A89" s="40"/>
      <c r="B89" s="41"/>
      <c r="C89" s="42"/>
      <c r="D89" s="42"/>
      <c r="E89" s="42"/>
      <c r="F89" s="42"/>
      <c r="G89" s="42"/>
      <c r="H89" s="42"/>
      <c r="I89" s="42"/>
      <c r="J89" s="42"/>
      <c r="K89" s="42"/>
      <c r="L89" s="146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15.15" customHeight="1">
      <c r="A90" s="40"/>
      <c r="B90" s="41"/>
      <c r="C90" s="34" t="s">
        <v>25</v>
      </c>
      <c r="D90" s="42"/>
      <c r="E90" s="42"/>
      <c r="F90" s="29" t="str">
        <f>E17</f>
        <v>Město Veltrusy</v>
      </c>
      <c r="G90" s="42"/>
      <c r="H90" s="42"/>
      <c r="I90" s="34" t="s">
        <v>32</v>
      </c>
      <c r="J90" s="38" t="str">
        <f>E23</f>
        <v>REMIUMA</v>
      </c>
      <c r="K90" s="42"/>
      <c r="L90" s="146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15.15" customHeight="1">
      <c r="A91" s="40"/>
      <c r="B91" s="41"/>
      <c r="C91" s="34" t="s">
        <v>30</v>
      </c>
      <c r="D91" s="42"/>
      <c r="E91" s="42"/>
      <c r="F91" s="29" t="str">
        <f>IF(E20="","",E20)</f>
        <v>Vyplň údaj</v>
      </c>
      <c r="G91" s="42"/>
      <c r="H91" s="42"/>
      <c r="I91" s="34" t="s">
        <v>36</v>
      </c>
      <c r="J91" s="38" t="str">
        <f>E26</f>
        <v>REMIUMA</v>
      </c>
      <c r="K91" s="42"/>
      <c r="L91" s="146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10.32" customHeight="1">
      <c r="A92" s="40"/>
      <c r="B92" s="41"/>
      <c r="C92" s="42"/>
      <c r="D92" s="42"/>
      <c r="E92" s="42"/>
      <c r="F92" s="42"/>
      <c r="G92" s="42"/>
      <c r="H92" s="42"/>
      <c r="I92" s="42"/>
      <c r="J92" s="42"/>
      <c r="K92" s="42"/>
      <c r="L92" s="146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11" customFormat="1" ht="29.28" customHeight="1">
      <c r="A93" s="187"/>
      <c r="B93" s="188"/>
      <c r="C93" s="189" t="s">
        <v>184</v>
      </c>
      <c r="D93" s="190" t="s">
        <v>58</v>
      </c>
      <c r="E93" s="190" t="s">
        <v>54</v>
      </c>
      <c r="F93" s="190" t="s">
        <v>55</v>
      </c>
      <c r="G93" s="190" t="s">
        <v>185</v>
      </c>
      <c r="H93" s="190" t="s">
        <v>186</v>
      </c>
      <c r="I93" s="190" t="s">
        <v>187</v>
      </c>
      <c r="J93" s="190" t="s">
        <v>155</v>
      </c>
      <c r="K93" s="191" t="s">
        <v>188</v>
      </c>
      <c r="L93" s="192"/>
      <c r="M93" s="94" t="s">
        <v>19</v>
      </c>
      <c r="N93" s="95" t="s">
        <v>43</v>
      </c>
      <c r="O93" s="95" t="s">
        <v>189</v>
      </c>
      <c r="P93" s="95" t="s">
        <v>190</v>
      </c>
      <c r="Q93" s="95" t="s">
        <v>191</v>
      </c>
      <c r="R93" s="95" t="s">
        <v>192</v>
      </c>
      <c r="S93" s="95" t="s">
        <v>193</v>
      </c>
      <c r="T93" s="96" t="s">
        <v>194</v>
      </c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</row>
    <row r="94" s="2" customFormat="1" ht="22.8" customHeight="1">
      <c r="A94" s="40"/>
      <c r="B94" s="41"/>
      <c r="C94" s="101" t="s">
        <v>195</v>
      </c>
      <c r="D94" s="42"/>
      <c r="E94" s="42"/>
      <c r="F94" s="42"/>
      <c r="G94" s="42"/>
      <c r="H94" s="42"/>
      <c r="I94" s="42"/>
      <c r="J94" s="193">
        <f>BK94</f>
        <v>0</v>
      </c>
      <c r="K94" s="42"/>
      <c r="L94" s="46"/>
      <c r="M94" s="97"/>
      <c r="N94" s="194"/>
      <c r="O94" s="98"/>
      <c r="P94" s="195">
        <f>P95+P109+P151+P188</f>
        <v>0</v>
      </c>
      <c r="Q94" s="98"/>
      <c r="R94" s="195">
        <f>R95+R109+R151+R188</f>
        <v>0</v>
      </c>
      <c r="S94" s="98"/>
      <c r="T94" s="196">
        <f>T95+T109+T151+T188</f>
        <v>0</v>
      </c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T94" s="19" t="s">
        <v>72</v>
      </c>
      <c r="AU94" s="19" t="s">
        <v>156</v>
      </c>
      <c r="BK94" s="197">
        <f>BK95+BK109+BK151+BK188</f>
        <v>0</v>
      </c>
    </row>
    <row r="95" s="12" customFormat="1" ht="25.92" customHeight="1">
      <c r="A95" s="12"/>
      <c r="B95" s="198"/>
      <c r="C95" s="199"/>
      <c r="D95" s="200" t="s">
        <v>72</v>
      </c>
      <c r="E95" s="201" t="s">
        <v>3828</v>
      </c>
      <c r="F95" s="201" t="s">
        <v>3829</v>
      </c>
      <c r="G95" s="199"/>
      <c r="H95" s="199"/>
      <c r="I95" s="202"/>
      <c r="J95" s="203">
        <f>BK95</f>
        <v>0</v>
      </c>
      <c r="K95" s="199"/>
      <c r="L95" s="204"/>
      <c r="M95" s="205"/>
      <c r="N95" s="206"/>
      <c r="O95" s="206"/>
      <c r="P95" s="207">
        <f>P96</f>
        <v>0</v>
      </c>
      <c r="Q95" s="206"/>
      <c r="R95" s="207">
        <f>R96</f>
        <v>0</v>
      </c>
      <c r="S95" s="206"/>
      <c r="T95" s="208">
        <f>T96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09" t="s">
        <v>80</v>
      </c>
      <c r="AT95" s="210" t="s">
        <v>72</v>
      </c>
      <c r="AU95" s="210" t="s">
        <v>73</v>
      </c>
      <c r="AY95" s="209" t="s">
        <v>198</v>
      </c>
      <c r="BK95" s="211">
        <f>BK96</f>
        <v>0</v>
      </c>
    </row>
    <row r="96" s="12" customFormat="1" ht="22.8" customHeight="1">
      <c r="A96" s="12"/>
      <c r="B96" s="198"/>
      <c r="C96" s="199"/>
      <c r="D96" s="200" t="s">
        <v>72</v>
      </c>
      <c r="E96" s="212" t="s">
        <v>3833</v>
      </c>
      <c r="F96" s="212" t="s">
        <v>3852</v>
      </c>
      <c r="G96" s="199"/>
      <c r="H96" s="199"/>
      <c r="I96" s="202"/>
      <c r="J96" s="213">
        <f>BK96</f>
        <v>0</v>
      </c>
      <c r="K96" s="199"/>
      <c r="L96" s="204"/>
      <c r="M96" s="205"/>
      <c r="N96" s="206"/>
      <c r="O96" s="206"/>
      <c r="P96" s="207">
        <f>SUM(P97:P108)</f>
        <v>0</v>
      </c>
      <c r="Q96" s="206"/>
      <c r="R96" s="207">
        <f>SUM(R97:R108)</f>
        <v>0</v>
      </c>
      <c r="S96" s="206"/>
      <c r="T96" s="208">
        <f>SUM(T97:T108)</f>
        <v>0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09" t="s">
        <v>80</v>
      </c>
      <c r="AT96" s="210" t="s">
        <v>72</v>
      </c>
      <c r="AU96" s="210" t="s">
        <v>80</v>
      </c>
      <c r="AY96" s="209" t="s">
        <v>198</v>
      </c>
      <c r="BK96" s="211">
        <f>SUM(BK97:BK108)</f>
        <v>0</v>
      </c>
    </row>
    <row r="97" s="2" customFormat="1" ht="16.5" customHeight="1">
      <c r="A97" s="40"/>
      <c r="B97" s="41"/>
      <c r="C97" s="214" t="s">
        <v>80</v>
      </c>
      <c r="D97" s="214" t="s">
        <v>200</v>
      </c>
      <c r="E97" s="215" t="s">
        <v>4013</v>
      </c>
      <c r="F97" s="216" t="s">
        <v>4014</v>
      </c>
      <c r="G97" s="217" t="s">
        <v>2162</v>
      </c>
      <c r="H97" s="218">
        <v>69</v>
      </c>
      <c r="I97" s="219"/>
      <c r="J97" s="220">
        <f>ROUND(I97*H97,2)</f>
        <v>0</v>
      </c>
      <c r="K97" s="216" t="s">
        <v>19</v>
      </c>
      <c r="L97" s="46"/>
      <c r="M97" s="221" t="s">
        <v>19</v>
      </c>
      <c r="N97" s="222" t="s">
        <v>44</v>
      </c>
      <c r="O97" s="86"/>
      <c r="P97" s="223">
        <f>O97*H97</f>
        <v>0</v>
      </c>
      <c r="Q97" s="223">
        <v>0</v>
      </c>
      <c r="R97" s="223">
        <f>Q97*H97</f>
        <v>0</v>
      </c>
      <c r="S97" s="223">
        <v>0</v>
      </c>
      <c r="T97" s="224">
        <f>S97*H97</f>
        <v>0</v>
      </c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R97" s="225" t="s">
        <v>205</v>
      </c>
      <c r="AT97" s="225" t="s">
        <v>200</v>
      </c>
      <c r="AU97" s="225" t="s">
        <v>82</v>
      </c>
      <c r="AY97" s="19" t="s">
        <v>198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9" t="s">
        <v>80</v>
      </c>
      <c r="BK97" s="226">
        <f>ROUND(I97*H97,2)</f>
        <v>0</v>
      </c>
      <c r="BL97" s="19" t="s">
        <v>205</v>
      </c>
      <c r="BM97" s="225" t="s">
        <v>82</v>
      </c>
    </row>
    <row r="98" s="2" customFormat="1">
      <c r="A98" s="40"/>
      <c r="B98" s="41"/>
      <c r="C98" s="42"/>
      <c r="D98" s="234" t="s">
        <v>780</v>
      </c>
      <c r="E98" s="42"/>
      <c r="F98" s="275" t="s">
        <v>4015</v>
      </c>
      <c r="G98" s="42"/>
      <c r="H98" s="42"/>
      <c r="I98" s="229"/>
      <c r="J98" s="42"/>
      <c r="K98" s="42"/>
      <c r="L98" s="46"/>
      <c r="M98" s="230"/>
      <c r="N98" s="231"/>
      <c r="O98" s="86"/>
      <c r="P98" s="86"/>
      <c r="Q98" s="86"/>
      <c r="R98" s="86"/>
      <c r="S98" s="86"/>
      <c r="T98" s="87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T98" s="19" t="s">
        <v>780</v>
      </c>
      <c r="AU98" s="19" t="s">
        <v>82</v>
      </c>
    </row>
    <row r="99" s="2" customFormat="1" ht="16.5" customHeight="1">
      <c r="A99" s="40"/>
      <c r="B99" s="41"/>
      <c r="C99" s="214" t="s">
        <v>82</v>
      </c>
      <c r="D99" s="214" t="s">
        <v>200</v>
      </c>
      <c r="E99" s="215" t="s">
        <v>4016</v>
      </c>
      <c r="F99" s="216" t="s">
        <v>4017</v>
      </c>
      <c r="G99" s="217" t="s">
        <v>2162</v>
      </c>
      <c r="H99" s="218">
        <v>13</v>
      </c>
      <c r="I99" s="219"/>
      <c r="J99" s="220">
        <f>ROUND(I99*H99,2)</f>
        <v>0</v>
      </c>
      <c r="K99" s="216" t="s">
        <v>19</v>
      </c>
      <c r="L99" s="46"/>
      <c r="M99" s="221" t="s">
        <v>19</v>
      </c>
      <c r="N99" s="222" t="s">
        <v>44</v>
      </c>
      <c r="O99" s="86"/>
      <c r="P99" s="223">
        <f>O99*H99</f>
        <v>0</v>
      </c>
      <c r="Q99" s="223">
        <v>0</v>
      </c>
      <c r="R99" s="223">
        <f>Q99*H99</f>
        <v>0</v>
      </c>
      <c r="S99" s="223">
        <v>0</v>
      </c>
      <c r="T99" s="224">
        <f>S99*H99</f>
        <v>0</v>
      </c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R99" s="225" t="s">
        <v>205</v>
      </c>
      <c r="AT99" s="225" t="s">
        <v>200</v>
      </c>
      <c r="AU99" s="225" t="s">
        <v>82</v>
      </c>
      <c r="AY99" s="19" t="s">
        <v>198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9" t="s">
        <v>80</v>
      </c>
      <c r="BK99" s="226">
        <f>ROUND(I99*H99,2)</f>
        <v>0</v>
      </c>
      <c r="BL99" s="19" t="s">
        <v>205</v>
      </c>
      <c r="BM99" s="225" t="s">
        <v>205</v>
      </c>
    </row>
    <row r="100" s="2" customFormat="1">
      <c r="A100" s="40"/>
      <c r="B100" s="41"/>
      <c r="C100" s="42"/>
      <c r="D100" s="234" t="s">
        <v>780</v>
      </c>
      <c r="E100" s="42"/>
      <c r="F100" s="275" t="s">
        <v>4018</v>
      </c>
      <c r="G100" s="42"/>
      <c r="H100" s="42"/>
      <c r="I100" s="229"/>
      <c r="J100" s="42"/>
      <c r="K100" s="42"/>
      <c r="L100" s="46"/>
      <c r="M100" s="230"/>
      <c r="N100" s="231"/>
      <c r="O100" s="86"/>
      <c r="P100" s="86"/>
      <c r="Q100" s="86"/>
      <c r="R100" s="86"/>
      <c r="S100" s="86"/>
      <c r="T100" s="87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T100" s="19" t="s">
        <v>780</v>
      </c>
      <c r="AU100" s="19" t="s">
        <v>82</v>
      </c>
    </row>
    <row r="101" s="2" customFormat="1" ht="16.5" customHeight="1">
      <c r="A101" s="40"/>
      <c r="B101" s="41"/>
      <c r="C101" s="214" t="s">
        <v>213</v>
      </c>
      <c r="D101" s="214" t="s">
        <v>200</v>
      </c>
      <c r="E101" s="215" t="s">
        <v>4019</v>
      </c>
      <c r="F101" s="216" t="s">
        <v>4020</v>
      </c>
      <c r="G101" s="217" t="s">
        <v>2162</v>
      </c>
      <c r="H101" s="218">
        <v>6</v>
      </c>
      <c r="I101" s="219"/>
      <c r="J101" s="220">
        <f>ROUND(I101*H101,2)</f>
        <v>0</v>
      </c>
      <c r="K101" s="216" t="s">
        <v>19</v>
      </c>
      <c r="L101" s="46"/>
      <c r="M101" s="221" t="s">
        <v>19</v>
      </c>
      <c r="N101" s="222" t="s">
        <v>44</v>
      </c>
      <c r="O101" s="86"/>
      <c r="P101" s="223">
        <f>O101*H101</f>
        <v>0</v>
      </c>
      <c r="Q101" s="223">
        <v>0</v>
      </c>
      <c r="R101" s="223">
        <f>Q101*H101</f>
        <v>0</v>
      </c>
      <c r="S101" s="223">
        <v>0</v>
      </c>
      <c r="T101" s="224">
        <f>S101*H101</f>
        <v>0</v>
      </c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R101" s="225" t="s">
        <v>205</v>
      </c>
      <c r="AT101" s="225" t="s">
        <v>200</v>
      </c>
      <c r="AU101" s="225" t="s">
        <v>82</v>
      </c>
      <c r="AY101" s="19" t="s">
        <v>198</v>
      </c>
      <c r="BE101" s="226">
        <f>IF(N101="základní",J101,0)</f>
        <v>0</v>
      </c>
      <c r="BF101" s="226">
        <f>IF(N101="snížená",J101,0)</f>
        <v>0</v>
      </c>
      <c r="BG101" s="226">
        <f>IF(N101="zákl. přenesená",J101,0)</f>
        <v>0</v>
      </c>
      <c r="BH101" s="226">
        <f>IF(N101="sníž. přenesená",J101,0)</f>
        <v>0</v>
      </c>
      <c r="BI101" s="226">
        <f>IF(N101="nulová",J101,0)</f>
        <v>0</v>
      </c>
      <c r="BJ101" s="19" t="s">
        <v>80</v>
      </c>
      <c r="BK101" s="226">
        <f>ROUND(I101*H101,2)</f>
        <v>0</v>
      </c>
      <c r="BL101" s="19" t="s">
        <v>205</v>
      </c>
      <c r="BM101" s="225" t="s">
        <v>234</v>
      </c>
    </row>
    <row r="102" s="2" customFormat="1">
      <c r="A102" s="40"/>
      <c r="B102" s="41"/>
      <c r="C102" s="42"/>
      <c r="D102" s="234" t="s">
        <v>780</v>
      </c>
      <c r="E102" s="42"/>
      <c r="F102" s="275" t="s">
        <v>4021</v>
      </c>
      <c r="G102" s="42"/>
      <c r="H102" s="42"/>
      <c r="I102" s="229"/>
      <c r="J102" s="42"/>
      <c r="K102" s="42"/>
      <c r="L102" s="46"/>
      <c r="M102" s="230"/>
      <c r="N102" s="231"/>
      <c r="O102" s="86"/>
      <c r="P102" s="86"/>
      <c r="Q102" s="86"/>
      <c r="R102" s="86"/>
      <c r="S102" s="86"/>
      <c r="T102" s="87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T102" s="19" t="s">
        <v>780</v>
      </c>
      <c r="AU102" s="19" t="s">
        <v>82</v>
      </c>
    </row>
    <row r="103" s="2" customFormat="1" ht="16.5" customHeight="1">
      <c r="A103" s="40"/>
      <c r="B103" s="41"/>
      <c r="C103" s="214" t="s">
        <v>205</v>
      </c>
      <c r="D103" s="214" t="s">
        <v>200</v>
      </c>
      <c r="E103" s="215" t="s">
        <v>4022</v>
      </c>
      <c r="F103" s="216" t="s">
        <v>4023</v>
      </c>
      <c r="G103" s="217" t="s">
        <v>2162</v>
      </c>
      <c r="H103" s="218">
        <v>1</v>
      </c>
      <c r="I103" s="219"/>
      <c r="J103" s="220">
        <f>ROUND(I103*H103,2)</f>
        <v>0</v>
      </c>
      <c r="K103" s="216" t="s">
        <v>19</v>
      </c>
      <c r="L103" s="46"/>
      <c r="M103" s="221" t="s">
        <v>19</v>
      </c>
      <c r="N103" s="222" t="s">
        <v>44</v>
      </c>
      <c r="O103" s="86"/>
      <c r="P103" s="223">
        <f>O103*H103</f>
        <v>0</v>
      </c>
      <c r="Q103" s="223">
        <v>0</v>
      </c>
      <c r="R103" s="223">
        <f>Q103*H103</f>
        <v>0</v>
      </c>
      <c r="S103" s="223">
        <v>0</v>
      </c>
      <c r="T103" s="224">
        <f>S103*H103</f>
        <v>0</v>
      </c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R103" s="225" t="s">
        <v>205</v>
      </c>
      <c r="AT103" s="225" t="s">
        <v>200</v>
      </c>
      <c r="AU103" s="225" t="s">
        <v>82</v>
      </c>
      <c r="AY103" s="19" t="s">
        <v>198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9" t="s">
        <v>80</v>
      </c>
      <c r="BK103" s="226">
        <f>ROUND(I103*H103,2)</f>
        <v>0</v>
      </c>
      <c r="BL103" s="19" t="s">
        <v>205</v>
      </c>
      <c r="BM103" s="225" t="s">
        <v>247</v>
      </c>
    </row>
    <row r="104" s="2" customFormat="1">
      <c r="A104" s="40"/>
      <c r="B104" s="41"/>
      <c r="C104" s="42"/>
      <c r="D104" s="234" t="s">
        <v>780</v>
      </c>
      <c r="E104" s="42"/>
      <c r="F104" s="275" t="s">
        <v>4024</v>
      </c>
      <c r="G104" s="42"/>
      <c r="H104" s="42"/>
      <c r="I104" s="229"/>
      <c r="J104" s="42"/>
      <c r="K104" s="42"/>
      <c r="L104" s="46"/>
      <c r="M104" s="230"/>
      <c r="N104" s="231"/>
      <c r="O104" s="86"/>
      <c r="P104" s="86"/>
      <c r="Q104" s="86"/>
      <c r="R104" s="86"/>
      <c r="S104" s="86"/>
      <c r="T104" s="87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T104" s="19" t="s">
        <v>780</v>
      </c>
      <c r="AU104" s="19" t="s">
        <v>82</v>
      </c>
    </row>
    <row r="105" s="2" customFormat="1" ht="16.5" customHeight="1">
      <c r="A105" s="40"/>
      <c r="B105" s="41"/>
      <c r="C105" s="214" t="s">
        <v>224</v>
      </c>
      <c r="D105" s="214" t="s">
        <v>200</v>
      </c>
      <c r="E105" s="215" t="s">
        <v>4025</v>
      </c>
      <c r="F105" s="216" t="s">
        <v>4026</v>
      </c>
      <c r="G105" s="217" t="s">
        <v>2162</v>
      </c>
      <c r="H105" s="218">
        <v>10</v>
      </c>
      <c r="I105" s="219"/>
      <c r="J105" s="220">
        <f>ROUND(I105*H105,2)</f>
        <v>0</v>
      </c>
      <c r="K105" s="216" t="s">
        <v>19</v>
      </c>
      <c r="L105" s="46"/>
      <c r="M105" s="221" t="s">
        <v>19</v>
      </c>
      <c r="N105" s="222" t="s">
        <v>44</v>
      </c>
      <c r="O105" s="86"/>
      <c r="P105" s="223">
        <f>O105*H105</f>
        <v>0</v>
      </c>
      <c r="Q105" s="223">
        <v>0</v>
      </c>
      <c r="R105" s="223">
        <f>Q105*H105</f>
        <v>0</v>
      </c>
      <c r="S105" s="223">
        <v>0</v>
      </c>
      <c r="T105" s="224">
        <f>S105*H105</f>
        <v>0</v>
      </c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R105" s="225" t="s">
        <v>205</v>
      </c>
      <c r="AT105" s="225" t="s">
        <v>200</v>
      </c>
      <c r="AU105" s="225" t="s">
        <v>82</v>
      </c>
      <c r="AY105" s="19" t="s">
        <v>198</v>
      </c>
      <c r="BE105" s="226">
        <f>IF(N105="základní",J105,0)</f>
        <v>0</v>
      </c>
      <c r="BF105" s="226">
        <f>IF(N105="snížená",J105,0)</f>
        <v>0</v>
      </c>
      <c r="BG105" s="226">
        <f>IF(N105="zákl. přenesená",J105,0)</f>
        <v>0</v>
      </c>
      <c r="BH105" s="226">
        <f>IF(N105="sníž. přenesená",J105,0)</f>
        <v>0</v>
      </c>
      <c r="BI105" s="226">
        <f>IF(N105="nulová",J105,0)</f>
        <v>0</v>
      </c>
      <c r="BJ105" s="19" t="s">
        <v>80</v>
      </c>
      <c r="BK105" s="226">
        <f>ROUND(I105*H105,2)</f>
        <v>0</v>
      </c>
      <c r="BL105" s="19" t="s">
        <v>205</v>
      </c>
      <c r="BM105" s="225" t="s">
        <v>261</v>
      </c>
    </row>
    <row r="106" s="2" customFormat="1">
      <c r="A106" s="40"/>
      <c r="B106" s="41"/>
      <c r="C106" s="42"/>
      <c r="D106" s="234" t="s">
        <v>780</v>
      </c>
      <c r="E106" s="42"/>
      <c r="F106" s="275" t="s">
        <v>4027</v>
      </c>
      <c r="G106" s="42"/>
      <c r="H106" s="42"/>
      <c r="I106" s="229"/>
      <c r="J106" s="42"/>
      <c r="K106" s="42"/>
      <c r="L106" s="46"/>
      <c r="M106" s="230"/>
      <c r="N106" s="231"/>
      <c r="O106" s="86"/>
      <c r="P106" s="86"/>
      <c r="Q106" s="86"/>
      <c r="R106" s="86"/>
      <c r="S106" s="86"/>
      <c r="T106" s="87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T106" s="19" t="s">
        <v>780</v>
      </c>
      <c r="AU106" s="19" t="s">
        <v>82</v>
      </c>
    </row>
    <row r="107" s="2" customFormat="1" ht="37.8" customHeight="1">
      <c r="A107" s="40"/>
      <c r="B107" s="41"/>
      <c r="C107" s="214" t="s">
        <v>234</v>
      </c>
      <c r="D107" s="214" t="s">
        <v>200</v>
      </c>
      <c r="E107" s="215" t="s">
        <v>4028</v>
      </c>
      <c r="F107" s="216" t="s">
        <v>4029</v>
      </c>
      <c r="G107" s="217" t="s">
        <v>2162</v>
      </c>
      <c r="H107" s="218">
        <v>10</v>
      </c>
      <c r="I107" s="219"/>
      <c r="J107" s="220">
        <f>ROUND(I107*H107,2)</f>
        <v>0</v>
      </c>
      <c r="K107" s="216" t="s">
        <v>19</v>
      </c>
      <c r="L107" s="46"/>
      <c r="M107" s="221" t="s">
        <v>19</v>
      </c>
      <c r="N107" s="222" t="s">
        <v>44</v>
      </c>
      <c r="O107" s="86"/>
      <c r="P107" s="223">
        <f>O107*H107</f>
        <v>0</v>
      </c>
      <c r="Q107" s="223">
        <v>0</v>
      </c>
      <c r="R107" s="223">
        <f>Q107*H107</f>
        <v>0</v>
      </c>
      <c r="S107" s="223">
        <v>0</v>
      </c>
      <c r="T107" s="224">
        <f>S107*H107</f>
        <v>0</v>
      </c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R107" s="225" t="s">
        <v>205</v>
      </c>
      <c r="AT107" s="225" t="s">
        <v>200</v>
      </c>
      <c r="AU107" s="225" t="s">
        <v>82</v>
      </c>
      <c r="AY107" s="19" t="s">
        <v>198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9" t="s">
        <v>80</v>
      </c>
      <c r="BK107" s="226">
        <f>ROUND(I107*H107,2)</f>
        <v>0</v>
      </c>
      <c r="BL107" s="19" t="s">
        <v>205</v>
      </c>
      <c r="BM107" s="225" t="s">
        <v>279</v>
      </c>
    </row>
    <row r="108" s="2" customFormat="1">
      <c r="A108" s="40"/>
      <c r="B108" s="41"/>
      <c r="C108" s="42"/>
      <c r="D108" s="234" t="s">
        <v>780</v>
      </c>
      <c r="E108" s="42"/>
      <c r="F108" s="275" t="s">
        <v>4030</v>
      </c>
      <c r="G108" s="42"/>
      <c r="H108" s="42"/>
      <c r="I108" s="229"/>
      <c r="J108" s="42"/>
      <c r="K108" s="42"/>
      <c r="L108" s="46"/>
      <c r="M108" s="230"/>
      <c r="N108" s="231"/>
      <c r="O108" s="86"/>
      <c r="P108" s="86"/>
      <c r="Q108" s="86"/>
      <c r="R108" s="86"/>
      <c r="S108" s="86"/>
      <c r="T108" s="87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T108" s="19" t="s">
        <v>780</v>
      </c>
      <c r="AU108" s="19" t="s">
        <v>82</v>
      </c>
    </row>
    <row r="109" s="12" customFormat="1" ht="25.92" customHeight="1">
      <c r="A109" s="12"/>
      <c r="B109" s="198"/>
      <c r="C109" s="199"/>
      <c r="D109" s="200" t="s">
        <v>72</v>
      </c>
      <c r="E109" s="201" t="s">
        <v>4031</v>
      </c>
      <c r="F109" s="201" t="s">
        <v>4032</v>
      </c>
      <c r="G109" s="199"/>
      <c r="H109" s="199"/>
      <c r="I109" s="202"/>
      <c r="J109" s="203">
        <f>BK109</f>
        <v>0</v>
      </c>
      <c r="K109" s="199"/>
      <c r="L109" s="204"/>
      <c r="M109" s="205"/>
      <c r="N109" s="206"/>
      <c r="O109" s="206"/>
      <c r="P109" s="207">
        <f>P110+P130</f>
        <v>0</v>
      </c>
      <c r="Q109" s="206"/>
      <c r="R109" s="207">
        <f>R110+R130</f>
        <v>0</v>
      </c>
      <c r="S109" s="206"/>
      <c r="T109" s="208">
        <f>T110+T130</f>
        <v>0</v>
      </c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R109" s="209" t="s">
        <v>80</v>
      </c>
      <c r="AT109" s="210" t="s">
        <v>72</v>
      </c>
      <c r="AU109" s="210" t="s">
        <v>73</v>
      </c>
      <c r="AY109" s="209" t="s">
        <v>198</v>
      </c>
      <c r="BK109" s="211">
        <f>BK110+BK130</f>
        <v>0</v>
      </c>
    </row>
    <row r="110" s="12" customFormat="1" ht="22.8" customHeight="1">
      <c r="A110" s="12"/>
      <c r="B110" s="198"/>
      <c r="C110" s="199"/>
      <c r="D110" s="200" t="s">
        <v>72</v>
      </c>
      <c r="E110" s="212" t="s">
        <v>3835</v>
      </c>
      <c r="F110" s="212" t="s">
        <v>4033</v>
      </c>
      <c r="G110" s="199"/>
      <c r="H110" s="199"/>
      <c r="I110" s="202"/>
      <c r="J110" s="213">
        <f>BK110</f>
        <v>0</v>
      </c>
      <c r="K110" s="199"/>
      <c r="L110" s="204"/>
      <c r="M110" s="205"/>
      <c r="N110" s="206"/>
      <c r="O110" s="206"/>
      <c r="P110" s="207">
        <f>SUM(P111:P129)</f>
        <v>0</v>
      </c>
      <c r="Q110" s="206"/>
      <c r="R110" s="207">
        <f>SUM(R111:R129)</f>
        <v>0</v>
      </c>
      <c r="S110" s="206"/>
      <c r="T110" s="208">
        <f>SUM(T111:T129)</f>
        <v>0</v>
      </c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R110" s="209" t="s">
        <v>80</v>
      </c>
      <c r="AT110" s="210" t="s">
        <v>72</v>
      </c>
      <c r="AU110" s="210" t="s">
        <v>80</v>
      </c>
      <c r="AY110" s="209" t="s">
        <v>198</v>
      </c>
      <c r="BK110" s="211">
        <f>SUM(BK111:BK129)</f>
        <v>0</v>
      </c>
    </row>
    <row r="111" s="2" customFormat="1" ht="21.75" customHeight="1">
      <c r="A111" s="40"/>
      <c r="B111" s="41"/>
      <c r="C111" s="214" t="s">
        <v>242</v>
      </c>
      <c r="D111" s="214" t="s">
        <v>200</v>
      </c>
      <c r="E111" s="215" t="s">
        <v>4034</v>
      </c>
      <c r="F111" s="216" t="s">
        <v>4035</v>
      </c>
      <c r="G111" s="217" t="s">
        <v>2162</v>
      </c>
      <c r="H111" s="218">
        <v>1</v>
      </c>
      <c r="I111" s="219"/>
      <c r="J111" s="220">
        <f>ROUND(I111*H111,2)</f>
        <v>0</v>
      </c>
      <c r="K111" s="216" t="s">
        <v>19</v>
      </c>
      <c r="L111" s="46"/>
      <c r="M111" s="221" t="s">
        <v>19</v>
      </c>
      <c r="N111" s="222" t="s">
        <v>44</v>
      </c>
      <c r="O111" s="86"/>
      <c r="P111" s="223">
        <f>O111*H111</f>
        <v>0</v>
      </c>
      <c r="Q111" s="223">
        <v>0</v>
      </c>
      <c r="R111" s="223">
        <f>Q111*H111</f>
        <v>0</v>
      </c>
      <c r="S111" s="223">
        <v>0</v>
      </c>
      <c r="T111" s="224">
        <f>S111*H111</f>
        <v>0</v>
      </c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R111" s="225" t="s">
        <v>205</v>
      </c>
      <c r="AT111" s="225" t="s">
        <v>200</v>
      </c>
      <c r="AU111" s="225" t="s">
        <v>82</v>
      </c>
      <c r="AY111" s="19" t="s">
        <v>198</v>
      </c>
      <c r="BE111" s="226">
        <f>IF(N111="základní",J111,0)</f>
        <v>0</v>
      </c>
      <c r="BF111" s="226">
        <f>IF(N111="snížená",J111,0)</f>
        <v>0</v>
      </c>
      <c r="BG111" s="226">
        <f>IF(N111="zákl. přenesená",J111,0)</f>
        <v>0</v>
      </c>
      <c r="BH111" s="226">
        <f>IF(N111="sníž. přenesená",J111,0)</f>
        <v>0</v>
      </c>
      <c r="BI111" s="226">
        <f>IF(N111="nulová",J111,0)</f>
        <v>0</v>
      </c>
      <c r="BJ111" s="19" t="s">
        <v>80</v>
      </c>
      <c r="BK111" s="226">
        <f>ROUND(I111*H111,2)</f>
        <v>0</v>
      </c>
      <c r="BL111" s="19" t="s">
        <v>205</v>
      </c>
      <c r="BM111" s="225" t="s">
        <v>293</v>
      </c>
    </row>
    <row r="112" s="2" customFormat="1">
      <c r="A112" s="40"/>
      <c r="B112" s="41"/>
      <c r="C112" s="42"/>
      <c r="D112" s="234" t="s">
        <v>780</v>
      </c>
      <c r="E112" s="42"/>
      <c r="F112" s="275" t="s">
        <v>4036</v>
      </c>
      <c r="G112" s="42"/>
      <c r="H112" s="42"/>
      <c r="I112" s="229"/>
      <c r="J112" s="42"/>
      <c r="K112" s="42"/>
      <c r="L112" s="46"/>
      <c r="M112" s="230"/>
      <c r="N112" s="231"/>
      <c r="O112" s="86"/>
      <c r="P112" s="86"/>
      <c r="Q112" s="86"/>
      <c r="R112" s="86"/>
      <c r="S112" s="86"/>
      <c r="T112" s="87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T112" s="19" t="s">
        <v>780</v>
      </c>
      <c r="AU112" s="19" t="s">
        <v>82</v>
      </c>
    </row>
    <row r="113" s="2" customFormat="1" ht="16.5" customHeight="1">
      <c r="A113" s="40"/>
      <c r="B113" s="41"/>
      <c r="C113" s="214" t="s">
        <v>247</v>
      </c>
      <c r="D113" s="214" t="s">
        <v>200</v>
      </c>
      <c r="E113" s="215" t="s">
        <v>4037</v>
      </c>
      <c r="F113" s="216" t="s">
        <v>4038</v>
      </c>
      <c r="G113" s="217" t="s">
        <v>2162</v>
      </c>
      <c r="H113" s="218">
        <v>1</v>
      </c>
      <c r="I113" s="219"/>
      <c r="J113" s="220">
        <f>ROUND(I113*H113,2)</f>
        <v>0</v>
      </c>
      <c r="K113" s="216" t="s">
        <v>19</v>
      </c>
      <c r="L113" s="46"/>
      <c r="M113" s="221" t="s">
        <v>19</v>
      </c>
      <c r="N113" s="222" t="s">
        <v>44</v>
      </c>
      <c r="O113" s="86"/>
      <c r="P113" s="223">
        <f>O113*H113</f>
        <v>0</v>
      </c>
      <c r="Q113" s="223">
        <v>0</v>
      </c>
      <c r="R113" s="223">
        <f>Q113*H113</f>
        <v>0</v>
      </c>
      <c r="S113" s="223">
        <v>0</v>
      </c>
      <c r="T113" s="224">
        <f>S113*H113</f>
        <v>0</v>
      </c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R113" s="225" t="s">
        <v>205</v>
      </c>
      <c r="AT113" s="225" t="s">
        <v>200</v>
      </c>
      <c r="AU113" s="225" t="s">
        <v>82</v>
      </c>
      <c r="AY113" s="19" t="s">
        <v>198</v>
      </c>
      <c r="BE113" s="226">
        <f>IF(N113="základní",J113,0)</f>
        <v>0</v>
      </c>
      <c r="BF113" s="226">
        <f>IF(N113="snížená",J113,0)</f>
        <v>0</v>
      </c>
      <c r="BG113" s="226">
        <f>IF(N113="zákl. přenesená",J113,0)</f>
        <v>0</v>
      </c>
      <c r="BH113" s="226">
        <f>IF(N113="sníž. přenesená",J113,0)</f>
        <v>0</v>
      </c>
      <c r="BI113" s="226">
        <f>IF(N113="nulová",J113,0)</f>
        <v>0</v>
      </c>
      <c r="BJ113" s="19" t="s">
        <v>80</v>
      </c>
      <c r="BK113" s="226">
        <f>ROUND(I113*H113,2)</f>
        <v>0</v>
      </c>
      <c r="BL113" s="19" t="s">
        <v>205</v>
      </c>
      <c r="BM113" s="225" t="s">
        <v>302</v>
      </c>
    </row>
    <row r="114" s="2" customFormat="1" ht="21.75" customHeight="1">
      <c r="A114" s="40"/>
      <c r="B114" s="41"/>
      <c r="C114" s="214" t="s">
        <v>254</v>
      </c>
      <c r="D114" s="214" t="s">
        <v>200</v>
      </c>
      <c r="E114" s="215" t="s">
        <v>4039</v>
      </c>
      <c r="F114" s="216" t="s">
        <v>4040</v>
      </c>
      <c r="G114" s="217" t="s">
        <v>2162</v>
      </c>
      <c r="H114" s="218">
        <v>2</v>
      </c>
      <c r="I114" s="219"/>
      <c r="J114" s="220">
        <f>ROUND(I114*H114,2)</f>
        <v>0</v>
      </c>
      <c r="K114" s="216" t="s">
        <v>19</v>
      </c>
      <c r="L114" s="46"/>
      <c r="M114" s="221" t="s">
        <v>19</v>
      </c>
      <c r="N114" s="222" t="s">
        <v>44</v>
      </c>
      <c r="O114" s="86"/>
      <c r="P114" s="223">
        <f>O114*H114</f>
        <v>0</v>
      </c>
      <c r="Q114" s="223">
        <v>0</v>
      </c>
      <c r="R114" s="223">
        <f>Q114*H114</f>
        <v>0</v>
      </c>
      <c r="S114" s="223">
        <v>0</v>
      </c>
      <c r="T114" s="224">
        <f>S114*H114</f>
        <v>0</v>
      </c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R114" s="225" t="s">
        <v>205</v>
      </c>
      <c r="AT114" s="225" t="s">
        <v>200</v>
      </c>
      <c r="AU114" s="225" t="s">
        <v>82</v>
      </c>
      <c r="AY114" s="19" t="s">
        <v>198</v>
      </c>
      <c r="BE114" s="226">
        <f>IF(N114="základní",J114,0)</f>
        <v>0</v>
      </c>
      <c r="BF114" s="226">
        <f>IF(N114="snížená",J114,0)</f>
        <v>0</v>
      </c>
      <c r="BG114" s="226">
        <f>IF(N114="zákl. přenesená",J114,0)</f>
        <v>0</v>
      </c>
      <c r="BH114" s="226">
        <f>IF(N114="sníž. přenesená",J114,0)</f>
        <v>0</v>
      </c>
      <c r="BI114" s="226">
        <f>IF(N114="nulová",J114,0)</f>
        <v>0</v>
      </c>
      <c r="BJ114" s="19" t="s">
        <v>80</v>
      </c>
      <c r="BK114" s="226">
        <f>ROUND(I114*H114,2)</f>
        <v>0</v>
      </c>
      <c r="BL114" s="19" t="s">
        <v>205</v>
      </c>
      <c r="BM114" s="225" t="s">
        <v>315</v>
      </c>
    </row>
    <row r="115" s="2" customFormat="1" ht="16.5" customHeight="1">
      <c r="A115" s="40"/>
      <c r="B115" s="41"/>
      <c r="C115" s="214" t="s">
        <v>261</v>
      </c>
      <c r="D115" s="214" t="s">
        <v>200</v>
      </c>
      <c r="E115" s="215" t="s">
        <v>4041</v>
      </c>
      <c r="F115" s="216" t="s">
        <v>4042</v>
      </c>
      <c r="G115" s="217" t="s">
        <v>2162</v>
      </c>
      <c r="H115" s="218">
        <v>2</v>
      </c>
      <c r="I115" s="219"/>
      <c r="J115" s="220">
        <f>ROUND(I115*H115,2)</f>
        <v>0</v>
      </c>
      <c r="K115" s="216" t="s">
        <v>19</v>
      </c>
      <c r="L115" s="46"/>
      <c r="M115" s="221" t="s">
        <v>19</v>
      </c>
      <c r="N115" s="222" t="s">
        <v>44</v>
      </c>
      <c r="O115" s="86"/>
      <c r="P115" s="223">
        <f>O115*H115</f>
        <v>0</v>
      </c>
      <c r="Q115" s="223">
        <v>0</v>
      </c>
      <c r="R115" s="223">
        <f>Q115*H115</f>
        <v>0</v>
      </c>
      <c r="S115" s="223">
        <v>0</v>
      </c>
      <c r="T115" s="224">
        <f>S115*H115</f>
        <v>0</v>
      </c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R115" s="225" t="s">
        <v>205</v>
      </c>
      <c r="AT115" s="225" t="s">
        <v>200</v>
      </c>
      <c r="AU115" s="225" t="s">
        <v>82</v>
      </c>
      <c r="AY115" s="19" t="s">
        <v>198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9" t="s">
        <v>80</v>
      </c>
      <c r="BK115" s="226">
        <f>ROUND(I115*H115,2)</f>
        <v>0</v>
      </c>
      <c r="BL115" s="19" t="s">
        <v>205</v>
      </c>
      <c r="BM115" s="225" t="s">
        <v>327</v>
      </c>
    </row>
    <row r="116" s="2" customFormat="1" ht="16.5" customHeight="1">
      <c r="A116" s="40"/>
      <c r="B116" s="41"/>
      <c r="C116" s="214" t="s">
        <v>269</v>
      </c>
      <c r="D116" s="214" t="s">
        <v>200</v>
      </c>
      <c r="E116" s="215" t="s">
        <v>4043</v>
      </c>
      <c r="F116" s="216" t="s">
        <v>4044</v>
      </c>
      <c r="G116" s="217" t="s">
        <v>2162</v>
      </c>
      <c r="H116" s="218">
        <v>1</v>
      </c>
      <c r="I116" s="219"/>
      <c r="J116" s="220">
        <f>ROUND(I116*H116,2)</f>
        <v>0</v>
      </c>
      <c r="K116" s="216" t="s">
        <v>19</v>
      </c>
      <c r="L116" s="46"/>
      <c r="M116" s="221" t="s">
        <v>19</v>
      </c>
      <c r="N116" s="222" t="s">
        <v>44</v>
      </c>
      <c r="O116" s="86"/>
      <c r="P116" s="223">
        <f>O116*H116</f>
        <v>0</v>
      </c>
      <c r="Q116" s="223">
        <v>0</v>
      </c>
      <c r="R116" s="223">
        <f>Q116*H116</f>
        <v>0</v>
      </c>
      <c r="S116" s="223">
        <v>0</v>
      </c>
      <c r="T116" s="224">
        <f>S116*H116</f>
        <v>0</v>
      </c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R116" s="225" t="s">
        <v>205</v>
      </c>
      <c r="AT116" s="225" t="s">
        <v>200</v>
      </c>
      <c r="AU116" s="225" t="s">
        <v>82</v>
      </c>
      <c r="AY116" s="19" t="s">
        <v>198</v>
      </c>
      <c r="BE116" s="226">
        <f>IF(N116="základní",J116,0)</f>
        <v>0</v>
      </c>
      <c r="BF116" s="226">
        <f>IF(N116="snížená",J116,0)</f>
        <v>0</v>
      </c>
      <c r="BG116" s="226">
        <f>IF(N116="zákl. přenesená",J116,0)</f>
        <v>0</v>
      </c>
      <c r="BH116" s="226">
        <f>IF(N116="sníž. přenesená",J116,0)</f>
        <v>0</v>
      </c>
      <c r="BI116" s="226">
        <f>IF(N116="nulová",J116,0)</f>
        <v>0</v>
      </c>
      <c r="BJ116" s="19" t="s">
        <v>80</v>
      </c>
      <c r="BK116" s="226">
        <f>ROUND(I116*H116,2)</f>
        <v>0</v>
      </c>
      <c r="BL116" s="19" t="s">
        <v>205</v>
      </c>
      <c r="BM116" s="225" t="s">
        <v>341</v>
      </c>
    </row>
    <row r="117" s="2" customFormat="1">
      <c r="A117" s="40"/>
      <c r="B117" s="41"/>
      <c r="C117" s="42"/>
      <c r="D117" s="234" t="s">
        <v>780</v>
      </c>
      <c r="E117" s="42"/>
      <c r="F117" s="275" t="s">
        <v>4030</v>
      </c>
      <c r="G117" s="42"/>
      <c r="H117" s="42"/>
      <c r="I117" s="229"/>
      <c r="J117" s="42"/>
      <c r="K117" s="42"/>
      <c r="L117" s="46"/>
      <c r="M117" s="230"/>
      <c r="N117" s="231"/>
      <c r="O117" s="86"/>
      <c r="P117" s="86"/>
      <c r="Q117" s="86"/>
      <c r="R117" s="86"/>
      <c r="S117" s="86"/>
      <c r="T117" s="87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T117" s="19" t="s">
        <v>780</v>
      </c>
      <c r="AU117" s="19" t="s">
        <v>82</v>
      </c>
    </row>
    <row r="118" s="2" customFormat="1" ht="16.5" customHeight="1">
      <c r="A118" s="40"/>
      <c r="B118" s="41"/>
      <c r="C118" s="214" t="s">
        <v>279</v>
      </c>
      <c r="D118" s="214" t="s">
        <v>200</v>
      </c>
      <c r="E118" s="215" t="s">
        <v>4045</v>
      </c>
      <c r="F118" s="216" t="s">
        <v>4046</v>
      </c>
      <c r="G118" s="217" t="s">
        <v>2162</v>
      </c>
      <c r="H118" s="218">
        <v>1</v>
      </c>
      <c r="I118" s="219"/>
      <c r="J118" s="220">
        <f>ROUND(I118*H118,2)</f>
        <v>0</v>
      </c>
      <c r="K118" s="216" t="s">
        <v>19</v>
      </c>
      <c r="L118" s="46"/>
      <c r="M118" s="221" t="s">
        <v>19</v>
      </c>
      <c r="N118" s="222" t="s">
        <v>44</v>
      </c>
      <c r="O118" s="86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4">
        <f>S118*H118</f>
        <v>0</v>
      </c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R118" s="225" t="s">
        <v>205</v>
      </c>
      <c r="AT118" s="225" t="s">
        <v>200</v>
      </c>
      <c r="AU118" s="225" t="s">
        <v>82</v>
      </c>
      <c r="AY118" s="19" t="s">
        <v>198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9" t="s">
        <v>80</v>
      </c>
      <c r="BK118" s="226">
        <f>ROUND(I118*H118,2)</f>
        <v>0</v>
      </c>
      <c r="BL118" s="19" t="s">
        <v>205</v>
      </c>
      <c r="BM118" s="225" t="s">
        <v>352</v>
      </c>
    </row>
    <row r="119" s="2" customFormat="1">
      <c r="A119" s="40"/>
      <c r="B119" s="41"/>
      <c r="C119" s="42"/>
      <c r="D119" s="234" t="s">
        <v>780</v>
      </c>
      <c r="E119" s="42"/>
      <c r="F119" s="275" t="s">
        <v>4030</v>
      </c>
      <c r="G119" s="42"/>
      <c r="H119" s="42"/>
      <c r="I119" s="229"/>
      <c r="J119" s="42"/>
      <c r="K119" s="42"/>
      <c r="L119" s="46"/>
      <c r="M119" s="230"/>
      <c r="N119" s="231"/>
      <c r="O119" s="86"/>
      <c r="P119" s="86"/>
      <c r="Q119" s="86"/>
      <c r="R119" s="86"/>
      <c r="S119" s="86"/>
      <c r="T119" s="87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T119" s="19" t="s">
        <v>780</v>
      </c>
      <c r="AU119" s="19" t="s">
        <v>82</v>
      </c>
    </row>
    <row r="120" s="2" customFormat="1" ht="24.15" customHeight="1">
      <c r="A120" s="40"/>
      <c r="B120" s="41"/>
      <c r="C120" s="214" t="s">
        <v>285</v>
      </c>
      <c r="D120" s="214" t="s">
        <v>200</v>
      </c>
      <c r="E120" s="215" t="s">
        <v>4047</v>
      </c>
      <c r="F120" s="216" t="s">
        <v>4048</v>
      </c>
      <c r="G120" s="217" t="s">
        <v>2162</v>
      </c>
      <c r="H120" s="218">
        <v>2</v>
      </c>
      <c r="I120" s="219"/>
      <c r="J120" s="220">
        <f>ROUND(I120*H120,2)</f>
        <v>0</v>
      </c>
      <c r="K120" s="216" t="s">
        <v>19</v>
      </c>
      <c r="L120" s="46"/>
      <c r="M120" s="221" t="s">
        <v>19</v>
      </c>
      <c r="N120" s="222" t="s">
        <v>44</v>
      </c>
      <c r="O120" s="86"/>
      <c r="P120" s="223">
        <f>O120*H120</f>
        <v>0</v>
      </c>
      <c r="Q120" s="223">
        <v>0</v>
      </c>
      <c r="R120" s="223">
        <f>Q120*H120</f>
        <v>0</v>
      </c>
      <c r="S120" s="223">
        <v>0</v>
      </c>
      <c r="T120" s="224">
        <f>S120*H120</f>
        <v>0</v>
      </c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R120" s="225" t="s">
        <v>205</v>
      </c>
      <c r="AT120" s="225" t="s">
        <v>200</v>
      </c>
      <c r="AU120" s="225" t="s">
        <v>82</v>
      </c>
      <c r="AY120" s="19" t="s">
        <v>198</v>
      </c>
      <c r="BE120" s="226">
        <f>IF(N120="základní",J120,0)</f>
        <v>0</v>
      </c>
      <c r="BF120" s="226">
        <f>IF(N120="snížená",J120,0)</f>
        <v>0</v>
      </c>
      <c r="BG120" s="226">
        <f>IF(N120="zákl. přenesená",J120,0)</f>
        <v>0</v>
      </c>
      <c r="BH120" s="226">
        <f>IF(N120="sníž. přenesená",J120,0)</f>
        <v>0</v>
      </c>
      <c r="BI120" s="226">
        <f>IF(N120="nulová",J120,0)</f>
        <v>0</v>
      </c>
      <c r="BJ120" s="19" t="s">
        <v>80</v>
      </c>
      <c r="BK120" s="226">
        <f>ROUND(I120*H120,2)</f>
        <v>0</v>
      </c>
      <c r="BL120" s="19" t="s">
        <v>205</v>
      </c>
      <c r="BM120" s="225" t="s">
        <v>365</v>
      </c>
    </row>
    <row r="121" s="2" customFormat="1">
      <c r="A121" s="40"/>
      <c r="B121" s="41"/>
      <c r="C121" s="42"/>
      <c r="D121" s="234" t="s">
        <v>780</v>
      </c>
      <c r="E121" s="42"/>
      <c r="F121" s="275" t="s">
        <v>4030</v>
      </c>
      <c r="G121" s="42"/>
      <c r="H121" s="42"/>
      <c r="I121" s="229"/>
      <c r="J121" s="42"/>
      <c r="K121" s="42"/>
      <c r="L121" s="46"/>
      <c r="M121" s="230"/>
      <c r="N121" s="231"/>
      <c r="O121" s="86"/>
      <c r="P121" s="86"/>
      <c r="Q121" s="86"/>
      <c r="R121" s="86"/>
      <c r="S121" s="86"/>
      <c r="T121" s="87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T121" s="19" t="s">
        <v>780</v>
      </c>
      <c r="AU121" s="19" t="s">
        <v>82</v>
      </c>
    </row>
    <row r="122" s="2" customFormat="1" ht="21.75" customHeight="1">
      <c r="A122" s="40"/>
      <c r="B122" s="41"/>
      <c r="C122" s="214" t="s">
        <v>293</v>
      </c>
      <c r="D122" s="214" t="s">
        <v>200</v>
      </c>
      <c r="E122" s="215" t="s">
        <v>4049</v>
      </c>
      <c r="F122" s="216" t="s">
        <v>4050</v>
      </c>
      <c r="G122" s="217" t="s">
        <v>2162</v>
      </c>
      <c r="H122" s="218">
        <v>48</v>
      </c>
      <c r="I122" s="219"/>
      <c r="J122" s="220">
        <f>ROUND(I122*H122,2)</f>
        <v>0</v>
      </c>
      <c r="K122" s="216" t="s">
        <v>19</v>
      </c>
      <c r="L122" s="46"/>
      <c r="M122" s="221" t="s">
        <v>19</v>
      </c>
      <c r="N122" s="222" t="s">
        <v>44</v>
      </c>
      <c r="O122" s="86"/>
      <c r="P122" s="223">
        <f>O122*H122</f>
        <v>0</v>
      </c>
      <c r="Q122" s="223">
        <v>0</v>
      </c>
      <c r="R122" s="223">
        <f>Q122*H122</f>
        <v>0</v>
      </c>
      <c r="S122" s="223">
        <v>0</v>
      </c>
      <c r="T122" s="224">
        <f>S122*H122</f>
        <v>0</v>
      </c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R122" s="225" t="s">
        <v>205</v>
      </c>
      <c r="AT122" s="225" t="s">
        <v>200</v>
      </c>
      <c r="AU122" s="225" t="s">
        <v>82</v>
      </c>
      <c r="AY122" s="19" t="s">
        <v>198</v>
      </c>
      <c r="BE122" s="226">
        <f>IF(N122="základní",J122,0)</f>
        <v>0</v>
      </c>
      <c r="BF122" s="226">
        <f>IF(N122="snížená",J122,0)</f>
        <v>0</v>
      </c>
      <c r="BG122" s="226">
        <f>IF(N122="zákl. přenesená",J122,0)</f>
        <v>0</v>
      </c>
      <c r="BH122" s="226">
        <f>IF(N122="sníž. přenesená",J122,0)</f>
        <v>0</v>
      </c>
      <c r="BI122" s="226">
        <f>IF(N122="nulová",J122,0)</f>
        <v>0</v>
      </c>
      <c r="BJ122" s="19" t="s">
        <v>80</v>
      </c>
      <c r="BK122" s="226">
        <f>ROUND(I122*H122,2)</f>
        <v>0</v>
      </c>
      <c r="BL122" s="19" t="s">
        <v>205</v>
      </c>
      <c r="BM122" s="225" t="s">
        <v>376</v>
      </c>
    </row>
    <row r="123" s="2" customFormat="1" ht="24.15" customHeight="1">
      <c r="A123" s="40"/>
      <c r="B123" s="41"/>
      <c r="C123" s="214" t="s">
        <v>8</v>
      </c>
      <c r="D123" s="214" t="s">
        <v>200</v>
      </c>
      <c r="E123" s="215" t="s">
        <v>4051</v>
      </c>
      <c r="F123" s="216" t="s">
        <v>4052</v>
      </c>
      <c r="G123" s="217" t="s">
        <v>2162</v>
      </c>
      <c r="H123" s="218">
        <v>1</v>
      </c>
      <c r="I123" s="219"/>
      <c r="J123" s="220">
        <f>ROUND(I123*H123,2)</f>
        <v>0</v>
      </c>
      <c r="K123" s="216" t="s">
        <v>19</v>
      </c>
      <c r="L123" s="46"/>
      <c r="M123" s="221" t="s">
        <v>19</v>
      </c>
      <c r="N123" s="222" t="s">
        <v>44</v>
      </c>
      <c r="O123" s="86"/>
      <c r="P123" s="223">
        <f>O123*H123</f>
        <v>0</v>
      </c>
      <c r="Q123" s="223">
        <v>0</v>
      </c>
      <c r="R123" s="223">
        <f>Q123*H123</f>
        <v>0</v>
      </c>
      <c r="S123" s="223">
        <v>0</v>
      </c>
      <c r="T123" s="224">
        <f>S123*H123</f>
        <v>0</v>
      </c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R123" s="225" t="s">
        <v>205</v>
      </c>
      <c r="AT123" s="225" t="s">
        <v>200</v>
      </c>
      <c r="AU123" s="225" t="s">
        <v>82</v>
      </c>
      <c r="AY123" s="19" t="s">
        <v>198</v>
      </c>
      <c r="BE123" s="226">
        <f>IF(N123="základní",J123,0)</f>
        <v>0</v>
      </c>
      <c r="BF123" s="226">
        <f>IF(N123="snížená",J123,0)</f>
        <v>0</v>
      </c>
      <c r="BG123" s="226">
        <f>IF(N123="zákl. přenesená",J123,0)</f>
        <v>0</v>
      </c>
      <c r="BH123" s="226">
        <f>IF(N123="sníž. přenesená",J123,0)</f>
        <v>0</v>
      </c>
      <c r="BI123" s="226">
        <f>IF(N123="nulová",J123,0)</f>
        <v>0</v>
      </c>
      <c r="BJ123" s="19" t="s">
        <v>80</v>
      </c>
      <c r="BK123" s="226">
        <f>ROUND(I123*H123,2)</f>
        <v>0</v>
      </c>
      <c r="BL123" s="19" t="s">
        <v>205</v>
      </c>
      <c r="BM123" s="225" t="s">
        <v>388</v>
      </c>
    </row>
    <row r="124" s="2" customFormat="1">
      <c r="A124" s="40"/>
      <c r="B124" s="41"/>
      <c r="C124" s="42"/>
      <c r="D124" s="234" t="s">
        <v>780</v>
      </c>
      <c r="E124" s="42"/>
      <c r="F124" s="275" t="s">
        <v>4053</v>
      </c>
      <c r="G124" s="42"/>
      <c r="H124" s="42"/>
      <c r="I124" s="229"/>
      <c r="J124" s="42"/>
      <c r="K124" s="42"/>
      <c r="L124" s="46"/>
      <c r="M124" s="230"/>
      <c r="N124" s="231"/>
      <c r="O124" s="86"/>
      <c r="P124" s="86"/>
      <c r="Q124" s="86"/>
      <c r="R124" s="86"/>
      <c r="S124" s="86"/>
      <c r="T124" s="87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T124" s="19" t="s">
        <v>780</v>
      </c>
      <c r="AU124" s="19" t="s">
        <v>82</v>
      </c>
    </row>
    <row r="125" s="2" customFormat="1" ht="16.5" customHeight="1">
      <c r="A125" s="40"/>
      <c r="B125" s="41"/>
      <c r="C125" s="214" t="s">
        <v>302</v>
      </c>
      <c r="D125" s="214" t="s">
        <v>200</v>
      </c>
      <c r="E125" s="215" t="s">
        <v>4054</v>
      </c>
      <c r="F125" s="216" t="s">
        <v>4055</v>
      </c>
      <c r="G125" s="217" t="s">
        <v>2162</v>
      </c>
      <c r="H125" s="218">
        <v>48</v>
      </c>
      <c r="I125" s="219"/>
      <c r="J125" s="220">
        <f>ROUND(I125*H125,2)</f>
        <v>0</v>
      </c>
      <c r="K125" s="216" t="s">
        <v>19</v>
      </c>
      <c r="L125" s="46"/>
      <c r="M125" s="221" t="s">
        <v>19</v>
      </c>
      <c r="N125" s="222" t="s">
        <v>44</v>
      </c>
      <c r="O125" s="86"/>
      <c r="P125" s="223">
        <f>O125*H125</f>
        <v>0</v>
      </c>
      <c r="Q125" s="223">
        <v>0</v>
      </c>
      <c r="R125" s="223">
        <f>Q125*H125</f>
        <v>0</v>
      </c>
      <c r="S125" s="223">
        <v>0</v>
      </c>
      <c r="T125" s="224">
        <f>S125*H125</f>
        <v>0</v>
      </c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R125" s="225" t="s">
        <v>205</v>
      </c>
      <c r="AT125" s="225" t="s">
        <v>200</v>
      </c>
      <c r="AU125" s="225" t="s">
        <v>82</v>
      </c>
      <c r="AY125" s="19" t="s">
        <v>198</v>
      </c>
      <c r="BE125" s="226">
        <f>IF(N125="základní",J125,0)</f>
        <v>0</v>
      </c>
      <c r="BF125" s="226">
        <f>IF(N125="snížená",J125,0)</f>
        <v>0</v>
      </c>
      <c r="BG125" s="226">
        <f>IF(N125="zákl. přenesená",J125,0)</f>
        <v>0</v>
      </c>
      <c r="BH125" s="226">
        <f>IF(N125="sníž. přenesená",J125,0)</f>
        <v>0</v>
      </c>
      <c r="BI125" s="226">
        <f>IF(N125="nulová",J125,0)</f>
        <v>0</v>
      </c>
      <c r="BJ125" s="19" t="s">
        <v>80</v>
      </c>
      <c r="BK125" s="226">
        <f>ROUND(I125*H125,2)</f>
        <v>0</v>
      </c>
      <c r="BL125" s="19" t="s">
        <v>205</v>
      </c>
      <c r="BM125" s="225" t="s">
        <v>399</v>
      </c>
    </row>
    <row r="126" s="2" customFormat="1">
      <c r="A126" s="40"/>
      <c r="B126" s="41"/>
      <c r="C126" s="42"/>
      <c r="D126" s="234" t="s">
        <v>780</v>
      </c>
      <c r="E126" s="42"/>
      <c r="F126" s="275" t="s">
        <v>4053</v>
      </c>
      <c r="G126" s="42"/>
      <c r="H126" s="42"/>
      <c r="I126" s="229"/>
      <c r="J126" s="42"/>
      <c r="K126" s="42"/>
      <c r="L126" s="46"/>
      <c r="M126" s="230"/>
      <c r="N126" s="231"/>
      <c r="O126" s="86"/>
      <c r="P126" s="86"/>
      <c r="Q126" s="86"/>
      <c r="R126" s="86"/>
      <c r="S126" s="86"/>
      <c r="T126" s="87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T126" s="19" t="s">
        <v>780</v>
      </c>
      <c r="AU126" s="19" t="s">
        <v>82</v>
      </c>
    </row>
    <row r="127" s="2" customFormat="1" ht="16.5" customHeight="1">
      <c r="A127" s="40"/>
      <c r="B127" s="41"/>
      <c r="C127" s="214" t="s">
        <v>310</v>
      </c>
      <c r="D127" s="214" t="s">
        <v>200</v>
      </c>
      <c r="E127" s="215" t="s">
        <v>4056</v>
      </c>
      <c r="F127" s="216" t="s">
        <v>4057</v>
      </c>
      <c r="G127" s="217" t="s">
        <v>1459</v>
      </c>
      <c r="H127" s="218">
        <v>1</v>
      </c>
      <c r="I127" s="219"/>
      <c r="J127" s="220">
        <f>ROUND(I127*H127,2)</f>
        <v>0</v>
      </c>
      <c r="K127" s="216" t="s">
        <v>19</v>
      </c>
      <c r="L127" s="46"/>
      <c r="M127" s="221" t="s">
        <v>19</v>
      </c>
      <c r="N127" s="222" t="s">
        <v>44</v>
      </c>
      <c r="O127" s="86"/>
      <c r="P127" s="223">
        <f>O127*H127</f>
        <v>0</v>
      </c>
      <c r="Q127" s="223">
        <v>0</v>
      </c>
      <c r="R127" s="223">
        <f>Q127*H127</f>
        <v>0</v>
      </c>
      <c r="S127" s="223">
        <v>0</v>
      </c>
      <c r="T127" s="224">
        <f>S127*H127</f>
        <v>0</v>
      </c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R127" s="225" t="s">
        <v>205</v>
      </c>
      <c r="AT127" s="225" t="s">
        <v>200</v>
      </c>
      <c r="AU127" s="225" t="s">
        <v>82</v>
      </c>
      <c r="AY127" s="19" t="s">
        <v>198</v>
      </c>
      <c r="BE127" s="226">
        <f>IF(N127="základní",J127,0)</f>
        <v>0</v>
      </c>
      <c r="BF127" s="226">
        <f>IF(N127="snížená",J127,0)</f>
        <v>0</v>
      </c>
      <c r="BG127" s="226">
        <f>IF(N127="zákl. přenesená",J127,0)</f>
        <v>0</v>
      </c>
      <c r="BH127" s="226">
        <f>IF(N127="sníž. přenesená",J127,0)</f>
        <v>0</v>
      </c>
      <c r="BI127" s="226">
        <f>IF(N127="nulová",J127,0)</f>
        <v>0</v>
      </c>
      <c r="BJ127" s="19" t="s">
        <v>80</v>
      </c>
      <c r="BK127" s="226">
        <f>ROUND(I127*H127,2)</f>
        <v>0</v>
      </c>
      <c r="BL127" s="19" t="s">
        <v>205</v>
      </c>
      <c r="BM127" s="225" t="s">
        <v>411</v>
      </c>
    </row>
    <row r="128" s="2" customFormat="1" ht="16.5" customHeight="1">
      <c r="A128" s="40"/>
      <c r="B128" s="41"/>
      <c r="C128" s="214" t="s">
        <v>315</v>
      </c>
      <c r="D128" s="214" t="s">
        <v>200</v>
      </c>
      <c r="E128" s="215" t="s">
        <v>3919</v>
      </c>
      <c r="F128" s="216" t="s">
        <v>3902</v>
      </c>
      <c r="G128" s="217" t="s">
        <v>1459</v>
      </c>
      <c r="H128" s="218">
        <v>1</v>
      </c>
      <c r="I128" s="219"/>
      <c r="J128" s="220">
        <f>ROUND(I128*H128,2)</f>
        <v>0</v>
      </c>
      <c r="K128" s="216" t="s">
        <v>19</v>
      </c>
      <c r="L128" s="46"/>
      <c r="M128" s="221" t="s">
        <v>19</v>
      </c>
      <c r="N128" s="222" t="s">
        <v>44</v>
      </c>
      <c r="O128" s="86"/>
      <c r="P128" s="223">
        <f>O128*H128</f>
        <v>0</v>
      </c>
      <c r="Q128" s="223">
        <v>0</v>
      </c>
      <c r="R128" s="223">
        <f>Q128*H128</f>
        <v>0</v>
      </c>
      <c r="S128" s="223">
        <v>0</v>
      </c>
      <c r="T128" s="224">
        <f>S128*H128</f>
        <v>0</v>
      </c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R128" s="225" t="s">
        <v>205</v>
      </c>
      <c r="AT128" s="225" t="s">
        <v>200</v>
      </c>
      <c r="AU128" s="225" t="s">
        <v>82</v>
      </c>
      <c r="AY128" s="19" t="s">
        <v>198</v>
      </c>
      <c r="BE128" s="226">
        <f>IF(N128="základní",J128,0)</f>
        <v>0</v>
      </c>
      <c r="BF128" s="226">
        <f>IF(N128="snížená",J128,0)</f>
        <v>0</v>
      </c>
      <c r="BG128" s="226">
        <f>IF(N128="zákl. přenesená",J128,0)</f>
        <v>0</v>
      </c>
      <c r="BH128" s="226">
        <f>IF(N128="sníž. přenesená",J128,0)</f>
        <v>0</v>
      </c>
      <c r="BI128" s="226">
        <f>IF(N128="nulová",J128,0)</f>
        <v>0</v>
      </c>
      <c r="BJ128" s="19" t="s">
        <v>80</v>
      </c>
      <c r="BK128" s="226">
        <f>ROUND(I128*H128,2)</f>
        <v>0</v>
      </c>
      <c r="BL128" s="19" t="s">
        <v>205</v>
      </c>
      <c r="BM128" s="225" t="s">
        <v>424</v>
      </c>
    </row>
    <row r="129" s="2" customFormat="1">
      <c r="A129" s="40"/>
      <c r="B129" s="41"/>
      <c r="C129" s="42"/>
      <c r="D129" s="234" t="s">
        <v>780</v>
      </c>
      <c r="E129" s="42"/>
      <c r="F129" s="275" t="s">
        <v>4058</v>
      </c>
      <c r="G129" s="42"/>
      <c r="H129" s="42"/>
      <c r="I129" s="229"/>
      <c r="J129" s="42"/>
      <c r="K129" s="42"/>
      <c r="L129" s="46"/>
      <c r="M129" s="230"/>
      <c r="N129" s="231"/>
      <c r="O129" s="86"/>
      <c r="P129" s="86"/>
      <c r="Q129" s="86"/>
      <c r="R129" s="86"/>
      <c r="S129" s="86"/>
      <c r="T129" s="87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T129" s="19" t="s">
        <v>780</v>
      </c>
      <c r="AU129" s="19" t="s">
        <v>82</v>
      </c>
    </row>
    <row r="130" s="12" customFormat="1" ht="22.8" customHeight="1">
      <c r="A130" s="12"/>
      <c r="B130" s="198"/>
      <c r="C130" s="199"/>
      <c r="D130" s="200" t="s">
        <v>72</v>
      </c>
      <c r="E130" s="212" t="s">
        <v>3865</v>
      </c>
      <c r="F130" s="212" t="s">
        <v>4059</v>
      </c>
      <c r="G130" s="199"/>
      <c r="H130" s="199"/>
      <c r="I130" s="202"/>
      <c r="J130" s="213">
        <f>BK130</f>
        <v>0</v>
      </c>
      <c r="K130" s="199"/>
      <c r="L130" s="204"/>
      <c r="M130" s="205"/>
      <c r="N130" s="206"/>
      <c r="O130" s="206"/>
      <c r="P130" s="207">
        <f>SUM(P131:P150)</f>
        <v>0</v>
      </c>
      <c r="Q130" s="206"/>
      <c r="R130" s="207">
        <f>SUM(R131:R150)</f>
        <v>0</v>
      </c>
      <c r="S130" s="206"/>
      <c r="T130" s="208">
        <f>SUM(T131:T150)</f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09" t="s">
        <v>80</v>
      </c>
      <c r="AT130" s="210" t="s">
        <v>72</v>
      </c>
      <c r="AU130" s="210" t="s">
        <v>80</v>
      </c>
      <c r="AY130" s="209" t="s">
        <v>198</v>
      </c>
      <c r="BK130" s="211">
        <f>SUM(BK131:BK150)</f>
        <v>0</v>
      </c>
    </row>
    <row r="131" s="2" customFormat="1" ht="24.15" customHeight="1">
      <c r="A131" s="40"/>
      <c r="B131" s="41"/>
      <c r="C131" s="214" t="s">
        <v>321</v>
      </c>
      <c r="D131" s="214" t="s">
        <v>200</v>
      </c>
      <c r="E131" s="215" t="s">
        <v>4060</v>
      </c>
      <c r="F131" s="216" t="s">
        <v>4061</v>
      </c>
      <c r="G131" s="217" t="s">
        <v>2162</v>
      </c>
      <c r="H131" s="218">
        <v>3</v>
      </c>
      <c r="I131" s="219"/>
      <c r="J131" s="220">
        <f>ROUND(I131*H131,2)</f>
        <v>0</v>
      </c>
      <c r="K131" s="216" t="s">
        <v>19</v>
      </c>
      <c r="L131" s="46"/>
      <c r="M131" s="221" t="s">
        <v>19</v>
      </c>
      <c r="N131" s="222" t="s">
        <v>44</v>
      </c>
      <c r="O131" s="86"/>
      <c r="P131" s="223">
        <f>O131*H131</f>
        <v>0</v>
      </c>
      <c r="Q131" s="223">
        <v>0</v>
      </c>
      <c r="R131" s="223">
        <f>Q131*H131</f>
        <v>0</v>
      </c>
      <c r="S131" s="223">
        <v>0</v>
      </c>
      <c r="T131" s="224">
        <f>S131*H131</f>
        <v>0</v>
      </c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R131" s="225" t="s">
        <v>205</v>
      </c>
      <c r="AT131" s="225" t="s">
        <v>200</v>
      </c>
      <c r="AU131" s="225" t="s">
        <v>82</v>
      </c>
      <c r="AY131" s="19" t="s">
        <v>198</v>
      </c>
      <c r="BE131" s="226">
        <f>IF(N131="základní",J131,0)</f>
        <v>0</v>
      </c>
      <c r="BF131" s="226">
        <f>IF(N131="snížená",J131,0)</f>
        <v>0</v>
      </c>
      <c r="BG131" s="226">
        <f>IF(N131="zákl. přenesená",J131,0)</f>
        <v>0</v>
      </c>
      <c r="BH131" s="226">
        <f>IF(N131="sníž. přenesená",J131,0)</f>
        <v>0</v>
      </c>
      <c r="BI131" s="226">
        <f>IF(N131="nulová",J131,0)</f>
        <v>0</v>
      </c>
      <c r="BJ131" s="19" t="s">
        <v>80</v>
      </c>
      <c r="BK131" s="226">
        <f>ROUND(I131*H131,2)</f>
        <v>0</v>
      </c>
      <c r="BL131" s="19" t="s">
        <v>205</v>
      </c>
      <c r="BM131" s="225" t="s">
        <v>438</v>
      </c>
    </row>
    <row r="132" s="2" customFormat="1">
      <c r="A132" s="40"/>
      <c r="B132" s="41"/>
      <c r="C132" s="42"/>
      <c r="D132" s="234" t="s">
        <v>780</v>
      </c>
      <c r="E132" s="42"/>
      <c r="F132" s="275" t="s">
        <v>4062</v>
      </c>
      <c r="G132" s="42"/>
      <c r="H132" s="42"/>
      <c r="I132" s="229"/>
      <c r="J132" s="42"/>
      <c r="K132" s="42"/>
      <c r="L132" s="46"/>
      <c r="M132" s="230"/>
      <c r="N132" s="231"/>
      <c r="O132" s="86"/>
      <c r="P132" s="86"/>
      <c r="Q132" s="86"/>
      <c r="R132" s="86"/>
      <c r="S132" s="86"/>
      <c r="T132" s="87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T132" s="19" t="s">
        <v>780</v>
      </c>
      <c r="AU132" s="19" t="s">
        <v>82</v>
      </c>
    </row>
    <row r="133" s="2" customFormat="1" ht="16.5" customHeight="1">
      <c r="A133" s="40"/>
      <c r="B133" s="41"/>
      <c r="C133" s="214" t="s">
        <v>327</v>
      </c>
      <c r="D133" s="214" t="s">
        <v>200</v>
      </c>
      <c r="E133" s="215" t="s">
        <v>4037</v>
      </c>
      <c r="F133" s="216" t="s">
        <v>4038</v>
      </c>
      <c r="G133" s="217" t="s">
        <v>2162</v>
      </c>
      <c r="H133" s="218">
        <v>3</v>
      </c>
      <c r="I133" s="219"/>
      <c r="J133" s="220">
        <f>ROUND(I133*H133,2)</f>
        <v>0</v>
      </c>
      <c r="K133" s="216" t="s">
        <v>19</v>
      </c>
      <c r="L133" s="46"/>
      <c r="M133" s="221" t="s">
        <v>19</v>
      </c>
      <c r="N133" s="222" t="s">
        <v>44</v>
      </c>
      <c r="O133" s="86"/>
      <c r="P133" s="223">
        <f>O133*H133</f>
        <v>0</v>
      </c>
      <c r="Q133" s="223">
        <v>0</v>
      </c>
      <c r="R133" s="223">
        <f>Q133*H133</f>
        <v>0</v>
      </c>
      <c r="S133" s="223">
        <v>0</v>
      </c>
      <c r="T133" s="224">
        <f>S133*H133</f>
        <v>0</v>
      </c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R133" s="225" t="s">
        <v>205</v>
      </c>
      <c r="AT133" s="225" t="s">
        <v>200</v>
      </c>
      <c r="AU133" s="225" t="s">
        <v>82</v>
      </c>
      <c r="AY133" s="19" t="s">
        <v>198</v>
      </c>
      <c r="BE133" s="226">
        <f>IF(N133="základní",J133,0)</f>
        <v>0</v>
      </c>
      <c r="BF133" s="226">
        <f>IF(N133="snížená",J133,0)</f>
        <v>0</v>
      </c>
      <c r="BG133" s="226">
        <f>IF(N133="zákl. přenesená",J133,0)</f>
        <v>0</v>
      </c>
      <c r="BH133" s="226">
        <f>IF(N133="sníž. přenesená",J133,0)</f>
        <v>0</v>
      </c>
      <c r="BI133" s="226">
        <f>IF(N133="nulová",J133,0)</f>
        <v>0</v>
      </c>
      <c r="BJ133" s="19" t="s">
        <v>80</v>
      </c>
      <c r="BK133" s="226">
        <f>ROUND(I133*H133,2)</f>
        <v>0</v>
      </c>
      <c r="BL133" s="19" t="s">
        <v>205</v>
      </c>
      <c r="BM133" s="225" t="s">
        <v>451</v>
      </c>
    </row>
    <row r="134" s="2" customFormat="1" ht="21.75" customHeight="1">
      <c r="A134" s="40"/>
      <c r="B134" s="41"/>
      <c r="C134" s="214" t="s">
        <v>7</v>
      </c>
      <c r="D134" s="214" t="s">
        <v>200</v>
      </c>
      <c r="E134" s="215" t="s">
        <v>4039</v>
      </c>
      <c r="F134" s="216" t="s">
        <v>4040</v>
      </c>
      <c r="G134" s="217" t="s">
        <v>2162</v>
      </c>
      <c r="H134" s="218">
        <v>8</v>
      </c>
      <c r="I134" s="219"/>
      <c r="J134" s="220">
        <f>ROUND(I134*H134,2)</f>
        <v>0</v>
      </c>
      <c r="K134" s="216" t="s">
        <v>19</v>
      </c>
      <c r="L134" s="46"/>
      <c r="M134" s="221" t="s">
        <v>19</v>
      </c>
      <c r="N134" s="222" t="s">
        <v>44</v>
      </c>
      <c r="O134" s="86"/>
      <c r="P134" s="223">
        <f>O134*H134</f>
        <v>0</v>
      </c>
      <c r="Q134" s="223">
        <v>0</v>
      </c>
      <c r="R134" s="223">
        <f>Q134*H134</f>
        <v>0</v>
      </c>
      <c r="S134" s="223">
        <v>0</v>
      </c>
      <c r="T134" s="224">
        <f>S134*H134</f>
        <v>0</v>
      </c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R134" s="225" t="s">
        <v>205</v>
      </c>
      <c r="AT134" s="225" t="s">
        <v>200</v>
      </c>
      <c r="AU134" s="225" t="s">
        <v>82</v>
      </c>
      <c r="AY134" s="19" t="s">
        <v>198</v>
      </c>
      <c r="BE134" s="226">
        <f>IF(N134="základní",J134,0)</f>
        <v>0</v>
      </c>
      <c r="BF134" s="226">
        <f>IF(N134="snížená",J134,0)</f>
        <v>0</v>
      </c>
      <c r="BG134" s="226">
        <f>IF(N134="zákl. přenesená",J134,0)</f>
        <v>0</v>
      </c>
      <c r="BH134" s="226">
        <f>IF(N134="sníž. přenesená",J134,0)</f>
        <v>0</v>
      </c>
      <c r="BI134" s="226">
        <f>IF(N134="nulová",J134,0)</f>
        <v>0</v>
      </c>
      <c r="BJ134" s="19" t="s">
        <v>80</v>
      </c>
      <c r="BK134" s="226">
        <f>ROUND(I134*H134,2)</f>
        <v>0</v>
      </c>
      <c r="BL134" s="19" t="s">
        <v>205</v>
      </c>
      <c r="BM134" s="225" t="s">
        <v>464</v>
      </c>
    </row>
    <row r="135" s="2" customFormat="1" ht="16.5" customHeight="1">
      <c r="A135" s="40"/>
      <c r="B135" s="41"/>
      <c r="C135" s="214" t="s">
        <v>341</v>
      </c>
      <c r="D135" s="214" t="s">
        <v>200</v>
      </c>
      <c r="E135" s="215" t="s">
        <v>4041</v>
      </c>
      <c r="F135" s="216" t="s">
        <v>4042</v>
      </c>
      <c r="G135" s="217" t="s">
        <v>2162</v>
      </c>
      <c r="H135" s="218">
        <v>8</v>
      </c>
      <c r="I135" s="219"/>
      <c r="J135" s="220">
        <f>ROUND(I135*H135,2)</f>
        <v>0</v>
      </c>
      <c r="K135" s="216" t="s">
        <v>19</v>
      </c>
      <c r="L135" s="46"/>
      <c r="M135" s="221" t="s">
        <v>19</v>
      </c>
      <c r="N135" s="222" t="s">
        <v>44</v>
      </c>
      <c r="O135" s="86"/>
      <c r="P135" s="223">
        <f>O135*H135</f>
        <v>0</v>
      </c>
      <c r="Q135" s="223">
        <v>0</v>
      </c>
      <c r="R135" s="223">
        <f>Q135*H135</f>
        <v>0</v>
      </c>
      <c r="S135" s="223">
        <v>0</v>
      </c>
      <c r="T135" s="224">
        <f>S135*H135</f>
        <v>0</v>
      </c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R135" s="225" t="s">
        <v>205</v>
      </c>
      <c r="AT135" s="225" t="s">
        <v>200</v>
      </c>
      <c r="AU135" s="225" t="s">
        <v>82</v>
      </c>
      <c r="AY135" s="19" t="s">
        <v>198</v>
      </c>
      <c r="BE135" s="226">
        <f>IF(N135="základní",J135,0)</f>
        <v>0</v>
      </c>
      <c r="BF135" s="226">
        <f>IF(N135="snížená",J135,0)</f>
        <v>0</v>
      </c>
      <c r="BG135" s="226">
        <f>IF(N135="zákl. přenesená",J135,0)</f>
        <v>0</v>
      </c>
      <c r="BH135" s="226">
        <f>IF(N135="sníž. přenesená",J135,0)</f>
        <v>0</v>
      </c>
      <c r="BI135" s="226">
        <f>IF(N135="nulová",J135,0)</f>
        <v>0</v>
      </c>
      <c r="BJ135" s="19" t="s">
        <v>80</v>
      </c>
      <c r="BK135" s="226">
        <f>ROUND(I135*H135,2)</f>
        <v>0</v>
      </c>
      <c r="BL135" s="19" t="s">
        <v>205</v>
      </c>
      <c r="BM135" s="225" t="s">
        <v>482</v>
      </c>
    </row>
    <row r="136" s="2" customFormat="1" ht="16.5" customHeight="1">
      <c r="A136" s="40"/>
      <c r="B136" s="41"/>
      <c r="C136" s="214" t="s">
        <v>347</v>
      </c>
      <c r="D136" s="214" t="s">
        <v>200</v>
      </c>
      <c r="E136" s="215" t="s">
        <v>4043</v>
      </c>
      <c r="F136" s="216" t="s">
        <v>4044</v>
      </c>
      <c r="G136" s="217" t="s">
        <v>2162</v>
      </c>
      <c r="H136" s="218">
        <v>5</v>
      </c>
      <c r="I136" s="219"/>
      <c r="J136" s="220">
        <f>ROUND(I136*H136,2)</f>
        <v>0</v>
      </c>
      <c r="K136" s="216" t="s">
        <v>19</v>
      </c>
      <c r="L136" s="46"/>
      <c r="M136" s="221" t="s">
        <v>19</v>
      </c>
      <c r="N136" s="222" t="s">
        <v>44</v>
      </c>
      <c r="O136" s="86"/>
      <c r="P136" s="223">
        <f>O136*H136</f>
        <v>0</v>
      </c>
      <c r="Q136" s="223">
        <v>0</v>
      </c>
      <c r="R136" s="223">
        <f>Q136*H136</f>
        <v>0</v>
      </c>
      <c r="S136" s="223">
        <v>0</v>
      </c>
      <c r="T136" s="224">
        <f>S136*H136</f>
        <v>0</v>
      </c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R136" s="225" t="s">
        <v>205</v>
      </c>
      <c r="AT136" s="225" t="s">
        <v>200</v>
      </c>
      <c r="AU136" s="225" t="s">
        <v>82</v>
      </c>
      <c r="AY136" s="19" t="s">
        <v>198</v>
      </c>
      <c r="BE136" s="226">
        <f>IF(N136="základní",J136,0)</f>
        <v>0</v>
      </c>
      <c r="BF136" s="226">
        <f>IF(N136="snížená",J136,0)</f>
        <v>0</v>
      </c>
      <c r="BG136" s="226">
        <f>IF(N136="zákl. přenesená",J136,0)</f>
        <v>0</v>
      </c>
      <c r="BH136" s="226">
        <f>IF(N136="sníž. přenesená",J136,0)</f>
        <v>0</v>
      </c>
      <c r="BI136" s="226">
        <f>IF(N136="nulová",J136,0)</f>
        <v>0</v>
      </c>
      <c r="BJ136" s="19" t="s">
        <v>80</v>
      </c>
      <c r="BK136" s="226">
        <f>ROUND(I136*H136,2)</f>
        <v>0</v>
      </c>
      <c r="BL136" s="19" t="s">
        <v>205</v>
      </c>
      <c r="BM136" s="225" t="s">
        <v>500</v>
      </c>
    </row>
    <row r="137" s="2" customFormat="1">
      <c r="A137" s="40"/>
      <c r="B137" s="41"/>
      <c r="C137" s="42"/>
      <c r="D137" s="234" t="s">
        <v>780</v>
      </c>
      <c r="E137" s="42"/>
      <c r="F137" s="275" t="s">
        <v>4030</v>
      </c>
      <c r="G137" s="42"/>
      <c r="H137" s="42"/>
      <c r="I137" s="229"/>
      <c r="J137" s="42"/>
      <c r="K137" s="42"/>
      <c r="L137" s="46"/>
      <c r="M137" s="230"/>
      <c r="N137" s="231"/>
      <c r="O137" s="86"/>
      <c r="P137" s="86"/>
      <c r="Q137" s="86"/>
      <c r="R137" s="86"/>
      <c r="S137" s="86"/>
      <c r="T137" s="87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T137" s="19" t="s">
        <v>780</v>
      </c>
      <c r="AU137" s="19" t="s">
        <v>82</v>
      </c>
    </row>
    <row r="138" s="2" customFormat="1" ht="16.5" customHeight="1">
      <c r="A138" s="40"/>
      <c r="B138" s="41"/>
      <c r="C138" s="214" t="s">
        <v>352</v>
      </c>
      <c r="D138" s="214" t="s">
        <v>200</v>
      </c>
      <c r="E138" s="215" t="s">
        <v>4045</v>
      </c>
      <c r="F138" s="216" t="s">
        <v>4046</v>
      </c>
      <c r="G138" s="217" t="s">
        <v>2162</v>
      </c>
      <c r="H138" s="218">
        <v>3</v>
      </c>
      <c r="I138" s="219"/>
      <c r="J138" s="220">
        <f>ROUND(I138*H138,2)</f>
        <v>0</v>
      </c>
      <c r="K138" s="216" t="s">
        <v>19</v>
      </c>
      <c r="L138" s="46"/>
      <c r="M138" s="221" t="s">
        <v>19</v>
      </c>
      <c r="N138" s="222" t="s">
        <v>44</v>
      </c>
      <c r="O138" s="86"/>
      <c r="P138" s="223">
        <f>O138*H138</f>
        <v>0</v>
      </c>
      <c r="Q138" s="223">
        <v>0</v>
      </c>
      <c r="R138" s="223">
        <f>Q138*H138</f>
        <v>0</v>
      </c>
      <c r="S138" s="223">
        <v>0</v>
      </c>
      <c r="T138" s="224">
        <f>S138*H138</f>
        <v>0</v>
      </c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R138" s="225" t="s">
        <v>205</v>
      </c>
      <c r="AT138" s="225" t="s">
        <v>200</v>
      </c>
      <c r="AU138" s="225" t="s">
        <v>82</v>
      </c>
      <c r="AY138" s="19" t="s">
        <v>198</v>
      </c>
      <c r="BE138" s="226">
        <f>IF(N138="základní",J138,0)</f>
        <v>0</v>
      </c>
      <c r="BF138" s="226">
        <f>IF(N138="snížená",J138,0)</f>
        <v>0</v>
      </c>
      <c r="BG138" s="226">
        <f>IF(N138="zákl. přenesená",J138,0)</f>
        <v>0</v>
      </c>
      <c r="BH138" s="226">
        <f>IF(N138="sníž. přenesená",J138,0)</f>
        <v>0</v>
      </c>
      <c r="BI138" s="226">
        <f>IF(N138="nulová",J138,0)</f>
        <v>0</v>
      </c>
      <c r="BJ138" s="19" t="s">
        <v>80</v>
      </c>
      <c r="BK138" s="226">
        <f>ROUND(I138*H138,2)</f>
        <v>0</v>
      </c>
      <c r="BL138" s="19" t="s">
        <v>205</v>
      </c>
      <c r="BM138" s="225" t="s">
        <v>508</v>
      </c>
    </row>
    <row r="139" s="2" customFormat="1">
      <c r="A139" s="40"/>
      <c r="B139" s="41"/>
      <c r="C139" s="42"/>
      <c r="D139" s="234" t="s">
        <v>780</v>
      </c>
      <c r="E139" s="42"/>
      <c r="F139" s="275" t="s">
        <v>4030</v>
      </c>
      <c r="G139" s="42"/>
      <c r="H139" s="42"/>
      <c r="I139" s="229"/>
      <c r="J139" s="42"/>
      <c r="K139" s="42"/>
      <c r="L139" s="46"/>
      <c r="M139" s="230"/>
      <c r="N139" s="231"/>
      <c r="O139" s="86"/>
      <c r="P139" s="86"/>
      <c r="Q139" s="86"/>
      <c r="R139" s="86"/>
      <c r="S139" s="86"/>
      <c r="T139" s="87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T139" s="19" t="s">
        <v>780</v>
      </c>
      <c r="AU139" s="19" t="s">
        <v>82</v>
      </c>
    </row>
    <row r="140" s="2" customFormat="1" ht="24.15" customHeight="1">
      <c r="A140" s="40"/>
      <c r="B140" s="41"/>
      <c r="C140" s="214" t="s">
        <v>358</v>
      </c>
      <c r="D140" s="214" t="s">
        <v>200</v>
      </c>
      <c r="E140" s="215" t="s">
        <v>4047</v>
      </c>
      <c r="F140" s="216" t="s">
        <v>4048</v>
      </c>
      <c r="G140" s="217" t="s">
        <v>2162</v>
      </c>
      <c r="H140" s="218">
        <v>10</v>
      </c>
      <c r="I140" s="219"/>
      <c r="J140" s="220">
        <f>ROUND(I140*H140,2)</f>
        <v>0</v>
      </c>
      <c r="K140" s="216" t="s">
        <v>19</v>
      </c>
      <c r="L140" s="46"/>
      <c r="M140" s="221" t="s">
        <v>19</v>
      </c>
      <c r="N140" s="222" t="s">
        <v>44</v>
      </c>
      <c r="O140" s="86"/>
      <c r="P140" s="223">
        <f>O140*H140</f>
        <v>0</v>
      </c>
      <c r="Q140" s="223">
        <v>0</v>
      </c>
      <c r="R140" s="223">
        <f>Q140*H140</f>
        <v>0</v>
      </c>
      <c r="S140" s="223">
        <v>0</v>
      </c>
      <c r="T140" s="224">
        <f>S140*H140</f>
        <v>0</v>
      </c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R140" s="225" t="s">
        <v>205</v>
      </c>
      <c r="AT140" s="225" t="s">
        <v>200</v>
      </c>
      <c r="AU140" s="225" t="s">
        <v>82</v>
      </c>
      <c r="AY140" s="19" t="s">
        <v>198</v>
      </c>
      <c r="BE140" s="226">
        <f>IF(N140="základní",J140,0)</f>
        <v>0</v>
      </c>
      <c r="BF140" s="226">
        <f>IF(N140="snížená",J140,0)</f>
        <v>0</v>
      </c>
      <c r="BG140" s="226">
        <f>IF(N140="zákl. přenesená",J140,0)</f>
        <v>0</v>
      </c>
      <c r="BH140" s="226">
        <f>IF(N140="sníž. přenesená",J140,0)</f>
        <v>0</v>
      </c>
      <c r="BI140" s="226">
        <f>IF(N140="nulová",J140,0)</f>
        <v>0</v>
      </c>
      <c r="BJ140" s="19" t="s">
        <v>80</v>
      </c>
      <c r="BK140" s="226">
        <f>ROUND(I140*H140,2)</f>
        <v>0</v>
      </c>
      <c r="BL140" s="19" t="s">
        <v>205</v>
      </c>
      <c r="BM140" s="225" t="s">
        <v>517</v>
      </c>
    </row>
    <row r="141" s="2" customFormat="1">
      <c r="A141" s="40"/>
      <c r="B141" s="41"/>
      <c r="C141" s="42"/>
      <c r="D141" s="234" t="s">
        <v>780</v>
      </c>
      <c r="E141" s="42"/>
      <c r="F141" s="275" t="s">
        <v>4030</v>
      </c>
      <c r="G141" s="42"/>
      <c r="H141" s="42"/>
      <c r="I141" s="229"/>
      <c r="J141" s="42"/>
      <c r="K141" s="42"/>
      <c r="L141" s="46"/>
      <c r="M141" s="230"/>
      <c r="N141" s="231"/>
      <c r="O141" s="86"/>
      <c r="P141" s="86"/>
      <c r="Q141" s="86"/>
      <c r="R141" s="86"/>
      <c r="S141" s="86"/>
      <c r="T141" s="87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T141" s="19" t="s">
        <v>780</v>
      </c>
      <c r="AU141" s="19" t="s">
        <v>82</v>
      </c>
    </row>
    <row r="142" s="2" customFormat="1" ht="21.75" customHeight="1">
      <c r="A142" s="40"/>
      <c r="B142" s="41"/>
      <c r="C142" s="214" t="s">
        <v>365</v>
      </c>
      <c r="D142" s="214" t="s">
        <v>200</v>
      </c>
      <c r="E142" s="215" t="s">
        <v>4049</v>
      </c>
      <c r="F142" s="216" t="s">
        <v>4050</v>
      </c>
      <c r="G142" s="217" t="s">
        <v>2162</v>
      </c>
      <c r="H142" s="218">
        <v>160</v>
      </c>
      <c r="I142" s="219"/>
      <c r="J142" s="220">
        <f>ROUND(I142*H142,2)</f>
        <v>0</v>
      </c>
      <c r="K142" s="216" t="s">
        <v>19</v>
      </c>
      <c r="L142" s="46"/>
      <c r="M142" s="221" t="s">
        <v>19</v>
      </c>
      <c r="N142" s="222" t="s">
        <v>44</v>
      </c>
      <c r="O142" s="86"/>
      <c r="P142" s="223">
        <f>O142*H142</f>
        <v>0</v>
      </c>
      <c r="Q142" s="223">
        <v>0</v>
      </c>
      <c r="R142" s="223">
        <f>Q142*H142</f>
        <v>0</v>
      </c>
      <c r="S142" s="223">
        <v>0</v>
      </c>
      <c r="T142" s="224">
        <f>S142*H142</f>
        <v>0</v>
      </c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R142" s="225" t="s">
        <v>205</v>
      </c>
      <c r="AT142" s="225" t="s">
        <v>200</v>
      </c>
      <c r="AU142" s="225" t="s">
        <v>82</v>
      </c>
      <c r="AY142" s="19" t="s">
        <v>198</v>
      </c>
      <c r="BE142" s="226">
        <f>IF(N142="základní",J142,0)</f>
        <v>0</v>
      </c>
      <c r="BF142" s="226">
        <f>IF(N142="snížená",J142,0)</f>
        <v>0</v>
      </c>
      <c r="BG142" s="226">
        <f>IF(N142="zákl. přenesená",J142,0)</f>
        <v>0</v>
      </c>
      <c r="BH142" s="226">
        <f>IF(N142="sníž. přenesená",J142,0)</f>
        <v>0</v>
      </c>
      <c r="BI142" s="226">
        <f>IF(N142="nulová",J142,0)</f>
        <v>0</v>
      </c>
      <c r="BJ142" s="19" t="s">
        <v>80</v>
      </c>
      <c r="BK142" s="226">
        <f>ROUND(I142*H142,2)</f>
        <v>0</v>
      </c>
      <c r="BL142" s="19" t="s">
        <v>205</v>
      </c>
      <c r="BM142" s="225" t="s">
        <v>560</v>
      </c>
    </row>
    <row r="143" s="2" customFormat="1">
      <c r="A143" s="40"/>
      <c r="B143" s="41"/>
      <c r="C143" s="42"/>
      <c r="D143" s="234" t="s">
        <v>780</v>
      </c>
      <c r="E143" s="42"/>
      <c r="F143" s="275" t="s">
        <v>4053</v>
      </c>
      <c r="G143" s="42"/>
      <c r="H143" s="42"/>
      <c r="I143" s="229"/>
      <c r="J143" s="42"/>
      <c r="K143" s="42"/>
      <c r="L143" s="46"/>
      <c r="M143" s="230"/>
      <c r="N143" s="231"/>
      <c r="O143" s="86"/>
      <c r="P143" s="86"/>
      <c r="Q143" s="86"/>
      <c r="R143" s="86"/>
      <c r="S143" s="86"/>
      <c r="T143" s="87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T143" s="19" t="s">
        <v>780</v>
      </c>
      <c r="AU143" s="19" t="s">
        <v>82</v>
      </c>
    </row>
    <row r="144" s="2" customFormat="1" ht="24.15" customHeight="1">
      <c r="A144" s="40"/>
      <c r="B144" s="41"/>
      <c r="C144" s="214" t="s">
        <v>371</v>
      </c>
      <c r="D144" s="214" t="s">
        <v>200</v>
      </c>
      <c r="E144" s="215" t="s">
        <v>4051</v>
      </c>
      <c r="F144" s="216" t="s">
        <v>4052</v>
      </c>
      <c r="G144" s="217" t="s">
        <v>2162</v>
      </c>
      <c r="H144" s="218">
        <v>5</v>
      </c>
      <c r="I144" s="219"/>
      <c r="J144" s="220">
        <f>ROUND(I144*H144,2)</f>
        <v>0</v>
      </c>
      <c r="K144" s="216" t="s">
        <v>19</v>
      </c>
      <c r="L144" s="46"/>
      <c r="M144" s="221" t="s">
        <v>19</v>
      </c>
      <c r="N144" s="222" t="s">
        <v>44</v>
      </c>
      <c r="O144" s="86"/>
      <c r="P144" s="223">
        <f>O144*H144</f>
        <v>0</v>
      </c>
      <c r="Q144" s="223">
        <v>0</v>
      </c>
      <c r="R144" s="223">
        <f>Q144*H144</f>
        <v>0</v>
      </c>
      <c r="S144" s="223">
        <v>0</v>
      </c>
      <c r="T144" s="224">
        <f>S144*H144</f>
        <v>0</v>
      </c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R144" s="225" t="s">
        <v>205</v>
      </c>
      <c r="AT144" s="225" t="s">
        <v>200</v>
      </c>
      <c r="AU144" s="225" t="s">
        <v>82</v>
      </c>
      <c r="AY144" s="19" t="s">
        <v>198</v>
      </c>
      <c r="BE144" s="226">
        <f>IF(N144="základní",J144,0)</f>
        <v>0</v>
      </c>
      <c r="BF144" s="226">
        <f>IF(N144="snížená",J144,0)</f>
        <v>0</v>
      </c>
      <c r="BG144" s="226">
        <f>IF(N144="zákl. přenesená",J144,0)</f>
        <v>0</v>
      </c>
      <c r="BH144" s="226">
        <f>IF(N144="sníž. přenesená",J144,0)</f>
        <v>0</v>
      </c>
      <c r="BI144" s="226">
        <f>IF(N144="nulová",J144,0)</f>
        <v>0</v>
      </c>
      <c r="BJ144" s="19" t="s">
        <v>80</v>
      </c>
      <c r="BK144" s="226">
        <f>ROUND(I144*H144,2)</f>
        <v>0</v>
      </c>
      <c r="BL144" s="19" t="s">
        <v>205</v>
      </c>
      <c r="BM144" s="225" t="s">
        <v>574</v>
      </c>
    </row>
    <row r="145" s="2" customFormat="1">
      <c r="A145" s="40"/>
      <c r="B145" s="41"/>
      <c r="C145" s="42"/>
      <c r="D145" s="234" t="s">
        <v>780</v>
      </c>
      <c r="E145" s="42"/>
      <c r="F145" s="275" t="s">
        <v>4053</v>
      </c>
      <c r="G145" s="42"/>
      <c r="H145" s="42"/>
      <c r="I145" s="229"/>
      <c r="J145" s="42"/>
      <c r="K145" s="42"/>
      <c r="L145" s="46"/>
      <c r="M145" s="230"/>
      <c r="N145" s="231"/>
      <c r="O145" s="86"/>
      <c r="P145" s="86"/>
      <c r="Q145" s="86"/>
      <c r="R145" s="86"/>
      <c r="S145" s="86"/>
      <c r="T145" s="87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T145" s="19" t="s">
        <v>780</v>
      </c>
      <c r="AU145" s="19" t="s">
        <v>82</v>
      </c>
    </row>
    <row r="146" s="2" customFormat="1" ht="16.5" customHeight="1">
      <c r="A146" s="40"/>
      <c r="B146" s="41"/>
      <c r="C146" s="214" t="s">
        <v>376</v>
      </c>
      <c r="D146" s="214" t="s">
        <v>200</v>
      </c>
      <c r="E146" s="215" t="s">
        <v>4054</v>
      </c>
      <c r="F146" s="216" t="s">
        <v>4055</v>
      </c>
      <c r="G146" s="217" t="s">
        <v>2162</v>
      </c>
      <c r="H146" s="218">
        <v>160</v>
      </c>
      <c r="I146" s="219"/>
      <c r="J146" s="220">
        <f>ROUND(I146*H146,2)</f>
        <v>0</v>
      </c>
      <c r="K146" s="216" t="s">
        <v>19</v>
      </c>
      <c r="L146" s="46"/>
      <c r="M146" s="221" t="s">
        <v>19</v>
      </c>
      <c r="N146" s="222" t="s">
        <v>44</v>
      </c>
      <c r="O146" s="86"/>
      <c r="P146" s="223">
        <f>O146*H146</f>
        <v>0</v>
      </c>
      <c r="Q146" s="223">
        <v>0</v>
      </c>
      <c r="R146" s="223">
        <f>Q146*H146</f>
        <v>0</v>
      </c>
      <c r="S146" s="223">
        <v>0</v>
      </c>
      <c r="T146" s="224">
        <f>S146*H146</f>
        <v>0</v>
      </c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R146" s="225" t="s">
        <v>205</v>
      </c>
      <c r="AT146" s="225" t="s">
        <v>200</v>
      </c>
      <c r="AU146" s="225" t="s">
        <v>82</v>
      </c>
      <c r="AY146" s="19" t="s">
        <v>198</v>
      </c>
      <c r="BE146" s="226">
        <f>IF(N146="základní",J146,0)</f>
        <v>0</v>
      </c>
      <c r="BF146" s="226">
        <f>IF(N146="snížená",J146,0)</f>
        <v>0</v>
      </c>
      <c r="BG146" s="226">
        <f>IF(N146="zákl. přenesená",J146,0)</f>
        <v>0</v>
      </c>
      <c r="BH146" s="226">
        <f>IF(N146="sníž. přenesená",J146,0)</f>
        <v>0</v>
      </c>
      <c r="BI146" s="226">
        <f>IF(N146="nulová",J146,0)</f>
        <v>0</v>
      </c>
      <c r="BJ146" s="19" t="s">
        <v>80</v>
      </c>
      <c r="BK146" s="226">
        <f>ROUND(I146*H146,2)</f>
        <v>0</v>
      </c>
      <c r="BL146" s="19" t="s">
        <v>205</v>
      </c>
      <c r="BM146" s="225" t="s">
        <v>588</v>
      </c>
    </row>
    <row r="147" s="2" customFormat="1">
      <c r="A147" s="40"/>
      <c r="B147" s="41"/>
      <c r="C147" s="42"/>
      <c r="D147" s="234" t="s">
        <v>780</v>
      </c>
      <c r="E147" s="42"/>
      <c r="F147" s="275" t="s">
        <v>4053</v>
      </c>
      <c r="G147" s="42"/>
      <c r="H147" s="42"/>
      <c r="I147" s="229"/>
      <c r="J147" s="42"/>
      <c r="K147" s="42"/>
      <c r="L147" s="46"/>
      <c r="M147" s="230"/>
      <c r="N147" s="231"/>
      <c r="O147" s="86"/>
      <c r="P147" s="86"/>
      <c r="Q147" s="86"/>
      <c r="R147" s="86"/>
      <c r="S147" s="86"/>
      <c r="T147" s="87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T147" s="19" t="s">
        <v>780</v>
      </c>
      <c r="AU147" s="19" t="s">
        <v>82</v>
      </c>
    </row>
    <row r="148" s="2" customFormat="1" ht="16.5" customHeight="1">
      <c r="A148" s="40"/>
      <c r="B148" s="41"/>
      <c r="C148" s="214" t="s">
        <v>382</v>
      </c>
      <c r="D148" s="214" t="s">
        <v>200</v>
      </c>
      <c r="E148" s="215" t="s">
        <v>4056</v>
      </c>
      <c r="F148" s="216" t="s">
        <v>4057</v>
      </c>
      <c r="G148" s="217" t="s">
        <v>1459</v>
      </c>
      <c r="H148" s="218">
        <v>3</v>
      </c>
      <c r="I148" s="219"/>
      <c r="J148" s="220">
        <f>ROUND(I148*H148,2)</f>
        <v>0</v>
      </c>
      <c r="K148" s="216" t="s">
        <v>19</v>
      </c>
      <c r="L148" s="46"/>
      <c r="M148" s="221" t="s">
        <v>19</v>
      </c>
      <c r="N148" s="222" t="s">
        <v>44</v>
      </c>
      <c r="O148" s="86"/>
      <c r="P148" s="223">
        <f>O148*H148</f>
        <v>0</v>
      </c>
      <c r="Q148" s="223">
        <v>0</v>
      </c>
      <c r="R148" s="223">
        <f>Q148*H148</f>
        <v>0</v>
      </c>
      <c r="S148" s="223">
        <v>0</v>
      </c>
      <c r="T148" s="224">
        <f>S148*H148</f>
        <v>0</v>
      </c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R148" s="225" t="s">
        <v>205</v>
      </c>
      <c r="AT148" s="225" t="s">
        <v>200</v>
      </c>
      <c r="AU148" s="225" t="s">
        <v>82</v>
      </c>
      <c r="AY148" s="19" t="s">
        <v>198</v>
      </c>
      <c r="BE148" s="226">
        <f>IF(N148="základní",J148,0)</f>
        <v>0</v>
      </c>
      <c r="BF148" s="226">
        <f>IF(N148="snížená",J148,0)</f>
        <v>0</v>
      </c>
      <c r="BG148" s="226">
        <f>IF(N148="zákl. přenesená",J148,0)</f>
        <v>0</v>
      </c>
      <c r="BH148" s="226">
        <f>IF(N148="sníž. přenesená",J148,0)</f>
        <v>0</v>
      </c>
      <c r="BI148" s="226">
        <f>IF(N148="nulová",J148,0)</f>
        <v>0</v>
      </c>
      <c r="BJ148" s="19" t="s">
        <v>80</v>
      </c>
      <c r="BK148" s="226">
        <f>ROUND(I148*H148,2)</f>
        <v>0</v>
      </c>
      <c r="BL148" s="19" t="s">
        <v>205</v>
      </c>
      <c r="BM148" s="225" t="s">
        <v>605</v>
      </c>
    </row>
    <row r="149" s="2" customFormat="1" ht="16.5" customHeight="1">
      <c r="A149" s="40"/>
      <c r="B149" s="41"/>
      <c r="C149" s="214" t="s">
        <v>388</v>
      </c>
      <c r="D149" s="214" t="s">
        <v>200</v>
      </c>
      <c r="E149" s="215" t="s">
        <v>3919</v>
      </c>
      <c r="F149" s="216" t="s">
        <v>3902</v>
      </c>
      <c r="G149" s="217" t="s">
        <v>1459</v>
      </c>
      <c r="H149" s="218">
        <v>3</v>
      </c>
      <c r="I149" s="219"/>
      <c r="J149" s="220">
        <f>ROUND(I149*H149,2)</f>
        <v>0</v>
      </c>
      <c r="K149" s="216" t="s">
        <v>19</v>
      </c>
      <c r="L149" s="46"/>
      <c r="M149" s="221" t="s">
        <v>19</v>
      </c>
      <c r="N149" s="222" t="s">
        <v>44</v>
      </c>
      <c r="O149" s="86"/>
      <c r="P149" s="223">
        <f>O149*H149</f>
        <v>0</v>
      </c>
      <c r="Q149" s="223">
        <v>0</v>
      </c>
      <c r="R149" s="223">
        <f>Q149*H149</f>
        <v>0</v>
      </c>
      <c r="S149" s="223">
        <v>0</v>
      </c>
      <c r="T149" s="224">
        <f>S149*H149</f>
        <v>0</v>
      </c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R149" s="225" t="s">
        <v>205</v>
      </c>
      <c r="AT149" s="225" t="s">
        <v>200</v>
      </c>
      <c r="AU149" s="225" t="s">
        <v>82</v>
      </c>
      <c r="AY149" s="19" t="s">
        <v>198</v>
      </c>
      <c r="BE149" s="226">
        <f>IF(N149="základní",J149,0)</f>
        <v>0</v>
      </c>
      <c r="BF149" s="226">
        <f>IF(N149="snížená",J149,0)</f>
        <v>0</v>
      </c>
      <c r="BG149" s="226">
        <f>IF(N149="zákl. přenesená",J149,0)</f>
        <v>0</v>
      </c>
      <c r="BH149" s="226">
        <f>IF(N149="sníž. přenesená",J149,0)</f>
        <v>0</v>
      </c>
      <c r="BI149" s="226">
        <f>IF(N149="nulová",J149,0)</f>
        <v>0</v>
      </c>
      <c r="BJ149" s="19" t="s">
        <v>80</v>
      </c>
      <c r="BK149" s="226">
        <f>ROUND(I149*H149,2)</f>
        <v>0</v>
      </c>
      <c r="BL149" s="19" t="s">
        <v>205</v>
      </c>
      <c r="BM149" s="225" t="s">
        <v>619</v>
      </c>
    </row>
    <row r="150" s="2" customFormat="1">
      <c r="A150" s="40"/>
      <c r="B150" s="41"/>
      <c r="C150" s="42"/>
      <c r="D150" s="234" t="s">
        <v>780</v>
      </c>
      <c r="E150" s="42"/>
      <c r="F150" s="275" t="s">
        <v>4058</v>
      </c>
      <c r="G150" s="42"/>
      <c r="H150" s="42"/>
      <c r="I150" s="229"/>
      <c r="J150" s="42"/>
      <c r="K150" s="42"/>
      <c r="L150" s="46"/>
      <c r="M150" s="230"/>
      <c r="N150" s="231"/>
      <c r="O150" s="86"/>
      <c r="P150" s="86"/>
      <c r="Q150" s="86"/>
      <c r="R150" s="86"/>
      <c r="S150" s="86"/>
      <c r="T150" s="87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T150" s="19" t="s">
        <v>780</v>
      </c>
      <c r="AU150" s="19" t="s">
        <v>82</v>
      </c>
    </row>
    <row r="151" s="12" customFormat="1" ht="25.92" customHeight="1">
      <c r="A151" s="12"/>
      <c r="B151" s="198"/>
      <c r="C151" s="199"/>
      <c r="D151" s="200" t="s">
        <v>72</v>
      </c>
      <c r="E151" s="201" t="s">
        <v>3867</v>
      </c>
      <c r="F151" s="201" t="s">
        <v>3976</v>
      </c>
      <c r="G151" s="199"/>
      <c r="H151" s="199"/>
      <c r="I151" s="202"/>
      <c r="J151" s="203">
        <f>BK151</f>
        <v>0</v>
      </c>
      <c r="K151" s="199"/>
      <c r="L151" s="204"/>
      <c r="M151" s="205"/>
      <c r="N151" s="206"/>
      <c r="O151" s="206"/>
      <c r="P151" s="207">
        <f>P152+P165</f>
        <v>0</v>
      </c>
      <c r="Q151" s="206"/>
      <c r="R151" s="207">
        <f>R152+R165</f>
        <v>0</v>
      </c>
      <c r="S151" s="206"/>
      <c r="T151" s="208">
        <f>T152+T165</f>
        <v>0</v>
      </c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R151" s="209" t="s">
        <v>80</v>
      </c>
      <c r="AT151" s="210" t="s">
        <v>72</v>
      </c>
      <c r="AU151" s="210" t="s">
        <v>73</v>
      </c>
      <c r="AY151" s="209" t="s">
        <v>198</v>
      </c>
      <c r="BK151" s="211">
        <f>BK152+BK165</f>
        <v>0</v>
      </c>
    </row>
    <row r="152" s="12" customFormat="1" ht="22.8" customHeight="1">
      <c r="A152" s="12"/>
      <c r="B152" s="198"/>
      <c r="C152" s="199"/>
      <c r="D152" s="200" t="s">
        <v>72</v>
      </c>
      <c r="E152" s="212" t="s">
        <v>3871</v>
      </c>
      <c r="F152" s="212" t="s">
        <v>4063</v>
      </c>
      <c r="G152" s="199"/>
      <c r="H152" s="199"/>
      <c r="I152" s="202"/>
      <c r="J152" s="213">
        <f>BK152</f>
        <v>0</v>
      </c>
      <c r="K152" s="199"/>
      <c r="L152" s="204"/>
      <c r="M152" s="205"/>
      <c r="N152" s="206"/>
      <c r="O152" s="206"/>
      <c r="P152" s="207">
        <f>SUM(P153:P164)</f>
        <v>0</v>
      </c>
      <c r="Q152" s="206"/>
      <c r="R152" s="207">
        <f>SUM(R153:R164)</f>
        <v>0</v>
      </c>
      <c r="S152" s="206"/>
      <c r="T152" s="208">
        <f>SUM(T153:T164)</f>
        <v>0</v>
      </c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R152" s="209" t="s">
        <v>80</v>
      </c>
      <c r="AT152" s="210" t="s">
        <v>72</v>
      </c>
      <c r="AU152" s="210" t="s">
        <v>80</v>
      </c>
      <c r="AY152" s="209" t="s">
        <v>198</v>
      </c>
      <c r="BK152" s="211">
        <f>SUM(BK153:BK164)</f>
        <v>0</v>
      </c>
    </row>
    <row r="153" s="2" customFormat="1" ht="24.15" customHeight="1">
      <c r="A153" s="40"/>
      <c r="B153" s="41"/>
      <c r="C153" s="214" t="s">
        <v>394</v>
      </c>
      <c r="D153" s="214" t="s">
        <v>200</v>
      </c>
      <c r="E153" s="215" t="s">
        <v>4064</v>
      </c>
      <c r="F153" s="216" t="s">
        <v>4065</v>
      </c>
      <c r="G153" s="217" t="s">
        <v>237</v>
      </c>
      <c r="H153" s="218">
        <v>270</v>
      </c>
      <c r="I153" s="219"/>
      <c r="J153" s="220">
        <f>ROUND(I153*H153,2)</f>
        <v>0</v>
      </c>
      <c r="K153" s="216" t="s">
        <v>19</v>
      </c>
      <c r="L153" s="46"/>
      <c r="M153" s="221" t="s">
        <v>19</v>
      </c>
      <c r="N153" s="222" t="s">
        <v>44</v>
      </c>
      <c r="O153" s="86"/>
      <c r="P153" s="223">
        <f>O153*H153</f>
        <v>0</v>
      </c>
      <c r="Q153" s="223">
        <v>0</v>
      </c>
      <c r="R153" s="223">
        <f>Q153*H153</f>
        <v>0</v>
      </c>
      <c r="S153" s="223">
        <v>0</v>
      </c>
      <c r="T153" s="224">
        <f>S153*H153</f>
        <v>0</v>
      </c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R153" s="225" t="s">
        <v>205</v>
      </c>
      <c r="AT153" s="225" t="s">
        <v>200</v>
      </c>
      <c r="AU153" s="225" t="s">
        <v>82</v>
      </c>
      <c r="AY153" s="19" t="s">
        <v>198</v>
      </c>
      <c r="BE153" s="226">
        <f>IF(N153="základní",J153,0)</f>
        <v>0</v>
      </c>
      <c r="BF153" s="226">
        <f>IF(N153="snížená",J153,0)</f>
        <v>0</v>
      </c>
      <c r="BG153" s="226">
        <f>IF(N153="zákl. přenesená",J153,0)</f>
        <v>0</v>
      </c>
      <c r="BH153" s="226">
        <f>IF(N153="sníž. přenesená",J153,0)</f>
        <v>0</v>
      </c>
      <c r="BI153" s="226">
        <f>IF(N153="nulová",J153,0)</f>
        <v>0</v>
      </c>
      <c r="BJ153" s="19" t="s">
        <v>80</v>
      </c>
      <c r="BK153" s="226">
        <f>ROUND(I153*H153,2)</f>
        <v>0</v>
      </c>
      <c r="BL153" s="19" t="s">
        <v>205</v>
      </c>
      <c r="BM153" s="225" t="s">
        <v>634</v>
      </c>
    </row>
    <row r="154" s="2" customFormat="1">
      <c r="A154" s="40"/>
      <c r="B154" s="41"/>
      <c r="C154" s="42"/>
      <c r="D154" s="234" t="s">
        <v>780</v>
      </c>
      <c r="E154" s="42"/>
      <c r="F154" s="275" t="s">
        <v>4053</v>
      </c>
      <c r="G154" s="42"/>
      <c r="H154" s="42"/>
      <c r="I154" s="229"/>
      <c r="J154" s="42"/>
      <c r="K154" s="42"/>
      <c r="L154" s="46"/>
      <c r="M154" s="230"/>
      <c r="N154" s="231"/>
      <c r="O154" s="86"/>
      <c r="P154" s="86"/>
      <c r="Q154" s="86"/>
      <c r="R154" s="86"/>
      <c r="S154" s="86"/>
      <c r="T154" s="87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T154" s="19" t="s">
        <v>780</v>
      </c>
      <c r="AU154" s="19" t="s">
        <v>82</v>
      </c>
    </row>
    <row r="155" s="13" customFormat="1">
      <c r="A155" s="13"/>
      <c r="B155" s="232"/>
      <c r="C155" s="233"/>
      <c r="D155" s="234" t="s">
        <v>218</v>
      </c>
      <c r="E155" s="235" t="s">
        <v>19</v>
      </c>
      <c r="F155" s="236" t="s">
        <v>4066</v>
      </c>
      <c r="G155" s="233"/>
      <c r="H155" s="237">
        <v>30</v>
      </c>
      <c r="I155" s="238"/>
      <c r="J155" s="233"/>
      <c r="K155" s="233"/>
      <c r="L155" s="239"/>
      <c r="M155" s="240"/>
      <c r="N155" s="241"/>
      <c r="O155" s="241"/>
      <c r="P155" s="241"/>
      <c r="Q155" s="241"/>
      <c r="R155" s="241"/>
      <c r="S155" s="241"/>
      <c r="T155" s="24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218</v>
      </c>
      <c r="AU155" s="243" t="s">
        <v>82</v>
      </c>
      <c r="AV155" s="13" t="s">
        <v>82</v>
      </c>
      <c r="AW155" s="13" t="s">
        <v>35</v>
      </c>
      <c r="AX155" s="13" t="s">
        <v>73</v>
      </c>
      <c r="AY155" s="243" t="s">
        <v>198</v>
      </c>
    </row>
    <row r="156" s="13" customFormat="1">
      <c r="A156" s="13"/>
      <c r="B156" s="232"/>
      <c r="C156" s="233"/>
      <c r="D156" s="234" t="s">
        <v>218</v>
      </c>
      <c r="E156" s="235" t="s">
        <v>19</v>
      </c>
      <c r="F156" s="236" t="s">
        <v>4067</v>
      </c>
      <c r="G156" s="233"/>
      <c r="H156" s="237">
        <v>40</v>
      </c>
      <c r="I156" s="238"/>
      <c r="J156" s="233"/>
      <c r="K156" s="233"/>
      <c r="L156" s="239"/>
      <c r="M156" s="240"/>
      <c r="N156" s="241"/>
      <c r="O156" s="241"/>
      <c r="P156" s="241"/>
      <c r="Q156" s="241"/>
      <c r="R156" s="241"/>
      <c r="S156" s="241"/>
      <c r="T156" s="24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218</v>
      </c>
      <c r="AU156" s="243" t="s">
        <v>82</v>
      </c>
      <c r="AV156" s="13" t="s">
        <v>82</v>
      </c>
      <c r="AW156" s="13" t="s">
        <v>35</v>
      </c>
      <c r="AX156" s="13" t="s">
        <v>73</v>
      </c>
      <c r="AY156" s="243" t="s">
        <v>198</v>
      </c>
    </row>
    <row r="157" s="13" customFormat="1">
      <c r="A157" s="13"/>
      <c r="B157" s="232"/>
      <c r="C157" s="233"/>
      <c r="D157" s="234" t="s">
        <v>218</v>
      </c>
      <c r="E157" s="235" t="s">
        <v>19</v>
      </c>
      <c r="F157" s="236" t="s">
        <v>4068</v>
      </c>
      <c r="G157" s="233"/>
      <c r="H157" s="237">
        <v>60</v>
      </c>
      <c r="I157" s="238"/>
      <c r="J157" s="233"/>
      <c r="K157" s="233"/>
      <c r="L157" s="239"/>
      <c r="M157" s="240"/>
      <c r="N157" s="241"/>
      <c r="O157" s="241"/>
      <c r="P157" s="241"/>
      <c r="Q157" s="241"/>
      <c r="R157" s="241"/>
      <c r="S157" s="241"/>
      <c r="T157" s="242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3" t="s">
        <v>218</v>
      </c>
      <c r="AU157" s="243" t="s">
        <v>82</v>
      </c>
      <c r="AV157" s="13" t="s">
        <v>82</v>
      </c>
      <c r="AW157" s="13" t="s">
        <v>35</v>
      </c>
      <c r="AX157" s="13" t="s">
        <v>73</v>
      </c>
      <c r="AY157" s="243" t="s">
        <v>198</v>
      </c>
    </row>
    <row r="158" s="13" customFormat="1">
      <c r="A158" s="13"/>
      <c r="B158" s="232"/>
      <c r="C158" s="233"/>
      <c r="D158" s="234" t="s">
        <v>218</v>
      </c>
      <c r="E158" s="235" t="s">
        <v>19</v>
      </c>
      <c r="F158" s="236" t="s">
        <v>4069</v>
      </c>
      <c r="G158" s="233"/>
      <c r="H158" s="237">
        <v>40</v>
      </c>
      <c r="I158" s="238"/>
      <c r="J158" s="233"/>
      <c r="K158" s="233"/>
      <c r="L158" s="239"/>
      <c r="M158" s="240"/>
      <c r="N158" s="241"/>
      <c r="O158" s="241"/>
      <c r="P158" s="241"/>
      <c r="Q158" s="241"/>
      <c r="R158" s="241"/>
      <c r="S158" s="241"/>
      <c r="T158" s="242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3" t="s">
        <v>218</v>
      </c>
      <c r="AU158" s="243" t="s">
        <v>82</v>
      </c>
      <c r="AV158" s="13" t="s">
        <v>82</v>
      </c>
      <c r="AW158" s="13" t="s">
        <v>35</v>
      </c>
      <c r="AX158" s="13" t="s">
        <v>73</v>
      </c>
      <c r="AY158" s="243" t="s">
        <v>198</v>
      </c>
    </row>
    <row r="159" s="13" customFormat="1">
      <c r="A159" s="13"/>
      <c r="B159" s="232"/>
      <c r="C159" s="233"/>
      <c r="D159" s="234" t="s">
        <v>218</v>
      </c>
      <c r="E159" s="235" t="s">
        <v>19</v>
      </c>
      <c r="F159" s="236" t="s">
        <v>4070</v>
      </c>
      <c r="G159" s="233"/>
      <c r="H159" s="237">
        <v>60</v>
      </c>
      <c r="I159" s="238"/>
      <c r="J159" s="233"/>
      <c r="K159" s="233"/>
      <c r="L159" s="239"/>
      <c r="M159" s="240"/>
      <c r="N159" s="241"/>
      <c r="O159" s="241"/>
      <c r="P159" s="241"/>
      <c r="Q159" s="241"/>
      <c r="R159" s="241"/>
      <c r="S159" s="241"/>
      <c r="T159" s="24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3" t="s">
        <v>218</v>
      </c>
      <c r="AU159" s="243" t="s">
        <v>82</v>
      </c>
      <c r="AV159" s="13" t="s">
        <v>82</v>
      </c>
      <c r="AW159" s="13" t="s">
        <v>35</v>
      </c>
      <c r="AX159" s="13" t="s">
        <v>73</v>
      </c>
      <c r="AY159" s="243" t="s">
        <v>198</v>
      </c>
    </row>
    <row r="160" s="13" customFormat="1">
      <c r="A160" s="13"/>
      <c r="B160" s="232"/>
      <c r="C160" s="233"/>
      <c r="D160" s="234" t="s">
        <v>218</v>
      </c>
      <c r="E160" s="235" t="s">
        <v>19</v>
      </c>
      <c r="F160" s="236" t="s">
        <v>4071</v>
      </c>
      <c r="G160" s="233"/>
      <c r="H160" s="237">
        <v>40</v>
      </c>
      <c r="I160" s="238"/>
      <c r="J160" s="233"/>
      <c r="K160" s="233"/>
      <c r="L160" s="239"/>
      <c r="M160" s="240"/>
      <c r="N160" s="241"/>
      <c r="O160" s="241"/>
      <c r="P160" s="241"/>
      <c r="Q160" s="241"/>
      <c r="R160" s="241"/>
      <c r="S160" s="241"/>
      <c r="T160" s="24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3" t="s">
        <v>218</v>
      </c>
      <c r="AU160" s="243" t="s">
        <v>82</v>
      </c>
      <c r="AV160" s="13" t="s">
        <v>82</v>
      </c>
      <c r="AW160" s="13" t="s">
        <v>35</v>
      </c>
      <c r="AX160" s="13" t="s">
        <v>73</v>
      </c>
      <c r="AY160" s="243" t="s">
        <v>198</v>
      </c>
    </row>
    <row r="161" s="14" customFormat="1">
      <c r="A161" s="14"/>
      <c r="B161" s="244"/>
      <c r="C161" s="245"/>
      <c r="D161" s="234" t="s">
        <v>218</v>
      </c>
      <c r="E161" s="246" t="s">
        <v>19</v>
      </c>
      <c r="F161" s="247" t="s">
        <v>233</v>
      </c>
      <c r="G161" s="245"/>
      <c r="H161" s="248">
        <v>270</v>
      </c>
      <c r="I161" s="249"/>
      <c r="J161" s="245"/>
      <c r="K161" s="245"/>
      <c r="L161" s="250"/>
      <c r="M161" s="251"/>
      <c r="N161" s="252"/>
      <c r="O161" s="252"/>
      <c r="P161" s="252"/>
      <c r="Q161" s="252"/>
      <c r="R161" s="252"/>
      <c r="S161" s="252"/>
      <c r="T161" s="253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54" t="s">
        <v>218</v>
      </c>
      <c r="AU161" s="254" t="s">
        <v>82</v>
      </c>
      <c r="AV161" s="14" t="s">
        <v>205</v>
      </c>
      <c r="AW161" s="14" t="s">
        <v>35</v>
      </c>
      <c r="AX161" s="14" t="s">
        <v>80</v>
      </c>
      <c r="AY161" s="254" t="s">
        <v>198</v>
      </c>
    </row>
    <row r="162" s="2" customFormat="1" ht="24.15" customHeight="1">
      <c r="A162" s="40"/>
      <c r="B162" s="41"/>
      <c r="C162" s="214" t="s">
        <v>399</v>
      </c>
      <c r="D162" s="214" t="s">
        <v>200</v>
      </c>
      <c r="E162" s="215" t="s">
        <v>4072</v>
      </c>
      <c r="F162" s="216" t="s">
        <v>4073</v>
      </c>
      <c r="G162" s="217" t="s">
        <v>2162</v>
      </c>
      <c r="H162" s="218">
        <v>48</v>
      </c>
      <c r="I162" s="219"/>
      <c r="J162" s="220">
        <f>ROUND(I162*H162,2)</f>
        <v>0</v>
      </c>
      <c r="K162" s="216" t="s">
        <v>19</v>
      </c>
      <c r="L162" s="46"/>
      <c r="M162" s="221" t="s">
        <v>19</v>
      </c>
      <c r="N162" s="222" t="s">
        <v>44</v>
      </c>
      <c r="O162" s="86"/>
      <c r="P162" s="223">
        <f>O162*H162</f>
        <v>0</v>
      </c>
      <c r="Q162" s="223">
        <v>0</v>
      </c>
      <c r="R162" s="223">
        <f>Q162*H162</f>
        <v>0</v>
      </c>
      <c r="S162" s="223">
        <v>0</v>
      </c>
      <c r="T162" s="224">
        <f>S162*H162</f>
        <v>0</v>
      </c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R162" s="225" t="s">
        <v>205</v>
      </c>
      <c r="AT162" s="225" t="s">
        <v>200</v>
      </c>
      <c r="AU162" s="225" t="s">
        <v>82</v>
      </c>
      <c r="AY162" s="19" t="s">
        <v>198</v>
      </c>
      <c r="BE162" s="226">
        <f>IF(N162="základní",J162,0)</f>
        <v>0</v>
      </c>
      <c r="BF162" s="226">
        <f>IF(N162="snížená",J162,0)</f>
        <v>0</v>
      </c>
      <c r="BG162" s="226">
        <f>IF(N162="zákl. přenesená",J162,0)</f>
        <v>0</v>
      </c>
      <c r="BH162" s="226">
        <f>IF(N162="sníž. přenesená",J162,0)</f>
        <v>0</v>
      </c>
      <c r="BI162" s="226">
        <f>IF(N162="nulová",J162,0)</f>
        <v>0</v>
      </c>
      <c r="BJ162" s="19" t="s">
        <v>80</v>
      </c>
      <c r="BK162" s="226">
        <f>ROUND(I162*H162,2)</f>
        <v>0</v>
      </c>
      <c r="BL162" s="19" t="s">
        <v>205</v>
      </c>
      <c r="BM162" s="225" t="s">
        <v>656</v>
      </c>
    </row>
    <row r="163" s="2" customFormat="1">
      <c r="A163" s="40"/>
      <c r="B163" s="41"/>
      <c r="C163" s="42"/>
      <c r="D163" s="234" t="s">
        <v>780</v>
      </c>
      <c r="E163" s="42"/>
      <c r="F163" s="275" t="s">
        <v>4053</v>
      </c>
      <c r="G163" s="42"/>
      <c r="H163" s="42"/>
      <c r="I163" s="229"/>
      <c r="J163" s="42"/>
      <c r="K163" s="42"/>
      <c r="L163" s="46"/>
      <c r="M163" s="230"/>
      <c r="N163" s="231"/>
      <c r="O163" s="86"/>
      <c r="P163" s="86"/>
      <c r="Q163" s="86"/>
      <c r="R163" s="86"/>
      <c r="S163" s="86"/>
      <c r="T163" s="87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T163" s="19" t="s">
        <v>780</v>
      </c>
      <c r="AU163" s="19" t="s">
        <v>82</v>
      </c>
    </row>
    <row r="164" s="2" customFormat="1" ht="49.05" customHeight="1">
      <c r="A164" s="40"/>
      <c r="B164" s="41"/>
      <c r="C164" s="214" t="s">
        <v>404</v>
      </c>
      <c r="D164" s="214" t="s">
        <v>200</v>
      </c>
      <c r="E164" s="215" t="s">
        <v>4074</v>
      </c>
      <c r="F164" s="216" t="s">
        <v>4075</v>
      </c>
      <c r="G164" s="217" t="s">
        <v>1459</v>
      </c>
      <c r="H164" s="218">
        <v>1</v>
      </c>
      <c r="I164" s="219"/>
      <c r="J164" s="220">
        <f>ROUND(I164*H164,2)</f>
        <v>0</v>
      </c>
      <c r="K164" s="216" t="s">
        <v>19</v>
      </c>
      <c r="L164" s="46"/>
      <c r="M164" s="221" t="s">
        <v>19</v>
      </c>
      <c r="N164" s="222" t="s">
        <v>44</v>
      </c>
      <c r="O164" s="86"/>
      <c r="P164" s="223">
        <f>O164*H164</f>
        <v>0</v>
      </c>
      <c r="Q164" s="223">
        <v>0</v>
      </c>
      <c r="R164" s="223">
        <f>Q164*H164</f>
        <v>0</v>
      </c>
      <c r="S164" s="223">
        <v>0</v>
      </c>
      <c r="T164" s="224">
        <f>S164*H164</f>
        <v>0</v>
      </c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R164" s="225" t="s">
        <v>205</v>
      </c>
      <c r="AT164" s="225" t="s">
        <v>200</v>
      </c>
      <c r="AU164" s="225" t="s">
        <v>82</v>
      </c>
      <c r="AY164" s="19" t="s">
        <v>198</v>
      </c>
      <c r="BE164" s="226">
        <f>IF(N164="základní",J164,0)</f>
        <v>0</v>
      </c>
      <c r="BF164" s="226">
        <f>IF(N164="snížená",J164,0)</f>
        <v>0</v>
      </c>
      <c r="BG164" s="226">
        <f>IF(N164="zákl. přenesená",J164,0)</f>
        <v>0</v>
      </c>
      <c r="BH164" s="226">
        <f>IF(N164="sníž. přenesená",J164,0)</f>
        <v>0</v>
      </c>
      <c r="BI164" s="226">
        <f>IF(N164="nulová",J164,0)</f>
        <v>0</v>
      </c>
      <c r="BJ164" s="19" t="s">
        <v>80</v>
      </c>
      <c r="BK164" s="226">
        <f>ROUND(I164*H164,2)</f>
        <v>0</v>
      </c>
      <c r="BL164" s="19" t="s">
        <v>205</v>
      </c>
      <c r="BM164" s="225" t="s">
        <v>666</v>
      </c>
    </row>
    <row r="165" s="12" customFormat="1" ht="22.8" customHeight="1">
      <c r="A165" s="12"/>
      <c r="B165" s="198"/>
      <c r="C165" s="199"/>
      <c r="D165" s="200" t="s">
        <v>72</v>
      </c>
      <c r="E165" s="212" t="s">
        <v>3904</v>
      </c>
      <c r="F165" s="212" t="s">
        <v>4076</v>
      </c>
      <c r="G165" s="199"/>
      <c r="H165" s="199"/>
      <c r="I165" s="202"/>
      <c r="J165" s="213">
        <f>BK165</f>
        <v>0</v>
      </c>
      <c r="K165" s="199"/>
      <c r="L165" s="204"/>
      <c r="M165" s="205"/>
      <c r="N165" s="206"/>
      <c r="O165" s="206"/>
      <c r="P165" s="207">
        <f>SUM(P166:P187)</f>
        <v>0</v>
      </c>
      <c r="Q165" s="206"/>
      <c r="R165" s="207">
        <f>SUM(R166:R187)</f>
        <v>0</v>
      </c>
      <c r="S165" s="206"/>
      <c r="T165" s="208">
        <f>SUM(T166:T187)</f>
        <v>0</v>
      </c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R165" s="209" t="s">
        <v>80</v>
      </c>
      <c r="AT165" s="210" t="s">
        <v>72</v>
      </c>
      <c r="AU165" s="210" t="s">
        <v>80</v>
      </c>
      <c r="AY165" s="209" t="s">
        <v>198</v>
      </c>
      <c r="BK165" s="211">
        <f>SUM(BK166:BK187)</f>
        <v>0</v>
      </c>
    </row>
    <row r="166" s="2" customFormat="1" ht="24.15" customHeight="1">
      <c r="A166" s="40"/>
      <c r="B166" s="41"/>
      <c r="C166" s="214" t="s">
        <v>411</v>
      </c>
      <c r="D166" s="214" t="s">
        <v>200</v>
      </c>
      <c r="E166" s="215" t="s">
        <v>4077</v>
      </c>
      <c r="F166" s="216" t="s">
        <v>4078</v>
      </c>
      <c r="G166" s="217" t="s">
        <v>237</v>
      </c>
      <c r="H166" s="218">
        <v>3380</v>
      </c>
      <c r="I166" s="219"/>
      <c r="J166" s="220">
        <f>ROUND(I166*H166,2)</f>
        <v>0</v>
      </c>
      <c r="K166" s="216" t="s">
        <v>19</v>
      </c>
      <c r="L166" s="46"/>
      <c r="M166" s="221" t="s">
        <v>19</v>
      </c>
      <c r="N166" s="222" t="s">
        <v>44</v>
      </c>
      <c r="O166" s="86"/>
      <c r="P166" s="223">
        <f>O166*H166</f>
        <v>0</v>
      </c>
      <c r="Q166" s="223">
        <v>0</v>
      </c>
      <c r="R166" s="223">
        <f>Q166*H166</f>
        <v>0</v>
      </c>
      <c r="S166" s="223">
        <v>0</v>
      </c>
      <c r="T166" s="224">
        <f>S166*H166</f>
        <v>0</v>
      </c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R166" s="225" t="s">
        <v>205</v>
      </c>
      <c r="AT166" s="225" t="s">
        <v>200</v>
      </c>
      <c r="AU166" s="225" t="s">
        <v>82</v>
      </c>
      <c r="AY166" s="19" t="s">
        <v>198</v>
      </c>
      <c r="BE166" s="226">
        <f>IF(N166="základní",J166,0)</f>
        <v>0</v>
      </c>
      <c r="BF166" s="226">
        <f>IF(N166="snížená",J166,0)</f>
        <v>0</v>
      </c>
      <c r="BG166" s="226">
        <f>IF(N166="zákl. přenesená",J166,0)</f>
        <v>0</v>
      </c>
      <c r="BH166" s="226">
        <f>IF(N166="sníž. přenesená",J166,0)</f>
        <v>0</v>
      </c>
      <c r="BI166" s="226">
        <f>IF(N166="nulová",J166,0)</f>
        <v>0</v>
      </c>
      <c r="BJ166" s="19" t="s">
        <v>80</v>
      </c>
      <c r="BK166" s="226">
        <f>ROUND(I166*H166,2)</f>
        <v>0</v>
      </c>
      <c r="BL166" s="19" t="s">
        <v>205</v>
      </c>
      <c r="BM166" s="225" t="s">
        <v>676</v>
      </c>
    </row>
    <row r="167" s="2" customFormat="1">
      <c r="A167" s="40"/>
      <c r="B167" s="41"/>
      <c r="C167" s="42"/>
      <c r="D167" s="234" t="s">
        <v>780</v>
      </c>
      <c r="E167" s="42"/>
      <c r="F167" s="275" t="s">
        <v>4079</v>
      </c>
      <c r="G167" s="42"/>
      <c r="H167" s="42"/>
      <c r="I167" s="229"/>
      <c r="J167" s="42"/>
      <c r="K167" s="42"/>
      <c r="L167" s="46"/>
      <c r="M167" s="230"/>
      <c r="N167" s="231"/>
      <c r="O167" s="86"/>
      <c r="P167" s="86"/>
      <c r="Q167" s="86"/>
      <c r="R167" s="86"/>
      <c r="S167" s="86"/>
      <c r="T167" s="87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T167" s="19" t="s">
        <v>780</v>
      </c>
      <c r="AU167" s="19" t="s">
        <v>82</v>
      </c>
    </row>
    <row r="168" s="15" customFormat="1">
      <c r="A168" s="15"/>
      <c r="B168" s="265"/>
      <c r="C168" s="266"/>
      <c r="D168" s="234" t="s">
        <v>218</v>
      </c>
      <c r="E168" s="267" t="s">
        <v>19</v>
      </c>
      <c r="F168" s="268" t="s">
        <v>615</v>
      </c>
      <c r="G168" s="266"/>
      <c r="H168" s="267" t="s">
        <v>19</v>
      </c>
      <c r="I168" s="269"/>
      <c r="J168" s="266"/>
      <c r="K168" s="266"/>
      <c r="L168" s="270"/>
      <c r="M168" s="271"/>
      <c r="N168" s="272"/>
      <c r="O168" s="272"/>
      <c r="P168" s="272"/>
      <c r="Q168" s="272"/>
      <c r="R168" s="272"/>
      <c r="S168" s="272"/>
      <c r="T168" s="273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T168" s="274" t="s">
        <v>218</v>
      </c>
      <c r="AU168" s="274" t="s">
        <v>82</v>
      </c>
      <c r="AV168" s="15" t="s">
        <v>80</v>
      </c>
      <c r="AW168" s="15" t="s">
        <v>35</v>
      </c>
      <c r="AX168" s="15" t="s">
        <v>73</v>
      </c>
      <c r="AY168" s="274" t="s">
        <v>198</v>
      </c>
    </row>
    <row r="169" s="13" customFormat="1">
      <c r="A169" s="13"/>
      <c r="B169" s="232"/>
      <c r="C169" s="233"/>
      <c r="D169" s="234" t="s">
        <v>218</v>
      </c>
      <c r="E169" s="235" t="s">
        <v>19</v>
      </c>
      <c r="F169" s="236" t="s">
        <v>4080</v>
      </c>
      <c r="G169" s="233"/>
      <c r="H169" s="237">
        <v>125</v>
      </c>
      <c r="I169" s="238"/>
      <c r="J169" s="233"/>
      <c r="K169" s="233"/>
      <c r="L169" s="239"/>
      <c r="M169" s="240"/>
      <c r="N169" s="241"/>
      <c r="O169" s="241"/>
      <c r="P169" s="241"/>
      <c r="Q169" s="241"/>
      <c r="R169" s="241"/>
      <c r="S169" s="241"/>
      <c r="T169" s="242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3" t="s">
        <v>218</v>
      </c>
      <c r="AU169" s="243" t="s">
        <v>82</v>
      </c>
      <c r="AV169" s="13" t="s">
        <v>82</v>
      </c>
      <c r="AW169" s="13" t="s">
        <v>35</v>
      </c>
      <c r="AX169" s="13" t="s">
        <v>73</v>
      </c>
      <c r="AY169" s="243" t="s">
        <v>198</v>
      </c>
    </row>
    <row r="170" s="13" customFormat="1">
      <c r="A170" s="13"/>
      <c r="B170" s="232"/>
      <c r="C170" s="233"/>
      <c r="D170" s="234" t="s">
        <v>218</v>
      </c>
      <c r="E170" s="235" t="s">
        <v>19</v>
      </c>
      <c r="F170" s="236" t="s">
        <v>4081</v>
      </c>
      <c r="G170" s="233"/>
      <c r="H170" s="237">
        <v>75</v>
      </c>
      <c r="I170" s="238"/>
      <c r="J170" s="233"/>
      <c r="K170" s="233"/>
      <c r="L170" s="239"/>
      <c r="M170" s="240"/>
      <c r="N170" s="241"/>
      <c r="O170" s="241"/>
      <c r="P170" s="241"/>
      <c r="Q170" s="241"/>
      <c r="R170" s="241"/>
      <c r="S170" s="241"/>
      <c r="T170" s="242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3" t="s">
        <v>218</v>
      </c>
      <c r="AU170" s="243" t="s">
        <v>82</v>
      </c>
      <c r="AV170" s="13" t="s">
        <v>82</v>
      </c>
      <c r="AW170" s="13" t="s">
        <v>35</v>
      </c>
      <c r="AX170" s="13" t="s">
        <v>73</v>
      </c>
      <c r="AY170" s="243" t="s">
        <v>198</v>
      </c>
    </row>
    <row r="171" s="13" customFormat="1">
      <c r="A171" s="13"/>
      <c r="B171" s="232"/>
      <c r="C171" s="233"/>
      <c r="D171" s="234" t="s">
        <v>218</v>
      </c>
      <c r="E171" s="235" t="s">
        <v>19</v>
      </c>
      <c r="F171" s="236" t="s">
        <v>4082</v>
      </c>
      <c r="G171" s="233"/>
      <c r="H171" s="237">
        <v>90</v>
      </c>
      <c r="I171" s="238"/>
      <c r="J171" s="233"/>
      <c r="K171" s="233"/>
      <c r="L171" s="239"/>
      <c r="M171" s="240"/>
      <c r="N171" s="241"/>
      <c r="O171" s="241"/>
      <c r="P171" s="241"/>
      <c r="Q171" s="241"/>
      <c r="R171" s="241"/>
      <c r="S171" s="241"/>
      <c r="T171" s="242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3" t="s">
        <v>218</v>
      </c>
      <c r="AU171" s="243" t="s">
        <v>82</v>
      </c>
      <c r="AV171" s="13" t="s">
        <v>82</v>
      </c>
      <c r="AW171" s="13" t="s">
        <v>35</v>
      </c>
      <c r="AX171" s="13" t="s">
        <v>73</v>
      </c>
      <c r="AY171" s="243" t="s">
        <v>198</v>
      </c>
    </row>
    <row r="172" s="13" customFormat="1">
      <c r="A172" s="13"/>
      <c r="B172" s="232"/>
      <c r="C172" s="233"/>
      <c r="D172" s="234" t="s">
        <v>218</v>
      </c>
      <c r="E172" s="235" t="s">
        <v>19</v>
      </c>
      <c r="F172" s="236" t="s">
        <v>4083</v>
      </c>
      <c r="G172" s="233"/>
      <c r="H172" s="237">
        <v>100</v>
      </c>
      <c r="I172" s="238"/>
      <c r="J172" s="233"/>
      <c r="K172" s="233"/>
      <c r="L172" s="239"/>
      <c r="M172" s="240"/>
      <c r="N172" s="241"/>
      <c r="O172" s="241"/>
      <c r="P172" s="241"/>
      <c r="Q172" s="241"/>
      <c r="R172" s="241"/>
      <c r="S172" s="241"/>
      <c r="T172" s="242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3" t="s">
        <v>218</v>
      </c>
      <c r="AU172" s="243" t="s">
        <v>82</v>
      </c>
      <c r="AV172" s="13" t="s">
        <v>82</v>
      </c>
      <c r="AW172" s="13" t="s">
        <v>35</v>
      </c>
      <c r="AX172" s="13" t="s">
        <v>73</v>
      </c>
      <c r="AY172" s="243" t="s">
        <v>198</v>
      </c>
    </row>
    <row r="173" s="13" customFormat="1">
      <c r="A173" s="13"/>
      <c r="B173" s="232"/>
      <c r="C173" s="233"/>
      <c r="D173" s="234" t="s">
        <v>218</v>
      </c>
      <c r="E173" s="235" t="s">
        <v>19</v>
      </c>
      <c r="F173" s="236" t="s">
        <v>4084</v>
      </c>
      <c r="G173" s="233"/>
      <c r="H173" s="237">
        <v>240</v>
      </c>
      <c r="I173" s="238"/>
      <c r="J173" s="233"/>
      <c r="K173" s="233"/>
      <c r="L173" s="239"/>
      <c r="M173" s="240"/>
      <c r="N173" s="241"/>
      <c r="O173" s="241"/>
      <c r="P173" s="241"/>
      <c r="Q173" s="241"/>
      <c r="R173" s="241"/>
      <c r="S173" s="241"/>
      <c r="T173" s="24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3" t="s">
        <v>218</v>
      </c>
      <c r="AU173" s="243" t="s">
        <v>82</v>
      </c>
      <c r="AV173" s="13" t="s">
        <v>82</v>
      </c>
      <c r="AW173" s="13" t="s">
        <v>35</v>
      </c>
      <c r="AX173" s="13" t="s">
        <v>73</v>
      </c>
      <c r="AY173" s="243" t="s">
        <v>198</v>
      </c>
    </row>
    <row r="174" s="15" customFormat="1">
      <c r="A174" s="15"/>
      <c r="B174" s="265"/>
      <c r="C174" s="266"/>
      <c r="D174" s="234" t="s">
        <v>218</v>
      </c>
      <c r="E174" s="267" t="s">
        <v>19</v>
      </c>
      <c r="F174" s="268" t="s">
        <v>617</v>
      </c>
      <c r="G174" s="266"/>
      <c r="H174" s="267" t="s">
        <v>19</v>
      </c>
      <c r="I174" s="269"/>
      <c r="J174" s="266"/>
      <c r="K174" s="266"/>
      <c r="L174" s="270"/>
      <c r="M174" s="271"/>
      <c r="N174" s="272"/>
      <c r="O174" s="272"/>
      <c r="P174" s="272"/>
      <c r="Q174" s="272"/>
      <c r="R174" s="272"/>
      <c r="S174" s="272"/>
      <c r="T174" s="273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T174" s="274" t="s">
        <v>218</v>
      </c>
      <c r="AU174" s="274" t="s">
        <v>82</v>
      </c>
      <c r="AV174" s="15" t="s">
        <v>80</v>
      </c>
      <c r="AW174" s="15" t="s">
        <v>35</v>
      </c>
      <c r="AX174" s="15" t="s">
        <v>73</v>
      </c>
      <c r="AY174" s="274" t="s">
        <v>198</v>
      </c>
    </row>
    <row r="175" s="13" customFormat="1">
      <c r="A175" s="13"/>
      <c r="B175" s="232"/>
      <c r="C175" s="233"/>
      <c r="D175" s="234" t="s">
        <v>218</v>
      </c>
      <c r="E175" s="235" t="s">
        <v>19</v>
      </c>
      <c r="F175" s="236" t="s">
        <v>4085</v>
      </c>
      <c r="G175" s="233"/>
      <c r="H175" s="237">
        <v>240</v>
      </c>
      <c r="I175" s="238"/>
      <c r="J175" s="233"/>
      <c r="K175" s="233"/>
      <c r="L175" s="239"/>
      <c r="M175" s="240"/>
      <c r="N175" s="241"/>
      <c r="O175" s="241"/>
      <c r="P175" s="241"/>
      <c r="Q175" s="241"/>
      <c r="R175" s="241"/>
      <c r="S175" s="241"/>
      <c r="T175" s="24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3" t="s">
        <v>218</v>
      </c>
      <c r="AU175" s="243" t="s">
        <v>82</v>
      </c>
      <c r="AV175" s="13" t="s">
        <v>82</v>
      </c>
      <c r="AW175" s="13" t="s">
        <v>35</v>
      </c>
      <c r="AX175" s="13" t="s">
        <v>73</v>
      </c>
      <c r="AY175" s="243" t="s">
        <v>198</v>
      </c>
    </row>
    <row r="176" s="13" customFormat="1">
      <c r="A176" s="13"/>
      <c r="B176" s="232"/>
      <c r="C176" s="233"/>
      <c r="D176" s="234" t="s">
        <v>218</v>
      </c>
      <c r="E176" s="235" t="s">
        <v>19</v>
      </c>
      <c r="F176" s="236" t="s">
        <v>4086</v>
      </c>
      <c r="G176" s="233"/>
      <c r="H176" s="237">
        <v>110</v>
      </c>
      <c r="I176" s="238"/>
      <c r="J176" s="233"/>
      <c r="K176" s="233"/>
      <c r="L176" s="239"/>
      <c r="M176" s="240"/>
      <c r="N176" s="241"/>
      <c r="O176" s="241"/>
      <c r="P176" s="241"/>
      <c r="Q176" s="241"/>
      <c r="R176" s="241"/>
      <c r="S176" s="241"/>
      <c r="T176" s="242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3" t="s">
        <v>218</v>
      </c>
      <c r="AU176" s="243" t="s">
        <v>82</v>
      </c>
      <c r="AV176" s="13" t="s">
        <v>82</v>
      </c>
      <c r="AW176" s="13" t="s">
        <v>35</v>
      </c>
      <c r="AX176" s="13" t="s">
        <v>73</v>
      </c>
      <c r="AY176" s="243" t="s">
        <v>198</v>
      </c>
    </row>
    <row r="177" s="13" customFormat="1">
      <c r="A177" s="13"/>
      <c r="B177" s="232"/>
      <c r="C177" s="233"/>
      <c r="D177" s="234" t="s">
        <v>218</v>
      </c>
      <c r="E177" s="235" t="s">
        <v>19</v>
      </c>
      <c r="F177" s="236" t="s">
        <v>4087</v>
      </c>
      <c r="G177" s="233"/>
      <c r="H177" s="237">
        <v>110</v>
      </c>
      <c r="I177" s="238"/>
      <c r="J177" s="233"/>
      <c r="K177" s="233"/>
      <c r="L177" s="239"/>
      <c r="M177" s="240"/>
      <c r="N177" s="241"/>
      <c r="O177" s="241"/>
      <c r="P177" s="241"/>
      <c r="Q177" s="241"/>
      <c r="R177" s="241"/>
      <c r="S177" s="241"/>
      <c r="T177" s="242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3" t="s">
        <v>218</v>
      </c>
      <c r="AU177" s="243" t="s">
        <v>82</v>
      </c>
      <c r="AV177" s="13" t="s">
        <v>82</v>
      </c>
      <c r="AW177" s="13" t="s">
        <v>35</v>
      </c>
      <c r="AX177" s="13" t="s">
        <v>73</v>
      </c>
      <c r="AY177" s="243" t="s">
        <v>198</v>
      </c>
    </row>
    <row r="178" s="13" customFormat="1">
      <c r="A178" s="13"/>
      <c r="B178" s="232"/>
      <c r="C178" s="233"/>
      <c r="D178" s="234" t="s">
        <v>218</v>
      </c>
      <c r="E178" s="235" t="s">
        <v>19</v>
      </c>
      <c r="F178" s="236" t="s">
        <v>4088</v>
      </c>
      <c r="G178" s="233"/>
      <c r="H178" s="237">
        <v>100</v>
      </c>
      <c r="I178" s="238"/>
      <c r="J178" s="233"/>
      <c r="K178" s="233"/>
      <c r="L178" s="239"/>
      <c r="M178" s="240"/>
      <c r="N178" s="241"/>
      <c r="O178" s="241"/>
      <c r="P178" s="241"/>
      <c r="Q178" s="241"/>
      <c r="R178" s="241"/>
      <c r="S178" s="241"/>
      <c r="T178" s="242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3" t="s">
        <v>218</v>
      </c>
      <c r="AU178" s="243" t="s">
        <v>82</v>
      </c>
      <c r="AV178" s="13" t="s">
        <v>82</v>
      </c>
      <c r="AW178" s="13" t="s">
        <v>35</v>
      </c>
      <c r="AX178" s="13" t="s">
        <v>73</v>
      </c>
      <c r="AY178" s="243" t="s">
        <v>198</v>
      </c>
    </row>
    <row r="179" s="13" customFormat="1">
      <c r="A179" s="13"/>
      <c r="B179" s="232"/>
      <c r="C179" s="233"/>
      <c r="D179" s="234" t="s">
        <v>218</v>
      </c>
      <c r="E179" s="235" t="s">
        <v>19</v>
      </c>
      <c r="F179" s="236" t="s">
        <v>4089</v>
      </c>
      <c r="G179" s="233"/>
      <c r="H179" s="237">
        <v>240</v>
      </c>
      <c r="I179" s="238"/>
      <c r="J179" s="233"/>
      <c r="K179" s="233"/>
      <c r="L179" s="239"/>
      <c r="M179" s="240"/>
      <c r="N179" s="241"/>
      <c r="O179" s="241"/>
      <c r="P179" s="241"/>
      <c r="Q179" s="241"/>
      <c r="R179" s="241"/>
      <c r="S179" s="241"/>
      <c r="T179" s="24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3" t="s">
        <v>218</v>
      </c>
      <c r="AU179" s="243" t="s">
        <v>82</v>
      </c>
      <c r="AV179" s="13" t="s">
        <v>82</v>
      </c>
      <c r="AW179" s="13" t="s">
        <v>35</v>
      </c>
      <c r="AX179" s="13" t="s">
        <v>73</v>
      </c>
      <c r="AY179" s="243" t="s">
        <v>198</v>
      </c>
    </row>
    <row r="180" s="15" customFormat="1">
      <c r="A180" s="15"/>
      <c r="B180" s="265"/>
      <c r="C180" s="266"/>
      <c r="D180" s="234" t="s">
        <v>218</v>
      </c>
      <c r="E180" s="267" t="s">
        <v>19</v>
      </c>
      <c r="F180" s="268" t="s">
        <v>2990</v>
      </c>
      <c r="G180" s="266"/>
      <c r="H180" s="267" t="s">
        <v>19</v>
      </c>
      <c r="I180" s="269"/>
      <c r="J180" s="266"/>
      <c r="K180" s="266"/>
      <c r="L180" s="270"/>
      <c r="M180" s="271"/>
      <c r="N180" s="272"/>
      <c r="O180" s="272"/>
      <c r="P180" s="272"/>
      <c r="Q180" s="272"/>
      <c r="R180" s="272"/>
      <c r="S180" s="272"/>
      <c r="T180" s="273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T180" s="274" t="s">
        <v>218</v>
      </c>
      <c r="AU180" s="274" t="s">
        <v>82</v>
      </c>
      <c r="AV180" s="15" t="s">
        <v>80</v>
      </c>
      <c r="AW180" s="15" t="s">
        <v>35</v>
      </c>
      <c r="AX180" s="15" t="s">
        <v>73</v>
      </c>
      <c r="AY180" s="274" t="s">
        <v>198</v>
      </c>
    </row>
    <row r="181" s="13" customFormat="1">
      <c r="A181" s="13"/>
      <c r="B181" s="232"/>
      <c r="C181" s="233"/>
      <c r="D181" s="234" t="s">
        <v>218</v>
      </c>
      <c r="E181" s="235" t="s">
        <v>19</v>
      </c>
      <c r="F181" s="236" t="s">
        <v>4090</v>
      </c>
      <c r="G181" s="233"/>
      <c r="H181" s="237">
        <v>150</v>
      </c>
      <c r="I181" s="238"/>
      <c r="J181" s="233"/>
      <c r="K181" s="233"/>
      <c r="L181" s="239"/>
      <c r="M181" s="240"/>
      <c r="N181" s="241"/>
      <c r="O181" s="241"/>
      <c r="P181" s="241"/>
      <c r="Q181" s="241"/>
      <c r="R181" s="241"/>
      <c r="S181" s="241"/>
      <c r="T181" s="242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3" t="s">
        <v>218</v>
      </c>
      <c r="AU181" s="243" t="s">
        <v>82</v>
      </c>
      <c r="AV181" s="13" t="s">
        <v>82</v>
      </c>
      <c r="AW181" s="13" t="s">
        <v>35</v>
      </c>
      <c r="AX181" s="13" t="s">
        <v>73</v>
      </c>
      <c r="AY181" s="243" t="s">
        <v>198</v>
      </c>
    </row>
    <row r="182" s="13" customFormat="1">
      <c r="A182" s="13"/>
      <c r="B182" s="232"/>
      <c r="C182" s="233"/>
      <c r="D182" s="234" t="s">
        <v>218</v>
      </c>
      <c r="E182" s="235" t="s">
        <v>19</v>
      </c>
      <c r="F182" s="236" t="s">
        <v>4091</v>
      </c>
      <c r="G182" s="233"/>
      <c r="H182" s="237">
        <v>110</v>
      </c>
      <c r="I182" s="238"/>
      <c r="J182" s="233"/>
      <c r="K182" s="233"/>
      <c r="L182" s="239"/>
      <c r="M182" s="240"/>
      <c r="N182" s="241"/>
      <c r="O182" s="241"/>
      <c r="P182" s="241"/>
      <c r="Q182" s="241"/>
      <c r="R182" s="241"/>
      <c r="S182" s="241"/>
      <c r="T182" s="242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3" t="s">
        <v>218</v>
      </c>
      <c r="AU182" s="243" t="s">
        <v>82</v>
      </c>
      <c r="AV182" s="13" t="s">
        <v>82</v>
      </c>
      <c r="AW182" s="13" t="s">
        <v>35</v>
      </c>
      <c r="AX182" s="13" t="s">
        <v>73</v>
      </c>
      <c r="AY182" s="243" t="s">
        <v>198</v>
      </c>
    </row>
    <row r="183" s="13" customFormat="1">
      <c r="A183" s="13"/>
      <c r="B183" s="232"/>
      <c r="C183" s="233"/>
      <c r="D183" s="234" t="s">
        <v>218</v>
      </c>
      <c r="E183" s="235" t="s">
        <v>19</v>
      </c>
      <c r="F183" s="236" t="s">
        <v>4092</v>
      </c>
      <c r="G183" s="233"/>
      <c r="H183" s="237">
        <v>300</v>
      </c>
      <c r="I183" s="238"/>
      <c r="J183" s="233"/>
      <c r="K183" s="233"/>
      <c r="L183" s="239"/>
      <c r="M183" s="240"/>
      <c r="N183" s="241"/>
      <c r="O183" s="241"/>
      <c r="P183" s="241"/>
      <c r="Q183" s="241"/>
      <c r="R183" s="241"/>
      <c r="S183" s="241"/>
      <c r="T183" s="24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3" t="s">
        <v>218</v>
      </c>
      <c r="AU183" s="243" t="s">
        <v>82</v>
      </c>
      <c r="AV183" s="13" t="s">
        <v>82</v>
      </c>
      <c r="AW183" s="13" t="s">
        <v>35</v>
      </c>
      <c r="AX183" s="13" t="s">
        <v>73</v>
      </c>
      <c r="AY183" s="243" t="s">
        <v>198</v>
      </c>
    </row>
    <row r="184" s="13" customFormat="1">
      <c r="A184" s="13"/>
      <c r="B184" s="232"/>
      <c r="C184" s="233"/>
      <c r="D184" s="234" t="s">
        <v>218</v>
      </c>
      <c r="E184" s="235" t="s">
        <v>19</v>
      </c>
      <c r="F184" s="236" t="s">
        <v>4093</v>
      </c>
      <c r="G184" s="233"/>
      <c r="H184" s="237">
        <v>560</v>
      </c>
      <c r="I184" s="238"/>
      <c r="J184" s="233"/>
      <c r="K184" s="233"/>
      <c r="L184" s="239"/>
      <c r="M184" s="240"/>
      <c r="N184" s="241"/>
      <c r="O184" s="241"/>
      <c r="P184" s="241"/>
      <c r="Q184" s="241"/>
      <c r="R184" s="241"/>
      <c r="S184" s="241"/>
      <c r="T184" s="242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43" t="s">
        <v>218</v>
      </c>
      <c r="AU184" s="243" t="s">
        <v>82</v>
      </c>
      <c r="AV184" s="13" t="s">
        <v>82</v>
      </c>
      <c r="AW184" s="13" t="s">
        <v>35</v>
      </c>
      <c r="AX184" s="13" t="s">
        <v>73</v>
      </c>
      <c r="AY184" s="243" t="s">
        <v>198</v>
      </c>
    </row>
    <row r="185" s="13" customFormat="1">
      <c r="A185" s="13"/>
      <c r="B185" s="232"/>
      <c r="C185" s="233"/>
      <c r="D185" s="234" t="s">
        <v>218</v>
      </c>
      <c r="E185" s="235" t="s">
        <v>19</v>
      </c>
      <c r="F185" s="236" t="s">
        <v>4094</v>
      </c>
      <c r="G185" s="233"/>
      <c r="H185" s="237">
        <v>440</v>
      </c>
      <c r="I185" s="238"/>
      <c r="J185" s="233"/>
      <c r="K185" s="233"/>
      <c r="L185" s="239"/>
      <c r="M185" s="240"/>
      <c r="N185" s="241"/>
      <c r="O185" s="241"/>
      <c r="P185" s="241"/>
      <c r="Q185" s="241"/>
      <c r="R185" s="241"/>
      <c r="S185" s="241"/>
      <c r="T185" s="242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3" t="s">
        <v>218</v>
      </c>
      <c r="AU185" s="243" t="s">
        <v>82</v>
      </c>
      <c r="AV185" s="13" t="s">
        <v>82</v>
      </c>
      <c r="AW185" s="13" t="s">
        <v>35</v>
      </c>
      <c r="AX185" s="13" t="s">
        <v>73</v>
      </c>
      <c r="AY185" s="243" t="s">
        <v>198</v>
      </c>
    </row>
    <row r="186" s="13" customFormat="1">
      <c r="A186" s="13"/>
      <c r="B186" s="232"/>
      <c r="C186" s="233"/>
      <c r="D186" s="234" t="s">
        <v>218</v>
      </c>
      <c r="E186" s="235" t="s">
        <v>19</v>
      </c>
      <c r="F186" s="236" t="s">
        <v>4095</v>
      </c>
      <c r="G186" s="233"/>
      <c r="H186" s="237">
        <v>390</v>
      </c>
      <c r="I186" s="238"/>
      <c r="J186" s="233"/>
      <c r="K186" s="233"/>
      <c r="L186" s="239"/>
      <c r="M186" s="240"/>
      <c r="N186" s="241"/>
      <c r="O186" s="241"/>
      <c r="P186" s="241"/>
      <c r="Q186" s="241"/>
      <c r="R186" s="241"/>
      <c r="S186" s="241"/>
      <c r="T186" s="242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3" t="s">
        <v>218</v>
      </c>
      <c r="AU186" s="243" t="s">
        <v>82</v>
      </c>
      <c r="AV186" s="13" t="s">
        <v>82</v>
      </c>
      <c r="AW186" s="13" t="s">
        <v>35</v>
      </c>
      <c r="AX186" s="13" t="s">
        <v>73</v>
      </c>
      <c r="AY186" s="243" t="s">
        <v>198</v>
      </c>
    </row>
    <row r="187" s="14" customFormat="1">
      <c r="A187" s="14"/>
      <c r="B187" s="244"/>
      <c r="C187" s="245"/>
      <c r="D187" s="234" t="s">
        <v>218</v>
      </c>
      <c r="E187" s="246" t="s">
        <v>19</v>
      </c>
      <c r="F187" s="247" t="s">
        <v>233</v>
      </c>
      <c r="G187" s="245"/>
      <c r="H187" s="248">
        <v>3380</v>
      </c>
      <c r="I187" s="249"/>
      <c r="J187" s="245"/>
      <c r="K187" s="245"/>
      <c r="L187" s="250"/>
      <c r="M187" s="251"/>
      <c r="N187" s="252"/>
      <c r="O187" s="252"/>
      <c r="P187" s="252"/>
      <c r="Q187" s="252"/>
      <c r="R187" s="252"/>
      <c r="S187" s="252"/>
      <c r="T187" s="253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54" t="s">
        <v>218</v>
      </c>
      <c r="AU187" s="254" t="s">
        <v>82</v>
      </c>
      <c r="AV187" s="14" t="s">
        <v>205</v>
      </c>
      <c r="AW187" s="14" t="s">
        <v>35</v>
      </c>
      <c r="AX187" s="14" t="s">
        <v>80</v>
      </c>
      <c r="AY187" s="254" t="s">
        <v>198</v>
      </c>
    </row>
    <row r="188" s="12" customFormat="1" ht="25.92" customHeight="1">
      <c r="A188" s="12"/>
      <c r="B188" s="198"/>
      <c r="C188" s="199"/>
      <c r="D188" s="200" t="s">
        <v>72</v>
      </c>
      <c r="E188" s="201" t="s">
        <v>3914</v>
      </c>
      <c r="F188" s="201" t="s">
        <v>3997</v>
      </c>
      <c r="G188" s="199"/>
      <c r="H188" s="199"/>
      <c r="I188" s="202"/>
      <c r="J188" s="203">
        <f>BK188</f>
        <v>0</v>
      </c>
      <c r="K188" s="199"/>
      <c r="L188" s="204"/>
      <c r="M188" s="205"/>
      <c r="N188" s="206"/>
      <c r="O188" s="206"/>
      <c r="P188" s="207">
        <f>SUM(P189:P191)</f>
        <v>0</v>
      </c>
      <c r="Q188" s="206"/>
      <c r="R188" s="207">
        <f>SUM(R189:R191)</f>
        <v>0</v>
      </c>
      <c r="S188" s="206"/>
      <c r="T188" s="208">
        <f>SUM(T189:T191)</f>
        <v>0</v>
      </c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R188" s="209" t="s">
        <v>80</v>
      </c>
      <c r="AT188" s="210" t="s">
        <v>72</v>
      </c>
      <c r="AU188" s="210" t="s">
        <v>73</v>
      </c>
      <c r="AY188" s="209" t="s">
        <v>198</v>
      </c>
      <c r="BK188" s="211">
        <f>SUM(BK189:BK191)</f>
        <v>0</v>
      </c>
    </row>
    <row r="189" s="2" customFormat="1" ht="49.05" customHeight="1">
      <c r="A189" s="40"/>
      <c r="B189" s="41"/>
      <c r="C189" s="214" t="s">
        <v>418</v>
      </c>
      <c r="D189" s="214" t="s">
        <v>200</v>
      </c>
      <c r="E189" s="215" t="s">
        <v>4096</v>
      </c>
      <c r="F189" s="216" t="s">
        <v>4097</v>
      </c>
      <c r="G189" s="217" t="s">
        <v>1459</v>
      </c>
      <c r="H189" s="218">
        <v>1</v>
      </c>
      <c r="I189" s="219"/>
      <c r="J189" s="220">
        <f>ROUND(I189*H189,2)</f>
        <v>0</v>
      </c>
      <c r="K189" s="216" t="s">
        <v>19</v>
      </c>
      <c r="L189" s="46"/>
      <c r="M189" s="221" t="s">
        <v>19</v>
      </c>
      <c r="N189" s="222" t="s">
        <v>44</v>
      </c>
      <c r="O189" s="86"/>
      <c r="P189" s="223">
        <f>O189*H189</f>
        <v>0</v>
      </c>
      <c r="Q189" s="223">
        <v>0</v>
      </c>
      <c r="R189" s="223">
        <f>Q189*H189</f>
        <v>0</v>
      </c>
      <c r="S189" s="223">
        <v>0</v>
      </c>
      <c r="T189" s="224">
        <f>S189*H189</f>
        <v>0</v>
      </c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R189" s="225" t="s">
        <v>205</v>
      </c>
      <c r="AT189" s="225" t="s">
        <v>200</v>
      </c>
      <c r="AU189" s="225" t="s">
        <v>80</v>
      </c>
      <c r="AY189" s="19" t="s">
        <v>198</v>
      </c>
      <c r="BE189" s="226">
        <f>IF(N189="základní",J189,0)</f>
        <v>0</v>
      </c>
      <c r="BF189" s="226">
        <f>IF(N189="snížená",J189,0)</f>
        <v>0</v>
      </c>
      <c r="BG189" s="226">
        <f>IF(N189="zákl. přenesená",J189,0)</f>
        <v>0</v>
      </c>
      <c r="BH189" s="226">
        <f>IF(N189="sníž. přenesená",J189,0)</f>
        <v>0</v>
      </c>
      <c r="BI189" s="226">
        <f>IF(N189="nulová",J189,0)</f>
        <v>0</v>
      </c>
      <c r="BJ189" s="19" t="s">
        <v>80</v>
      </c>
      <c r="BK189" s="226">
        <f>ROUND(I189*H189,2)</f>
        <v>0</v>
      </c>
      <c r="BL189" s="19" t="s">
        <v>205</v>
      </c>
      <c r="BM189" s="225" t="s">
        <v>686</v>
      </c>
    </row>
    <row r="190" s="2" customFormat="1" ht="16.5" customHeight="1">
      <c r="A190" s="40"/>
      <c r="B190" s="41"/>
      <c r="C190" s="214" t="s">
        <v>424</v>
      </c>
      <c r="D190" s="214" t="s">
        <v>200</v>
      </c>
      <c r="E190" s="215" t="s">
        <v>4000</v>
      </c>
      <c r="F190" s="216" t="s">
        <v>4001</v>
      </c>
      <c r="G190" s="217" t="s">
        <v>1459</v>
      </c>
      <c r="H190" s="218">
        <v>1</v>
      </c>
      <c r="I190" s="219"/>
      <c r="J190" s="220">
        <f>ROUND(I190*H190,2)</f>
        <v>0</v>
      </c>
      <c r="K190" s="216" t="s">
        <v>19</v>
      </c>
      <c r="L190" s="46"/>
      <c r="M190" s="221" t="s">
        <v>19</v>
      </c>
      <c r="N190" s="222" t="s">
        <v>44</v>
      </c>
      <c r="O190" s="86"/>
      <c r="P190" s="223">
        <f>O190*H190</f>
        <v>0</v>
      </c>
      <c r="Q190" s="223">
        <v>0</v>
      </c>
      <c r="R190" s="223">
        <f>Q190*H190</f>
        <v>0</v>
      </c>
      <c r="S190" s="223">
        <v>0</v>
      </c>
      <c r="T190" s="224">
        <f>S190*H190</f>
        <v>0</v>
      </c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R190" s="225" t="s">
        <v>205</v>
      </c>
      <c r="AT190" s="225" t="s">
        <v>200</v>
      </c>
      <c r="AU190" s="225" t="s">
        <v>80</v>
      </c>
      <c r="AY190" s="19" t="s">
        <v>198</v>
      </c>
      <c r="BE190" s="226">
        <f>IF(N190="základní",J190,0)</f>
        <v>0</v>
      </c>
      <c r="BF190" s="226">
        <f>IF(N190="snížená",J190,0)</f>
        <v>0</v>
      </c>
      <c r="BG190" s="226">
        <f>IF(N190="zákl. přenesená",J190,0)</f>
        <v>0</v>
      </c>
      <c r="BH190" s="226">
        <f>IF(N190="sníž. přenesená",J190,0)</f>
        <v>0</v>
      </c>
      <c r="BI190" s="226">
        <f>IF(N190="nulová",J190,0)</f>
        <v>0</v>
      </c>
      <c r="BJ190" s="19" t="s">
        <v>80</v>
      </c>
      <c r="BK190" s="226">
        <f>ROUND(I190*H190,2)</f>
        <v>0</v>
      </c>
      <c r="BL190" s="19" t="s">
        <v>205</v>
      </c>
      <c r="BM190" s="225" t="s">
        <v>706</v>
      </c>
    </row>
    <row r="191" s="2" customFormat="1" ht="24.15" customHeight="1">
      <c r="A191" s="40"/>
      <c r="B191" s="41"/>
      <c r="C191" s="214" t="s">
        <v>430</v>
      </c>
      <c r="D191" s="214" t="s">
        <v>200</v>
      </c>
      <c r="E191" s="215" t="s">
        <v>4098</v>
      </c>
      <c r="F191" s="216" t="s">
        <v>4099</v>
      </c>
      <c r="G191" s="217" t="s">
        <v>1459</v>
      </c>
      <c r="H191" s="218">
        <v>1</v>
      </c>
      <c r="I191" s="219"/>
      <c r="J191" s="220">
        <f>ROUND(I191*H191,2)</f>
        <v>0</v>
      </c>
      <c r="K191" s="216" t="s">
        <v>19</v>
      </c>
      <c r="L191" s="46"/>
      <c r="M191" s="280" t="s">
        <v>19</v>
      </c>
      <c r="N191" s="281" t="s">
        <v>44</v>
      </c>
      <c r="O191" s="278"/>
      <c r="P191" s="282">
        <f>O191*H191</f>
        <v>0</v>
      </c>
      <c r="Q191" s="282">
        <v>0</v>
      </c>
      <c r="R191" s="282">
        <f>Q191*H191</f>
        <v>0</v>
      </c>
      <c r="S191" s="282">
        <v>0</v>
      </c>
      <c r="T191" s="283">
        <f>S191*H191</f>
        <v>0</v>
      </c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R191" s="225" t="s">
        <v>205</v>
      </c>
      <c r="AT191" s="225" t="s">
        <v>200</v>
      </c>
      <c r="AU191" s="225" t="s">
        <v>80</v>
      </c>
      <c r="AY191" s="19" t="s">
        <v>198</v>
      </c>
      <c r="BE191" s="226">
        <f>IF(N191="základní",J191,0)</f>
        <v>0</v>
      </c>
      <c r="BF191" s="226">
        <f>IF(N191="snížená",J191,0)</f>
        <v>0</v>
      </c>
      <c r="BG191" s="226">
        <f>IF(N191="zákl. přenesená",J191,0)</f>
        <v>0</v>
      </c>
      <c r="BH191" s="226">
        <f>IF(N191="sníž. přenesená",J191,0)</f>
        <v>0</v>
      </c>
      <c r="BI191" s="226">
        <f>IF(N191="nulová",J191,0)</f>
        <v>0</v>
      </c>
      <c r="BJ191" s="19" t="s">
        <v>80</v>
      </c>
      <c r="BK191" s="226">
        <f>ROUND(I191*H191,2)</f>
        <v>0</v>
      </c>
      <c r="BL191" s="19" t="s">
        <v>205</v>
      </c>
      <c r="BM191" s="225" t="s">
        <v>716</v>
      </c>
    </row>
    <row r="192" s="2" customFormat="1" ht="6.96" customHeight="1">
      <c r="A192" s="40"/>
      <c r="B192" s="61"/>
      <c r="C192" s="62"/>
      <c r="D192" s="62"/>
      <c r="E192" s="62"/>
      <c r="F192" s="62"/>
      <c r="G192" s="62"/>
      <c r="H192" s="62"/>
      <c r="I192" s="62"/>
      <c r="J192" s="62"/>
      <c r="K192" s="62"/>
      <c r="L192" s="46"/>
      <c r="M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</row>
  </sheetData>
  <sheetProtection sheet="1" autoFilter="0" formatColumns="0" formatRows="0" objects="1" scenarios="1" spinCount="100000" saltValue="Vo232CGj5Pde+d0vYyfSkJaVfo2EZuqzr4m3Urc1D9+RYn3IwXjq/ZV9nXmhdjZZL/YYvqeHkZsBvB/L82xOzA==" hashValue="KNbcXdMrMsi4qXLE4Kw4Sck7gL6fpZbMGaYYC+deHEceTSc4mei6ArC0Cj5uhJO7PrjipfZxUg8ktiRfa4hwFQ==" algorithmName="SHA-512" password="CC35"/>
  <autoFilter ref="C93:K191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2:H82"/>
    <mergeCell ref="E84:H84"/>
    <mergeCell ref="E86:H86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119</v>
      </c>
    </row>
    <row r="3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2"/>
      <c r="AT3" s="19" t="s">
        <v>82</v>
      </c>
    </row>
    <row r="4" s="1" customFormat="1" ht="24.96" customHeight="1">
      <c r="B4" s="22"/>
      <c r="D4" s="142" t="s">
        <v>148</v>
      </c>
      <c r="L4" s="22"/>
      <c r="M4" s="143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4" t="s">
        <v>16</v>
      </c>
      <c r="L6" s="22"/>
    </row>
    <row r="7" s="1" customFormat="1" ht="16.5" customHeight="1">
      <c r="B7" s="22"/>
      <c r="E7" s="145" t="str">
        <f>'Rekapitulace stavby'!K6</f>
        <v>ZŠ Veltrusy - výstavba odborných učeben</v>
      </c>
      <c r="F7" s="144"/>
      <c r="G7" s="144"/>
      <c r="H7" s="144"/>
      <c r="L7" s="22"/>
    </row>
    <row r="8" s="1" customFormat="1" ht="12" customHeight="1">
      <c r="B8" s="22"/>
      <c r="D8" s="144" t="s">
        <v>149</v>
      </c>
      <c r="L8" s="22"/>
    </row>
    <row r="9" s="2" customFormat="1" ht="16.5" customHeight="1">
      <c r="A9" s="40"/>
      <c r="B9" s="46"/>
      <c r="C9" s="40"/>
      <c r="D9" s="40"/>
      <c r="E9" s="145" t="s">
        <v>3800</v>
      </c>
      <c r="F9" s="40"/>
      <c r="G9" s="40"/>
      <c r="H9" s="40"/>
      <c r="I9" s="40"/>
      <c r="J9" s="40"/>
      <c r="K9" s="40"/>
      <c r="L9" s="146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44" t="s">
        <v>151</v>
      </c>
      <c r="E10" s="40"/>
      <c r="F10" s="40"/>
      <c r="G10" s="40"/>
      <c r="H10" s="40"/>
      <c r="I10" s="40"/>
      <c r="J10" s="40"/>
      <c r="K10" s="40"/>
      <c r="L10" s="146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6.5" customHeight="1">
      <c r="A11" s="40"/>
      <c r="B11" s="46"/>
      <c r="C11" s="40"/>
      <c r="D11" s="40"/>
      <c r="E11" s="147" t="s">
        <v>4100</v>
      </c>
      <c r="F11" s="40"/>
      <c r="G11" s="40"/>
      <c r="H11" s="40"/>
      <c r="I11" s="40"/>
      <c r="J11" s="40"/>
      <c r="K11" s="40"/>
      <c r="L11" s="146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146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44" t="s">
        <v>18</v>
      </c>
      <c r="E13" s="40"/>
      <c r="F13" s="135" t="s">
        <v>19</v>
      </c>
      <c r="G13" s="40"/>
      <c r="H13" s="40"/>
      <c r="I13" s="144" t="s">
        <v>20</v>
      </c>
      <c r="J13" s="135" t="s">
        <v>19</v>
      </c>
      <c r="K13" s="40"/>
      <c r="L13" s="146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4" t="s">
        <v>21</v>
      </c>
      <c r="E14" s="40"/>
      <c r="F14" s="135" t="s">
        <v>22</v>
      </c>
      <c r="G14" s="40"/>
      <c r="H14" s="40"/>
      <c r="I14" s="144" t="s">
        <v>23</v>
      </c>
      <c r="J14" s="148" t="str">
        <f>'Rekapitulace stavby'!AN8</f>
        <v>16. 4. 2024</v>
      </c>
      <c r="K14" s="40"/>
      <c r="L14" s="146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146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4" t="s">
        <v>25</v>
      </c>
      <c r="E16" s="40"/>
      <c r="F16" s="40"/>
      <c r="G16" s="40"/>
      <c r="H16" s="40"/>
      <c r="I16" s="144" t="s">
        <v>26</v>
      </c>
      <c r="J16" s="135" t="s">
        <v>27</v>
      </c>
      <c r="K16" s="40"/>
      <c r="L16" s="146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35" t="s">
        <v>28</v>
      </c>
      <c r="F17" s="40"/>
      <c r="G17" s="40"/>
      <c r="H17" s="40"/>
      <c r="I17" s="144" t="s">
        <v>29</v>
      </c>
      <c r="J17" s="135" t="s">
        <v>19</v>
      </c>
      <c r="K17" s="40"/>
      <c r="L17" s="146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146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44" t="s">
        <v>30</v>
      </c>
      <c r="E19" s="40"/>
      <c r="F19" s="40"/>
      <c r="G19" s="40"/>
      <c r="H19" s="40"/>
      <c r="I19" s="144" t="s">
        <v>26</v>
      </c>
      <c r="J19" s="35" t="str">
        <f>'Rekapitulace stavby'!AN13</f>
        <v>Vyplň údaj</v>
      </c>
      <c r="K19" s="40"/>
      <c r="L19" s="146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5" t="str">
        <f>'Rekapitulace stavby'!E14</f>
        <v>Vyplň údaj</v>
      </c>
      <c r="F20" s="135"/>
      <c r="G20" s="135"/>
      <c r="H20" s="135"/>
      <c r="I20" s="144" t="s">
        <v>29</v>
      </c>
      <c r="J20" s="35" t="str">
        <f>'Rekapitulace stavby'!AN14</f>
        <v>Vyplň údaj</v>
      </c>
      <c r="K20" s="40"/>
      <c r="L20" s="146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146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44" t="s">
        <v>32</v>
      </c>
      <c r="E22" s="40"/>
      <c r="F22" s="40"/>
      <c r="G22" s="40"/>
      <c r="H22" s="40"/>
      <c r="I22" s="144" t="s">
        <v>26</v>
      </c>
      <c r="J22" s="135" t="s">
        <v>33</v>
      </c>
      <c r="K22" s="40"/>
      <c r="L22" s="146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35" t="s">
        <v>34</v>
      </c>
      <c r="F23" s="40"/>
      <c r="G23" s="40"/>
      <c r="H23" s="40"/>
      <c r="I23" s="144" t="s">
        <v>29</v>
      </c>
      <c r="J23" s="135" t="s">
        <v>19</v>
      </c>
      <c r="K23" s="40"/>
      <c r="L23" s="146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146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44" t="s">
        <v>36</v>
      </c>
      <c r="E25" s="40"/>
      <c r="F25" s="40"/>
      <c r="G25" s="40"/>
      <c r="H25" s="40"/>
      <c r="I25" s="144" t="s">
        <v>26</v>
      </c>
      <c r="J25" s="135" t="s">
        <v>33</v>
      </c>
      <c r="K25" s="40"/>
      <c r="L25" s="146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35" t="s">
        <v>34</v>
      </c>
      <c r="F26" s="40"/>
      <c r="G26" s="40"/>
      <c r="H26" s="40"/>
      <c r="I26" s="144" t="s">
        <v>29</v>
      </c>
      <c r="J26" s="135" t="s">
        <v>19</v>
      </c>
      <c r="K26" s="40"/>
      <c r="L26" s="146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146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44" t="s">
        <v>37</v>
      </c>
      <c r="E28" s="40"/>
      <c r="F28" s="40"/>
      <c r="G28" s="40"/>
      <c r="H28" s="40"/>
      <c r="I28" s="40"/>
      <c r="J28" s="40"/>
      <c r="K28" s="40"/>
      <c r="L28" s="146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71.25" customHeight="1">
      <c r="A29" s="149"/>
      <c r="B29" s="150"/>
      <c r="C29" s="149"/>
      <c r="D29" s="149"/>
      <c r="E29" s="151" t="s">
        <v>38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146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3"/>
      <c r="E31" s="153"/>
      <c r="F31" s="153"/>
      <c r="G31" s="153"/>
      <c r="H31" s="153"/>
      <c r="I31" s="153"/>
      <c r="J31" s="153"/>
      <c r="K31" s="153"/>
      <c r="L31" s="146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54" t="s">
        <v>39</v>
      </c>
      <c r="E32" s="40"/>
      <c r="F32" s="40"/>
      <c r="G32" s="40"/>
      <c r="H32" s="40"/>
      <c r="I32" s="40"/>
      <c r="J32" s="155">
        <f>ROUND(J99, 2)</f>
        <v>0</v>
      </c>
      <c r="K32" s="40"/>
      <c r="L32" s="146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3"/>
      <c r="E33" s="153"/>
      <c r="F33" s="153"/>
      <c r="G33" s="153"/>
      <c r="H33" s="153"/>
      <c r="I33" s="153"/>
      <c r="J33" s="153"/>
      <c r="K33" s="153"/>
      <c r="L33" s="146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56" t="s">
        <v>41</v>
      </c>
      <c r="G34" s="40"/>
      <c r="H34" s="40"/>
      <c r="I34" s="156" t="s">
        <v>40</v>
      </c>
      <c r="J34" s="156" t="s">
        <v>42</v>
      </c>
      <c r="K34" s="40"/>
      <c r="L34" s="146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57" t="s">
        <v>43</v>
      </c>
      <c r="E35" s="144" t="s">
        <v>44</v>
      </c>
      <c r="F35" s="158">
        <f>ROUND((SUM(BE99:BE328)),  2)</f>
        <v>0</v>
      </c>
      <c r="G35" s="40"/>
      <c r="H35" s="40"/>
      <c r="I35" s="159">
        <v>0.20999999999999999</v>
      </c>
      <c r="J35" s="158">
        <f>ROUND(((SUM(BE99:BE328))*I35),  2)</f>
        <v>0</v>
      </c>
      <c r="K35" s="40"/>
      <c r="L35" s="146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44" t="s">
        <v>45</v>
      </c>
      <c r="F36" s="158">
        <f>ROUND((SUM(BF99:BF328)),  2)</f>
        <v>0</v>
      </c>
      <c r="G36" s="40"/>
      <c r="H36" s="40"/>
      <c r="I36" s="159">
        <v>0.14999999999999999</v>
      </c>
      <c r="J36" s="158">
        <f>ROUND(((SUM(BF99:BF328))*I36),  2)</f>
        <v>0</v>
      </c>
      <c r="K36" s="40"/>
      <c r="L36" s="146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4" t="s">
        <v>46</v>
      </c>
      <c r="F37" s="158">
        <f>ROUND((SUM(BG99:BG328)),  2)</f>
        <v>0</v>
      </c>
      <c r="G37" s="40"/>
      <c r="H37" s="40"/>
      <c r="I37" s="159">
        <v>0.20999999999999999</v>
      </c>
      <c r="J37" s="158">
        <f>0</f>
        <v>0</v>
      </c>
      <c r="K37" s="40"/>
      <c r="L37" s="146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44" t="s">
        <v>47</v>
      </c>
      <c r="F38" s="158">
        <f>ROUND((SUM(BH99:BH328)),  2)</f>
        <v>0</v>
      </c>
      <c r="G38" s="40"/>
      <c r="H38" s="40"/>
      <c r="I38" s="159">
        <v>0.14999999999999999</v>
      </c>
      <c r="J38" s="158">
        <f>0</f>
        <v>0</v>
      </c>
      <c r="K38" s="40"/>
      <c r="L38" s="146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4" t="s">
        <v>48</v>
      </c>
      <c r="F39" s="158">
        <f>ROUND((SUM(BI99:BI328)),  2)</f>
        <v>0</v>
      </c>
      <c r="G39" s="40"/>
      <c r="H39" s="40"/>
      <c r="I39" s="159">
        <v>0</v>
      </c>
      <c r="J39" s="158">
        <f>0</f>
        <v>0</v>
      </c>
      <c r="K39" s="40"/>
      <c r="L39" s="146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146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0"/>
      <c r="D41" s="161" t="s">
        <v>49</v>
      </c>
      <c r="E41" s="162"/>
      <c r="F41" s="162"/>
      <c r="G41" s="163" t="s">
        <v>50</v>
      </c>
      <c r="H41" s="164" t="s">
        <v>51</v>
      </c>
      <c r="I41" s="162"/>
      <c r="J41" s="165">
        <f>SUM(J32:J39)</f>
        <v>0</v>
      </c>
      <c r="K41" s="166"/>
      <c r="L41" s="146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6" s="2" customFormat="1" ht="6.96" customHeight="1">
      <c r="A46" s="40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24.96" customHeight="1">
      <c r="A47" s="40"/>
      <c r="B47" s="41"/>
      <c r="C47" s="25" t="s">
        <v>153</v>
      </c>
      <c r="D47" s="42"/>
      <c r="E47" s="42"/>
      <c r="F47" s="42"/>
      <c r="G47" s="42"/>
      <c r="H47" s="42"/>
      <c r="I47" s="42"/>
      <c r="J47" s="42"/>
      <c r="K47" s="42"/>
      <c r="L47" s="146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146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16</v>
      </c>
      <c r="D49" s="42"/>
      <c r="E49" s="42"/>
      <c r="F49" s="42"/>
      <c r="G49" s="42"/>
      <c r="H49" s="42"/>
      <c r="I49" s="42"/>
      <c r="J49" s="42"/>
      <c r="K49" s="42"/>
      <c r="L49" s="146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171" t="str">
        <f>E7</f>
        <v>ZŠ Veltrusy - výstavba odborných učeben</v>
      </c>
      <c r="F50" s="34"/>
      <c r="G50" s="34"/>
      <c r="H50" s="34"/>
      <c r="I50" s="42"/>
      <c r="J50" s="42"/>
      <c r="K50" s="42"/>
      <c r="L50" s="146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1" customFormat="1" ht="12" customHeight="1">
      <c r="B51" s="23"/>
      <c r="C51" s="34" t="s">
        <v>149</v>
      </c>
      <c r="D51" s="24"/>
      <c r="E51" s="24"/>
      <c r="F51" s="24"/>
      <c r="G51" s="24"/>
      <c r="H51" s="24"/>
      <c r="I51" s="24"/>
      <c r="J51" s="24"/>
      <c r="K51" s="24"/>
      <c r="L51" s="22"/>
    </row>
    <row r="52" s="2" customFormat="1" ht="16.5" customHeight="1">
      <c r="A52" s="40"/>
      <c r="B52" s="41"/>
      <c r="C52" s="42"/>
      <c r="D52" s="42"/>
      <c r="E52" s="171" t="s">
        <v>3800</v>
      </c>
      <c r="F52" s="42"/>
      <c r="G52" s="42"/>
      <c r="H52" s="42"/>
      <c r="I52" s="42"/>
      <c r="J52" s="42"/>
      <c r="K52" s="42"/>
      <c r="L52" s="146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12" customHeight="1">
      <c r="A53" s="40"/>
      <c r="B53" s="41"/>
      <c r="C53" s="34" t="s">
        <v>151</v>
      </c>
      <c r="D53" s="42"/>
      <c r="E53" s="42"/>
      <c r="F53" s="42"/>
      <c r="G53" s="42"/>
      <c r="H53" s="42"/>
      <c r="I53" s="42"/>
      <c r="J53" s="42"/>
      <c r="K53" s="42"/>
      <c r="L53" s="146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6.5" customHeight="1">
      <c r="A54" s="40"/>
      <c r="B54" s="41"/>
      <c r="C54" s="42"/>
      <c r="D54" s="42"/>
      <c r="E54" s="71" t="str">
        <f>E11</f>
        <v>03 - Vytápění</v>
      </c>
      <c r="F54" s="42"/>
      <c r="G54" s="42"/>
      <c r="H54" s="42"/>
      <c r="I54" s="42"/>
      <c r="J54" s="42"/>
      <c r="K54" s="42"/>
      <c r="L54" s="146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6.96" customHeight="1">
      <c r="A55" s="40"/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146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2" customHeight="1">
      <c r="A56" s="40"/>
      <c r="B56" s="41"/>
      <c r="C56" s="34" t="s">
        <v>21</v>
      </c>
      <c r="D56" s="42"/>
      <c r="E56" s="42"/>
      <c r="F56" s="29" t="str">
        <f>F14</f>
        <v>Veltrusy</v>
      </c>
      <c r="G56" s="42"/>
      <c r="H56" s="42"/>
      <c r="I56" s="34" t="s">
        <v>23</v>
      </c>
      <c r="J56" s="74" t="str">
        <f>IF(J14="","",J14)</f>
        <v>16. 4. 2024</v>
      </c>
      <c r="K56" s="42"/>
      <c r="L56" s="146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6.96" customHeight="1">
      <c r="A57" s="40"/>
      <c r="B57" s="41"/>
      <c r="C57" s="42"/>
      <c r="D57" s="42"/>
      <c r="E57" s="42"/>
      <c r="F57" s="42"/>
      <c r="G57" s="42"/>
      <c r="H57" s="42"/>
      <c r="I57" s="42"/>
      <c r="J57" s="42"/>
      <c r="K57" s="42"/>
      <c r="L57" s="146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5.15" customHeight="1">
      <c r="A58" s="40"/>
      <c r="B58" s="41"/>
      <c r="C58" s="34" t="s">
        <v>25</v>
      </c>
      <c r="D58" s="42"/>
      <c r="E58" s="42"/>
      <c r="F58" s="29" t="str">
        <f>E17</f>
        <v>Město Veltrusy</v>
      </c>
      <c r="G58" s="42"/>
      <c r="H58" s="42"/>
      <c r="I58" s="34" t="s">
        <v>32</v>
      </c>
      <c r="J58" s="38" t="str">
        <f>E23</f>
        <v>REMIUMA</v>
      </c>
      <c r="K58" s="42"/>
      <c r="L58" s="146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15.15" customHeight="1">
      <c r="A59" s="40"/>
      <c r="B59" s="41"/>
      <c r="C59" s="34" t="s">
        <v>30</v>
      </c>
      <c r="D59" s="42"/>
      <c r="E59" s="42"/>
      <c r="F59" s="29" t="str">
        <f>IF(E20="","",E20)</f>
        <v>Vyplň údaj</v>
      </c>
      <c r="G59" s="42"/>
      <c r="H59" s="42"/>
      <c r="I59" s="34" t="s">
        <v>36</v>
      </c>
      <c r="J59" s="38" t="str">
        <f>E26</f>
        <v>REMIUMA</v>
      </c>
      <c r="K59" s="42"/>
      <c r="L59" s="146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0.32" customHeight="1">
      <c r="A60" s="40"/>
      <c r="B60" s="41"/>
      <c r="C60" s="42"/>
      <c r="D60" s="42"/>
      <c r="E60" s="42"/>
      <c r="F60" s="42"/>
      <c r="G60" s="42"/>
      <c r="H60" s="42"/>
      <c r="I60" s="42"/>
      <c r="J60" s="42"/>
      <c r="K60" s="42"/>
      <c r="L60" s="146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29.28" customHeight="1">
      <c r="A61" s="40"/>
      <c r="B61" s="41"/>
      <c r="C61" s="172" t="s">
        <v>154</v>
      </c>
      <c r="D61" s="173"/>
      <c r="E61" s="173"/>
      <c r="F61" s="173"/>
      <c r="G61" s="173"/>
      <c r="H61" s="173"/>
      <c r="I61" s="173"/>
      <c r="J61" s="174" t="s">
        <v>155</v>
      </c>
      <c r="K61" s="173"/>
      <c r="L61" s="146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10.32" customHeight="1">
      <c r="A62" s="40"/>
      <c r="B62" s="41"/>
      <c r="C62" s="42"/>
      <c r="D62" s="42"/>
      <c r="E62" s="42"/>
      <c r="F62" s="42"/>
      <c r="G62" s="42"/>
      <c r="H62" s="42"/>
      <c r="I62" s="42"/>
      <c r="J62" s="42"/>
      <c r="K62" s="42"/>
      <c r="L62" s="146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22.8" customHeight="1">
      <c r="A63" s="40"/>
      <c r="B63" s="41"/>
      <c r="C63" s="175" t="s">
        <v>71</v>
      </c>
      <c r="D63" s="42"/>
      <c r="E63" s="42"/>
      <c r="F63" s="42"/>
      <c r="G63" s="42"/>
      <c r="H63" s="42"/>
      <c r="I63" s="42"/>
      <c r="J63" s="104">
        <f>J99</f>
        <v>0</v>
      </c>
      <c r="K63" s="42"/>
      <c r="L63" s="146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U63" s="19" t="s">
        <v>156</v>
      </c>
    </row>
    <row r="64" s="9" customFormat="1" ht="24.96" customHeight="1">
      <c r="A64" s="9"/>
      <c r="B64" s="176"/>
      <c r="C64" s="177"/>
      <c r="D64" s="178" t="s">
        <v>167</v>
      </c>
      <c r="E64" s="179"/>
      <c r="F64" s="179"/>
      <c r="G64" s="179"/>
      <c r="H64" s="179"/>
      <c r="I64" s="179"/>
      <c r="J64" s="180">
        <f>J100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2"/>
      <c r="C65" s="127"/>
      <c r="D65" s="183" t="s">
        <v>2008</v>
      </c>
      <c r="E65" s="184"/>
      <c r="F65" s="184"/>
      <c r="G65" s="184"/>
      <c r="H65" s="184"/>
      <c r="I65" s="184"/>
      <c r="J65" s="185">
        <f>J101</f>
        <v>0</v>
      </c>
      <c r="K65" s="127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2"/>
      <c r="C66" s="127"/>
      <c r="D66" s="183" t="s">
        <v>4101</v>
      </c>
      <c r="E66" s="184"/>
      <c r="F66" s="184"/>
      <c r="G66" s="184"/>
      <c r="H66" s="184"/>
      <c r="I66" s="184"/>
      <c r="J66" s="185">
        <f>J106</f>
        <v>0</v>
      </c>
      <c r="K66" s="127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2"/>
      <c r="C67" s="127"/>
      <c r="D67" s="183" t="s">
        <v>169</v>
      </c>
      <c r="E67" s="184"/>
      <c r="F67" s="184"/>
      <c r="G67" s="184"/>
      <c r="H67" s="184"/>
      <c r="I67" s="184"/>
      <c r="J67" s="185">
        <f>J137</f>
        <v>0</v>
      </c>
      <c r="K67" s="127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2"/>
      <c r="C68" s="127"/>
      <c r="D68" s="183" t="s">
        <v>4102</v>
      </c>
      <c r="E68" s="184"/>
      <c r="F68" s="184"/>
      <c r="G68" s="184"/>
      <c r="H68" s="184"/>
      <c r="I68" s="184"/>
      <c r="J68" s="185">
        <f>J140</f>
        <v>0</v>
      </c>
      <c r="K68" s="127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2"/>
      <c r="C69" s="127"/>
      <c r="D69" s="183" t="s">
        <v>4103</v>
      </c>
      <c r="E69" s="184"/>
      <c r="F69" s="184"/>
      <c r="G69" s="184"/>
      <c r="H69" s="184"/>
      <c r="I69" s="184"/>
      <c r="J69" s="185">
        <f>J185</f>
        <v>0</v>
      </c>
      <c r="K69" s="127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2"/>
      <c r="C70" s="127"/>
      <c r="D70" s="183" t="s">
        <v>4104</v>
      </c>
      <c r="E70" s="184"/>
      <c r="F70" s="184"/>
      <c r="G70" s="184"/>
      <c r="H70" s="184"/>
      <c r="I70" s="184"/>
      <c r="J70" s="185">
        <f>J237</f>
        <v>0</v>
      </c>
      <c r="K70" s="127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2"/>
      <c r="C71" s="127"/>
      <c r="D71" s="183" t="s">
        <v>173</v>
      </c>
      <c r="E71" s="184"/>
      <c r="F71" s="184"/>
      <c r="G71" s="184"/>
      <c r="H71" s="184"/>
      <c r="I71" s="184"/>
      <c r="J71" s="185">
        <f>J285</f>
        <v>0</v>
      </c>
      <c r="K71" s="127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2"/>
      <c r="C72" s="127"/>
      <c r="D72" s="183" t="s">
        <v>178</v>
      </c>
      <c r="E72" s="184"/>
      <c r="F72" s="184"/>
      <c r="G72" s="184"/>
      <c r="H72" s="184"/>
      <c r="I72" s="184"/>
      <c r="J72" s="185">
        <f>J291</f>
        <v>0</v>
      </c>
      <c r="K72" s="127"/>
      <c r="L72" s="186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9" customFormat="1" ht="24.96" customHeight="1">
      <c r="A73" s="9"/>
      <c r="B73" s="176"/>
      <c r="C73" s="177"/>
      <c r="D73" s="178" t="s">
        <v>4105</v>
      </c>
      <c r="E73" s="179"/>
      <c r="F73" s="179"/>
      <c r="G73" s="179"/>
      <c r="H73" s="179"/>
      <c r="I73" s="179"/>
      <c r="J73" s="180">
        <f>J307</f>
        <v>0</v>
      </c>
      <c r="K73" s="177"/>
      <c r="L73" s="181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s="10" customFormat="1" ht="19.92" customHeight="1">
      <c r="A74" s="10"/>
      <c r="B74" s="182"/>
      <c r="C74" s="127"/>
      <c r="D74" s="183" t="s">
        <v>4106</v>
      </c>
      <c r="E74" s="184"/>
      <c r="F74" s="184"/>
      <c r="G74" s="184"/>
      <c r="H74" s="184"/>
      <c r="I74" s="184"/>
      <c r="J74" s="185">
        <f>J308</f>
        <v>0</v>
      </c>
      <c r="K74" s="127"/>
      <c r="L74" s="186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2"/>
      <c r="C75" s="127"/>
      <c r="D75" s="183" t="s">
        <v>4107</v>
      </c>
      <c r="E75" s="184"/>
      <c r="F75" s="184"/>
      <c r="G75" s="184"/>
      <c r="H75" s="184"/>
      <c r="I75" s="184"/>
      <c r="J75" s="185">
        <f>J321</f>
        <v>0</v>
      </c>
      <c r="K75" s="127"/>
      <c r="L75" s="186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9" customFormat="1" ht="24.96" customHeight="1">
      <c r="A76" s="9"/>
      <c r="B76" s="176"/>
      <c r="C76" s="177"/>
      <c r="D76" s="178" t="s">
        <v>181</v>
      </c>
      <c r="E76" s="179"/>
      <c r="F76" s="179"/>
      <c r="G76" s="179"/>
      <c r="H76" s="179"/>
      <c r="I76" s="179"/>
      <c r="J76" s="180">
        <f>J325</f>
        <v>0</v>
      </c>
      <c r="K76" s="177"/>
      <c r="L76" s="181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</row>
    <row r="77" s="10" customFormat="1" ht="19.92" customHeight="1">
      <c r="A77" s="10"/>
      <c r="B77" s="182"/>
      <c r="C77" s="127"/>
      <c r="D77" s="183" t="s">
        <v>182</v>
      </c>
      <c r="E77" s="184"/>
      <c r="F77" s="184"/>
      <c r="G77" s="184"/>
      <c r="H77" s="184"/>
      <c r="I77" s="184"/>
      <c r="J77" s="185">
        <f>J326</f>
        <v>0</v>
      </c>
      <c r="K77" s="127"/>
      <c r="L77" s="186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2" customFormat="1" ht="21.84" customHeight="1">
      <c r="A78" s="40"/>
      <c r="B78" s="41"/>
      <c r="C78" s="42"/>
      <c r="D78" s="42"/>
      <c r="E78" s="42"/>
      <c r="F78" s="42"/>
      <c r="G78" s="42"/>
      <c r="H78" s="42"/>
      <c r="I78" s="42"/>
      <c r="J78" s="42"/>
      <c r="K78" s="42"/>
      <c r="L78" s="146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6.96" customHeight="1">
      <c r="A79" s="40"/>
      <c r="B79" s="61"/>
      <c r="C79" s="62"/>
      <c r="D79" s="62"/>
      <c r="E79" s="62"/>
      <c r="F79" s="62"/>
      <c r="G79" s="62"/>
      <c r="H79" s="62"/>
      <c r="I79" s="62"/>
      <c r="J79" s="62"/>
      <c r="K79" s="62"/>
      <c r="L79" s="146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3" s="2" customFormat="1" ht="6.96" customHeight="1">
      <c r="A83" s="40"/>
      <c r="B83" s="63"/>
      <c r="C83" s="64"/>
      <c r="D83" s="64"/>
      <c r="E83" s="64"/>
      <c r="F83" s="64"/>
      <c r="G83" s="64"/>
      <c r="H83" s="64"/>
      <c r="I83" s="64"/>
      <c r="J83" s="64"/>
      <c r="K83" s="64"/>
      <c r="L83" s="146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24.96" customHeight="1">
      <c r="A84" s="40"/>
      <c r="B84" s="41"/>
      <c r="C84" s="25" t="s">
        <v>183</v>
      </c>
      <c r="D84" s="42"/>
      <c r="E84" s="42"/>
      <c r="F84" s="42"/>
      <c r="G84" s="42"/>
      <c r="H84" s="42"/>
      <c r="I84" s="42"/>
      <c r="J84" s="42"/>
      <c r="K84" s="42"/>
      <c r="L84" s="146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6.96" customHeight="1">
      <c r="A85" s="40"/>
      <c r="B85" s="41"/>
      <c r="C85" s="42"/>
      <c r="D85" s="42"/>
      <c r="E85" s="42"/>
      <c r="F85" s="42"/>
      <c r="G85" s="42"/>
      <c r="H85" s="42"/>
      <c r="I85" s="42"/>
      <c r="J85" s="42"/>
      <c r="K85" s="42"/>
      <c r="L85" s="146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12" customHeight="1">
      <c r="A86" s="40"/>
      <c r="B86" s="41"/>
      <c r="C86" s="34" t="s">
        <v>16</v>
      </c>
      <c r="D86" s="42"/>
      <c r="E86" s="42"/>
      <c r="F86" s="42"/>
      <c r="G86" s="42"/>
      <c r="H86" s="42"/>
      <c r="I86" s="42"/>
      <c r="J86" s="42"/>
      <c r="K86" s="42"/>
      <c r="L86" s="146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16.5" customHeight="1">
      <c r="A87" s="40"/>
      <c r="B87" s="41"/>
      <c r="C87" s="42"/>
      <c r="D87" s="42"/>
      <c r="E87" s="171" t="str">
        <f>E7</f>
        <v>ZŠ Veltrusy - výstavba odborných učeben</v>
      </c>
      <c r="F87" s="34"/>
      <c r="G87" s="34"/>
      <c r="H87" s="34"/>
      <c r="I87" s="42"/>
      <c r="J87" s="42"/>
      <c r="K87" s="42"/>
      <c r="L87" s="146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1" customFormat="1" ht="12" customHeight="1">
      <c r="B88" s="23"/>
      <c r="C88" s="34" t="s">
        <v>149</v>
      </c>
      <c r="D88" s="24"/>
      <c r="E88" s="24"/>
      <c r="F88" s="24"/>
      <c r="G88" s="24"/>
      <c r="H88" s="24"/>
      <c r="I88" s="24"/>
      <c r="J88" s="24"/>
      <c r="K88" s="24"/>
      <c r="L88" s="22"/>
    </row>
    <row r="89" s="2" customFormat="1" ht="16.5" customHeight="1">
      <c r="A89" s="40"/>
      <c r="B89" s="41"/>
      <c r="C89" s="42"/>
      <c r="D89" s="42"/>
      <c r="E89" s="171" t="s">
        <v>3800</v>
      </c>
      <c r="F89" s="42"/>
      <c r="G89" s="42"/>
      <c r="H89" s="42"/>
      <c r="I89" s="42"/>
      <c r="J89" s="42"/>
      <c r="K89" s="42"/>
      <c r="L89" s="146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12" customHeight="1">
      <c r="A90" s="40"/>
      <c r="B90" s="41"/>
      <c r="C90" s="34" t="s">
        <v>151</v>
      </c>
      <c r="D90" s="42"/>
      <c r="E90" s="42"/>
      <c r="F90" s="42"/>
      <c r="G90" s="42"/>
      <c r="H90" s="42"/>
      <c r="I90" s="42"/>
      <c r="J90" s="42"/>
      <c r="K90" s="42"/>
      <c r="L90" s="146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16.5" customHeight="1">
      <c r="A91" s="40"/>
      <c r="B91" s="41"/>
      <c r="C91" s="42"/>
      <c r="D91" s="42"/>
      <c r="E91" s="71" t="str">
        <f>E11</f>
        <v>03 - Vytápění</v>
      </c>
      <c r="F91" s="42"/>
      <c r="G91" s="42"/>
      <c r="H91" s="42"/>
      <c r="I91" s="42"/>
      <c r="J91" s="42"/>
      <c r="K91" s="42"/>
      <c r="L91" s="146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6.96" customHeight="1">
      <c r="A92" s="40"/>
      <c r="B92" s="41"/>
      <c r="C92" s="42"/>
      <c r="D92" s="42"/>
      <c r="E92" s="42"/>
      <c r="F92" s="42"/>
      <c r="G92" s="42"/>
      <c r="H92" s="42"/>
      <c r="I92" s="42"/>
      <c r="J92" s="42"/>
      <c r="K92" s="42"/>
      <c r="L92" s="146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12" customHeight="1">
      <c r="A93" s="40"/>
      <c r="B93" s="41"/>
      <c r="C93" s="34" t="s">
        <v>21</v>
      </c>
      <c r="D93" s="42"/>
      <c r="E93" s="42"/>
      <c r="F93" s="29" t="str">
        <f>F14</f>
        <v>Veltrusy</v>
      </c>
      <c r="G93" s="42"/>
      <c r="H93" s="42"/>
      <c r="I93" s="34" t="s">
        <v>23</v>
      </c>
      <c r="J93" s="74" t="str">
        <f>IF(J14="","",J14)</f>
        <v>16. 4. 2024</v>
      </c>
      <c r="K93" s="42"/>
      <c r="L93" s="146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2" customFormat="1" ht="6.96" customHeight="1">
      <c r="A94" s="40"/>
      <c r="B94" s="41"/>
      <c r="C94" s="42"/>
      <c r="D94" s="42"/>
      <c r="E94" s="42"/>
      <c r="F94" s="42"/>
      <c r="G94" s="42"/>
      <c r="H94" s="42"/>
      <c r="I94" s="42"/>
      <c r="J94" s="42"/>
      <c r="K94" s="42"/>
      <c r="L94" s="146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="2" customFormat="1" ht="15.15" customHeight="1">
      <c r="A95" s="40"/>
      <c r="B95" s="41"/>
      <c r="C95" s="34" t="s">
        <v>25</v>
      </c>
      <c r="D95" s="42"/>
      <c r="E95" s="42"/>
      <c r="F95" s="29" t="str">
        <f>E17</f>
        <v>Město Veltrusy</v>
      </c>
      <c r="G95" s="42"/>
      <c r="H95" s="42"/>
      <c r="I95" s="34" t="s">
        <v>32</v>
      </c>
      <c r="J95" s="38" t="str">
        <f>E23</f>
        <v>REMIUMA</v>
      </c>
      <c r="K95" s="42"/>
      <c r="L95" s="146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="2" customFormat="1" ht="15.15" customHeight="1">
      <c r="A96" s="40"/>
      <c r="B96" s="41"/>
      <c r="C96" s="34" t="s">
        <v>30</v>
      </c>
      <c r="D96" s="42"/>
      <c r="E96" s="42"/>
      <c r="F96" s="29" t="str">
        <f>IF(E20="","",E20)</f>
        <v>Vyplň údaj</v>
      </c>
      <c r="G96" s="42"/>
      <c r="H96" s="42"/>
      <c r="I96" s="34" t="s">
        <v>36</v>
      </c>
      <c r="J96" s="38" t="str">
        <f>E26</f>
        <v>REMIUMA</v>
      </c>
      <c r="K96" s="42"/>
      <c r="L96" s="146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="2" customFormat="1" ht="10.32" customHeight="1">
      <c r="A97" s="40"/>
      <c r="B97" s="41"/>
      <c r="C97" s="42"/>
      <c r="D97" s="42"/>
      <c r="E97" s="42"/>
      <c r="F97" s="42"/>
      <c r="G97" s="42"/>
      <c r="H97" s="42"/>
      <c r="I97" s="42"/>
      <c r="J97" s="42"/>
      <c r="K97" s="42"/>
      <c r="L97" s="146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="11" customFormat="1" ht="29.28" customHeight="1">
      <c r="A98" s="187"/>
      <c r="B98" s="188"/>
      <c r="C98" s="189" t="s">
        <v>184</v>
      </c>
      <c r="D98" s="190" t="s">
        <v>58</v>
      </c>
      <c r="E98" s="190" t="s">
        <v>54</v>
      </c>
      <c r="F98" s="190" t="s">
        <v>55</v>
      </c>
      <c r="G98" s="190" t="s">
        <v>185</v>
      </c>
      <c r="H98" s="190" t="s">
        <v>186</v>
      </c>
      <c r="I98" s="190" t="s">
        <v>187</v>
      </c>
      <c r="J98" s="190" t="s">
        <v>155</v>
      </c>
      <c r="K98" s="191" t="s">
        <v>188</v>
      </c>
      <c r="L98" s="192"/>
      <c r="M98" s="94" t="s">
        <v>19</v>
      </c>
      <c r="N98" s="95" t="s">
        <v>43</v>
      </c>
      <c r="O98" s="95" t="s">
        <v>189</v>
      </c>
      <c r="P98" s="95" t="s">
        <v>190</v>
      </c>
      <c r="Q98" s="95" t="s">
        <v>191</v>
      </c>
      <c r="R98" s="95" t="s">
        <v>192</v>
      </c>
      <c r="S98" s="95" t="s">
        <v>193</v>
      </c>
      <c r="T98" s="96" t="s">
        <v>194</v>
      </c>
      <c r="U98" s="187"/>
      <c r="V98" s="187"/>
      <c r="W98" s="187"/>
      <c r="X98" s="187"/>
      <c r="Y98" s="187"/>
      <c r="Z98" s="187"/>
      <c r="AA98" s="187"/>
      <c r="AB98" s="187"/>
      <c r="AC98" s="187"/>
      <c r="AD98" s="187"/>
      <c r="AE98" s="187"/>
    </row>
    <row r="99" s="2" customFormat="1" ht="22.8" customHeight="1">
      <c r="A99" s="40"/>
      <c r="B99" s="41"/>
      <c r="C99" s="101" t="s">
        <v>195</v>
      </c>
      <c r="D99" s="42"/>
      <c r="E99" s="42"/>
      <c r="F99" s="42"/>
      <c r="G99" s="42"/>
      <c r="H99" s="42"/>
      <c r="I99" s="42"/>
      <c r="J99" s="193">
        <f>BK99</f>
        <v>0</v>
      </c>
      <c r="K99" s="42"/>
      <c r="L99" s="46"/>
      <c r="M99" s="97"/>
      <c r="N99" s="194"/>
      <c r="O99" s="98"/>
      <c r="P99" s="195">
        <f>P100+P307+P325</f>
        <v>0</v>
      </c>
      <c r="Q99" s="98"/>
      <c r="R99" s="195">
        <f>R100+R307+R325</f>
        <v>4.1968333555999999</v>
      </c>
      <c r="S99" s="98"/>
      <c r="T99" s="196">
        <f>T100+T307+T325</f>
        <v>0</v>
      </c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T99" s="19" t="s">
        <v>72</v>
      </c>
      <c r="AU99" s="19" t="s">
        <v>156</v>
      </c>
      <c r="BK99" s="197">
        <f>BK100+BK307+BK325</f>
        <v>0</v>
      </c>
    </row>
    <row r="100" s="12" customFormat="1" ht="25.92" customHeight="1">
      <c r="A100" s="12"/>
      <c r="B100" s="198"/>
      <c r="C100" s="199"/>
      <c r="D100" s="200" t="s">
        <v>72</v>
      </c>
      <c r="E100" s="201" t="s">
        <v>1203</v>
      </c>
      <c r="F100" s="201" t="s">
        <v>1204</v>
      </c>
      <c r="G100" s="199"/>
      <c r="H100" s="199"/>
      <c r="I100" s="202"/>
      <c r="J100" s="203">
        <f>BK100</f>
        <v>0</v>
      </c>
      <c r="K100" s="199"/>
      <c r="L100" s="204"/>
      <c r="M100" s="205"/>
      <c r="N100" s="206"/>
      <c r="O100" s="206"/>
      <c r="P100" s="207">
        <f>P101+P106+P137+P140+P185+P237+P285+P291</f>
        <v>0</v>
      </c>
      <c r="Q100" s="206"/>
      <c r="R100" s="207">
        <f>R101+R106+R137+R140+R185+R237+R285+R291</f>
        <v>4.1945833555999998</v>
      </c>
      <c r="S100" s="206"/>
      <c r="T100" s="208">
        <f>T101+T106+T137+T140+T185+T237+T285+T291</f>
        <v>0</v>
      </c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R100" s="209" t="s">
        <v>82</v>
      </c>
      <c r="AT100" s="210" t="s">
        <v>72</v>
      </c>
      <c r="AU100" s="210" t="s">
        <v>73</v>
      </c>
      <c r="AY100" s="209" t="s">
        <v>198</v>
      </c>
      <c r="BK100" s="211">
        <f>BK101+BK106+BK137+BK140+BK185+BK237+BK285+BK291</f>
        <v>0</v>
      </c>
    </row>
    <row r="101" s="12" customFormat="1" ht="22.8" customHeight="1">
      <c r="A101" s="12"/>
      <c r="B101" s="198"/>
      <c r="C101" s="199"/>
      <c r="D101" s="200" t="s">
        <v>72</v>
      </c>
      <c r="E101" s="212" t="s">
        <v>2125</v>
      </c>
      <c r="F101" s="212" t="s">
        <v>2126</v>
      </c>
      <c r="G101" s="199"/>
      <c r="H101" s="199"/>
      <c r="I101" s="202"/>
      <c r="J101" s="213">
        <f>BK101</f>
        <v>0</v>
      </c>
      <c r="K101" s="199"/>
      <c r="L101" s="204"/>
      <c r="M101" s="205"/>
      <c r="N101" s="206"/>
      <c r="O101" s="206"/>
      <c r="P101" s="207">
        <f>SUM(P102:P105)</f>
        <v>0</v>
      </c>
      <c r="Q101" s="206"/>
      <c r="R101" s="207">
        <f>SUM(R102:R105)</f>
        <v>0.0061650000000000003</v>
      </c>
      <c r="S101" s="206"/>
      <c r="T101" s="208">
        <f>SUM(T102:T105)</f>
        <v>0</v>
      </c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R101" s="209" t="s">
        <v>82</v>
      </c>
      <c r="AT101" s="210" t="s">
        <v>72</v>
      </c>
      <c r="AU101" s="210" t="s">
        <v>80</v>
      </c>
      <c r="AY101" s="209" t="s">
        <v>198</v>
      </c>
      <c r="BK101" s="211">
        <f>SUM(BK102:BK105)</f>
        <v>0</v>
      </c>
    </row>
    <row r="102" s="2" customFormat="1" ht="37.8" customHeight="1">
      <c r="A102" s="40"/>
      <c r="B102" s="41"/>
      <c r="C102" s="214" t="s">
        <v>80</v>
      </c>
      <c r="D102" s="214" t="s">
        <v>200</v>
      </c>
      <c r="E102" s="215" t="s">
        <v>4108</v>
      </c>
      <c r="F102" s="216" t="s">
        <v>4109</v>
      </c>
      <c r="G102" s="217" t="s">
        <v>203</v>
      </c>
      <c r="H102" s="218">
        <v>5</v>
      </c>
      <c r="I102" s="219"/>
      <c r="J102" s="220">
        <f>ROUND(I102*H102,2)</f>
        <v>0</v>
      </c>
      <c r="K102" s="216" t="s">
        <v>204</v>
      </c>
      <c r="L102" s="46"/>
      <c r="M102" s="221" t="s">
        <v>19</v>
      </c>
      <c r="N102" s="222" t="s">
        <v>44</v>
      </c>
      <c r="O102" s="86"/>
      <c r="P102" s="223">
        <f>O102*H102</f>
        <v>0</v>
      </c>
      <c r="Q102" s="223">
        <v>3.3000000000000003E-05</v>
      </c>
      <c r="R102" s="223">
        <f>Q102*H102</f>
        <v>0.000165</v>
      </c>
      <c r="S102" s="223">
        <v>0</v>
      </c>
      <c r="T102" s="224">
        <f>S102*H102</f>
        <v>0</v>
      </c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R102" s="225" t="s">
        <v>302</v>
      </c>
      <c r="AT102" s="225" t="s">
        <v>200</v>
      </c>
      <c r="AU102" s="225" t="s">
        <v>82</v>
      </c>
      <c r="AY102" s="19" t="s">
        <v>198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9" t="s">
        <v>80</v>
      </c>
      <c r="BK102" s="226">
        <f>ROUND(I102*H102,2)</f>
        <v>0</v>
      </c>
      <c r="BL102" s="19" t="s">
        <v>302</v>
      </c>
      <c r="BM102" s="225" t="s">
        <v>4110</v>
      </c>
    </row>
    <row r="103" s="2" customFormat="1">
      <c r="A103" s="40"/>
      <c r="B103" s="41"/>
      <c r="C103" s="42"/>
      <c r="D103" s="227" t="s">
        <v>207</v>
      </c>
      <c r="E103" s="42"/>
      <c r="F103" s="228" t="s">
        <v>4111</v>
      </c>
      <c r="G103" s="42"/>
      <c r="H103" s="42"/>
      <c r="I103" s="229"/>
      <c r="J103" s="42"/>
      <c r="K103" s="42"/>
      <c r="L103" s="46"/>
      <c r="M103" s="230"/>
      <c r="N103" s="231"/>
      <c r="O103" s="86"/>
      <c r="P103" s="86"/>
      <c r="Q103" s="86"/>
      <c r="R103" s="86"/>
      <c r="S103" s="86"/>
      <c r="T103" s="87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T103" s="19" t="s">
        <v>207</v>
      </c>
      <c r="AU103" s="19" t="s">
        <v>82</v>
      </c>
    </row>
    <row r="104" s="2" customFormat="1" ht="16.5" customHeight="1">
      <c r="A104" s="40"/>
      <c r="B104" s="41"/>
      <c r="C104" s="255" t="s">
        <v>82</v>
      </c>
      <c r="D104" s="255" t="s">
        <v>243</v>
      </c>
      <c r="E104" s="256" t="s">
        <v>4112</v>
      </c>
      <c r="F104" s="257" t="s">
        <v>4113</v>
      </c>
      <c r="G104" s="258" t="s">
        <v>2156</v>
      </c>
      <c r="H104" s="259">
        <v>6</v>
      </c>
      <c r="I104" s="260"/>
      <c r="J104" s="261">
        <f>ROUND(I104*H104,2)</f>
        <v>0</v>
      </c>
      <c r="K104" s="257" t="s">
        <v>204</v>
      </c>
      <c r="L104" s="262"/>
      <c r="M104" s="263" t="s">
        <v>19</v>
      </c>
      <c r="N104" s="264" t="s">
        <v>44</v>
      </c>
      <c r="O104" s="86"/>
      <c r="P104" s="223">
        <f>O104*H104</f>
        <v>0</v>
      </c>
      <c r="Q104" s="223">
        <v>0.001</v>
      </c>
      <c r="R104" s="223">
        <f>Q104*H104</f>
        <v>0.0060000000000000001</v>
      </c>
      <c r="S104" s="223">
        <v>0</v>
      </c>
      <c r="T104" s="224">
        <f>S104*H104</f>
        <v>0</v>
      </c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R104" s="225" t="s">
        <v>399</v>
      </c>
      <c r="AT104" s="225" t="s">
        <v>243</v>
      </c>
      <c r="AU104" s="225" t="s">
        <v>82</v>
      </c>
      <c r="AY104" s="19" t="s">
        <v>198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9" t="s">
        <v>80</v>
      </c>
      <c r="BK104" s="226">
        <f>ROUND(I104*H104,2)</f>
        <v>0</v>
      </c>
      <c r="BL104" s="19" t="s">
        <v>302</v>
      </c>
      <c r="BM104" s="225" t="s">
        <v>4114</v>
      </c>
    </row>
    <row r="105" s="13" customFormat="1">
      <c r="A105" s="13"/>
      <c r="B105" s="232"/>
      <c r="C105" s="233"/>
      <c r="D105" s="234" t="s">
        <v>218</v>
      </c>
      <c r="E105" s="235" t="s">
        <v>19</v>
      </c>
      <c r="F105" s="236" t="s">
        <v>4115</v>
      </c>
      <c r="G105" s="233"/>
      <c r="H105" s="237">
        <v>6</v>
      </c>
      <c r="I105" s="238"/>
      <c r="J105" s="233"/>
      <c r="K105" s="233"/>
      <c r="L105" s="239"/>
      <c r="M105" s="240"/>
      <c r="N105" s="241"/>
      <c r="O105" s="241"/>
      <c r="P105" s="241"/>
      <c r="Q105" s="241"/>
      <c r="R105" s="241"/>
      <c r="S105" s="241"/>
      <c r="T105" s="242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3" t="s">
        <v>218</v>
      </c>
      <c r="AU105" s="243" t="s">
        <v>82</v>
      </c>
      <c r="AV105" s="13" t="s">
        <v>82</v>
      </c>
      <c r="AW105" s="13" t="s">
        <v>35</v>
      </c>
      <c r="AX105" s="13" t="s">
        <v>80</v>
      </c>
      <c r="AY105" s="243" t="s">
        <v>198</v>
      </c>
    </row>
    <row r="106" s="12" customFormat="1" ht="22.8" customHeight="1">
      <c r="A106" s="12"/>
      <c r="B106" s="198"/>
      <c r="C106" s="199"/>
      <c r="D106" s="200" t="s">
        <v>72</v>
      </c>
      <c r="E106" s="212" t="s">
        <v>4116</v>
      </c>
      <c r="F106" s="212" t="s">
        <v>4117</v>
      </c>
      <c r="G106" s="199"/>
      <c r="H106" s="199"/>
      <c r="I106" s="202"/>
      <c r="J106" s="213">
        <f>BK106</f>
        <v>0</v>
      </c>
      <c r="K106" s="199"/>
      <c r="L106" s="204"/>
      <c r="M106" s="205"/>
      <c r="N106" s="206"/>
      <c r="O106" s="206"/>
      <c r="P106" s="207">
        <f>SUM(P107:P136)</f>
        <v>0</v>
      </c>
      <c r="Q106" s="206"/>
      <c r="R106" s="207">
        <f>SUM(R107:R136)</f>
        <v>0.14277002</v>
      </c>
      <c r="S106" s="206"/>
      <c r="T106" s="208">
        <f>SUM(T107:T136)</f>
        <v>0</v>
      </c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R106" s="209" t="s">
        <v>82</v>
      </c>
      <c r="AT106" s="210" t="s">
        <v>72</v>
      </c>
      <c r="AU106" s="210" t="s">
        <v>80</v>
      </c>
      <c r="AY106" s="209" t="s">
        <v>198</v>
      </c>
      <c r="BK106" s="211">
        <f>SUM(BK107:BK136)</f>
        <v>0</v>
      </c>
    </row>
    <row r="107" s="2" customFormat="1" ht="33" customHeight="1">
      <c r="A107" s="40"/>
      <c r="B107" s="41"/>
      <c r="C107" s="214" t="s">
        <v>213</v>
      </c>
      <c r="D107" s="214" t="s">
        <v>200</v>
      </c>
      <c r="E107" s="215" t="s">
        <v>4118</v>
      </c>
      <c r="F107" s="216" t="s">
        <v>4119</v>
      </c>
      <c r="G107" s="217" t="s">
        <v>237</v>
      </c>
      <c r="H107" s="218">
        <v>7</v>
      </c>
      <c r="I107" s="219"/>
      <c r="J107" s="220">
        <f>ROUND(I107*H107,2)</f>
        <v>0</v>
      </c>
      <c r="K107" s="216" t="s">
        <v>204</v>
      </c>
      <c r="L107" s="46"/>
      <c r="M107" s="221" t="s">
        <v>19</v>
      </c>
      <c r="N107" s="222" t="s">
        <v>44</v>
      </c>
      <c r="O107" s="86"/>
      <c r="P107" s="223">
        <f>O107*H107</f>
        <v>0</v>
      </c>
      <c r="Q107" s="223">
        <v>0.0014411999999999999</v>
      </c>
      <c r="R107" s="223">
        <f>Q107*H107</f>
        <v>0.010088399999999999</v>
      </c>
      <c r="S107" s="223">
        <v>0</v>
      </c>
      <c r="T107" s="224">
        <f>S107*H107</f>
        <v>0</v>
      </c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R107" s="225" t="s">
        <v>302</v>
      </c>
      <c r="AT107" s="225" t="s">
        <v>200</v>
      </c>
      <c r="AU107" s="225" t="s">
        <v>82</v>
      </c>
      <c r="AY107" s="19" t="s">
        <v>198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9" t="s">
        <v>80</v>
      </c>
      <c r="BK107" s="226">
        <f>ROUND(I107*H107,2)</f>
        <v>0</v>
      </c>
      <c r="BL107" s="19" t="s">
        <v>302</v>
      </c>
      <c r="BM107" s="225" t="s">
        <v>4120</v>
      </c>
    </row>
    <row r="108" s="2" customFormat="1">
      <c r="A108" s="40"/>
      <c r="B108" s="41"/>
      <c r="C108" s="42"/>
      <c r="D108" s="227" t="s">
        <v>207</v>
      </c>
      <c r="E108" s="42"/>
      <c r="F108" s="228" t="s">
        <v>4121</v>
      </c>
      <c r="G108" s="42"/>
      <c r="H108" s="42"/>
      <c r="I108" s="229"/>
      <c r="J108" s="42"/>
      <c r="K108" s="42"/>
      <c r="L108" s="46"/>
      <c r="M108" s="230"/>
      <c r="N108" s="231"/>
      <c r="O108" s="86"/>
      <c r="P108" s="86"/>
      <c r="Q108" s="86"/>
      <c r="R108" s="86"/>
      <c r="S108" s="86"/>
      <c r="T108" s="87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T108" s="19" t="s">
        <v>207</v>
      </c>
      <c r="AU108" s="19" t="s">
        <v>82</v>
      </c>
    </row>
    <row r="109" s="2" customFormat="1" ht="33" customHeight="1">
      <c r="A109" s="40"/>
      <c r="B109" s="41"/>
      <c r="C109" s="214" t="s">
        <v>205</v>
      </c>
      <c r="D109" s="214" t="s">
        <v>200</v>
      </c>
      <c r="E109" s="215" t="s">
        <v>4122</v>
      </c>
      <c r="F109" s="216" t="s">
        <v>4123</v>
      </c>
      <c r="G109" s="217" t="s">
        <v>237</v>
      </c>
      <c r="H109" s="218">
        <v>16</v>
      </c>
      <c r="I109" s="219"/>
      <c r="J109" s="220">
        <f>ROUND(I109*H109,2)</f>
        <v>0</v>
      </c>
      <c r="K109" s="216" t="s">
        <v>204</v>
      </c>
      <c r="L109" s="46"/>
      <c r="M109" s="221" t="s">
        <v>19</v>
      </c>
      <c r="N109" s="222" t="s">
        <v>44</v>
      </c>
      <c r="O109" s="86"/>
      <c r="P109" s="223">
        <f>O109*H109</f>
        <v>0</v>
      </c>
      <c r="Q109" s="223">
        <v>0.0028100400000000002</v>
      </c>
      <c r="R109" s="223">
        <f>Q109*H109</f>
        <v>0.044960640000000003</v>
      </c>
      <c r="S109" s="223">
        <v>0</v>
      </c>
      <c r="T109" s="224">
        <f>S109*H109</f>
        <v>0</v>
      </c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R109" s="225" t="s">
        <v>302</v>
      </c>
      <c r="AT109" s="225" t="s">
        <v>200</v>
      </c>
      <c r="AU109" s="225" t="s">
        <v>82</v>
      </c>
      <c r="AY109" s="19" t="s">
        <v>198</v>
      </c>
      <c r="BE109" s="226">
        <f>IF(N109="základní",J109,0)</f>
        <v>0</v>
      </c>
      <c r="BF109" s="226">
        <f>IF(N109="snížená",J109,0)</f>
        <v>0</v>
      </c>
      <c r="BG109" s="226">
        <f>IF(N109="zákl. přenesená",J109,0)</f>
        <v>0</v>
      </c>
      <c r="BH109" s="226">
        <f>IF(N109="sníž. přenesená",J109,0)</f>
        <v>0</v>
      </c>
      <c r="BI109" s="226">
        <f>IF(N109="nulová",J109,0)</f>
        <v>0</v>
      </c>
      <c r="BJ109" s="19" t="s">
        <v>80</v>
      </c>
      <c r="BK109" s="226">
        <f>ROUND(I109*H109,2)</f>
        <v>0</v>
      </c>
      <c r="BL109" s="19" t="s">
        <v>302</v>
      </c>
      <c r="BM109" s="225" t="s">
        <v>4124</v>
      </c>
    </row>
    <row r="110" s="2" customFormat="1">
      <c r="A110" s="40"/>
      <c r="B110" s="41"/>
      <c r="C110" s="42"/>
      <c r="D110" s="227" t="s">
        <v>207</v>
      </c>
      <c r="E110" s="42"/>
      <c r="F110" s="228" t="s">
        <v>4125</v>
      </c>
      <c r="G110" s="42"/>
      <c r="H110" s="42"/>
      <c r="I110" s="229"/>
      <c r="J110" s="42"/>
      <c r="K110" s="42"/>
      <c r="L110" s="46"/>
      <c r="M110" s="230"/>
      <c r="N110" s="231"/>
      <c r="O110" s="86"/>
      <c r="P110" s="86"/>
      <c r="Q110" s="86"/>
      <c r="R110" s="86"/>
      <c r="S110" s="86"/>
      <c r="T110" s="87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T110" s="19" t="s">
        <v>207</v>
      </c>
      <c r="AU110" s="19" t="s">
        <v>82</v>
      </c>
    </row>
    <row r="111" s="2" customFormat="1" ht="55.5" customHeight="1">
      <c r="A111" s="40"/>
      <c r="B111" s="41"/>
      <c r="C111" s="214" t="s">
        <v>224</v>
      </c>
      <c r="D111" s="214" t="s">
        <v>200</v>
      </c>
      <c r="E111" s="215" t="s">
        <v>4126</v>
      </c>
      <c r="F111" s="216" t="s">
        <v>4127</v>
      </c>
      <c r="G111" s="217" t="s">
        <v>237</v>
      </c>
      <c r="H111" s="218">
        <v>7</v>
      </c>
      <c r="I111" s="219"/>
      <c r="J111" s="220">
        <f>ROUND(I111*H111,2)</f>
        <v>0</v>
      </c>
      <c r="K111" s="216" t="s">
        <v>204</v>
      </c>
      <c r="L111" s="46"/>
      <c r="M111" s="221" t="s">
        <v>19</v>
      </c>
      <c r="N111" s="222" t="s">
        <v>44</v>
      </c>
      <c r="O111" s="86"/>
      <c r="P111" s="223">
        <f>O111*H111</f>
        <v>0</v>
      </c>
      <c r="Q111" s="223">
        <v>6.7399999999999998E-05</v>
      </c>
      <c r="R111" s="223">
        <f>Q111*H111</f>
        <v>0.00047179999999999998</v>
      </c>
      <c r="S111" s="223">
        <v>0</v>
      </c>
      <c r="T111" s="224">
        <f>S111*H111</f>
        <v>0</v>
      </c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R111" s="225" t="s">
        <v>302</v>
      </c>
      <c r="AT111" s="225" t="s">
        <v>200</v>
      </c>
      <c r="AU111" s="225" t="s">
        <v>82</v>
      </c>
      <c r="AY111" s="19" t="s">
        <v>198</v>
      </c>
      <c r="BE111" s="226">
        <f>IF(N111="základní",J111,0)</f>
        <v>0</v>
      </c>
      <c r="BF111" s="226">
        <f>IF(N111="snížená",J111,0)</f>
        <v>0</v>
      </c>
      <c r="BG111" s="226">
        <f>IF(N111="zákl. přenesená",J111,0)</f>
        <v>0</v>
      </c>
      <c r="BH111" s="226">
        <f>IF(N111="sníž. přenesená",J111,0)</f>
        <v>0</v>
      </c>
      <c r="BI111" s="226">
        <f>IF(N111="nulová",J111,0)</f>
        <v>0</v>
      </c>
      <c r="BJ111" s="19" t="s">
        <v>80</v>
      </c>
      <c r="BK111" s="226">
        <f>ROUND(I111*H111,2)</f>
        <v>0</v>
      </c>
      <c r="BL111" s="19" t="s">
        <v>302</v>
      </c>
      <c r="BM111" s="225" t="s">
        <v>4128</v>
      </c>
    </row>
    <row r="112" s="2" customFormat="1">
      <c r="A112" s="40"/>
      <c r="B112" s="41"/>
      <c r="C112" s="42"/>
      <c r="D112" s="227" t="s">
        <v>207</v>
      </c>
      <c r="E112" s="42"/>
      <c r="F112" s="228" t="s">
        <v>4129</v>
      </c>
      <c r="G112" s="42"/>
      <c r="H112" s="42"/>
      <c r="I112" s="229"/>
      <c r="J112" s="42"/>
      <c r="K112" s="42"/>
      <c r="L112" s="46"/>
      <c r="M112" s="230"/>
      <c r="N112" s="231"/>
      <c r="O112" s="86"/>
      <c r="P112" s="86"/>
      <c r="Q112" s="86"/>
      <c r="R112" s="86"/>
      <c r="S112" s="86"/>
      <c r="T112" s="87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T112" s="19" t="s">
        <v>207</v>
      </c>
      <c r="AU112" s="19" t="s">
        <v>82</v>
      </c>
    </row>
    <row r="113" s="2" customFormat="1">
      <c r="A113" s="40"/>
      <c r="B113" s="41"/>
      <c r="C113" s="42"/>
      <c r="D113" s="234" t="s">
        <v>780</v>
      </c>
      <c r="E113" s="42"/>
      <c r="F113" s="275" t="s">
        <v>4130</v>
      </c>
      <c r="G113" s="42"/>
      <c r="H113" s="42"/>
      <c r="I113" s="229"/>
      <c r="J113" s="42"/>
      <c r="K113" s="42"/>
      <c r="L113" s="46"/>
      <c r="M113" s="230"/>
      <c r="N113" s="231"/>
      <c r="O113" s="86"/>
      <c r="P113" s="86"/>
      <c r="Q113" s="86"/>
      <c r="R113" s="86"/>
      <c r="S113" s="86"/>
      <c r="T113" s="87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T113" s="19" t="s">
        <v>780</v>
      </c>
      <c r="AU113" s="19" t="s">
        <v>82</v>
      </c>
    </row>
    <row r="114" s="2" customFormat="1" ht="55.5" customHeight="1">
      <c r="A114" s="40"/>
      <c r="B114" s="41"/>
      <c r="C114" s="214" t="s">
        <v>234</v>
      </c>
      <c r="D114" s="214" t="s">
        <v>200</v>
      </c>
      <c r="E114" s="215" t="s">
        <v>4131</v>
      </c>
      <c r="F114" s="216" t="s">
        <v>4132</v>
      </c>
      <c r="G114" s="217" t="s">
        <v>237</v>
      </c>
      <c r="H114" s="218">
        <v>38</v>
      </c>
      <c r="I114" s="219"/>
      <c r="J114" s="220">
        <f>ROUND(I114*H114,2)</f>
        <v>0</v>
      </c>
      <c r="K114" s="216" t="s">
        <v>204</v>
      </c>
      <c r="L114" s="46"/>
      <c r="M114" s="221" t="s">
        <v>19</v>
      </c>
      <c r="N114" s="222" t="s">
        <v>44</v>
      </c>
      <c r="O114" s="86"/>
      <c r="P114" s="223">
        <f>O114*H114</f>
        <v>0</v>
      </c>
      <c r="Q114" s="223">
        <v>0.00019656</v>
      </c>
      <c r="R114" s="223">
        <f>Q114*H114</f>
        <v>0.00746928</v>
      </c>
      <c r="S114" s="223">
        <v>0</v>
      </c>
      <c r="T114" s="224">
        <f>S114*H114</f>
        <v>0</v>
      </c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R114" s="225" t="s">
        <v>302</v>
      </c>
      <c r="AT114" s="225" t="s">
        <v>200</v>
      </c>
      <c r="AU114" s="225" t="s">
        <v>82</v>
      </c>
      <c r="AY114" s="19" t="s">
        <v>198</v>
      </c>
      <c r="BE114" s="226">
        <f>IF(N114="základní",J114,0)</f>
        <v>0</v>
      </c>
      <c r="BF114" s="226">
        <f>IF(N114="snížená",J114,0)</f>
        <v>0</v>
      </c>
      <c r="BG114" s="226">
        <f>IF(N114="zákl. přenesená",J114,0)</f>
        <v>0</v>
      </c>
      <c r="BH114" s="226">
        <f>IF(N114="sníž. přenesená",J114,0)</f>
        <v>0</v>
      </c>
      <c r="BI114" s="226">
        <f>IF(N114="nulová",J114,0)</f>
        <v>0</v>
      </c>
      <c r="BJ114" s="19" t="s">
        <v>80</v>
      </c>
      <c r="BK114" s="226">
        <f>ROUND(I114*H114,2)</f>
        <v>0</v>
      </c>
      <c r="BL114" s="19" t="s">
        <v>302</v>
      </c>
      <c r="BM114" s="225" t="s">
        <v>4133</v>
      </c>
    </row>
    <row r="115" s="2" customFormat="1">
      <c r="A115" s="40"/>
      <c r="B115" s="41"/>
      <c r="C115" s="42"/>
      <c r="D115" s="227" t="s">
        <v>207</v>
      </c>
      <c r="E115" s="42"/>
      <c r="F115" s="228" t="s">
        <v>4134</v>
      </c>
      <c r="G115" s="42"/>
      <c r="H115" s="42"/>
      <c r="I115" s="229"/>
      <c r="J115" s="42"/>
      <c r="K115" s="42"/>
      <c r="L115" s="46"/>
      <c r="M115" s="230"/>
      <c r="N115" s="231"/>
      <c r="O115" s="86"/>
      <c r="P115" s="86"/>
      <c r="Q115" s="86"/>
      <c r="R115" s="86"/>
      <c r="S115" s="86"/>
      <c r="T115" s="87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T115" s="19" t="s">
        <v>207</v>
      </c>
      <c r="AU115" s="19" t="s">
        <v>82</v>
      </c>
    </row>
    <row r="116" s="2" customFormat="1">
      <c r="A116" s="40"/>
      <c r="B116" s="41"/>
      <c r="C116" s="42"/>
      <c r="D116" s="234" t="s">
        <v>780</v>
      </c>
      <c r="E116" s="42"/>
      <c r="F116" s="275" t="s">
        <v>4135</v>
      </c>
      <c r="G116" s="42"/>
      <c r="H116" s="42"/>
      <c r="I116" s="229"/>
      <c r="J116" s="42"/>
      <c r="K116" s="42"/>
      <c r="L116" s="46"/>
      <c r="M116" s="230"/>
      <c r="N116" s="231"/>
      <c r="O116" s="86"/>
      <c r="P116" s="86"/>
      <c r="Q116" s="86"/>
      <c r="R116" s="86"/>
      <c r="S116" s="86"/>
      <c r="T116" s="87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T116" s="19" t="s">
        <v>780</v>
      </c>
      <c r="AU116" s="19" t="s">
        <v>82</v>
      </c>
    </row>
    <row r="117" s="2" customFormat="1" ht="55.5" customHeight="1">
      <c r="A117" s="40"/>
      <c r="B117" s="41"/>
      <c r="C117" s="214" t="s">
        <v>242</v>
      </c>
      <c r="D117" s="214" t="s">
        <v>200</v>
      </c>
      <c r="E117" s="215" t="s">
        <v>4131</v>
      </c>
      <c r="F117" s="216" t="s">
        <v>4132</v>
      </c>
      <c r="G117" s="217" t="s">
        <v>237</v>
      </c>
      <c r="H117" s="218">
        <v>4</v>
      </c>
      <c r="I117" s="219"/>
      <c r="J117" s="220">
        <f>ROUND(I117*H117,2)</f>
        <v>0</v>
      </c>
      <c r="K117" s="216" t="s">
        <v>204</v>
      </c>
      <c r="L117" s="46"/>
      <c r="M117" s="221" t="s">
        <v>19</v>
      </c>
      <c r="N117" s="222" t="s">
        <v>44</v>
      </c>
      <c r="O117" s="86"/>
      <c r="P117" s="223">
        <f>O117*H117</f>
        <v>0</v>
      </c>
      <c r="Q117" s="223">
        <v>0.00019656</v>
      </c>
      <c r="R117" s="223">
        <f>Q117*H117</f>
        <v>0.00078624000000000001</v>
      </c>
      <c r="S117" s="223">
        <v>0</v>
      </c>
      <c r="T117" s="224">
        <f>S117*H117</f>
        <v>0</v>
      </c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R117" s="225" t="s">
        <v>302</v>
      </c>
      <c r="AT117" s="225" t="s">
        <v>200</v>
      </c>
      <c r="AU117" s="225" t="s">
        <v>82</v>
      </c>
      <c r="AY117" s="19" t="s">
        <v>198</v>
      </c>
      <c r="BE117" s="226">
        <f>IF(N117="základní",J117,0)</f>
        <v>0</v>
      </c>
      <c r="BF117" s="226">
        <f>IF(N117="snížená",J117,0)</f>
        <v>0</v>
      </c>
      <c r="BG117" s="226">
        <f>IF(N117="zákl. přenesená",J117,0)</f>
        <v>0</v>
      </c>
      <c r="BH117" s="226">
        <f>IF(N117="sníž. přenesená",J117,0)</f>
        <v>0</v>
      </c>
      <c r="BI117" s="226">
        <f>IF(N117="nulová",J117,0)</f>
        <v>0</v>
      </c>
      <c r="BJ117" s="19" t="s">
        <v>80</v>
      </c>
      <c r="BK117" s="226">
        <f>ROUND(I117*H117,2)</f>
        <v>0</v>
      </c>
      <c r="BL117" s="19" t="s">
        <v>302</v>
      </c>
      <c r="BM117" s="225" t="s">
        <v>4136</v>
      </c>
    </row>
    <row r="118" s="2" customFormat="1">
      <c r="A118" s="40"/>
      <c r="B118" s="41"/>
      <c r="C118" s="42"/>
      <c r="D118" s="227" t="s">
        <v>207</v>
      </c>
      <c r="E118" s="42"/>
      <c r="F118" s="228" t="s">
        <v>4134</v>
      </c>
      <c r="G118" s="42"/>
      <c r="H118" s="42"/>
      <c r="I118" s="229"/>
      <c r="J118" s="42"/>
      <c r="K118" s="42"/>
      <c r="L118" s="46"/>
      <c r="M118" s="230"/>
      <c r="N118" s="231"/>
      <c r="O118" s="86"/>
      <c r="P118" s="86"/>
      <c r="Q118" s="86"/>
      <c r="R118" s="86"/>
      <c r="S118" s="86"/>
      <c r="T118" s="87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T118" s="19" t="s">
        <v>207</v>
      </c>
      <c r="AU118" s="19" t="s">
        <v>82</v>
      </c>
    </row>
    <row r="119" s="2" customFormat="1">
      <c r="A119" s="40"/>
      <c r="B119" s="41"/>
      <c r="C119" s="42"/>
      <c r="D119" s="234" t="s">
        <v>780</v>
      </c>
      <c r="E119" s="42"/>
      <c r="F119" s="275" t="s">
        <v>4137</v>
      </c>
      <c r="G119" s="42"/>
      <c r="H119" s="42"/>
      <c r="I119" s="229"/>
      <c r="J119" s="42"/>
      <c r="K119" s="42"/>
      <c r="L119" s="46"/>
      <c r="M119" s="230"/>
      <c r="N119" s="231"/>
      <c r="O119" s="86"/>
      <c r="P119" s="86"/>
      <c r="Q119" s="86"/>
      <c r="R119" s="86"/>
      <c r="S119" s="86"/>
      <c r="T119" s="87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T119" s="19" t="s">
        <v>780</v>
      </c>
      <c r="AU119" s="19" t="s">
        <v>82</v>
      </c>
    </row>
    <row r="120" s="2" customFormat="1" ht="55.5" customHeight="1">
      <c r="A120" s="40"/>
      <c r="B120" s="41"/>
      <c r="C120" s="214" t="s">
        <v>247</v>
      </c>
      <c r="D120" s="214" t="s">
        <v>200</v>
      </c>
      <c r="E120" s="215" t="s">
        <v>4138</v>
      </c>
      <c r="F120" s="216" t="s">
        <v>4139</v>
      </c>
      <c r="G120" s="217" t="s">
        <v>237</v>
      </c>
      <c r="H120" s="218">
        <v>35</v>
      </c>
      <c r="I120" s="219"/>
      <c r="J120" s="220">
        <f>ROUND(I120*H120,2)</f>
        <v>0</v>
      </c>
      <c r="K120" s="216" t="s">
        <v>204</v>
      </c>
      <c r="L120" s="46"/>
      <c r="M120" s="221" t="s">
        <v>19</v>
      </c>
      <c r="N120" s="222" t="s">
        <v>44</v>
      </c>
      <c r="O120" s="86"/>
      <c r="P120" s="223">
        <f>O120*H120</f>
        <v>0</v>
      </c>
      <c r="Q120" s="223">
        <v>0.00024078000000000001</v>
      </c>
      <c r="R120" s="223">
        <f>Q120*H120</f>
        <v>0.0084273000000000004</v>
      </c>
      <c r="S120" s="223">
        <v>0</v>
      </c>
      <c r="T120" s="224">
        <f>S120*H120</f>
        <v>0</v>
      </c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R120" s="225" t="s">
        <v>302</v>
      </c>
      <c r="AT120" s="225" t="s">
        <v>200</v>
      </c>
      <c r="AU120" s="225" t="s">
        <v>82</v>
      </c>
      <c r="AY120" s="19" t="s">
        <v>198</v>
      </c>
      <c r="BE120" s="226">
        <f>IF(N120="základní",J120,0)</f>
        <v>0</v>
      </c>
      <c r="BF120" s="226">
        <f>IF(N120="snížená",J120,0)</f>
        <v>0</v>
      </c>
      <c r="BG120" s="226">
        <f>IF(N120="zákl. přenesená",J120,0)</f>
        <v>0</v>
      </c>
      <c r="BH120" s="226">
        <f>IF(N120="sníž. přenesená",J120,0)</f>
        <v>0</v>
      </c>
      <c r="BI120" s="226">
        <f>IF(N120="nulová",J120,0)</f>
        <v>0</v>
      </c>
      <c r="BJ120" s="19" t="s">
        <v>80</v>
      </c>
      <c r="BK120" s="226">
        <f>ROUND(I120*H120,2)</f>
        <v>0</v>
      </c>
      <c r="BL120" s="19" t="s">
        <v>302</v>
      </c>
      <c r="BM120" s="225" t="s">
        <v>4140</v>
      </c>
    </row>
    <row r="121" s="2" customFormat="1">
      <c r="A121" s="40"/>
      <c r="B121" s="41"/>
      <c r="C121" s="42"/>
      <c r="D121" s="227" t="s">
        <v>207</v>
      </c>
      <c r="E121" s="42"/>
      <c r="F121" s="228" t="s">
        <v>4141</v>
      </c>
      <c r="G121" s="42"/>
      <c r="H121" s="42"/>
      <c r="I121" s="229"/>
      <c r="J121" s="42"/>
      <c r="K121" s="42"/>
      <c r="L121" s="46"/>
      <c r="M121" s="230"/>
      <c r="N121" s="231"/>
      <c r="O121" s="86"/>
      <c r="P121" s="86"/>
      <c r="Q121" s="86"/>
      <c r="R121" s="86"/>
      <c r="S121" s="86"/>
      <c r="T121" s="87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T121" s="19" t="s">
        <v>207</v>
      </c>
      <c r="AU121" s="19" t="s">
        <v>82</v>
      </c>
    </row>
    <row r="122" s="2" customFormat="1">
      <c r="A122" s="40"/>
      <c r="B122" s="41"/>
      <c r="C122" s="42"/>
      <c r="D122" s="234" t="s">
        <v>780</v>
      </c>
      <c r="E122" s="42"/>
      <c r="F122" s="275" t="s">
        <v>4142</v>
      </c>
      <c r="G122" s="42"/>
      <c r="H122" s="42"/>
      <c r="I122" s="229"/>
      <c r="J122" s="42"/>
      <c r="K122" s="42"/>
      <c r="L122" s="46"/>
      <c r="M122" s="230"/>
      <c r="N122" s="231"/>
      <c r="O122" s="86"/>
      <c r="P122" s="86"/>
      <c r="Q122" s="86"/>
      <c r="R122" s="86"/>
      <c r="S122" s="86"/>
      <c r="T122" s="87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T122" s="19" t="s">
        <v>780</v>
      </c>
      <c r="AU122" s="19" t="s">
        <v>82</v>
      </c>
    </row>
    <row r="123" s="2" customFormat="1" ht="55.5" customHeight="1">
      <c r="A123" s="40"/>
      <c r="B123" s="41"/>
      <c r="C123" s="214" t="s">
        <v>254</v>
      </c>
      <c r="D123" s="214" t="s">
        <v>200</v>
      </c>
      <c r="E123" s="215" t="s">
        <v>4138</v>
      </c>
      <c r="F123" s="216" t="s">
        <v>4139</v>
      </c>
      <c r="G123" s="217" t="s">
        <v>237</v>
      </c>
      <c r="H123" s="218">
        <v>78</v>
      </c>
      <c r="I123" s="219"/>
      <c r="J123" s="220">
        <f>ROUND(I123*H123,2)</f>
        <v>0</v>
      </c>
      <c r="K123" s="216" t="s">
        <v>204</v>
      </c>
      <c r="L123" s="46"/>
      <c r="M123" s="221" t="s">
        <v>19</v>
      </c>
      <c r="N123" s="222" t="s">
        <v>44</v>
      </c>
      <c r="O123" s="86"/>
      <c r="P123" s="223">
        <f>O123*H123</f>
        <v>0</v>
      </c>
      <c r="Q123" s="223">
        <v>0.00024078000000000001</v>
      </c>
      <c r="R123" s="223">
        <f>Q123*H123</f>
        <v>0.01878084</v>
      </c>
      <c r="S123" s="223">
        <v>0</v>
      </c>
      <c r="T123" s="224">
        <f>S123*H123</f>
        <v>0</v>
      </c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R123" s="225" t="s">
        <v>302</v>
      </c>
      <c r="AT123" s="225" t="s">
        <v>200</v>
      </c>
      <c r="AU123" s="225" t="s">
        <v>82</v>
      </c>
      <c r="AY123" s="19" t="s">
        <v>198</v>
      </c>
      <c r="BE123" s="226">
        <f>IF(N123="základní",J123,0)</f>
        <v>0</v>
      </c>
      <c r="BF123" s="226">
        <f>IF(N123="snížená",J123,0)</f>
        <v>0</v>
      </c>
      <c r="BG123" s="226">
        <f>IF(N123="zákl. přenesená",J123,0)</f>
        <v>0</v>
      </c>
      <c r="BH123" s="226">
        <f>IF(N123="sníž. přenesená",J123,0)</f>
        <v>0</v>
      </c>
      <c r="BI123" s="226">
        <f>IF(N123="nulová",J123,0)</f>
        <v>0</v>
      </c>
      <c r="BJ123" s="19" t="s">
        <v>80</v>
      </c>
      <c r="BK123" s="226">
        <f>ROUND(I123*H123,2)</f>
        <v>0</v>
      </c>
      <c r="BL123" s="19" t="s">
        <v>302</v>
      </c>
      <c r="BM123" s="225" t="s">
        <v>4143</v>
      </c>
    </row>
    <row r="124" s="2" customFormat="1">
      <c r="A124" s="40"/>
      <c r="B124" s="41"/>
      <c r="C124" s="42"/>
      <c r="D124" s="227" t="s">
        <v>207</v>
      </c>
      <c r="E124" s="42"/>
      <c r="F124" s="228" t="s">
        <v>4141</v>
      </c>
      <c r="G124" s="42"/>
      <c r="H124" s="42"/>
      <c r="I124" s="229"/>
      <c r="J124" s="42"/>
      <c r="K124" s="42"/>
      <c r="L124" s="46"/>
      <c r="M124" s="230"/>
      <c r="N124" s="231"/>
      <c r="O124" s="86"/>
      <c r="P124" s="86"/>
      <c r="Q124" s="86"/>
      <c r="R124" s="86"/>
      <c r="S124" s="86"/>
      <c r="T124" s="87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T124" s="19" t="s">
        <v>207</v>
      </c>
      <c r="AU124" s="19" t="s">
        <v>82</v>
      </c>
    </row>
    <row r="125" s="2" customFormat="1">
      <c r="A125" s="40"/>
      <c r="B125" s="41"/>
      <c r="C125" s="42"/>
      <c r="D125" s="234" t="s">
        <v>780</v>
      </c>
      <c r="E125" s="42"/>
      <c r="F125" s="275" t="s">
        <v>4144</v>
      </c>
      <c r="G125" s="42"/>
      <c r="H125" s="42"/>
      <c r="I125" s="229"/>
      <c r="J125" s="42"/>
      <c r="K125" s="42"/>
      <c r="L125" s="46"/>
      <c r="M125" s="230"/>
      <c r="N125" s="231"/>
      <c r="O125" s="86"/>
      <c r="P125" s="86"/>
      <c r="Q125" s="86"/>
      <c r="R125" s="86"/>
      <c r="S125" s="86"/>
      <c r="T125" s="87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T125" s="19" t="s">
        <v>780</v>
      </c>
      <c r="AU125" s="19" t="s">
        <v>82</v>
      </c>
    </row>
    <row r="126" s="2" customFormat="1" ht="55.5" customHeight="1">
      <c r="A126" s="40"/>
      <c r="B126" s="41"/>
      <c r="C126" s="214" t="s">
        <v>261</v>
      </c>
      <c r="D126" s="214" t="s">
        <v>200</v>
      </c>
      <c r="E126" s="215" t="s">
        <v>4138</v>
      </c>
      <c r="F126" s="216" t="s">
        <v>4139</v>
      </c>
      <c r="G126" s="217" t="s">
        <v>237</v>
      </c>
      <c r="H126" s="218">
        <v>148</v>
      </c>
      <c r="I126" s="219"/>
      <c r="J126" s="220">
        <f>ROUND(I126*H126,2)</f>
        <v>0</v>
      </c>
      <c r="K126" s="216" t="s">
        <v>204</v>
      </c>
      <c r="L126" s="46"/>
      <c r="M126" s="221" t="s">
        <v>19</v>
      </c>
      <c r="N126" s="222" t="s">
        <v>44</v>
      </c>
      <c r="O126" s="86"/>
      <c r="P126" s="223">
        <f>O126*H126</f>
        <v>0</v>
      </c>
      <c r="Q126" s="223">
        <v>0.00024078000000000001</v>
      </c>
      <c r="R126" s="223">
        <f>Q126*H126</f>
        <v>0.035635440000000004</v>
      </c>
      <c r="S126" s="223">
        <v>0</v>
      </c>
      <c r="T126" s="224">
        <f>S126*H126</f>
        <v>0</v>
      </c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R126" s="225" t="s">
        <v>302</v>
      </c>
      <c r="AT126" s="225" t="s">
        <v>200</v>
      </c>
      <c r="AU126" s="225" t="s">
        <v>82</v>
      </c>
      <c r="AY126" s="19" t="s">
        <v>198</v>
      </c>
      <c r="BE126" s="226">
        <f>IF(N126="základní",J126,0)</f>
        <v>0</v>
      </c>
      <c r="BF126" s="226">
        <f>IF(N126="snížená",J126,0)</f>
        <v>0</v>
      </c>
      <c r="BG126" s="226">
        <f>IF(N126="zákl. přenesená",J126,0)</f>
        <v>0</v>
      </c>
      <c r="BH126" s="226">
        <f>IF(N126="sníž. přenesená",J126,0)</f>
        <v>0</v>
      </c>
      <c r="BI126" s="226">
        <f>IF(N126="nulová",J126,0)</f>
        <v>0</v>
      </c>
      <c r="BJ126" s="19" t="s">
        <v>80</v>
      </c>
      <c r="BK126" s="226">
        <f>ROUND(I126*H126,2)</f>
        <v>0</v>
      </c>
      <c r="BL126" s="19" t="s">
        <v>302</v>
      </c>
      <c r="BM126" s="225" t="s">
        <v>4145</v>
      </c>
    </row>
    <row r="127" s="2" customFormat="1">
      <c r="A127" s="40"/>
      <c r="B127" s="41"/>
      <c r="C127" s="42"/>
      <c r="D127" s="227" t="s">
        <v>207</v>
      </c>
      <c r="E127" s="42"/>
      <c r="F127" s="228" t="s">
        <v>4141</v>
      </c>
      <c r="G127" s="42"/>
      <c r="H127" s="42"/>
      <c r="I127" s="229"/>
      <c r="J127" s="42"/>
      <c r="K127" s="42"/>
      <c r="L127" s="46"/>
      <c r="M127" s="230"/>
      <c r="N127" s="231"/>
      <c r="O127" s="86"/>
      <c r="P127" s="86"/>
      <c r="Q127" s="86"/>
      <c r="R127" s="86"/>
      <c r="S127" s="86"/>
      <c r="T127" s="87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T127" s="19" t="s">
        <v>207</v>
      </c>
      <c r="AU127" s="19" t="s">
        <v>82</v>
      </c>
    </row>
    <row r="128" s="2" customFormat="1">
      <c r="A128" s="40"/>
      <c r="B128" s="41"/>
      <c r="C128" s="42"/>
      <c r="D128" s="234" t="s">
        <v>780</v>
      </c>
      <c r="E128" s="42"/>
      <c r="F128" s="275" t="s">
        <v>4142</v>
      </c>
      <c r="G128" s="42"/>
      <c r="H128" s="42"/>
      <c r="I128" s="229"/>
      <c r="J128" s="42"/>
      <c r="K128" s="42"/>
      <c r="L128" s="46"/>
      <c r="M128" s="230"/>
      <c r="N128" s="231"/>
      <c r="O128" s="86"/>
      <c r="P128" s="86"/>
      <c r="Q128" s="86"/>
      <c r="R128" s="86"/>
      <c r="S128" s="86"/>
      <c r="T128" s="87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T128" s="19" t="s">
        <v>780</v>
      </c>
      <c r="AU128" s="19" t="s">
        <v>82</v>
      </c>
    </row>
    <row r="129" s="2" customFormat="1" ht="55.5" customHeight="1">
      <c r="A129" s="40"/>
      <c r="B129" s="41"/>
      <c r="C129" s="214" t="s">
        <v>269</v>
      </c>
      <c r="D129" s="214" t="s">
        <v>200</v>
      </c>
      <c r="E129" s="215" t="s">
        <v>4138</v>
      </c>
      <c r="F129" s="216" t="s">
        <v>4139</v>
      </c>
      <c r="G129" s="217" t="s">
        <v>237</v>
      </c>
      <c r="H129" s="218">
        <v>16</v>
      </c>
      <c r="I129" s="219"/>
      <c r="J129" s="220">
        <f>ROUND(I129*H129,2)</f>
        <v>0</v>
      </c>
      <c r="K129" s="216" t="s">
        <v>204</v>
      </c>
      <c r="L129" s="46"/>
      <c r="M129" s="221" t="s">
        <v>19</v>
      </c>
      <c r="N129" s="222" t="s">
        <v>44</v>
      </c>
      <c r="O129" s="86"/>
      <c r="P129" s="223">
        <f>O129*H129</f>
        <v>0</v>
      </c>
      <c r="Q129" s="223">
        <v>0.00024078000000000001</v>
      </c>
      <c r="R129" s="223">
        <f>Q129*H129</f>
        <v>0.0038524800000000001</v>
      </c>
      <c r="S129" s="223">
        <v>0</v>
      </c>
      <c r="T129" s="224">
        <f>S129*H129</f>
        <v>0</v>
      </c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R129" s="225" t="s">
        <v>302</v>
      </c>
      <c r="AT129" s="225" t="s">
        <v>200</v>
      </c>
      <c r="AU129" s="225" t="s">
        <v>82</v>
      </c>
      <c r="AY129" s="19" t="s">
        <v>198</v>
      </c>
      <c r="BE129" s="226">
        <f>IF(N129="základní",J129,0)</f>
        <v>0</v>
      </c>
      <c r="BF129" s="226">
        <f>IF(N129="snížená",J129,0)</f>
        <v>0</v>
      </c>
      <c r="BG129" s="226">
        <f>IF(N129="zákl. přenesená",J129,0)</f>
        <v>0</v>
      </c>
      <c r="BH129" s="226">
        <f>IF(N129="sníž. přenesená",J129,0)</f>
        <v>0</v>
      </c>
      <c r="BI129" s="226">
        <f>IF(N129="nulová",J129,0)</f>
        <v>0</v>
      </c>
      <c r="BJ129" s="19" t="s">
        <v>80</v>
      </c>
      <c r="BK129" s="226">
        <f>ROUND(I129*H129,2)</f>
        <v>0</v>
      </c>
      <c r="BL129" s="19" t="s">
        <v>302</v>
      </c>
      <c r="BM129" s="225" t="s">
        <v>4146</v>
      </c>
    </row>
    <row r="130" s="2" customFormat="1">
      <c r="A130" s="40"/>
      <c r="B130" s="41"/>
      <c r="C130" s="42"/>
      <c r="D130" s="227" t="s">
        <v>207</v>
      </c>
      <c r="E130" s="42"/>
      <c r="F130" s="228" t="s">
        <v>4141</v>
      </c>
      <c r="G130" s="42"/>
      <c r="H130" s="42"/>
      <c r="I130" s="229"/>
      <c r="J130" s="42"/>
      <c r="K130" s="42"/>
      <c r="L130" s="46"/>
      <c r="M130" s="230"/>
      <c r="N130" s="231"/>
      <c r="O130" s="86"/>
      <c r="P130" s="86"/>
      <c r="Q130" s="86"/>
      <c r="R130" s="86"/>
      <c r="S130" s="86"/>
      <c r="T130" s="87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T130" s="19" t="s">
        <v>207</v>
      </c>
      <c r="AU130" s="19" t="s">
        <v>82</v>
      </c>
    </row>
    <row r="131" s="2" customFormat="1">
      <c r="A131" s="40"/>
      <c r="B131" s="41"/>
      <c r="C131" s="42"/>
      <c r="D131" s="234" t="s">
        <v>780</v>
      </c>
      <c r="E131" s="42"/>
      <c r="F131" s="275" t="s">
        <v>4147</v>
      </c>
      <c r="G131" s="42"/>
      <c r="H131" s="42"/>
      <c r="I131" s="229"/>
      <c r="J131" s="42"/>
      <c r="K131" s="42"/>
      <c r="L131" s="46"/>
      <c r="M131" s="230"/>
      <c r="N131" s="231"/>
      <c r="O131" s="86"/>
      <c r="P131" s="86"/>
      <c r="Q131" s="86"/>
      <c r="R131" s="86"/>
      <c r="S131" s="86"/>
      <c r="T131" s="87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T131" s="19" t="s">
        <v>780</v>
      </c>
      <c r="AU131" s="19" t="s">
        <v>82</v>
      </c>
    </row>
    <row r="132" s="2" customFormat="1" ht="55.5" customHeight="1">
      <c r="A132" s="40"/>
      <c r="B132" s="41"/>
      <c r="C132" s="214" t="s">
        <v>279</v>
      </c>
      <c r="D132" s="214" t="s">
        <v>200</v>
      </c>
      <c r="E132" s="215" t="s">
        <v>4148</v>
      </c>
      <c r="F132" s="216" t="s">
        <v>4149</v>
      </c>
      <c r="G132" s="217" t="s">
        <v>237</v>
      </c>
      <c r="H132" s="218">
        <v>45</v>
      </c>
      <c r="I132" s="219"/>
      <c r="J132" s="220">
        <f>ROUND(I132*H132,2)</f>
        <v>0</v>
      </c>
      <c r="K132" s="216" t="s">
        <v>204</v>
      </c>
      <c r="L132" s="46"/>
      <c r="M132" s="221" t="s">
        <v>19</v>
      </c>
      <c r="N132" s="222" t="s">
        <v>44</v>
      </c>
      <c r="O132" s="86"/>
      <c r="P132" s="223">
        <f>O132*H132</f>
        <v>0</v>
      </c>
      <c r="Q132" s="223">
        <v>0.00027327999999999999</v>
      </c>
      <c r="R132" s="223">
        <f>Q132*H132</f>
        <v>0.012297599999999999</v>
      </c>
      <c r="S132" s="223">
        <v>0</v>
      </c>
      <c r="T132" s="224">
        <f>S132*H132</f>
        <v>0</v>
      </c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R132" s="225" t="s">
        <v>302</v>
      </c>
      <c r="AT132" s="225" t="s">
        <v>200</v>
      </c>
      <c r="AU132" s="225" t="s">
        <v>82</v>
      </c>
      <c r="AY132" s="19" t="s">
        <v>198</v>
      </c>
      <c r="BE132" s="226">
        <f>IF(N132="základní",J132,0)</f>
        <v>0</v>
      </c>
      <c r="BF132" s="226">
        <f>IF(N132="snížená",J132,0)</f>
        <v>0</v>
      </c>
      <c r="BG132" s="226">
        <f>IF(N132="zákl. přenesená",J132,0)</f>
        <v>0</v>
      </c>
      <c r="BH132" s="226">
        <f>IF(N132="sníž. přenesená",J132,0)</f>
        <v>0</v>
      </c>
      <c r="BI132" s="226">
        <f>IF(N132="nulová",J132,0)</f>
        <v>0</v>
      </c>
      <c r="BJ132" s="19" t="s">
        <v>80</v>
      </c>
      <c r="BK132" s="226">
        <f>ROUND(I132*H132,2)</f>
        <v>0</v>
      </c>
      <c r="BL132" s="19" t="s">
        <v>302</v>
      </c>
      <c r="BM132" s="225" t="s">
        <v>4150</v>
      </c>
    </row>
    <row r="133" s="2" customFormat="1">
      <c r="A133" s="40"/>
      <c r="B133" s="41"/>
      <c r="C133" s="42"/>
      <c r="D133" s="227" t="s">
        <v>207</v>
      </c>
      <c r="E133" s="42"/>
      <c r="F133" s="228" t="s">
        <v>4151</v>
      </c>
      <c r="G133" s="42"/>
      <c r="H133" s="42"/>
      <c r="I133" s="229"/>
      <c r="J133" s="42"/>
      <c r="K133" s="42"/>
      <c r="L133" s="46"/>
      <c r="M133" s="230"/>
      <c r="N133" s="231"/>
      <c r="O133" s="86"/>
      <c r="P133" s="86"/>
      <c r="Q133" s="86"/>
      <c r="R133" s="86"/>
      <c r="S133" s="86"/>
      <c r="T133" s="87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T133" s="19" t="s">
        <v>207</v>
      </c>
      <c r="AU133" s="19" t="s">
        <v>82</v>
      </c>
    </row>
    <row r="134" s="2" customFormat="1">
      <c r="A134" s="40"/>
      <c r="B134" s="41"/>
      <c r="C134" s="42"/>
      <c r="D134" s="234" t="s">
        <v>780</v>
      </c>
      <c r="E134" s="42"/>
      <c r="F134" s="275" t="s">
        <v>4152</v>
      </c>
      <c r="G134" s="42"/>
      <c r="H134" s="42"/>
      <c r="I134" s="229"/>
      <c r="J134" s="42"/>
      <c r="K134" s="42"/>
      <c r="L134" s="46"/>
      <c r="M134" s="230"/>
      <c r="N134" s="231"/>
      <c r="O134" s="86"/>
      <c r="P134" s="86"/>
      <c r="Q134" s="86"/>
      <c r="R134" s="86"/>
      <c r="S134" s="86"/>
      <c r="T134" s="87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T134" s="19" t="s">
        <v>780</v>
      </c>
      <c r="AU134" s="19" t="s">
        <v>82</v>
      </c>
    </row>
    <row r="135" s="2" customFormat="1" ht="49.05" customHeight="1">
      <c r="A135" s="40"/>
      <c r="B135" s="41"/>
      <c r="C135" s="214" t="s">
        <v>285</v>
      </c>
      <c r="D135" s="214" t="s">
        <v>200</v>
      </c>
      <c r="E135" s="215" t="s">
        <v>4153</v>
      </c>
      <c r="F135" s="216" t="s">
        <v>4154</v>
      </c>
      <c r="G135" s="217" t="s">
        <v>246</v>
      </c>
      <c r="H135" s="218">
        <v>0.14299999999999999</v>
      </c>
      <c r="I135" s="219"/>
      <c r="J135" s="220">
        <f>ROUND(I135*H135,2)</f>
        <v>0</v>
      </c>
      <c r="K135" s="216" t="s">
        <v>204</v>
      </c>
      <c r="L135" s="46"/>
      <c r="M135" s="221" t="s">
        <v>19</v>
      </c>
      <c r="N135" s="222" t="s">
        <v>44</v>
      </c>
      <c r="O135" s="86"/>
      <c r="P135" s="223">
        <f>O135*H135</f>
        <v>0</v>
      </c>
      <c r="Q135" s="223">
        <v>0</v>
      </c>
      <c r="R135" s="223">
        <f>Q135*H135</f>
        <v>0</v>
      </c>
      <c r="S135" s="223">
        <v>0</v>
      </c>
      <c r="T135" s="224">
        <f>S135*H135</f>
        <v>0</v>
      </c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R135" s="225" t="s">
        <v>302</v>
      </c>
      <c r="AT135" s="225" t="s">
        <v>200</v>
      </c>
      <c r="AU135" s="225" t="s">
        <v>82</v>
      </c>
      <c r="AY135" s="19" t="s">
        <v>198</v>
      </c>
      <c r="BE135" s="226">
        <f>IF(N135="základní",J135,0)</f>
        <v>0</v>
      </c>
      <c r="BF135" s="226">
        <f>IF(N135="snížená",J135,0)</f>
        <v>0</v>
      </c>
      <c r="BG135" s="226">
        <f>IF(N135="zákl. přenesená",J135,0)</f>
        <v>0</v>
      </c>
      <c r="BH135" s="226">
        <f>IF(N135="sníž. přenesená",J135,0)</f>
        <v>0</v>
      </c>
      <c r="BI135" s="226">
        <f>IF(N135="nulová",J135,0)</f>
        <v>0</v>
      </c>
      <c r="BJ135" s="19" t="s">
        <v>80</v>
      </c>
      <c r="BK135" s="226">
        <f>ROUND(I135*H135,2)</f>
        <v>0</v>
      </c>
      <c r="BL135" s="19" t="s">
        <v>302</v>
      </c>
      <c r="BM135" s="225" t="s">
        <v>4155</v>
      </c>
    </row>
    <row r="136" s="2" customFormat="1">
      <c r="A136" s="40"/>
      <c r="B136" s="41"/>
      <c r="C136" s="42"/>
      <c r="D136" s="227" t="s">
        <v>207</v>
      </c>
      <c r="E136" s="42"/>
      <c r="F136" s="228" t="s">
        <v>4156</v>
      </c>
      <c r="G136" s="42"/>
      <c r="H136" s="42"/>
      <c r="I136" s="229"/>
      <c r="J136" s="42"/>
      <c r="K136" s="42"/>
      <c r="L136" s="46"/>
      <c r="M136" s="230"/>
      <c r="N136" s="231"/>
      <c r="O136" s="86"/>
      <c r="P136" s="86"/>
      <c r="Q136" s="86"/>
      <c r="R136" s="86"/>
      <c r="S136" s="86"/>
      <c r="T136" s="87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T136" s="19" t="s">
        <v>207</v>
      </c>
      <c r="AU136" s="19" t="s">
        <v>82</v>
      </c>
    </row>
    <row r="137" s="12" customFormat="1" ht="22.8" customHeight="1">
      <c r="A137" s="12"/>
      <c r="B137" s="198"/>
      <c r="C137" s="199"/>
      <c r="D137" s="200" t="s">
        <v>72</v>
      </c>
      <c r="E137" s="212" t="s">
        <v>1234</v>
      </c>
      <c r="F137" s="212" t="s">
        <v>1235</v>
      </c>
      <c r="G137" s="199"/>
      <c r="H137" s="199"/>
      <c r="I137" s="202"/>
      <c r="J137" s="213">
        <f>BK137</f>
        <v>0</v>
      </c>
      <c r="K137" s="199"/>
      <c r="L137" s="204"/>
      <c r="M137" s="205"/>
      <c r="N137" s="206"/>
      <c r="O137" s="206"/>
      <c r="P137" s="207">
        <f>SUM(P138:P139)</f>
        <v>0</v>
      </c>
      <c r="Q137" s="206"/>
      <c r="R137" s="207">
        <f>SUM(R138:R139)</f>
        <v>0.00092480000000000004</v>
      </c>
      <c r="S137" s="206"/>
      <c r="T137" s="208">
        <f>SUM(T138:T139)</f>
        <v>0</v>
      </c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R137" s="209" t="s">
        <v>82</v>
      </c>
      <c r="AT137" s="210" t="s">
        <v>72</v>
      </c>
      <c r="AU137" s="210" t="s">
        <v>80</v>
      </c>
      <c r="AY137" s="209" t="s">
        <v>198</v>
      </c>
      <c r="BK137" s="211">
        <f>SUM(BK138:BK139)</f>
        <v>0</v>
      </c>
    </row>
    <row r="138" s="2" customFormat="1" ht="37.8" customHeight="1">
      <c r="A138" s="40"/>
      <c r="B138" s="41"/>
      <c r="C138" s="214" t="s">
        <v>293</v>
      </c>
      <c r="D138" s="214" t="s">
        <v>200</v>
      </c>
      <c r="E138" s="215" t="s">
        <v>4157</v>
      </c>
      <c r="F138" s="216" t="s">
        <v>4158</v>
      </c>
      <c r="G138" s="217" t="s">
        <v>441</v>
      </c>
      <c r="H138" s="218">
        <v>2</v>
      </c>
      <c r="I138" s="219"/>
      <c r="J138" s="220">
        <f>ROUND(I138*H138,2)</f>
        <v>0</v>
      </c>
      <c r="K138" s="216" t="s">
        <v>204</v>
      </c>
      <c r="L138" s="46"/>
      <c r="M138" s="221" t="s">
        <v>19</v>
      </c>
      <c r="N138" s="222" t="s">
        <v>44</v>
      </c>
      <c r="O138" s="86"/>
      <c r="P138" s="223">
        <f>O138*H138</f>
        <v>0</v>
      </c>
      <c r="Q138" s="223">
        <v>0.00046240000000000002</v>
      </c>
      <c r="R138" s="223">
        <f>Q138*H138</f>
        <v>0.00092480000000000004</v>
      </c>
      <c r="S138" s="223">
        <v>0</v>
      </c>
      <c r="T138" s="224">
        <f>S138*H138</f>
        <v>0</v>
      </c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R138" s="225" t="s">
        <v>302</v>
      </c>
      <c r="AT138" s="225" t="s">
        <v>200</v>
      </c>
      <c r="AU138" s="225" t="s">
        <v>82</v>
      </c>
      <c r="AY138" s="19" t="s">
        <v>198</v>
      </c>
      <c r="BE138" s="226">
        <f>IF(N138="základní",J138,0)</f>
        <v>0</v>
      </c>
      <c r="BF138" s="226">
        <f>IF(N138="snížená",J138,0)</f>
        <v>0</v>
      </c>
      <c r="BG138" s="226">
        <f>IF(N138="zákl. přenesená",J138,0)</f>
        <v>0</v>
      </c>
      <c r="BH138" s="226">
        <f>IF(N138="sníž. přenesená",J138,0)</f>
        <v>0</v>
      </c>
      <c r="BI138" s="226">
        <f>IF(N138="nulová",J138,0)</f>
        <v>0</v>
      </c>
      <c r="BJ138" s="19" t="s">
        <v>80</v>
      </c>
      <c r="BK138" s="226">
        <f>ROUND(I138*H138,2)</f>
        <v>0</v>
      </c>
      <c r="BL138" s="19" t="s">
        <v>302</v>
      </c>
      <c r="BM138" s="225" t="s">
        <v>4159</v>
      </c>
    </row>
    <row r="139" s="2" customFormat="1">
      <c r="A139" s="40"/>
      <c r="B139" s="41"/>
      <c r="C139" s="42"/>
      <c r="D139" s="227" t="s">
        <v>207</v>
      </c>
      <c r="E139" s="42"/>
      <c r="F139" s="228" t="s">
        <v>4160</v>
      </c>
      <c r="G139" s="42"/>
      <c r="H139" s="42"/>
      <c r="I139" s="229"/>
      <c r="J139" s="42"/>
      <c r="K139" s="42"/>
      <c r="L139" s="46"/>
      <c r="M139" s="230"/>
      <c r="N139" s="231"/>
      <c r="O139" s="86"/>
      <c r="P139" s="86"/>
      <c r="Q139" s="86"/>
      <c r="R139" s="86"/>
      <c r="S139" s="86"/>
      <c r="T139" s="87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T139" s="19" t="s">
        <v>207</v>
      </c>
      <c r="AU139" s="19" t="s">
        <v>82</v>
      </c>
    </row>
    <row r="140" s="12" customFormat="1" ht="22.8" customHeight="1">
      <c r="A140" s="12"/>
      <c r="B140" s="198"/>
      <c r="C140" s="199"/>
      <c r="D140" s="200" t="s">
        <v>72</v>
      </c>
      <c r="E140" s="212" t="s">
        <v>4161</v>
      </c>
      <c r="F140" s="212" t="s">
        <v>4162</v>
      </c>
      <c r="G140" s="199"/>
      <c r="H140" s="199"/>
      <c r="I140" s="202"/>
      <c r="J140" s="213">
        <f>BK140</f>
        <v>0</v>
      </c>
      <c r="K140" s="199"/>
      <c r="L140" s="204"/>
      <c r="M140" s="205"/>
      <c r="N140" s="206"/>
      <c r="O140" s="206"/>
      <c r="P140" s="207">
        <f>SUM(P141:P184)</f>
        <v>0</v>
      </c>
      <c r="Q140" s="206"/>
      <c r="R140" s="207">
        <f>SUM(R141:R184)</f>
        <v>0.67099372000000002</v>
      </c>
      <c r="S140" s="206"/>
      <c r="T140" s="208">
        <f>SUM(T141:T184)</f>
        <v>0</v>
      </c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R140" s="209" t="s">
        <v>82</v>
      </c>
      <c r="AT140" s="210" t="s">
        <v>72</v>
      </c>
      <c r="AU140" s="210" t="s">
        <v>80</v>
      </c>
      <c r="AY140" s="209" t="s">
        <v>198</v>
      </c>
      <c r="BK140" s="211">
        <f>SUM(BK141:BK184)</f>
        <v>0</v>
      </c>
    </row>
    <row r="141" s="2" customFormat="1" ht="24.15" customHeight="1">
      <c r="A141" s="40"/>
      <c r="B141" s="41"/>
      <c r="C141" s="214" t="s">
        <v>8</v>
      </c>
      <c r="D141" s="214" t="s">
        <v>200</v>
      </c>
      <c r="E141" s="215" t="s">
        <v>4163</v>
      </c>
      <c r="F141" s="216" t="s">
        <v>4164</v>
      </c>
      <c r="G141" s="217" t="s">
        <v>237</v>
      </c>
      <c r="H141" s="218">
        <v>29</v>
      </c>
      <c r="I141" s="219"/>
      <c r="J141" s="220">
        <f>ROUND(I141*H141,2)</f>
        <v>0</v>
      </c>
      <c r="K141" s="216" t="s">
        <v>19</v>
      </c>
      <c r="L141" s="46"/>
      <c r="M141" s="221" t="s">
        <v>19</v>
      </c>
      <c r="N141" s="222" t="s">
        <v>44</v>
      </c>
      <c r="O141" s="86"/>
      <c r="P141" s="223">
        <f>O141*H141</f>
        <v>0</v>
      </c>
      <c r="Q141" s="223">
        <v>0.001251135</v>
      </c>
      <c r="R141" s="223">
        <f>Q141*H141</f>
        <v>0.036282914999999999</v>
      </c>
      <c r="S141" s="223">
        <v>0</v>
      </c>
      <c r="T141" s="224">
        <f>S141*H141</f>
        <v>0</v>
      </c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R141" s="225" t="s">
        <v>302</v>
      </c>
      <c r="AT141" s="225" t="s">
        <v>200</v>
      </c>
      <c r="AU141" s="225" t="s">
        <v>82</v>
      </c>
      <c r="AY141" s="19" t="s">
        <v>198</v>
      </c>
      <c r="BE141" s="226">
        <f>IF(N141="základní",J141,0)</f>
        <v>0</v>
      </c>
      <c r="BF141" s="226">
        <f>IF(N141="snížená",J141,0)</f>
        <v>0</v>
      </c>
      <c r="BG141" s="226">
        <f>IF(N141="zákl. přenesená",J141,0)</f>
        <v>0</v>
      </c>
      <c r="BH141" s="226">
        <f>IF(N141="sníž. přenesená",J141,0)</f>
        <v>0</v>
      </c>
      <c r="BI141" s="226">
        <f>IF(N141="nulová",J141,0)</f>
        <v>0</v>
      </c>
      <c r="BJ141" s="19" t="s">
        <v>80</v>
      </c>
      <c r="BK141" s="226">
        <f>ROUND(I141*H141,2)</f>
        <v>0</v>
      </c>
      <c r="BL141" s="19" t="s">
        <v>302</v>
      </c>
      <c r="BM141" s="225" t="s">
        <v>4165</v>
      </c>
    </row>
    <row r="142" s="2" customFormat="1">
      <c r="A142" s="40"/>
      <c r="B142" s="41"/>
      <c r="C142" s="42"/>
      <c r="D142" s="234" t="s">
        <v>780</v>
      </c>
      <c r="E142" s="42"/>
      <c r="F142" s="275" t="s">
        <v>4166</v>
      </c>
      <c r="G142" s="42"/>
      <c r="H142" s="42"/>
      <c r="I142" s="229"/>
      <c r="J142" s="42"/>
      <c r="K142" s="42"/>
      <c r="L142" s="46"/>
      <c r="M142" s="230"/>
      <c r="N142" s="231"/>
      <c r="O142" s="86"/>
      <c r="P142" s="86"/>
      <c r="Q142" s="86"/>
      <c r="R142" s="86"/>
      <c r="S142" s="86"/>
      <c r="T142" s="87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T142" s="19" t="s">
        <v>780</v>
      </c>
      <c r="AU142" s="19" t="s">
        <v>82</v>
      </c>
    </row>
    <row r="143" s="13" customFormat="1">
      <c r="A143" s="13"/>
      <c r="B143" s="232"/>
      <c r="C143" s="233"/>
      <c r="D143" s="234" t="s">
        <v>218</v>
      </c>
      <c r="E143" s="235" t="s">
        <v>19</v>
      </c>
      <c r="F143" s="236" t="s">
        <v>4167</v>
      </c>
      <c r="G143" s="233"/>
      <c r="H143" s="237">
        <v>29</v>
      </c>
      <c r="I143" s="238"/>
      <c r="J143" s="233"/>
      <c r="K143" s="233"/>
      <c r="L143" s="239"/>
      <c r="M143" s="240"/>
      <c r="N143" s="241"/>
      <c r="O143" s="241"/>
      <c r="P143" s="241"/>
      <c r="Q143" s="241"/>
      <c r="R143" s="241"/>
      <c r="S143" s="241"/>
      <c r="T143" s="242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3" t="s">
        <v>218</v>
      </c>
      <c r="AU143" s="243" t="s">
        <v>82</v>
      </c>
      <c r="AV143" s="13" t="s">
        <v>82</v>
      </c>
      <c r="AW143" s="13" t="s">
        <v>35</v>
      </c>
      <c r="AX143" s="13" t="s">
        <v>73</v>
      </c>
      <c r="AY143" s="243" t="s">
        <v>198</v>
      </c>
    </row>
    <row r="144" s="14" customFormat="1">
      <c r="A144" s="14"/>
      <c r="B144" s="244"/>
      <c r="C144" s="245"/>
      <c r="D144" s="234" t="s">
        <v>218</v>
      </c>
      <c r="E144" s="246" t="s">
        <v>19</v>
      </c>
      <c r="F144" s="247" t="s">
        <v>233</v>
      </c>
      <c r="G144" s="245"/>
      <c r="H144" s="248">
        <v>29</v>
      </c>
      <c r="I144" s="249"/>
      <c r="J144" s="245"/>
      <c r="K144" s="245"/>
      <c r="L144" s="250"/>
      <c r="M144" s="251"/>
      <c r="N144" s="252"/>
      <c r="O144" s="252"/>
      <c r="P144" s="252"/>
      <c r="Q144" s="252"/>
      <c r="R144" s="252"/>
      <c r="S144" s="252"/>
      <c r="T144" s="253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54" t="s">
        <v>218</v>
      </c>
      <c r="AU144" s="254" t="s">
        <v>82</v>
      </c>
      <c r="AV144" s="14" t="s">
        <v>205</v>
      </c>
      <c r="AW144" s="14" t="s">
        <v>35</v>
      </c>
      <c r="AX144" s="14" t="s">
        <v>80</v>
      </c>
      <c r="AY144" s="254" t="s">
        <v>198</v>
      </c>
    </row>
    <row r="145" s="2" customFormat="1" ht="24.15" customHeight="1">
      <c r="A145" s="40"/>
      <c r="B145" s="41"/>
      <c r="C145" s="214" t="s">
        <v>302</v>
      </c>
      <c r="D145" s="214" t="s">
        <v>200</v>
      </c>
      <c r="E145" s="215" t="s">
        <v>4168</v>
      </c>
      <c r="F145" s="216" t="s">
        <v>4169</v>
      </c>
      <c r="G145" s="217" t="s">
        <v>237</v>
      </c>
      <c r="H145" s="218">
        <v>38</v>
      </c>
      <c r="I145" s="219"/>
      <c r="J145" s="220">
        <f>ROUND(I145*H145,2)</f>
        <v>0</v>
      </c>
      <c r="K145" s="216" t="s">
        <v>19</v>
      </c>
      <c r="L145" s="46"/>
      <c r="M145" s="221" t="s">
        <v>19</v>
      </c>
      <c r="N145" s="222" t="s">
        <v>44</v>
      </c>
      <c r="O145" s="86"/>
      <c r="P145" s="223">
        <f>O145*H145</f>
        <v>0</v>
      </c>
      <c r="Q145" s="223">
        <v>0.00070596500000000002</v>
      </c>
      <c r="R145" s="223">
        <f>Q145*H145</f>
        <v>0.02682667</v>
      </c>
      <c r="S145" s="223">
        <v>0</v>
      </c>
      <c r="T145" s="224">
        <f>S145*H145</f>
        <v>0</v>
      </c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R145" s="225" t="s">
        <v>302</v>
      </c>
      <c r="AT145" s="225" t="s">
        <v>200</v>
      </c>
      <c r="AU145" s="225" t="s">
        <v>82</v>
      </c>
      <c r="AY145" s="19" t="s">
        <v>198</v>
      </c>
      <c r="BE145" s="226">
        <f>IF(N145="základní",J145,0)</f>
        <v>0</v>
      </c>
      <c r="BF145" s="226">
        <f>IF(N145="snížená",J145,0)</f>
        <v>0</v>
      </c>
      <c r="BG145" s="226">
        <f>IF(N145="zákl. přenesená",J145,0)</f>
        <v>0</v>
      </c>
      <c r="BH145" s="226">
        <f>IF(N145="sníž. přenesená",J145,0)</f>
        <v>0</v>
      </c>
      <c r="BI145" s="226">
        <f>IF(N145="nulová",J145,0)</f>
        <v>0</v>
      </c>
      <c r="BJ145" s="19" t="s">
        <v>80</v>
      </c>
      <c r="BK145" s="226">
        <f>ROUND(I145*H145,2)</f>
        <v>0</v>
      </c>
      <c r="BL145" s="19" t="s">
        <v>302</v>
      </c>
      <c r="BM145" s="225" t="s">
        <v>4170</v>
      </c>
    </row>
    <row r="146" s="2" customFormat="1" ht="24.15" customHeight="1">
      <c r="A146" s="40"/>
      <c r="B146" s="41"/>
      <c r="C146" s="214" t="s">
        <v>310</v>
      </c>
      <c r="D146" s="214" t="s">
        <v>200</v>
      </c>
      <c r="E146" s="215" t="s">
        <v>4171</v>
      </c>
      <c r="F146" s="216" t="s">
        <v>4172</v>
      </c>
      <c r="G146" s="217" t="s">
        <v>237</v>
      </c>
      <c r="H146" s="218">
        <v>173</v>
      </c>
      <c r="I146" s="219"/>
      <c r="J146" s="220">
        <f>ROUND(I146*H146,2)</f>
        <v>0</v>
      </c>
      <c r="K146" s="216" t="s">
        <v>204</v>
      </c>
      <c r="L146" s="46"/>
      <c r="M146" s="221" t="s">
        <v>19</v>
      </c>
      <c r="N146" s="222" t="s">
        <v>44</v>
      </c>
      <c r="O146" s="86"/>
      <c r="P146" s="223">
        <f>O146*H146</f>
        <v>0</v>
      </c>
      <c r="Q146" s="223">
        <v>0.001251135</v>
      </c>
      <c r="R146" s="223">
        <f>Q146*H146</f>
        <v>0.21644635500000001</v>
      </c>
      <c r="S146" s="223">
        <v>0</v>
      </c>
      <c r="T146" s="224">
        <f>S146*H146</f>
        <v>0</v>
      </c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R146" s="225" t="s">
        <v>302</v>
      </c>
      <c r="AT146" s="225" t="s">
        <v>200</v>
      </c>
      <c r="AU146" s="225" t="s">
        <v>82</v>
      </c>
      <c r="AY146" s="19" t="s">
        <v>198</v>
      </c>
      <c r="BE146" s="226">
        <f>IF(N146="základní",J146,0)</f>
        <v>0</v>
      </c>
      <c r="BF146" s="226">
        <f>IF(N146="snížená",J146,0)</f>
        <v>0</v>
      </c>
      <c r="BG146" s="226">
        <f>IF(N146="zákl. přenesená",J146,0)</f>
        <v>0</v>
      </c>
      <c r="BH146" s="226">
        <f>IF(N146="sníž. přenesená",J146,0)</f>
        <v>0</v>
      </c>
      <c r="BI146" s="226">
        <f>IF(N146="nulová",J146,0)</f>
        <v>0</v>
      </c>
      <c r="BJ146" s="19" t="s">
        <v>80</v>
      </c>
      <c r="BK146" s="226">
        <f>ROUND(I146*H146,2)</f>
        <v>0</v>
      </c>
      <c r="BL146" s="19" t="s">
        <v>302</v>
      </c>
      <c r="BM146" s="225" t="s">
        <v>4173</v>
      </c>
    </row>
    <row r="147" s="2" customFormat="1">
      <c r="A147" s="40"/>
      <c r="B147" s="41"/>
      <c r="C147" s="42"/>
      <c r="D147" s="227" t="s">
        <v>207</v>
      </c>
      <c r="E147" s="42"/>
      <c r="F147" s="228" t="s">
        <v>4174</v>
      </c>
      <c r="G147" s="42"/>
      <c r="H147" s="42"/>
      <c r="I147" s="229"/>
      <c r="J147" s="42"/>
      <c r="K147" s="42"/>
      <c r="L147" s="46"/>
      <c r="M147" s="230"/>
      <c r="N147" s="231"/>
      <c r="O147" s="86"/>
      <c r="P147" s="86"/>
      <c r="Q147" s="86"/>
      <c r="R147" s="86"/>
      <c r="S147" s="86"/>
      <c r="T147" s="87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T147" s="19" t="s">
        <v>207</v>
      </c>
      <c r="AU147" s="19" t="s">
        <v>82</v>
      </c>
    </row>
    <row r="148" s="13" customFormat="1">
      <c r="A148" s="13"/>
      <c r="B148" s="232"/>
      <c r="C148" s="233"/>
      <c r="D148" s="234" t="s">
        <v>218</v>
      </c>
      <c r="E148" s="235" t="s">
        <v>19</v>
      </c>
      <c r="F148" s="236" t="s">
        <v>4175</v>
      </c>
      <c r="G148" s="233"/>
      <c r="H148" s="237">
        <v>173</v>
      </c>
      <c r="I148" s="238"/>
      <c r="J148" s="233"/>
      <c r="K148" s="233"/>
      <c r="L148" s="239"/>
      <c r="M148" s="240"/>
      <c r="N148" s="241"/>
      <c r="O148" s="241"/>
      <c r="P148" s="241"/>
      <c r="Q148" s="241"/>
      <c r="R148" s="241"/>
      <c r="S148" s="241"/>
      <c r="T148" s="24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3" t="s">
        <v>218</v>
      </c>
      <c r="AU148" s="243" t="s">
        <v>82</v>
      </c>
      <c r="AV148" s="13" t="s">
        <v>82</v>
      </c>
      <c r="AW148" s="13" t="s">
        <v>35</v>
      </c>
      <c r="AX148" s="13" t="s">
        <v>73</v>
      </c>
      <c r="AY148" s="243" t="s">
        <v>198</v>
      </c>
    </row>
    <row r="149" s="14" customFormat="1">
      <c r="A149" s="14"/>
      <c r="B149" s="244"/>
      <c r="C149" s="245"/>
      <c r="D149" s="234" t="s">
        <v>218</v>
      </c>
      <c r="E149" s="246" t="s">
        <v>19</v>
      </c>
      <c r="F149" s="247" t="s">
        <v>233</v>
      </c>
      <c r="G149" s="245"/>
      <c r="H149" s="248">
        <v>173</v>
      </c>
      <c r="I149" s="249"/>
      <c r="J149" s="245"/>
      <c r="K149" s="245"/>
      <c r="L149" s="250"/>
      <c r="M149" s="251"/>
      <c r="N149" s="252"/>
      <c r="O149" s="252"/>
      <c r="P149" s="252"/>
      <c r="Q149" s="252"/>
      <c r="R149" s="252"/>
      <c r="S149" s="252"/>
      <c r="T149" s="253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4" t="s">
        <v>218</v>
      </c>
      <c r="AU149" s="254" t="s">
        <v>82</v>
      </c>
      <c r="AV149" s="14" t="s">
        <v>205</v>
      </c>
      <c r="AW149" s="14" t="s">
        <v>35</v>
      </c>
      <c r="AX149" s="14" t="s">
        <v>80</v>
      </c>
      <c r="AY149" s="254" t="s">
        <v>198</v>
      </c>
    </row>
    <row r="150" s="2" customFormat="1" ht="24.15" customHeight="1">
      <c r="A150" s="40"/>
      <c r="B150" s="41"/>
      <c r="C150" s="214" t="s">
        <v>315</v>
      </c>
      <c r="D150" s="214" t="s">
        <v>200</v>
      </c>
      <c r="E150" s="215" t="s">
        <v>4176</v>
      </c>
      <c r="F150" s="216" t="s">
        <v>4177</v>
      </c>
      <c r="G150" s="217" t="s">
        <v>237</v>
      </c>
      <c r="H150" s="218">
        <v>78</v>
      </c>
      <c r="I150" s="219"/>
      <c r="J150" s="220">
        <f>ROUND(I150*H150,2)</f>
        <v>0</v>
      </c>
      <c r="K150" s="216" t="s">
        <v>204</v>
      </c>
      <c r="L150" s="46"/>
      <c r="M150" s="221" t="s">
        <v>19</v>
      </c>
      <c r="N150" s="222" t="s">
        <v>44</v>
      </c>
      <c r="O150" s="86"/>
      <c r="P150" s="223">
        <f>O150*H150</f>
        <v>0</v>
      </c>
      <c r="Q150" s="223">
        <v>0.0016151850000000001</v>
      </c>
      <c r="R150" s="223">
        <f>Q150*H150</f>
        <v>0.12598443000000001</v>
      </c>
      <c r="S150" s="223">
        <v>0</v>
      </c>
      <c r="T150" s="224">
        <f>S150*H150</f>
        <v>0</v>
      </c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R150" s="225" t="s">
        <v>302</v>
      </c>
      <c r="AT150" s="225" t="s">
        <v>200</v>
      </c>
      <c r="AU150" s="225" t="s">
        <v>82</v>
      </c>
      <c r="AY150" s="19" t="s">
        <v>198</v>
      </c>
      <c r="BE150" s="226">
        <f>IF(N150="základní",J150,0)</f>
        <v>0</v>
      </c>
      <c r="BF150" s="226">
        <f>IF(N150="snížená",J150,0)</f>
        <v>0</v>
      </c>
      <c r="BG150" s="226">
        <f>IF(N150="zákl. přenesená",J150,0)</f>
        <v>0</v>
      </c>
      <c r="BH150" s="226">
        <f>IF(N150="sníž. přenesená",J150,0)</f>
        <v>0</v>
      </c>
      <c r="BI150" s="226">
        <f>IF(N150="nulová",J150,0)</f>
        <v>0</v>
      </c>
      <c r="BJ150" s="19" t="s">
        <v>80</v>
      </c>
      <c r="BK150" s="226">
        <f>ROUND(I150*H150,2)</f>
        <v>0</v>
      </c>
      <c r="BL150" s="19" t="s">
        <v>302</v>
      </c>
      <c r="BM150" s="225" t="s">
        <v>4178</v>
      </c>
    </row>
    <row r="151" s="2" customFormat="1">
      <c r="A151" s="40"/>
      <c r="B151" s="41"/>
      <c r="C151" s="42"/>
      <c r="D151" s="227" t="s">
        <v>207</v>
      </c>
      <c r="E151" s="42"/>
      <c r="F151" s="228" t="s">
        <v>4179</v>
      </c>
      <c r="G151" s="42"/>
      <c r="H151" s="42"/>
      <c r="I151" s="229"/>
      <c r="J151" s="42"/>
      <c r="K151" s="42"/>
      <c r="L151" s="46"/>
      <c r="M151" s="230"/>
      <c r="N151" s="231"/>
      <c r="O151" s="86"/>
      <c r="P151" s="86"/>
      <c r="Q151" s="86"/>
      <c r="R151" s="86"/>
      <c r="S151" s="86"/>
      <c r="T151" s="87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T151" s="19" t="s">
        <v>207</v>
      </c>
      <c r="AU151" s="19" t="s">
        <v>82</v>
      </c>
    </row>
    <row r="152" s="2" customFormat="1" ht="24.15" customHeight="1">
      <c r="A152" s="40"/>
      <c r="B152" s="41"/>
      <c r="C152" s="214" t="s">
        <v>321</v>
      </c>
      <c r="D152" s="214" t="s">
        <v>200</v>
      </c>
      <c r="E152" s="215" t="s">
        <v>4180</v>
      </c>
      <c r="F152" s="216" t="s">
        <v>4181</v>
      </c>
      <c r="G152" s="217" t="s">
        <v>237</v>
      </c>
      <c r="H152" s="218">
        <v>35</v>
      </c>
      <c r="I152" s="219"/>
      <c r="J152" s="220">
        <f>ROUND(I152*H152,2)</f>
        <v>0</v>
      </c>
      <c r="K152" s="216" t="s">
        <v>204</v>
      </c>
      <c r="L152" s="46"/>
      <c r="M152" s="221" t="s">
        <v>19</v>
      </c>
      <c r="N152" s="222" t="s">
        <v>44</v>
      </c>
      <c r="O152" s="86"/>
      <c r="P152" s="223">
        <f>O152*H152</f>
        <v>0</v>
      </c>
      <c r="Q152" s="223">
        <v>0.0019662799999999999</v>
      </c>
      <c r="R152" s="223">
        <f>Q152*H152</f>
        <v>0.0688198</v>
      </c>
      <c r="S152" s="223">
        <v>0</v>
      </c>
      <c r="T152" s="224">
        <f>S152*H152</f>
        <v>0</v>
      </c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R152" s="225" t="s">
        <v>302</v>
      </c>
      <c r="AT152" s="225" t="s">
        <v>200</v>
      </c>
      <c r="AU152" s="225" t="s">
        <v>82</v>
      </c>
      <c r="AY152" s="19" t="s">
        <v>198</v>
      </c>
      <c r="BE152" s="226">
        <f>IF(N152="základní",J152,0)</f>
        <v>0</v>
      </c>
      <c r="BF152" s="226">
        <f>IF(N152="snížená",J152,0)</f>
        <v>0</v>
      </c>
      <c r="BG152" s="226">
        <f>IF(N152="zákl. přenesená",J152,0)</f>
        <v>0</v>
      </c>
      <c r="BH152" s="226">
        <f>IF(N152="sníž. přenesená",J152,0)</f>
        <v>0</v>
      </c>
      <c r="BI152" s="226">
        <f>IF(N152="nulová",J152,0)</f>
        <v>0</v>
      </c>
      <c r="BJ152" s="19" t="s">
        <v>80</v>
      </c>
      <c r="BK152" s="226">
        <f>ROUND(I152*H152,2)</f>
        <v>0</v>
      </c>
      <c r="BL152" s="19" t="s">
        <v>302</v>
      </c>
      <c r="BM152" s="225" t="s">
        <v>4182</v>
      </c>
    </row>
    <row r="153" s="2" customFormat="1">
      <c r="A153" s="40"/>
      <c r="B153" s="41"/>
      <c r="C153" s="42"/>
      <c r="D153" s="227" t="s">
        <v>207</v>
      </c>
      <c r="E153" s="42"/>
      <c r="F153" s="228" t="s">
        <v>4183</v>
      </c>
      <c r="G153" s="42"/>
      <c r="H153" s="42"/>
      <c r="I153" s="229"/>
      <c r="J153" s="42"/>
      <c r="K153" s="42"/>
      <c r="L153" s="46"/>
      <c r="M153" s="230"/>
      <c r="N153" s="231"/>
      <c r="O153" s="86"/>
      <c r="P153" s="86"/>
      <c r="Q153" s="86"/>
      <c r="R153" s="86"/>
      <c r="S153" s="86"/>
      <c r="T153" s="87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T153" s="19" t="s">
        <v>207</v>
      </c>
      <c r="AU153" s="19" t="s">
        <v>82</v>
      </c>
    </row>
    <row r="154" s="2" customFormat="1" ht="24.15" customHeight="1">
      <c r="A154" s="40"/>
      <c r="B154" s="41"/>
      <c r="C154" s="214" t="s">
        <v>327</v>
      </c>
      <c r="D154" s="214" t="s">
        <v>200</v>
      </c>
      <c r="E154" s="215" t="s">
        <v>4184</v>
      </c>
      <c r="F154" s="216" t="s">
        <v>4185</v>
      </c>
      <c r="G154" s="217" t="s">
        <v>237</v>
      </c>
      <c r="H154" s="218">
        <v>45</v>
      </c>
      <c r="I154" s="219"/>
      <c r="J154" s="220">
        <f>ROUND(I154*H154,2)</f>
        <v>0</v>
      </c>
      <c r="K154" s="216" t="s">
        <v>204</v>
      </c>
      <c r="L154" s="46"/>
      <c r="M154" s="221" t="s">
        <v>19</v>
      </c>
      <c r="N154" s="222" t="s">
        <v>44</v>
      </c>
      <c r="O154" s="86"/>
      <c r="P154" s="223">
        <f>O154*H154</f>
        <v>0</v>
      </c>
      <c r="Q154" s="223">
        <v>0.00344663</v>
      </c>
      <c r="R154" s="223">
        <f>Q154*H154</f>
        <v>0.15509835</v>
      </c>
      <c r="S154" s="223">
        <v>0</v>
      </c>
      <c r="T154" s="224">
        <f>S154*H154</f>
        <v>0</v>
      </c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R154" s="225" t="s">
        <v>302</v>
      </c>
      <c r="AT154" s="225" t="s">
        <v>200</v>
      </c>
      <c r="AU154" s="225" t="s">
        <v>82</v>
      </c>
      <c r="AY154" s="19" t="s">
        <v>198</v>
      </c>
      <c r="BE154" s="226">
        <f>IF(N154="základní",J154,0)</f>
        <v>0</v>
      </c>
      <c r="BF154" s="226">
        <f>IF(N154="snížená",J154,0)</f>
        <v>0</v>
      </c>
      <c r="BG154" s="226">
        <f>IF(N154="zákl. přenesená",J154,0)</f>
        <v>0</v>
      </c>
      <c r="BH154" s="226">
        <f>IF(N154="sníž. přenesená",J154,0)</f>
        <v>0</v>
      </c>
      <c r="BI154" s="226">
        <f>IF(N154="nulová",J154,0)</f>
        <v>0</v>
      </c>
      <c r="BJ154" s="19" t="s">
        <v>80</v>
      </c>
      <c r="BK154" s="226">
        <f>ROUND(I154*H154,2)</f>
        <v>0</v>
      </c>
      <c r="BL154" s="19" t="s">
        <v>302</v>
      </c>
      <c r="BM154" s="225" t="s">
        <v>4186</v>
      </c>
    </row>
    <row r="155" s="2" customFormat="1">
      <c r="A155" s="40"/>
      <c r="B155" s="41"/>
      <c r="C155" s="42"/>
      <c r="D155" s="227" t="s">
        <v>207</v>
      </c>
      <c r="E155" s="42"/>
      <c r="F155" s="228" t="s">
        <v>4187</v>
      </c>
      <c r="G155" s="42"/>
      <c r="H155" s="42"/>
      <c r="I155" s="229"/>
      <c r="J155" s="42"/>
      <c r="K155" s="42"/>
      <c r="L155" s="46"/>
      <c r="M155" s="230"/>
      <c r="N155" s="231"/>
      <c r="O155" s="86"/>
      <c r="P155" s="86"/>
      <c r="Q155" s="86"/>
      <c r="R155" s="86"/>
      <c r="S155" s="86"/>
      <c r="T155" s="87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T155" s="19" t="s">
        <v>207</v>
      </c>
      <c r="AU155" s="19" t="s">
        <v>82</v>
      </c>
    </row>
    <row r="156" s="2" customFormat="1" ht="33" customHeight="1">
      <c r="A156" s="40"/>
      <c r="B156" s="41"/>
      <c r="C156" s="214" t="s">
        <v>7</v>
      </c>
      <c r="D156" s="214" t="s">
        <v>200</v>
      </c>
      <c r="E156" s="215" t="s">
        <v>4188</v>
      </c>
      <c r="F156" s="216" t="s">
        <v>4189</v>
      </c>
      <c r="G156" s="217" t="s">
        <v>237</v>
      </c>
      <c r="H156" s="218">
        <v>22</v>
      </c>
      <c r="I156" s="219"/>
      <c r="J156" s="220">
        <f>ROUND(I156*H156,2)</f>
        <v>0</v>
      </c>
      <c r="K156" s="216" t="s">
        <v>204</v>
      </c>
      <c r="L156" s="46"/>
      <c r="M156" s="221" t="s">
        <v>19</v>
      </c>
      <c r="N156" s="222" t="s">
        <v>44</v>
      </c>
      <c r="O156" s="86"/>
      <c r="P156" s="223">
        <f>O156*H156</f>
        <v>0</v>
      </c>
      <c r="Q156" s="223">
        <v>5.24E-05</v>
      </c>
      <c r="R156" s="223">
        <f>Q156*H156</f>
        <v>0.0011528000000000001</v>
      </c>
      <c r="S156" s="223">
        <v>0</v>
      </c>
      <c r="T156" s="224">
        <f>S156*H156</f>
        <v>0</v>
      </c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R156" s="225" t="s">
        <v>302</v>
      </c>
      <c r="AT156" s="225" t="s">
        <v>200</v>
      </c>
      <c r="AU156" s="225" t="s">
        <v>82</v>
      </c>
      <c r="AY156" s="19" t="s">
        <v>198</v>
      </c>
      <c r="BE156" s="226">
        <f>IF(N156="základní",J156,0)</f>
        <v>0</v>
      </c>
      <c r="BF156" s="226">
        <f>IF(N156="snížená",J156,0)</f>
        <v>0</v>
      </c>
      <c r="BG156" s="226">
        <f>IF(N156="zákl. přenesená",J156,0)</f>
        <v>0</v>
      </c>
      <c r="BH156" s="226">
        <f>IF(N156="sníž. přenesená",J156,0)</f>
        <v>0</v>
      </c>
      <c r="BI156" s="226">
        <f>IF(N156="nulová",J156,0)</f>
        <v>0</v>
      </c>
      <c r="BJ156" s="19" t="s">
        <v>80</v>
      </c>
      <c r="BK156" s="226">
        <f>ROUND(I156*H156,2)</f>
        <v>0</v>
      </c>
      <c r="BL156" s="19" t="s">
        <v>302</v>
      </c>
      <c r="BM156" s="225" t="s">
        <v>4190</v>
      </c>
    </row>
    <row r="157" s="2" customFormat="1">
      <c r="A157" s="40"/>
      <c r="B157" s="41"/>
      <c r="C157" s="42"/>
      <c r="D157" s="227" t="s">
        <v>207</v>
      </c>
      <c r="E157" s="42"/>
      <c r="F157" s="228" t="s">
        <v>4191</v>
      </c>
      <c r="G157" s="42"/>
      <c r="H157" s="42"/>
      <c r="I157" s="229"/>
      <c r="J157" s="42"/>
      <c r="K157" s="42"/>
      <c r="L157" s="46"/>
      <c r="M157" s="230"/>
      <c r="N157" s="231"/>
      <c r="O157" s="86"/>
      <c r="P157" s="86"/>
      <c r="Q157" s="86"/>
      <c r="R157" s="86"/>
      <c r="S157" s="86"/>
      <c r="T157" s="87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T157" s="19" t="s">
        <v>207</v>
      </c>
      <c r="AU157" s="19" t="s">
        <v>82</v>
      </c>
    </row>
    <row r="158" s="2" customFormat="1" ht="33" customHeight="1">
      <c r="A158" s="40"/>
      <c r="B158" s="41"/>
      <c r="C158" s="214" t="s">
        <v>341</v>
      </c>
      <c r="D158" s="214" t="s">
        <v>200</v>
      </c>
      <c r="E158" s="215" t="s">
        <v>4192</v>
      </c>
      <c r="F158" s="216" t="s">
        <v>4193</v>
      </c>
      <c r="G158" s="217" t="s">
        <v>237</v>
      </c>
      <c r="H158" s="218">
        <v>26</v>
      </c>
      <c r="I158" s="219"/>
      <c r="J158" s="220">
        <f>ROUND(I158*H158,2)</f>
        <v>0</v>
      </c>
      <c r="K158" s="216" t="s">
        <v>204</v>
      </c>
      <c r="L158" s="46"/>
      <c r="M158" s="221" t="s">
        <v>19</v>
      </c>
      <c r="N158" s="222" t="s">
        <v>44</v>
      </c>
      <c r="O158" s="86"/>
      <c r="P158" s="223">
        <f>O158*H158</f>
        <v>0</v>
      </c>
      <c r="Q158" s="223">
        <v>6.4900000000000005E-05</v>
      </c>
      <c r="R158" s="223">
        <f>Q158*H158</f>
        <v>0.0016874000000000001</v>
      </c>
      <c r="S158" s="223">
        <v>0</v>
      </c>
      <c r="T158" s="224">
        <f>S158*H158</f>
        <v>0</v>
      </c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R158" s="225" t="s">
        <v>302</v>
      </c>
      <c r="AT158" s="225" t="s">
        <v>200</v>
      </c>
      <c r="AU158" s="225" t="s">
        <v>82</v>
      </c>
      <c r="AY158" s="19" t="s">
        <v>198</v>
      </c>
      <c r="BE158" s="226">
        <f>IF(N158="základní",J158,0)</f>
        <v>0</v>
      </c>
      <c r="BF158" s="226">
        <f>IF(N158="snížená",J158,0)</f>
        <v>0</v>
      </c>
      <c r="BG158" s="226">
        <f>IF(N158="zákl. přenesená",J158,0)</f>
        <v>0</v>
      </c>
      <c r="BH158" s="226">
        <f>IF(N158="sníž. přenesená",J158,0)</f>
        <v>0</v>
      </c>
      <c r="BI158" s="226">
        <f>IF(N158="nulová",J158,0)</f>
        <v>0</v>
      </c>
      <c r="BJ158" s="19" t="s">
        <v>80</v>
      </c>
      <c r="BK158" s="226">
        <f>ROUND(I158*H158,2)</f>
        <v>0</v>
      </c>
      <c r="BL158" s="19" t="s">
        <v>302</v>
      </c>
      <c r="BM158" s="225" t="s">
        <v>4194</v>
      </c>
    </row>
    <row r="159" s="2" customFormat="1">
      <c r="A159" s="40"/>
      <c r="B159" s="41"/>
      <c r="C159" s="42"/>
      <c r="D159" s="227" t="s">
        <v>207</v>
      </c>
      <c r="E159" s="42"/>
      <c r="F159" s="228" t="s">
        <v>4195</v>
      </c>
      <c r="G159" s="42"/>
      <c r="H159" s="42"/>
      <c r="I159" s="229"/>
      <c r="J159" s="42"/>
      <c r="K159" s="42"/>
      <c r="L159" s="46"/>
      <c r="M159" s="230"/>
      <c r="N159" s="231"/>
      <c r="O159" s="86"/>
      <c r="P159" s="86"/>
      <c r="Q159" s="86"/>
      <c r="R159" s="86"/>
      <c r="S159" s="86"/>
      <c r="T159" s="87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T159" s="19" t="s">
        <v>207</v>
      </c>
      <c r="AU159" s="19" t="s">
        <v>82</v>
      </c>
    </row>
    <row r="160" s="2" customFormat="1" ht="33" customHeight="1">
      <c r="A160" s="40"/>
      <c r="B160" s="41"/>
      <c r="C160" s="214" t="s">
        <v>347</v>
      </c>
      <c r="D160" s="214" t="s">
        <v>200</v>
      </c>
      <c r="E160" s="215" t="s">
        <v>4196</v>
      </c>
      <c r="F160" s="216" t="s">
        <v>4197</v>
      </c>
      <c r="G160" s="217" t="s">
        <v>237</v>
      </c>
      <c r="H160" s="218">
        <v>22</v>
      </c>
      <c r="I160" s="219"/>
      <c r="J160" s="220">
        <f>ROUND(I160*H160,2)</f>
        <v>0</v>
      </c>
      <c r="K160" s="216" t="s">
        <v>204</v>
      </c>
      <c r="L160" s="46"/>
      <c r="M160" s="221" t="s">
        <v>19</v>
      </c>
      <c r="N160" s="222" t="s">
        <v>44</v>
      </c>
      <c r="O160" s="86"/>
      <c r="P160" s="223">
        <f>O160*H160</f>
        <v>0</v>
      </c>
      <c r="Q160" s="223">
        <v>0.00014359999999999999</v>
      </c>
      <c r="R160" s="223">
        <f>Q160*H160</f>
        <v>0.0031592</v>
      </c>
      <c r="S160" s="223">
        <v>0</v>
      </c>
      <c r="T160" s="224">
        <f>S160*H160</f>
        <v>0</v>
      </c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R160" s="225" t="s">
        <v>302</v>
      </c>
      <c r="AT160" s="225" t="s">
        <v>200</v>
      </c>
      <c r="AU160" s="225" t="s">
        <v>82</v>
      </c>
      <c r="AY160" s="19" t="s">
        <v>198</v>
      </c>
      <c r="BE160" s="226">
        <f>IF(N160="základní",J160,0)</f>
        <v>0</v>
      </c>
      <c r="BF160" s="226">
        <f>IF(N160="snížená",J160,0)</f>
        <v>0</v>
      </c>
      <c r="BG160" s="226">
        <f>IF(N160="zákl. přenesená",J160,0)</f>
        <v>0</v>
      </c>
      <c r="BH160" s="226">
        <f>IF(N160="sníž. přenesená",J160,0)</f>
        <v>0</v>
      </c>
      <c r="BI160" s="226">
        <f>IF(N160="nulová",J160,0)</f>
        <v>0</v>
      </c>
      <c r="BJ160" s="19" t="s">
        <v>80</v>
      </c>
      <c r="BK160" s="226">
        <f>ROUND(I160*H160,2)</f>
        <v>0</v>
      </c>
      <c r="BL160" s="19" t="s">
        <v>302</v>
      </c>
      <c r="BM160" s="225" t="s">
        <v>4198</v>
      </c>
    </row>
    <row r="161" s="2" customFormat="1">
      <c r="A161" s="40"/>
      <c r="B161" s="41"/>
      <c r="C161" s="42"/>
      <c r="D161" s="227" t="s">
        <v>207</v>
      </c>
      <c r="E161" s="42"/>
      <c r="F161" s="228" t="s">
        <v>4199</v>
      </c>
      <c r="G161" s="42"/>
      <c r="H161" s="42"/>
      <c r="I161" s="229"/>
      <c r="J161" s="42"/>
      <c r="K161" s="42"/>
      <c r="L161" s="46"/>
      <c r="M161" s="230"/>
      <c r="N161" s="231"/>
      <c r="O161" s="86"/>
      <c r="P161" s="86"/>
      <c r="Q161" s="86"/>
      <c r="R161" s="86"/>
      <c r="S161" s="86"/>
      <c r="T161" s="87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T161" s="19" t="s">
        <v>207</v>
      </c>
      <c r="AU161" s="19" t="s">
        <v>82</v>
      </c>
    </row>
    <row r="162" s="2" customFormat="1" ht="33" customHeight="1">
      <c r="A162" s="40"/>
      <c r="B162" s="41"/>
      <c r="C162" s="214" t="s">
        <v>352</v>
      </c>
      <c r="D162" s="214" t="s">
        <v>200</v>
      </c>
      <c r="E162" s="215" t="s">
        <v>4200</v>
      </c>
      <c r="F162" s="216" t="s">
        <v>4201</v>
      </c>
      <c r="G162" s="217" t="s">
        <v>237</v>
      </c>
      <c r="H162" s="218">
        <v>45</v>
      </c>
      <c r="I162" s="219"/>
      <c r="J162" s="220">
        <f>ROUND(I162*H162,2)</f>
        <v>0</v>
      </c>
      <c r="K162" s="216" t="s">
        <v>204</v>
      </c>
      <c r="L162" s="46"/>
      <c r="M162" s="221" t="s">
        <v>19</v>
      </c>
      <c r="N162" s="222" t="s">
        <v>44</v>
      </c>
      <c r="O162" s="86"/>
      <c r="P162" s="223">
        <f>O162*H162</f>
        <v>0</v>
      </c>
      <c r="Q162" s="223">
        <v>0.0002354</v>
      </c>
      <c r="R162" s="223">
        <f>Q162*H162</f>
        <v>0.010593</v>
      </c>
      <c r="S162" s="223">
        <v>0</v>
      </c>
      <c r="T162" s="224">
        <f>S162*H162</f>
        <v>0</v>
      </c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R162" s="225" t="s">
        <v>302</v>
      </c>
      <c r="AT162" s="225" t="s">
        <v>200</v>
      </c>
      <c r="AU162" s="225" t="s">
        <v>82</v>
      </c>
      <c r="AY162" s="19" t="s">
        <v>198</v>
      </c>
      <c r="BE162" s="226">
        <f>IF(N162="základní",J162,0)</f>
        <v>0</v>
      </c>
      <c r="BF162" s="226">
        <f>IF(N162="snížená",J162,0)</f>
        <v>0</v>
      </c>
      <c r="BG162" s="226">
        <f>IF(N162="zákl. přenesená",J162,0)</f>
        <v>0</v>
      </c>
      <c r="BH162" s="226">
        <f>IF(N162="sníž. přenesená",J162,0)</f>
        <v>0</v>
      </c>
      <c r="BI162" s="226">
        <f>IF(N162="nulová",J162,0)</f>
        <v>0</v>
      </c>
      <c r="BJ162" s="19" t="s">
        <v>80</v>
      </c>
      <c r="BK162" s="226">
        <f>ROUND(I162*H162,2)</f>
        <v>0</v>
      </c>
      <c r="BL162" s="19" t="s">
        <v>302</v>
      </c>
      <c r="BM162" s="225" t="s">
        <v>4202</v>
      </c>
    </row>
    <row r="163" s="2" customFormat="1">
      <c r="A163" s="40"/>
      <c r="B163" s="41"/>
      <c r="C163" s="42"/>
      <c r="D163" s="227" t="s">
        <v>207</v>
      </c>
      <c r="E163" s="42"/>
      <c r="F163" s="228" t="s">
        <v>4203</v>
      </c>
      <c r="G163" s="42"/>
      <c r="H163" s="42"/>
      <c r="I163" s="229"/>
      <c r="J163" s="42"/>
      <c r="K163" s="42"/>
      <c r="L163" s="46"/>
      <c r="M163" s="230"/>
      <c r="N163" s="231"/>
      <c r="O163" s="86"/>
      <c r="P163" s="86"/>
      <c r="Q163" s="86"/>
      <c r="R163" s="86"/>
      <c r="S163" s="86"/>
      <c r="T163" s="87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T163" s="19" t="s">
        <v>207</v>
      </c>
      <c r="AU163" s="19" t="s">
        <v>82</v>
      </c>
    </row>
    <row r="164" s="2" customFormat="1" ht="24.15" customHeight="1">
      <c r="A164" s="40"/>
      <c r="B164" s="41"/>
      <c r="C164" s="214" t="s">
        <v>358</v>
      </c>
      <c r="D164" s="214" t="s">
        <v>200</v>
      </c>
      <c r="E164" s="215" t="s">
        <v>4204</v>
      </c>
      <c r="F164" s="216" t="s">
        <v>4205</v>
      </c>
      <c r="G164" s="217" t="s">
        <v>441</v>
      </c>
      <c r="H164" s="218">
        <v>22</v>
      </c>
      <c r="I164" s="219"/>
      <c r="J164" s="220">
        <f>ROUND(I164*H164,2)</f>
        <v>0</v>
      </c>
      <c r="K164" s="216" t="s">
        <v>204</v>
      </c>
      <c r="L164" s="46"/>
      <c r="M164" s="221" t="s">
        <v>19</v>
      </c>
      <c r="N164" s="222" t="s">
        <v>44</v>
      </c>
      <c r="O164" s="86"/>
      <c r="P164" s="223">
        <f>O164*H164</f>
        <v>0</v>
      </c>
      <c r="Q164" s="223">
        <v>1.8300000000000001E-05</v>
      </c>
      <c r="R164" s="223">
        <f>Q164*H164</f>
        <v>0.00040260000000000003</v>
      </c>
      <c r="S164" s="223">
        <v>0</v>
      </c>
      <c r="T164" s="224">
        <f>S164*H164</f>
        <v>0</v>
      </c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R164" s="225" t="s">
        <v>302</v>
      </c>
      <c r="AT164" s="225" t="s">
        <v>200</v>
      </c>
      <c r="AU164" s="225" t="s">
        <v>82</v>
      </c>
      <c r="AY164" s="19" t="s">
        <v>198</v>
      </c>
      <c r="BE164" s="226">
        <f>IF(N164="základní",J164,0)</f>
        <v>0</v>
      </c>
      <c r="BF164" s="226">
        <f>IF(N164="snížená",J164,0)</f>
        <v>0</v>
      </c>
      <c r="BG164" s="226">
        <f>IF(N164="zákl. přenesená",J164,0)</f>
        <v>0</v>
      </c>
      <c r="BH164" s="226">
        <f>IF(N164="sníž. přenesená",J164,0)</f>
        <v>0</v>
      </c>
      <c r="BI164" s="226">
        <f>IF(N164="nulová",J164,0)</f>
        <v>0</v>
      </c>
      <c r="BJ164" s="19" t="s">
        <v>80</v>
      </c>
      <c r="BK164" s="226">
        <f>ROUND(I164*H164,2)</f>
        <v>0</v>
      </c>
      <c r="BL164" s="19" t="s">
        <v>302</v>
      </c>
      <c r="BM164" s="225" t="s">
        <v>4206</v>
      </c>
    </row>
    <row r="165" s="2" customFormat="1">
      <c r="A165" s="40"/>
      <c r="B165" s="41"/>
      <c r="C165" s="42"/>
      <c r="D165" s="227" t="s">
        <v>207</v>
      </c>
      <c r="E165" s="42"/>
      <c r="F165" s="228" t="s">
        <v>4207</v>
      </c>
      <c r="G165" s="42"/>
      <c r="H165" s="42"/>
      <c r="I165" s="229"/>
      <c r="J165" s="42"/>
      <c r="K165" s="42"/>
      <c r="L165" s="46"/>
      <c r="M165" s="230"/>
      <c r="N165" s="231"/>
      <c r="O165" s="86"/>
      <c r="P165" s="86"/>
      <c r="Q165" s="86"/>
      <c r="R165" s="86"/>
      <c r="S165" s="86"/>
      <c r="T165" s="87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T165" s="19" t="s">
        <v>207</v>
      </c>
      <c r="AU165" s="19" t="s">
        <v>82</v>
      </c>
    </row>
    <row r="166" s="2" customFormat="1" ht="24.15" customHeight="1">
      <c r="A166" s="40"/>
      <c r="B166" s="41"/>
      <c r="C166" s="214" t="s">
        <v>365</v>
      </c>
      <c r="D166" s="214" t="s">
        <v>200</v>
      </c>
      <c r="E166" s="215" t="s">
        <v>4204</v>
      </c>
      <c r="F166" s="216" t="s">
        <v>4205</v>
      </c>
      <c r="G166" s="217" t="s">
        <v>441</v>
      </c>
      <c r="H166" s="218">
        <v>6</v>
      </c>
      <c r="I166" s="219"/>
      <c r="J166" s="220">
        <f>ROUND(I166*H166,2)</f>
        <v>0</v>
      </c>
      <c r="K166" s="216" t="s">
        <v>204</v>
      </c>
      <c r="L166" s="46"/>
      <c r="M166" s="221" t="s">
        <v>19</v>
      </c>
      <c r="N166" s="222" t="s">
        <v>44</v>
      </c>
      <c r="O166" s="86"/>
      <c r="P166" s="223">
        <f>O166*H166</f>
        <v>0</v>
      </c>
      <c r="Q166" s="223">
        <v>1.8300000000000001E-05</v>
      </c>
      <c r="R166" s="223">
        <f>Q166*H166</f>
        <v>0.00010980000000000001</v>
      </c>
      <c r="S166" s="223">
        <v>0</v>
      </c>
      <c r="T166" s="224">
        <f>S166*H166</f>
        <v>0</v>
      </c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R166" s="225" t="s">
        <v>302</v>
      </c>
      <c r="AT166" s="225" t="s">
        <v>200</v>
      </c>
      <c r="AU166" s="225" t="s">
        <v>82</v>
      </c>
      <c r="AY166" s="19" t="s">
        <v>198</v>
      </c>
      <c r="BE166" s="226">
        <f>IF(N166="základní",J166,0)</f>
        <v>0</v>
      </c>
      <c r="BF166" s="226">
        <f>IF(N166="snížená",J166,0)</f>
        <v>0</v>
      </c>
      <c r="BG166" s="226">
        <f>IF(N166="zákl. přenesená",J166,0)</f>
        <v>0</v>
      </c>
      <c r="BH166" s="226">
        <f>IF(N166="sníž. přenesená",J166,0)</f>
        <v>0</v>
      </c>
      <c r="BI166" s="226">
        <f>IF(N166="nulová",J166,0)</f>
        <v>0</v>
      </c>
      <c r="BJ166" s="19" t="s">
        <v>80</v>
      </c>
      <c r="BK166" s="226">
        <f>ROUND(I166*H166,2)</f>
        <v>0</v>
      </c>
      <c r="BL166" s="19" t="s">
        <v>302</v>
      </c>
      <c r="BM166" s="225" t="s">
        <v>4208</v>
      </c>
    </row>
    <row r="167" s="2" customFormat="1">
      <c r="A167" s="40"/>
      <c r="B167" s="41"/>
      <c r="C167" s="42"/>
      <c r="D167" s="227" t="s">
        <v>207</v>
      </c>
      <c r="E167" s="42"/>
      <c r="F167" s="228" t="s">
        <v>4207</v>
      </c>
      <c r="G167" s="42"/>
      <c r="H167" s="42"/>
      <c r="I167" s="229"/>
      <c r="J167" s="42"/>
      <c r="K167" s="42"/>
      <c r="L167" s="46"/>
      <c r="M167" s="230"/>
      <c r="N167" s="231"/>
      <c r="O167" s="86"/>
      <c r="P167" s="86"/>
      <c r="Q167" s="86"/>
      <c r="R167" s="86"/>
      <c r="S167" s="86"/>
      <c r="T167" s="87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T167" s="19" t="s">
        <v>207</v>
      </c>
      <c r="AU167" s="19" t="s">
        <v>82</v>
      </c>
    </row>
    <row r="168" s="2" customFormat="1" ht="24.15" customHeight="1">
      <c r="A168" s="40"/>
      <c r="B168" s="41"/>
      <c r="C168" s="214" t="s">
        <v>371</v>
      </c>
      <c r="D168" s="214" t="s">
        <v>200</v>
      </c>
      <c r="E168" s="215" t="s">
        <v>4209</v>
      </c>
      <c r="F168" s="216" t="s">
        <v>4210</v>
      </c>
      <c r="G168" s="217" t="s">
        <v>441</v>
      </c>
      <c r="H168" s="218">
        <v>6</v>
      </c>
      <c r="I168" s="219"/>
      <c r="J168" s="220">
        <f>ROUND(I168*H168,2)</f>
        <v>0</v>
      </c>
      <c r="K168" s="216" t="s">
        <v>204</v>
      </c>
      <c r="L168" s="46"/>
      <c r="M168" s="221" t="s">
        <v>19</v>
      </c>
      <c r="N168" s="222" t="s">
        <v>44</v>
      </c>
      <c r="O168" s="86"/>
      <c r="P168" s="223">
        <f>O168*H168</f>
        <v>0</v>
      </c>
      <c r="Q168" s="223">
        <v>3.4100000000000002E-05</v>
      </c>
      <c r="R168" s="223">
        <f>Q168*H168</f>
        <v>0.00020460000000000001</v>
      </c>
      <c r="S168" s="223">
        <v>0</v>
      </c>
      <c r="T168" s="224">
        <f>S168*H168</f>
        <v>0</v>
      </c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R168" s="225" t="s">
        <v>302</v>
      </c>
      <c r="AT168" s="225" t="s">
        <v>200</v>
      </c>
      <c r="AU168" s="225" t="s">
        <v>82</v>
      </c>
      <c r="AY168" s="19" t="s">
        <v>198</v>
      </c>
      <c r="BE168" s="226">
        <f>IF(N168="základní",J168,0)</f>
        <v>0</v>
      </c>
      <c r="BF168" s="226">
        <f>IF(N168="snížená",J168,0)</f>
        <v>0</v>
      </c>
      <c r="BG168" s="226">
        <f>IF(N168="zákl. přenesená",J168,0)</f>
        <v>0</v>
      </c>
      <c r="BH168" s="226">
        <f>IF(N168="sníž. přenesená",J168,0)</f>
        <v>0</v>
      </c>
      <c r="BI168" s="226">
        <f>IF(N168="nulová",J168,0)</f>
        <v>0</v>
      </c>
      <c r="BJ168" s="19" t="s">
        <v>80</v>
      </c>
      <c r="BK168" s="226">
        <f>ROUND(I168*H168,2)</f>
        <v>0</v>
      </c>
      <c r="BL168" s="19" t="s">
        <v>302</v>
      </c>
      <c r="BM168" s="225" t="s">
        <v>4211</v>
      </c>
    </row>
    <row r="169" s="2" customFormat="1">
      <c r="A169" s="40"/>
      <c r="B169" s="41"/>
      <c r="C169" s="42"/>
      <c r="D169" s="227" t="s">
        <v>207</v>
      </c>
      <c r="E169" s="42"/>
      <c r="F169" s="228" t="s">
        <v>4212</v>
      </c>
      <c r="G169" s="42"/>
      <c r="H169" s="42"/>
      <c r="I169" s="229"/>
      <c r="J169" s="42"/>
      <c r="K169" s="42"/>
      <c r="L169" s="46"/>
      <c r="M169" s="230"/>
      <c r="N169" s="231"/>
      <c r="O169" s="86"/>
      <c r="P169" s="86"/>
      <c r="Q169" s="86"/>
      <c r="R169" s="86"/>
      <c r="S169" s="86"/>
      <c r="T169" s="87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T169" s="19" t="s">
        <v>207</v>
      </c>
      <c r="AU169" s="19" t="s">
        <v>82</v>
      </c>
    </row>
    <row r="170" s="2" customFormat="1" ht="33" customHeight="1">
      <c r="A170" s="40"/>
      <c r="B170" s="41"/>
      <c r="C170" s="214" t="s">
        <v>376</v>
      </c>
      <c r="D170" s="214" t="s">
        <v>200</v>
      </c>
      <c r="E170" s="215" t="s">
        <v>4213</v>
      </c>
      <c r="F170" s="216" t="s">
        <v>4214</v>
      </c>
      <c r="G170" s="217" t="s">
        <v>441</v>
      </c>
      <c r="H170" s="218">
        <v>40</v>
      </c>
      <c r="I170" s="219"/>
      <c r="J170" s="220">
        <f>ROUND(I170*H170,2)</f>
        <v>0</v>
      </c>
      <c r="K170" s="216" t="s">
        <v>204</v>
      </c>
      <c r="L170" s="46"/>
      <c r="M170" s="221" t="s">
        <v>19</v>
      </c>
      <c r="N170" s="222" t="s">
        <v>44</v>
      </c>
      <c r="O170" s="86"/>
      <c r="P170" s="223">
        <f>O170*H170</f>
        <v>0</v>
      </c>
      <c r="Q170" s="223">
        <v>5.24E-05</v>
      </c>
      <c r="R170" s="223">
        <f>Q170*H170</f>
        <v>0.0020959999999999998</v>
      </c>
      <c r="S170" s="223">
        <v>0</v>
      </c>
      <c r="T170" s="224">
        <f>S170*H170</f>
        <v>0</v>
      </c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R170" s="225" t="s">
        <v>302</v>
      </c>
      <c r="AT170" s="225" t="s">
        <v>200</v>
      </c>
      <c r="AU170" s="225" t="s">
        <v>82</v>
      </c>
      <c r="AY170" s="19" t="s">
        <v>198</v>
      </c>
      <c r="BE170" s="226">
        <f>IF(N170="základní",J170,0)</f>
        <v>0</v>
      </c>
      <c r="BF170" s="226">
        <f>IF(N170="snížená",J170,0)</f>
        <v>0</v>
      </c>
      <c r="BG170" s="226">
        <f>IF(N170="zákl. přenesená",J170,0)</f>
        <v>0</v>
      </c>
      <c r="BH170" s="226">
        <f>IF(N170="sníž. přenesená",J170,0)</f>
        <v>0</v>
      </c>
      <c r="BI170" s="226">
        <f>IF(N170="nulová",J170,0)</f>
        <v>0</v>
      </c>
      <c r="BJ170" s="19" t="s">
        <v>80</v>
      </c>
      <c r="BK170" s="226">
        <f>ROUND(I170*H170,2)</f>
        <v>0</v>
      </c>
      <c r="BL170" s="19" t="s">
        <v>302</v>
      </c>
      <c r="BM170" s="225" t="s">
        <v>4215</v>
      </c>
    </row>
    <row r="171" s="2" customFormat="1">
      <c r="A171" s="40"/>
      <c r="B171" s="41"/>
      <c r="C171" s="42"/>
      <c r="D171" s="227" t="s">
        <v>207</v>
      </c>
      <c r="E171" s="42"/>
      <c r="F171" s="228" t="s">
        <v>4216</v>
      </c>
      <c r="G171" s="42"/>
      <c r="H171" s="42"/>
      <c r="I171" s="229"/>
      <c r="J171" s="42"/>
      <c r="K171" s="42"/>
      <c r="L171" s="46"/>
      <c r="M171" s="230"/>
      <c r="N171" s="231"/>
      <c r="O171" s="86"/>
      <c r="P171" s="86"/>
      <c r="Q171" s="86"/>
      <c r="R171" s="86"/>
      <c r="S171" s="86"/>
      <c r="T171" s="87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T171" s="19" t="s">
        <v>207</v>
      </c>
      <c r="AU171" s="19" t="s">
        <v>82</v>
      </c>
    </row>
    <row r="172" s="2" customFormat="1" ht="33" customHeight="1">
      <c r="A172" s="40"/>
      <c r="B172" s="41"/>
      <c r="C172" s="214" t="s">
        <v>382</v>
      </c>
      <c r="D172" s="214" t="s">
        <v>200</v>
      </c>
      <c r="E172" s="215" t="s">
        <v>4217</v>
      </c>
      <c r="F172" s="216" t="s">
        <v>4218</v>
      </c>
      <c r="G172" s="217" t="s">
        <v>441</v>
      </c>
      <c r="H172" s="218">
        <v>8</v>
      </c>
      <c r="I172" s="219"/>
      <c r="J172" s="220">
        <f>ROUND(I172*H172,2)</f>
        <v>0</v>
      </c>
      <c r="K172" s="216" t="s">
        <v>204</v>
      </c>
      <c r="L172" s="46"/>
      <c r="M172" s="221" t="s">
        <v>19</v>
      </c>
      <c r="N172" s="222" t="s">
        <v>44</v>
      </c>
      <c r="O172" s="86"/>
      <c r="P172" s="223">
        <f>O172*H172</f>
        <v>0</v>
      </c>
      <c r="Q172" s="223">
        <v>6.4900000000000005E-05</v>
      </c>
      <c r="R172" s="223">
        <f>Q172*H172</f>
        <v>0.00051920000000000004</v>
      </c>
      <c r="S172" s="223">
        <v>0</v>
      </c>
      <c r="T172" s="224">
        <f>S172*H172</f>
        <v>0</v>
      </c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R172" s="225" t="s">
        <v>302</v>
      </c>
      <c r="AT172" s="225" t="s">
        <v>200</v>
      </c>
      <c r="AU172" s="225" t="s">
        <v>82</v>
      </c>
      <c r="AY172" s="19" t="s">
        <v>198</v>
      </c>
      <c r="BE172" s="226">
        <f>IF(N172="základní",J172,0)</f>
        <v>0</v>
      </c>
      <c r="BF172" s="226">
        <f>IF(N172="snížená",J172,0)</f>
        <v>0</v>
      </c>
      <c r="BG172" s="226">
        <f>IF(N172="zákl. přenesená",J172,0)</f>
        <v>0</v>
      </c>
      <c r="BH172" s="226">
        <f>IF(N172="sníž. přenesená",J172,0)</f>
        <v>0</v>
      </c>
      <c r="BI172" s="226">
        <f>IF(N172="nulová",J172,0)</f>
        <v>0</v>
      </c>
      <c r="BJ172" s="19" t="s">
        <v>80</v>
      </c>
      <c r="BK172" s="226">
        <f>ROUND(I172*H172,2)</f>
        <v>0</v>
      </c>
      <c r="BL172" s="19" t="s">
        <v>302</v>
      </c>
      <c r="BM172" s="225" t="s">
        <v>4219</v>
      </c>
    </row>
    <row r="173" s="2" customFormat="1">
      <c r="A173" s="40"/>
      <c r="B173" s="41"/>
      <c r="C173" s="42"/>
      <c r="D173" s="227" t="s">
        <v>207</v>
      </c>
      <c r="E173" s="42"/>
      <c r="F173" s="228" t="s">
        <v>4220</v>
      </c>
      <c r="G173" s="42"/>
      <c r="H173" s="42"/>
      <c r="I173" s="229"/>
      <c r="J173" s="42"/>
      <c r="K173" s="42"/>
      <c r="L173" s="46"/>
      <c r="M173" s="230"/>
      <c r="N173" s="231"/>
      <c r="O173" s="86"/>
      <c r="P173" s="86"/>
      <c r="Q173" s="86"/>
      <c r="R173" s="86"/>
      <c r="S173" s="86"/>
      <c r="T173" s="87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T173" s="19" t="s">
        <v>207</v>
      </c>
      <c r="AU173" s="19" t="s">
        <v>82</v>
      </c>
    </row>
    <row r="174" s="2" customFormat="1" ht="33" customHeight="1">
      <c r="A174" s="40"/>
      <c r="B174" s="41"/>
      <c r="C174" s="214" t="s">
        <v>388</v>
      </c>
      <c r="D174" s="214" t="s">
        <v>200</v>
      </c>
      <c r="E174" s="215" t="s">
        <v>4221</v>
      </c>
      <c r="F174" s="216" t="s">
        <v>4222</v>
      </c>
      <c r="G174" s="217" t="s">
        <v>441</v>
      </c>
      <c r="H174" s="218">
        <v>28</v>
      </c>
      <c r="I174" s="219"/>
      <c r="J174" s="220">
        <f>ROUND(I174*H174,2)</f>
        <v>0</v>
      </c>
      <c r="K174" s="216" t="s">
        <v>204</v>
      </c>
      <c r="L174" s="46"/>
      <c r="M174" s="221" t="s">
        <v>19</v>
      </c>
      <c r="N174" s="222" t="s">
        <v>44</v>
      </c>
      <c r="O174" s="86"/>
      <c r="P174" s="223">
        <f>O174*H174</f>
        <v>0</v>
      </c>
      <c r="Q174" s="223">
        <v>0.00014359999999999999</v>
      </c>
      <c r="R174" s="223">
        <f>Q174*H174</f>
        <v>0.0040207999999999997</v>
      </c>
      <c r="S174" s="223">
        <v>0</v>
      </c>
      <c r="T174" s="224">
        <f>S174*H174</f>
        <v>0</v>
      </c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R174" s="225" t="s">
        <v>302</v>
      </c>
      <c r="AT174" s="225" t="s">
        <v>200</v>
      </c>
      <c r="AU174" s="225" t="s">
        <v>82</v>
      </c>
      <c r="AY174" s="19" t="s">
        <v>198</v>
      </c>
      <c r="BE174" s="226">
        <f>IF(N174="základní",J174,0)</f>
        <v>0</v>
      </c>
      <c r="BF174" s="226">
        <f>IF(N174="snížená",J174,0)</f>
        <v>0</v>
      </c>
      <c r="BG174" s="226">
        <f>IF(N174="zákl. přenesená",J174,0)</f>
        <v>0</v>
      </c>
      <c r="BH174" s="226">
        <f>IF(N174="sníž. přenesená",J174,0)</f>
        <v>0</v>
      </c>
      <c r="BI174" s="226">
        <f>IF(N174="nulová",J174,0)</f>
        <v>0</v>
      </c>
      <c r="BJ174" s="19" t="s">
        <v>80</v>
      </c>
      <c r="BK174" s="226">
        <f>ROUND(I174*H174,2)</f>
        <v>0</v>
      </c>
      <c r="BL174" s="19" t="s">
        <v>302</v>
      </c>
      <c r="BM174" s="225" t="s">
        <v>4223</v>
      </c>
    </row>
    <row r="175" s="2" customFormat="1">
      <c r="A175" s="40"/>
      <c r="B175" s="41"/>
      <c r="C175" s="42"/>
      <c r="D175" s="227" t="s">
        <v>207</v>
      </c>
      <c r="E175" s="42"/>
      <c r="F175" s="228" t="s">
        <v>4224</v>
      </c>
      <c r="G175" s="42"/>
      <c r="H175" s="42"/>
      <c r="I175" s="229"/>
      <c r="J175" s="42"/>
      <c r="K175" s="42"/>
      <c r="L175" s="46"/>
      <c r="M175" s="230"/>
      <c r="N175" s="231"/>
      <c r="O175" s="86"/>
      <c r="P175" s="86"/>
      <c r="Q175" s="86"/>
      <c r="R175" s="86"/>
      <c r="S175" s="86"/>
      <c r="T175" s="87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T175" s="19" t="s">
        <v>207</v>
      </c>
      <c r="AU175" s="19" t="s">
        <v>82</v>
      </c>
    </row>
    <row r="176" s="2" customFormat="1" ht="24.15" customHeight="1">
      <c r="A176" s="40"/>
      <c r="B176" s="41"/>
      <c r="C176" s="214" t="s">
        <v>394</v>
      </c>
      <c r="D176" s="214" t="s">
        <v>200</v>
      </c>
      <c r="E176" s="215" t="s">
        <v>4225</v>
      </c>
      <c r="F176" s="216" t="s">
        <v>4226</v>
      </c>
      <c r="G176" s="217" t="s">
        <v>441</v>
      </c>
      <c r="H176" s="218">
        <v>37</v>
      </c>
      <c r="I176" s="219"/>
      <c r="J176" s="220">
        <f>ROUND(I176*H176,2)</f>
        <v>0</v>
      </c>
      <c r="K176" s="216" t="s">
        <v>204</v>
      </c>
      <c r="L176" s="46"/>
      <c r="M176" s="221" t="s">
        <v>19</v>
      </c>
      <c r="N176" s="222" t="s">
        <v>44</v>
      </c>
      <c r="O176" s="86"/>
      <c r="P176" s="223">
        <f>O176*H176</f>
        <v>0</v>
      </c>
      <c r="Q176" s="223">
        <v>0.0002354</v>
      </c>
      <c r="R176" s="223">
        <f>Q176*H176</f>
        <v>0.0087098000000000002</v>
      </c>
      <c r="S176" s="223">
        <v>0</v>
      </c>
      <c r="T176" s="224">
        <f>S176*H176</f>
        <v>0</v>
      </c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R176" s="225" t="s">
        <v>302</v>
      </c>
      <c r="AT176" s="225" t="s">
        <v>200</v>
      </c>
      <c r="AU176" s="225" t="s">
        <v>82</v>
      </c>
      <c r="AY176" s="19" t="s">
        <v>198</v>
      </c>
      <c r="BE176" s="226">
        <f>IF(N176="základní",J176,0)</f>
        <v>0</v>
      </c>
      <c r="BF176" s="226">
        <f>IF(N176="snížená",J176,0)</f>
        <v>0</v>
      </c>
      <c r="BG176" s="226">
        <f>IF(N176="zákl. přenesená",J176,0)</f>
        <v>0</v>
      </c>
      <c r="BH176" s="226">
        <f>IF(N176="sníž. přenesená",J176,0)</f>
        <v>0</v>
      </c>
      <c r="BI176" s="226">
        <f>IF(N176="nulová",J176,0)</f>
        <v>0</v>
      </c>
      <c r="BJ176" s="19" t="s">
        <v>80</v>
      </c>
      <c r="BK176" s="226">
        <f>ROUND(I176*H176,2)</f>
        <v>0</v>
      </c>
      <c r="BL176" s="19" t="s">
        <v>302</v>
      </c>
      <c r="BM176" s="225" t="s">
        <v>4227</v>
      </c>
    </row>
    <row r="177" s="2" customFormat="1">
      <c r="A177" s="40"/>
      <c r="B177" s="41"/>
      <c r="C177" s="42"/>
      <c r="D177" s="227" t="s">
        <v>207</v>
      </c>
      <c r="E177" s="42"/>
      <c r="F177" s="228" t="s">
        <v>4228</v>
      </c>
      <c r="G177" s="42"/>
      <c r="H177" s="42"/>
      <c r="I177" s="229"/>
      <c r="J177" s="42"/>
      <c r="K177" s="42"/>
      <c r="L177" s="46"/>
      <c r="M177" s="230"/>
      <c r="N177" s="231"/>
      <c r="O177" s="86"/>
      <c r="P177" s="86"/>
      <c r="Q177" s="86"/>
      <c r="R177" s="86"/>
      <c r="S177" s="86"/>
      <c r="T177" s="87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T177" s="19" t="s">
        <v>207</v>
      </c>
      <c r="AU177" s="19" t="s">
        <v>82</v>
      </c>
    </row>
    <row r="178" s="2" customFormat="1">
      <c r="A178" s="40"/>
      <c r="B178" s="41"/>
      <c r="C178" s="42"/>
      <c r="D178" s="234" t="s">
        <v>780</v>
      </c>
      <c r="E178" s="42"/>
      <c r="F178" s="275" t="s">
        <v>4229</v>
      </c>
      <c r="G178" s="42"/>
      <c r="H178" s="42"/>
      <c r="I178" s="229"/>
      <c r="J178" s="42"/>
      <c r="K178" s="42"/>
      <c r="L178" s="46"/>
      <c r="M178" s="230"/>
      <c r="N178" s="231"/>
      <c r="O178" s="86"/>
      <c r="P178" s="86"/>
      <c r="Q178" s="86"/>
      <c r="R178" s="86"/>
      <c r="S178" s="86"/>
      <c r="T178" s="87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T178" s="19" t="s">
        <v>780</v>
      </c>
      <c r="AU178" s="19" t="s">
        <v>82</v>
      </c>
    </row>
    <row r="179" s="2" customFormat="1" ht="55.5" customHeight="1">
      <c r="A179" s="40"/>
      <c r="B179" s="41"/>
      <c r="C179" s="214" t="s">
        <v>399</v>
      </c>
      <c r="D179" s="214" t="s">
        <v>200</v>
      </c>
      <c r="E179" s="215" t="s">
        <v>4230</v>
      </c>
      <c r="F179" s="216" t="s">
        <v>4231</v>
      </c>
      <c r="G179" s="217" t="s">
        <v>237</v>
      </c>
      <c r="H179" s="218">
        <v>50</v>
      </c>
      <c r="I179" s="219"/>
      <c r="J179" s="220">
        <f>ROUND(I179*H179,2)</f>
        <v>0</v>
      </c>
      <c r="K179" s="216" t="s">
        <v>204</v>
      </c>
      <c r="L179" s="46"/>
      <c r="M179" s="221" t="s">
        <v>19</v>
      </c>
      <c r="N179" s="222" t="s">
        <v>44</v>
      </c>
      <c r="O179" s="86"/>
      <c r="P179" s="223">
        <f>O179*H179</f>
        <v>0</v>
      </c>
      <c r="Q179" s="223">
        <v>0.0001752</v>
      </c>
      <c r="R179" s="223">
        <f>Q179*H179</f>
        <v>0.0087600000000000004</v>
      </c>
      <c r="S179" s="223">
        <v>0</v>
      </c>
      <c r="T179" s="224">
        <f>S179*H179</f>
        <v>0</v>
      </c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R179" s="225" t="s">
        <v>302</v>
      </c>
      <c r="AT179" s="225" t="s">
        <v>200</v>
      </c>
      <c r="AU179" s="225" t="s">
        <v>82</v>
      </c>
      <c r="AY179" s="19" t="s">
        <v>198</v>
      </c>
      <c r="BE179" s="226">
        <f>IF(N179="základní",J179,0)</f>
        <v>0</v>
      </c>
      <c r="BF179" s="226">
        <f>IF(N179="snížená",J179,0)</f>
        <v>0</v>
      </c>
      <c r="BG179" s="226">
        <f>IF(N179="zákl. přenesená",J179,0)</f>
        <v>0</v>
      </c>
      <c r="BH179" s="226">
        <f>IF(N179="sníž. přenesená",J179,0)</f>
        <v>0</v>
      </c>
      <c r="BI179" s="226">
        <f>IF(N179="nulová",J179,0)</f>
        <v>0</v>
      </c>
      <c r="BJ179" s="19" t="s">
        <v>80</v>
      </c>
      <c r="BK179" s="226">
        <f>ROUND(I179*H179,2)</f>
        <v>0</v>
      </c>
      <c r="BL179" s="19" t="s">
        <v>302</v>
      </c>
      <c r="BM179" s="225" t="s">
        <v>4232</v>
      </c>
    </row>
    <row r="180" s="2" customFormat="1">
      <c r="A180" s="40"/>
      <c r="B180" s="41"/>
      <c r="C180" s="42"/>
      <c r="D180" s="227" t="s">
        <v>207</v>
      </c>
      <c r="E180" s="42"/>
      <c r="F180" s="228" t="s">
        <v>4233</v>
      </c>
      <c r="G180" s="42"/>
      <c r="H180" s="42"/>
      <c r="I180" s="229"/>
      <c r="J180" s="42"/>
      <c r="K180" s="42"/>
      <c r="L180" s="46"/>
      <c r="M180" s="230"/>
      <c r="N180" s="231"/>
      <c r="O180" s="86"/>
      <c r="P180" s="86"/>
      <c r="Q180" s="86"/>
      <c r="R180" s="86"/>
      <c r="S180" s="86"/>
      <c r="T180" s="87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T180" s="19" t="s">
        <v>207</v>
      </c>
      <c r="AU180" s="19" t="s">
        <v>82</v>
      </c>
    </row>
    <row r="181" s="2" customFormat="1" ht="16.5" customHeight="1">
      <c r="A181" s="40"/>
      <c r="B181" s="41"/>
      <c r="C181" s="214" t="s">
        <v>404</v>
      </c>
      <c r="D181" s="214" t="s">
        <v>200</v>
      </c>
      <c r="E181" s="215" t="s">
        <v>4234</v>
      </c>
      <c r="F181" s="216" t="s">
        <v>4235</v>
      </c>
      <c r="G181" s="217" t="s">
        <v>4236</v>
      </c>
      <c r="H181" s="218">
        <v>1</v>
      </c>
      <c r="I181" s="219"/>
      <c r="J181" s="220">
        <f>ROUND(I181*H181,2)</f>
        <v>0</v>
      </c>
      <c r="K181" s="216" t="s">
        <v>19</v>
      </c>
      <c r="L181" s="46"/>
      <c r="M181" s="221" t="s">
        <v>19</v>
      </c>
      <c r="N181" s="222" t="s">
        <v>44</v>
      </c>
      <c r="O181" s="86"/>
      <c r="P181" s="223">
        <f>O181*H181</f>
        <v>0</v>
      </c>
      <c r="Q181" s="223">
        <v>0.00012</v>
      </c>
      <c r="R181" s="223">
        <f>Q181*H181</f>
        <v>0.00012</v>
      </c>
      <c r="S181" s="223">
        <v>0</v>
      </c>
      <c r="T181" s="224">
        <f>S181*H181</f>
        <v>0</v>
      </c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R181" s="225" t="s">
        <v>302</v>
      </c>
      <c r="AT181" s="225" t="s">
        <v>200</v>
      </c>
      <c r="AU181" s="225" t="s">
        <v>82</v>
      </c>
      <c r="AY181" s="19" t="s">
        <v>198</v>
      </c>
      <c r="BE181" s="226">
        <f>IF(N181="základní",J181,0)</f>
        <v>0</v>
      </c>
      <c r="BF181" s="226">
        <f>IF(N181="snížená",J181,0)</f>
        <v>0</v>
      </c>
      <c r="BG181" s="226">
        <f>IF(N181="zákl. přenesená",J181,0)</f>
        <v>0</v>
      </c>
      <c r="BH181" s="226">
        <f>IF(N181="sníž. přenesená",J181,0)</f>
        <v>0</v>
      </c>
      <c r="BI181" s="226">
        <f>IF(N181="nulová",J181,0)</f>
        <v>0</v>
      </c>
      <c r="BJ181" s="19" t="s">
        <v>80</v>
      </c>
      <c r="BK181" s="226">
        <f>ROUND(I181*H181,2)</f>
        <v>0</v>
      </c>
      <c r="BL181" s="19" t="s">
        <v>302</v>
      </c>
      <c r="BM181" s="225" t="s">
        <v>4237</v>
      </c>
    </row>
    <row r="182" s="2" customFormat="1">
      <c r="A182" s="40"/>
      <c r="B182" s="41"/>
      <c r="C182" s="42"/>
      <c r="D182" s="234" t="s">
        <v>780</v>
      </c>
      <c r="E182" s="42"/>
      <c r="F182" s="275" t="s">
        <v>4238</v>
      </c>
      <c r="G182" s="42"/>
      <c r="H182" s="42"/>
      <c r="I182" s="229"/>
      <c r="J182" s="42"/>
      <c r="K182" s="42"/>
      <c r="L182" s="46"/>
      <c r="M182" s="230"/>
      <c r="N182" s="231"/>
      <c r="O182" s="86"/>
      <c r="P182" s="86"/>
      <c r="Q182" s="86"/>
      <c r="R182" s="86"/>
      <c r="S182" s="86"/>
      <c r="T182" s="87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T182" s="19" t="s">
        <v>780</v>
      </c>
      <c r="AU182" s="19" t="s">
        <v>82</v>
      </c>
    </row>
    <row r="183" s="2" customFormat="1" ht="49.05" customHeight="1">
      <c r="A183" s="40"/>
      <c r="B183" s="41"/>
      <c r="C183" s="214" t="s">
        <v>411</v>
      </c>
      <c r="D183" s="214" t="s">
        <v>200</v>
      </c>
      <c r="E183" s="215" t="s">
        <v>4239</v>
      </c>
      <c r="F183" s="216" t="s">
        <v>4240</v>
      </c>
      <c r="G183" s="217" t="s">
        <v>246</v>
      </c>
      <c r="H183" s="218">
        <v>0.65100000000000002</v>
      </c>
      <c r="I183" s="219"/>
      <c r="J183" s="220">
        <f>ROUND(I183*H183,2)</f>
        <v>0</v>
      </c>
      <c r="K183" s="216" t="s">
        <v>204</v>
      </c>
      <c r="L183" s="46"/>
      <c r="M183" s="221" t="s">
        <v>19</v>
      </c>
      <c r="N183" s="222" t="s">
        <v>44</v>
      </c>
      <c r="O183" s="86"/>
      <c r="P183" s="223">
        <f>O183*H183</f>
        <v>0</v>
      </c>
      <c r="Q183" s="223">
        <v>0</v>
      </c>
      <c r="R183" s="223">
        <f>Q183*H183</f>
        <v>0</v>
      </c>
      <c r="S183" s="223">
        <v>0</v>
      </c>
      <c r="T183" s="224">
        <f>S183*H183</f>
        <v>0</v>
      </c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R183" s="225" t="s">
        <v>302</v>
      </c>
      <c r="AT183" s="225" t="s">
        <v>200</v>
      </c>
      <c r="AU183" s="225" t="s">
        <v>82</v>
      </c>
      <c r="AY183" s="19" t="s">
        <v>198</v>
      </c>
      <c r="BE183" s="226">
        <f>IF(N183="základní",J183,0)</f>
        <v>0</v>
      </c>
      <c r="BF183" s="226">
        <f>IF(N183="snížená",J183,0)</f>
        <v>0</v>
      </c>
      <c r="BG183" s="226">
        <f>IF(N183="zákl. přenesená",J183,0)</f>
        <v>0</v>
      </c>
      <c r="BH183" s="226">
        <f>IF(N183="sníž. přenesená",J183,0)</f>
        <v>0</v>
      </c>
      <c r="BI183" s="226">
        <f>IF(N183="nulová",J183,0)</f>
        <v>0</v>
      </c>
      <c r="BJ183" s="19" t="s">
        <v>80</v>
      </c>
      <c r="BK183" s="226">
        <f>ROUND(I183*H183,2)</f>
        <v>0</v>
      </c>
      <c r="BL183" s="19" t="s">
        <v>302</v>
      </c>
      <c r="BM183" s="225" t="s">
        <v>4241</v>
      </c>
    </row>
    <row r="184" s="2" customFormat="1">
      <c r="A184" s="40"/>
      <c r="B184" s="41"/>
      <c r="C184" s="42"/>
      <c r="D184" s="227" t="s">
        <v>207</v>
      </c>
      <c r="E184" s="42"/>
      <c r="F184" s="228" t="s">
        <v>4242</v>
      </c>
      <c r="G184" s="42"/>
      <c r="H184" s="42"/>
      <c r="I184" s="229"/>
      <c r="J184" s="42"/>
      <c r="K184" s="42"/>
      <c r="L184" s="46"/>
      <c r="M184" s="230"/>
      <c r="N184" s="231"/>
      <c r="O184" s="86"/>
      <c r="P184" s="86"/>
      <c r="Q184" s="86"/>
      <c r="R184" s="86"/>
      <c r="S184" s="86"/>
      <c r="T184" s="87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T184" s="19" t="s">
        <v>207</v>
      </c>
      <c r="AU184" s="19" t="s">
        <v>82</v>
      </c>
    </row>
    <row r="185" s="12" customFormat="1" ht="22.8" customHeight="1">
      <c r="A185" s="12"/>
      <c r="B185" s="198"/>
      <c r="C185" s="199"/>
      <c r="D185" s="200" t="s">
        <v>72</v>
      </c>
      <c r="E185" s="212" t="s">
        <v>4243</v>
      </c>
      <c r="F185" s="212" t="s">
        <v>4244</v>
      </c>
      <c r="G185" s="199"/>
      <c r="H185" s="199"/>
      <c r="I185" s="202"/>
      <c r="J185" s="213">
        <f>BK185</f>
        <v>0</v>
      </c>
      <c r="K185" s="199"/>
      <c r="L185" s="204"/>
      <c r="M185" s="205"/>
      <c r="N185" s="206"/>
      <c r="O185" s="206"/>
      <c r="P185" s="207">
        <f>SUM(P186:P236)</f>
        <v>0</v>
      </c>
      <c r="Q185" s="206"/>
      <c r="R185" s="207">
        <f>SUM(R186:R236)</f>
        <v>0.12386015560000001</v>
      </c>
      <c r="S185" s="206"/>
      <c r="T185" s="208">
        <f>SUM(T186:T236)</f>
        <v>0</v>
      </c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R185" s="209" t="s">
        <v>82</v>
      </c>
      <c r="AT185" s="210" t="s">
        <v>72</v>
      </c>
      <c r="AU185" s="210" t="s">
        <v>80</v>
      </c>
      <c r="AY185" s="209" t="s">
        <v>198</v>
      </c>
      <c r="BK185" s="211">
        <f>SUM(BK186:BK236)</f>
        <v>0</v>
      </c>
    </row>
    <row r="186" s="2" customFormat="1" ht="24.15" customHeight="1">
      <c r="A186" s="40"/>
      <c r="B186" s="41"/>
      <c r="C186" s="214" t="s">
        <v>418</v>
      </c>
      <c r="D186" s="214" t="s">
        <v>200</v>
      </c>
      <c r="E186" s="215" t="s">
        <v>4245</v>
      </c>
      <c r="F186" s="216" t="s">
        <v>4246</v>
      </c>
      <c r="G186" s="217" t="s">
        <v>441</v>
      </c>
      <c r="H186" s="218">
        <v>17</v>
      </c>
      <c r="I186" s="219"/>
      <c r="J186" s="220">
        <f>ROUND(I186*H186,2)</f>
        <v>0</v>
      </c>
      <c r="K186" s="216" t="s">
        <v>204</v>
      </c>
      <c r="L186" s="46"/>
      <c r="M186" s="221" t="s">
        <v>19</v>
      </c>
      <c r="N186" s="222" t="s">
        <v>44</v>
      </c>
      <c r="O186" s="86"/>
      <c r="P186" s="223">
        <f>O186*H186</f>
        <v>0</v>
      </c>
      <c r="Q186" s="223">
        <v>0.00026931319999999999</v>
      </c>
      <c r="R186" s="223">
        <f>Q186*H186</f>
        <v>0.0045783244000000001</v>
      </c>
      <c r="S186" s="223">
        <v>0</v>
      </c>
      <c r="T186" s="224">
        <f>S186*H186</f>
        <v>0</v>
      </c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R186" s="225" t="s">
        <v>302</v>
      </c>
      <c r="AT186" s="225" t="s">
        <v>200</v>
      </c>
      <c r="AU186" s="225" t="s">
        <v>82</v>
      </c>
      <c r="AY186" s="19" t="s">
        <v>198</v>
      </c>
      <c r="BE186" s="226">
        <f>IF(N186="základní",J186,0)</f>
        <v>0</v>
      </c>
      <c r="BF186" s="226">
        <f>IF(N186="snížená",J186,0)</f>
        <v>0</v>
      </c>
      <c r="BG186" s="226">
        <f>IF(N186="zákl. přenesená",J186,0)</f>
        <v>0</v>
      </c>
      <c r="BH186" s="226">
        <f>IF(N186="sníž. přenesená",J186,0)</f>
        <v>0</v>
      </c>
      <c r="BI186" s="226">
        <f>IF(N186="nulová",J186,0)</f>
        <v>0</v>
      </c>
      <c r="BJ186" s="19" t="s">
        <v>80</v>
      </c>
      <c r="BK186" s="226">
        <f>ROUND(I186*H186,2)</f>
        <v>0</v>
      </c>
      <c r="BL186" s="19" t="s">
        <v>302</v>
      </c>
      <c r="BM186" s="225" t="s">
        <v>4247</v>
      </c>
    </row>
    <row r="187" s="2" customFormat="1">
      <c r="A187" s="40"/>
      <c r="B187" s="41"/>
      <c r="C187" s="42"/>
      <c r="D187" s="227" t="s">
        <v>207</v>
      </c>
      <c r="E187" s="42"/>
      <c r="F187" s="228" t="s">
        <v>4248</v>
      </c>
      <c r="G187" s="42"/>
      <c r="H187" s="42"/>
      <c r="I187" s="229"/>
      <c r="J187" s="42"/>
      <c r="K187" s="42"/>
      <c r="L187" s="46"/>
      <c r="M187" s="230"/>
      <c r="N187" s="231"/>
      <c r="O187" s="86"/>
      <c r="P187" s="86"/>
      <c r="Q187" s="86"/>
      <c r="R187" s="86"/>
      <c r="S187" s="86"/>
      <c r="T187" s="87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T187" s="19" t="s">
        <v>207</v>
      </c>
      <c r="AU187" s="19" t="s">
        <v>82</v>
      </c>
    </row>
    <row r="188" s="2" customFormat="1" ht="24.15" customHeight="1">
      <c r="A188" s="40"/>
      <c r="B188" s="41"/>
      <c r="C188" s="214" t="s">
        <v>424</v>
      </c>
      <c r="D188" s="214" t="s">
        <v>200</v>
      </c>
      <c r="E188" s="215" t="s">
        <v>4249</v>
      </c>
      <c r="F188" s="216" t="s">
        <v>4250</v>
      </c>
      <c r="G188" s="217" t="s">
        <v>441</v>
      </c>
      <c r="H188" s="218">
        <v>1</v>
      </c>
      <c r="I188" s="219"/>
      <c r="J188" s="220">
        <f>ROUND(I188*H188,2)</f>
        <v>0</v>
      </c>
      <c r="K188" s="216" t="s">
        <v>204</v>
      </c>
      <c r="L188" s="46"/>
      <c r="M188" s="221" t="s">
        <v>19</v>
      </c>
      <c r="N188" s="222" t="s">
        <v>44</v>
      </c>
      <c r="O188" s="86"/>
      <c r="P188" s="223">
        <f>O188*H188</f>
        <v>0</v>
      </c>
      <c r="Q188" s="223">
        <v>0.00076913999999999997</v>
      </c>
      <c r="R188" s="223">
        <f>Q188*H188</f>
        <v>0.00076913999999999997</v>
      </c>
      <c r="S188" s="223">
        <v>0</v>
      </c>
      <c r="T188" s="224">
        <f>S188*H188</f>
        <v>0</v>
      </c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R188" s="225" t="s">
        <v>302</v>
      </c>
      <c r="AT188" s="225" t="s">
        <v>200</v>
      </c>
      <c r="AU188" s="225" t="s">
        <v>82</v>
      </c>
      <c r="AY188" s="19" t="s">
        <v>198</v>
      </c>
      <c r="BE188" s="226">
        <f>IF(N188="základní",J188,0)</f>
        <v>0</v>
      </c>
      <c r="BF188" s="226">
        <f>IF(N188="snížená",J188,0)</f>
        <v>0</v>
      </c>
      <c r="BG188" s="226">
        <f>IF(N188="zákl. přenesená",J188,0)</f>
        <v>0</v>
      </c>
      <c r="BH188" s="226">
        <f>IF(N188="sníž. přenesená",J188,0)</f>
        <v>0</v>
      </c>
      <c r="BI188" s="226">
        <f>IF(N188="nulová",J188,0)</f>
        <v>0</v>
      </c>
      <c r="BJ188" s="19" t="s">
        <v>80</v>
      </c>
      <c r="BK188" s="226">
        <f>ROUND(I188*H188,2)</f>
        <v>0</v>
      </c>
      <c r="BL188" s="19" t="s">
        <v>302</v>
      </c>
      <c r="BM188" s="225" t="s">
        <v>4251</v>
      </c>
    </row>
    <row r="189" s="2" customFormat="1">
      <c r="A189" s="40"/>
      <c r="B189" s="41"/>
      <c r="C189" s="42"/>
      <c r="D189" s="227" t="s">
        <v>207</v>
      </c>
      <c r="E189" s="42"/>
      <c r="F189" s="228" t="s">
        <v>4252</v>
      </c>
      <c r="G189" s="42"/>
      <c r="H189" s="42"/>
      <c r="I189" s="229"/>
      <c r="J189" s="42"/>
      <c r="K189" s="42"/>
      <c r="L189" s="46"/>
      <c r="M189" s="230"/>
      <c r="N189" s="231"/>
      <c r="O189" s="86"/>
      <c r="P189" s="86"/>
      <c r="Q189" s="86"/>
      <c r="R189" s="86"/>
      <c r="S189" s="86"/>
      <c r="T189" s="87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T189" s="19" t="s">
        <v>207</v>
      </c>
      <c r="AU189" s="19" t="s">
        <v>82</v>
      </c>
    </row>
    <row r="190" s="2" customFormat="1">
      <c r="A190" s="40"/>
      <c r="B190" s="41"/>
      <c r="C190" s="42"/>
      <c r="D190" s="234" t="s">
        <v>780</v>
      </c>
      <c r="E190" s="42"/>
      <c r="F190" s="275" t="s">
        <v>4253</v>
      </c>
      <c r="G190" s="42"/>
      <c r="H190" s="42"/>
      <c r="I190" s="229"/>
      <c r="J190" s="42"/>
      <c r="K190" s="42"/>
      <c r="L190" s="46"/>
      <c r="M190" s="230"/>
      <c r="N190" s="231"/>
      <c r="O190" s="86"/>
      <c r="P190" s="86"/>
      <c r="Q190" s="86"/>
      <c r="R190" s="86"/>
      <c r="S190" s="86"/>
      <c r="T190" s="87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T190" s="19" t="s">
        <v>780</v>
      </c>
      <c r="AU190" s="19" t="s">
        <v>82</v>
      </c>
    </row>
    <row r="191" s="2" customFormat="1" ht="24.15" customHeight="1">
      <c r="A191" s="40"/>
      <c r="B191" s="41"/>
      <c r="C191" s="214" t="s">
        <v>430</v>
      </c>
      <c r="D191" s="214" t="s">
        <v>200</v>
      </c>
      <c r="E191" s="215" t="s">
        <v>4254</v>
      </c>
      <c r="F191" s="216" t="s">
        <v>4255</v>
      </c>
      <c r="G191" s="217" t="s">
        <v>441</v>
      </c>
      <c r="H191" s="218">
        <v>10</v>
      </c>
      <c r="I191" s="219"/>
      <c r="J191" s="220">
        <f>ROUND(I191*H191,2)</f>
        <v>0</v>
      </c>
      <c r="K191" s="216" t="s">
        <v>204</v>
      </c>
      <c r="L191" s="46"/>
      <c r="M191" s="221" t="s">
        <v>19</v>
      </c>
      <c r="N191" s="222" t="s">
        <v>44</v>
      </c>
      <c r="O191" s="86"/>
      <c r="P191" s="223">
        <f>O191*H191</f>
        <v>0</v>
      </c>
      <c r="Q191" s="223">
        <v>0.00092913999999999996</v>
      </c>
      <c r="R191" s="223">
        <f>Q191*H191</f>
        <v>0.0092914</v>
      </c>
      <c r="S191" s="223">
        <v>0</v>
      </c>
      <c r="T191" s="224">
        <f>S191*H191</f>
        <v>0</v>
      </c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R191" s="225" t="s">
        <v>302</v>
      </c>
      <c r="AT191" s="225" t="s">
        <v>200</v>
      </c>
      <c r="AU191" s="225" t="s">
        <v>82</v>
      </c>
      <c r="AY191" s="19" t="s">
        <v>198</v>
      </c>
      <c r="BE191" s="226">
        <f>IF(N191="základní",J191,0)</f>
        <v>0</v>
      </c>
      <c r="BF191" s="226">
        <f>IF(N191="snížená",J191,0)</f>
        <v>0</v>
      </c>
      <c r="BG191" s="226">
        <f>IF(N191="zákl. přenesená",J191,0)</f>
        <v>0</v>
      </c>
      <c r="BH191" s="226">
        <f>IF(N191="sníž. přenesená",J191,0)</f>
        <v>0</v>
      </c>
      <c r="BI191" s="226">
        <f>IF(N191="nulová",J191,0)</f>
        <v>0</v>
      </c>
      <c r="BJ191" s="19" t="s">
        <v>80</v>
      </c>
      <c r="BK191" s="226">
        <f>ROUND(I191*H191,2)</f>
        <v>0</v>
      </c>
      <c r="BL191" s="19" t="s">
        <v>302</v>
      </c>
      <c r="BM191" s="225" t="s">
        <v>4256</v>
      </c>
    </row>
    <row r="192" s="2" customFormat="1">
      <c r="A192" s="40"/>
      <c r="B192" s="41"/>
      <c r="C192" s="42"/>
      <c r="D192" s="227" t="s">
        <v>207</v>
      </c>
      <c r="E192" s="42"/>
      <c r="F192" s="228" t="s">
        <v>4257</v>
      </c>
      <c r="G192" s="42"/>
      <c r="H192" s="42"/>
      <c r="I192" s="229"/>
      <c r="J192" s="42"/>
      <c r="K192" s="42"/>
      <c r="L192" s="46"/>
      <c r="M192" s="230"/>
      <c r="N192" s="231"/>
      <c r="O192" s="86"/>
      <c r="P192" s="86"/>
      <c r="Q192" s="86"/>
      <c r="R192" s="86"/>
      <c r="S192" s="86"/>
      <c r="T192" s="87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T192" s="19" t="s">
        <v>207</v>
      </c>
      <c r="AU192" s="19" t="s">
        <v>82</v>
      </c>
    </row>
    <row r="193" s="2" customFormat="1">
      <c r="A193" s="40"/>
      <c r="B193" s="41"/>
      <c r="C193" s="42"/>
      <c r="D193" s="234" t="s">
        <v>780</v>
      </c>
      <c r="E193" s="42"/>
      <c r="F193" s="275" t="s">
        <v>4258</v>
      </c>
      <c r="G193" s="42"/>
      <c r="H193" s="42"/>
      <c r="I193" s="229"/>
      <c r="J193" s="42"/>
      <c r="K193" s="42"/>
      <c r="L193" s="46"/>
      <c r="M193" s="230"/>
      <c r="N193" s="231"/>
      <c r="O193" s="86"/>
      <c r="P193" s="86"/>
      <c r="Q193" s="86"/>
      <c r="R193" s="86"/>
      <c r="S193" s="86"/>
      <c r="T193" s="87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T193" s="19" t="s">
        <v>780</v>
      </c>
      <c r="AU193" s="19" t="s">
        <v>82</v>
      </c>
    </row>
    <row r="194" s="2" customFormat="1" ht="21.75" customHeight="1">
      <c r="A194" s="40"/>
      <c r="B194" s="41"/>
      <c r="C194" s="214" t="s">
        <v>438</v>
      </c>
      <c r="D194" s="214" t="s">
        <v>200</v>
      </c>
      <c r="E194" s="215" t="s">
        <v>4259</v>
      </c>
      <c r="F194" s="216" t="s">
        <v>4260</v>
      </c>
      <c r="G194" s="217" t="s">
        <v>441</v>
      </c>
      <c r="H194" s="218">
        <v>2</v>
      </c>
      <c r="I194" s="219"/>
      <c r="J194" s="220">
        <f>ROUND(I194*H194,2)</f>
        <v>0</v>
      </c>
      <c r="K194" s="216" t="s">
        <v>204</v>
      </c>
      <c r="L194" s="46"/>
      <c r="M194" s="221" t="s">
        <v>19</v>
      </c>
      <c r="N194" s="222" t="s">
        <v>44</v>
      </c>
      <c r="O194" s="86"/>
      <c r="P194" s="223">
        <f>O194*H194</f>
        <v>0</v>
      </c>
      <c r="Q194" s="223">
        <v>0.00052957000000000004</v>
      </c>
      <c r="R194" s="223">
        <f>Q194*H194</f>
        <v>0.0010591400000000001</v>
      </c>
      <c r="S194" s="223">
        <v>0</v>
      </c>
      <c r="T194" s="224">
        <f>S194*H194</f>
        <v>0</v>
      </c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R194" s="225" t="s">
        <v>302</v>
      </c>
      <c r="AT194" s="225" t="s">
        <v>200</v>
      </c>
      <c r="AU194" s="225" t="s">
        <v>82</v>
      </c>
      <c r="AY194" s="19" t="s">
        <v>198</v>
      </c>
      <c r="BE194" s="226">
        <f>IF(N194="základní",J194,0)</f>
        <v>0</v>
      </c>
      <c r="BF194" s="226">
        <f>IF(N194="snížená",J194,0)</f>
        <v>0</v>
      </c>
      <c r="BG194" s="226">
        <f>IF(N194="zákl. přenesená",J194,0)</f>
        <v>0</v>
      </c>
      <c r="BH194" s="226">
        <f>IF(N194="sníž. přenesená",J194,0)</f>
        <v>0</v>
      </c>
      <c r="BI194" s="226">
        <f>IF(N194="nulová",J194,0)</f>
        <v>0</v>
      </c>
      <c r="BJ194" s="19" t="s">
        <v>80</v>
      </c>
      <c r="BK194" s="226">
        <f>ROUND(I194*H194,2)</f>
        <v>0</v>
      </c>
      <c r="BL194" s="19" t="s">
        <v>302</v>
      </c>
      <c r="BM194" s="225" t="s">
        <v>4261</v>
      </c>
    </row>
    <row r="195" s="2" customFormat="1">
      <c r="A195" s="40"/>
      <c r="B195" s="41"/>
      <c r="C195" s="42"/>
      <c r="D195" s="227" t="s">
        <v>207</v>
      </c>
      <c r="E195" s="42"/>
      <c r="F195" s="228" t="s">
        <v>4262</v>
      </c>
      <c r="G195" s="42"/>
      <c r="H195" s="42"/>
      <c r="I195" s="229"/>
      <c r="J195" s="42"/>
      <c r="K195" s="42"/>
      <c r="L195" s="46"/>
      <c r="M195" s="230"/>
      <c r="N195" s="231"/>
      <c r="O195" s="86"/>
      <c r="P195" s="86"/>
      <c r="Q195" s="86"/>
      <c r="R195" s="86"/>
      <c r="S195" s="86"/>
      <c r="T195" s="87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T195" s="19" t="s">
        <v>207</v>
      </c>
      <c r="AU195" s="19" t="s">
        <v>82</v>
      </c>
    </row>
    <row r="196" s="2" customFormat="1" ht="21.75" customHeight="1">
      <c r="A196" s="40"/>
      <c r="B196" s="41"/>
      <c r="C196" s="214" t="s">
        <v>445</v>
      </c>
      <c r="D196" s="214" t="s">
        <v>200</v>
      </c>
      <c r="E196" s="215" t="s">
        <v>4263</v>
      </c>
      <c r="F196" s="216" t="s">
        <v>4264</v>
      </c>
      <c r="G196" s="217" t="s">
        <v>441</v>
      </c>
      <c r="H196" s="218">
        <v>1</v>
      </c>
      <c r="I196" s="219"/>
      <c r="J196" s="220">
        <f>ROUND(I196*H196,2)</f>
        <v>0</v>
      </c>
      <c r="K196" s="216" t="s">
        <v>204</v>
      </c>
      <c r="L196" s="46"/>
      <c r="M196" s="221" t="s">
        <v>19</v>
      </c>
      <c r="N196" s="222" t="s">
        <v>44</v>
      </c>
      <c r="O196" s="86"/>
      <c r="P196" s="223">
        <f>O196*H196</f>
        <v>0</v>
      </c>
      <c r="Q196" s="223">
        <v>0.00083956999999999999</v>
      </c>
      <c r="R196" s="223">
        <f>Q196*H196</f>
        <v>0.00083956999999999999</v>
      </c>
      <c r="S196" s="223">
        <v>0</v>
      </c>
      <c r="T196" s="224">
        <f>S196*H196</f>
        <v>0</v>
      </c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R196" s="225" t="s">
        <v>302</v>
      </c>
      <c r="AT196" s="225" t="s">
        <v>200</v>
      </c>
      <c r="AU196" s="225" t="s">
        <v>82</v>
      </c>
      <c r="AY196" s="19" t="s">
        <v>198</v>
      </c>
      <c r="BE196" s="226">
        <f>IF(N196="základní",J196,0)</f>
        <v>0</v>
      </c>
      <c r="BF196" s="226">
        <f>IF(N196="snížená",J196,0)</f>
        <v>0</v>
      </c>
      <c r="BG196" s="226">
        <f>IF(N196="zákl. přenesená",J196,0)</f>
        <v>0</v>
      </c>
      <c r="BH196" s="226">
        <f>IF(N196="sníž. přenesená",J196,0)</f>
        <v>0</v>
      </c>
      <c r="BI196" s="226">
        <f>IF(N196="nulová",J196,0)</f>
        <v>0</v>
      </c>
      <c r="BJ196" s="19" t="s">
        <v>80</v>
      </c>
      <c r="BK196" s="226">
        <f>ROUND(I196*H196,2)</f>
        <v>0</v>
      </c>
      <c r="BL196" s="19" t="s">
        <v>302</v>
      </c>
      <c r="BM196" s="225" t="s">
        <v>4265</v>
      </c>
    </row>
    <row r="197" s="2" customFormat="1">
      <c r="A197" s="40"/>
      <c r="B197" s="41"/>
      <c r="C197" s="42"/>
      <c r="D197" s="227" t="s">
        <v>207</v>
      </c>
      <c r="E197" s="42"/>
      <c r="F197" s="228" t="s">
        <v>4266</v>
      </c>
      <c r="G197" s="42"/>
      <c r="H197" s="42"/>
      <c r="I197" s="229"/>
      <c r="J197" s="42"/>
      <c r="K197" s="42"/>
      <c r="L197" s="46"/>
      <c r="M197" s="230"/>
      <c r="N197" s="231"/>
      <c r="O197" s="86"/>
      <c r="P197" s="86"/>
      <c r="Q197" s="86"/>
      <c r="R197" s="86"/>
      <c r="S197" s="86"/>
      <c r="T197" s="87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T197" s="19" t="s">
        <v>207</v>
      </c>
      <c r="AU197" s="19" t="s">
        <v>82</v>
      </c>
    </row>
    <row r="198" s="2" customFormat="1" ht="21.75" customHeight="1">
      <c r="A198" s="40"/>
      <c r="B198" s="41"/>
      <c r="C198" s="214" t="s">
        <v>451</v>
      </c>
      <c r="D198" s="214" t="s">
        <v>200</v>
      </c>
      <c r="E198" s="215" t="s">
        <v>4267</v>
      </c>
      <c r="F198" s="216" t="s">
        <v>4268</v>
      </c>
      <c r="G198" s="217" t="s">
        <v>441</v>
      </c>
      <c r="H198" s="218">
        <v>1</v>
      </c>
      <c r="I198" s="219"/>
      <c r="J198" s="220">
        <f>ROUND(I198*H198,2)</f>
        <v>0</v>
      </c>
      <c r="K198" s="216" t="s">
        <v>204</v>
      </c>
      <c r="L198" s="46"/>
      <c r="M198" s="221" t="s">
        <v>19</v>
      </c>
      <c r="N198" s="222" t="s">
        <v>44</v>
      </c>
      <c r="O198" s="86"/>
      <c r="P198" s="223">
        <f>O198*H198</f>
        <v>0</v>
      </c>
      <c r="Q198" s="223">
        <v>0.00051957000000000001</v>
      </c>
      <c r="R198" s="223">
        <f>Q198*H198</f>
        <v>0.00051957000000000001</v>
      </c>
      <c r="S198" s="223">
        <v>0</v>
      </c>
      <c r="T198" s="224">
        <f>S198*H198</f>
        <v>0</v>
      </c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R198" s="225" t="s">
        <v>302</v>
      </c>
      <c r="AT198" s="225" t="s">
        <v>200</v>
      </c>
      <c r="AU198" s="225" t="s">
        <v>82</v>
      </c>
      <c r="AY198" s="19" t="s">
        <v>198</v>
      </c>
      <c r="BE198" s="226">
        <f>IF(N198="základní",J198,0)</f>
        <v>0</v>
      </c>
      <c r="BF198" s="226">
        <f>IF(N198="snížená",J198,0)</f>
        <v>0</v>
      </c>
      <c r="BG198" s="226">
        <f>IF(N198="zákl. přenesená",J198,0)</f>
        <v>0</v>
      </c>
      <c r="BH198" s="226">
        <f>IF(N198="sníž. přenesená",J198,0)</f>
        <v>0</v>
      </c>
      <c r="BI198" s="226">
        <f>IF(N198="nulová",J198,0)</f>
        <v>0</v>
      </c>
      <c r="BJ198" s="19" t="s">
        <v>80</v>
      </c>
      <c r="BK198" s="226">
        <f>ROUND(I198*H198,2)</f>
        <v>0</v>
      </c>
      <c r="BL198" s="19" t="s">
        <v>302</v>
      </c>
      <c r="BM198" s="225" t="s">
        <v>4269</v>
      </c>
    </row>
    <row r="199" s="2" customFormat="1">
      <c r="A199" s="40"/>
      <c r="B199" s="41"/>
      <c r="C199" s="42"/>
      <c r="D199" s="227" t="s">
        <v>207</v>
      </c>
      <c r="E199" s="42"/>
      <c r="F199" s="228" t="s">
        <v>4270</v>
      </c>
      <c r="G199" s="42"/>
      <c r="H199" s="42"/>
      <c r="I199" s="229"/>
      <c r="J199" s="42"/>
      <c r="K199" s="42"/>
      <c r="L199" s="46"/>
      <c r="M199" s="230"/>
      <c r="N199" s="231"/>
      <c r="O199" s="86"/>
      <c r="P199" s="86"/>
      <c r="Q199" s="86"/>
      <c r="R199" s="86"/>
      <c r="S199" s="86"/>
      <c r="T199" s="87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T199" s="19" t="s">
        <v>207</v>
      </c>
      <c r="AU199" s="19" t="s">
        <v>82</v>
      </c>
    </row>
    <row r="200" s="2" customFormat="1" ht="21.75" customHeight="1">
      <c r="A200" s="40"/>
      <c r="B200" s="41"/>
      <c r="C200" s="214" t="s">
        <v>458</v>
      </c>
      <c r="D200" s="214" t="s">
        <v>200</v>
      </c>
      <c r="E200" s="215" t="s">
        <v>4271</v>
      </c>
      <c r="F200" s="216" t="s">
        <v>4272</v>
      </c>
      <c r="G200" s="217" t="s">
        <v>441</v>
      </c>
      <c r="H200" s="218">
        <v>3</v>
      </c>
      <c r="I200" s="219"/>
      <c r="J200" s="220">
        <f>ROUND(I200*H200,2)</f>
        <v>0</v>
      </c>
      <c r="K200" s="216" t="s">
        <v>204</v>
      </c>
      <c r="L200" s="46"/>
      <c r="M200" s="221" t="s">
        <v>19</v>
      </c>
      <c r="N200" s="222" t="s">
        <v>44</v>
      </c>
      <c r="O200" s="86"/>
      <c r="P200" s="223">
        <f>O200*H200</f>
        <v>0</v>
      </c>
      <c r="Q200" s="223">
        <v>0.00077957000000000005</v>
      </c>
      <c r="R200" s="223">
        <f>Q200*H200</f>
        <v>0.0023387099999999999</v>
      </c>
      <c r="S200" s="223">
        <v>0</v>
      </c>
      <c r="T200" s="224">
        <f>S200*H200</f>
        <v>0</v>
      </c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R200" s="225" t="s">
        <v>302</v>
      </c>
      <c r="AT200" s="225" t="s">
        <v>200</v>
      </c>
      <c r="AU200" s="225" t="s">
        <v>82</v>
      </c>
      <c r="AY200" s="19" t="s">
        <v>198</v>
      </c>
      <c r="BE200" s="226">
        <f>IF(N200="základní",J200,0)</f>
        <v>0</v>
      </c>
      <c r="BF200" s="226">
        <f>IF(N200="snížená",J200,0)</f>
        <v>0</v>
      </c>
      <c r="BG200" s="226">
        <f>IF(N200="zákl. přenesená",J200,0)</f>
        <v>0</v>
      </c>
      <c r="BH200" s="226">
        <f>IF(N200="sníž. přenesená",J200,0)</f>
        <v>0</v>
      </c>
      <c r="BI200" s="226">
        <f>IF(N200="nulová",J200,0)</f>
        <v>0</v>
      </c>
      <c r="BJ200" s="19" t="s">
        <v>80</v>
      </c>
      <c r="BK200" s="226">
        <f>ROUND(I200*H200,2)</f>
        <v>0</v>
      </c>
      <c r="BL200" s="19" t="s">
        <v>302</v>
      </c>
      <c r="BM200" s="225" t="s">
        <v>4273</v>
      </c>
    </row>
    <row r="201" s="2" customFormat="1">
      <c r="A201" s="40"/>
      <c r="B201" s="41"/>
      <c r="C201" s="42"/>
      <c r="D201" s="227" t="s">
        <v>207</v>
      </c>
      <c r="E201" s="42"/>
      <c r="F201" s="228" t="s">
        <v>4274</v>
      </c>
      <c r="G201" s="42"/>
      <c r="H201" s="42"/>
      <c r="I201" s="229"/>
      <c r="J201" s="42"/>
      <c r="K201" s="42"/>
      <c r="L201" s="46"/>
      <c r="M201" s="230"/>
      <c r="N201" s="231"/>
      <c r="O201" s="86"/>
      <c r="P201" s="86"/>
      <c r="Q201" s="86"/>
      <c r="R201" s="86"/>
      <c r="S201" s="86"/>
      <c r="T201" s="87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T201" s="19" t="s">
        <v>207</v>
      </c>
      <c r="AU201" s="19" t="s">
        <v>82</v>
      </c>
    </row>
    <row r="202" s="2" customFormat="1" ht="24.15" customHeight="1">
      <c r="A202" s="40"/>
      <c r="B202" s="41"/>
      <c r="C202" s="214" t="s">
        <v>464</v>
      </c>
      <c r="D202" s="214" t="s">
        <v>200</v>
      </c>
      <c r="E202" s="215" t="s">
        <v>4275</v>
      </c>
      <c r="F202" s="216" t="s">
        <v>4276</v>
      </c>
      <c r="G202" s="217" t="s">
        <v>441</v>
      </c>
      <c r="H202" s="218">
        <v>4</v>
      </c>
      <c r="I202" s="219"/>
      <c r="J202" s="220">
        <f>ROUND(I202*H202,2)</f>
        <v>0</v>
      </c>
      <c r="K202" s="216" t="s">
        <v>204</v>
      </c>
      <c r="L202" s="46"/>
      <c r="M202" s="221" t="s">
        <v>19</v>
      </c>
      <c r="N202" s="222" t="s">
        <v>44</v>
      </c>
      <c r="O202" s="86"/>
      <c r="P202" s="223">
        <f>O202*H202</f>
        <v>0</v>
      </c>
      <c r="Q202" s="223">
        <v>0.00024957000000000001</v>
      </c>
      <c r="R202" s="223">
        <f>Q202*H202</f>
        <v>0.00099828000000000004</v>
      </c>
      <c r="S202" s="223">
        <v>0</v>
      </c>
      <c r="T202" s="224">
        <f>S202*H202</f>
        <v>0</v>
      </c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R202" s="225" t="s">
        <v>302</v>
      </c>
      <c r="AT202" s="225" t="s">
        <v>200</v>
      </c>
      <c r="AU202" s="225" t="s">
        <v>82</v>
      </c>
      <c r="AY202" s="19" t="s">
        <v>198</v>
      </c>
      <c r="BE202" s="226">
        <f>IF(N202="základní",J202,0)</f>
        <v>0</v>
      </c>
      <c r="BF202" s="226">
        <f>IF(N202="snížená",J202,0)</f>
        <v>0</v>
      </c>
      <c r="BG202" s="226">
        <f>IF(N202="zákl. přenesená",J202,0)</f>
        <v>0</v>
      </c>
      <c r="BH202" s="226">
        <f>IF(N202="sníž. přenesená",J202,0)</f>
        <v>0</v>
      </c>
      <c r="BI202" s="226">
        <f>IF(N202="nulová",J202,0)</f>
        <v>0</v>
      </c>
      <c r="BJ202" s="19" t="s">
        <v>80</v>
      </c>
      <c r="BK202" s="226">
        <f>ROUND(I202*H202,2)</f>
        <v>0</v>
      </c>
      <c r="BL202" s="19" t="s">
        <v>302</v>
      </c>
      <c r="BM202" s="225" t="s">
        <v>4277</v>
      </c>
    </row>
    <row r="203" s="2" customFormat="1">
      <c r="A203" s="40"/>
      <c r="B203" s="41"/>
      <c r="C203" s="42"/>
      <c r="D203" s="227" t="s">
        <v>207</v>
      </c>
      <c r="E203" s="42"/>
      <c r="F203" s="228" t="s">
        <v>4278</v>
      </c>
      <c r="G203" s="42"/>
      <c r="H203" s="42"/>
      <c r="I203" s="229"/>
      <c r="J203" s="42"/>
      <c r="K203" s="42"/>
      <c r="L203" s="46"/>
      <c r="M203" s="230"/>
      <c r="N203" s="231"/>
      <c r="O203" s="86"/>
      <c r="P203" s="86"/>
      <c r="Q203" s="86"/>
      <c r="R203" s="86"/>
      <c r="S203" s="86"/>
      <c r="T203" s="87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T203" s="19" t="s">
        <v>207</v>
      </c>
      <c r="AU203" s="19" t="s">
        <v>82</v>
      </c>
    </row>
    <row r="204" s="2" customFormat="1" ht="33" customHeight="1">
      <c r="A204" s="40"/>
      <c r="B204" s="41"/>
      <c r="C204" s="214" t="s">
        <v>475</v>
      </c>
      <c r="D204" s="214" t="s">
        <v>200</v>
      </c>
      <c r="E204" s="215" t="s">
        <v>4279</v>
      </c>
      <c r="F204" s="216" t="s">
        <v>4280</v>
      </c>
      <c r="G204" s="217" t="s">
        <v>441</v>
      </c>
      <c r="H204" s="218">
        <v>1</v>
      </c>
      <c r="I204" s="219"/>
      <c r="J204" s="220">
        <f>ROUND(I204*H204,2)</f>
        <v>0</v>
      </c>
      <c r="K204" s="216" t="s">
        <v>19</v>
      </c>
      <c r="L204" s="46"/>
      <c r="M204" s="221" t="s">
        <v>19</v>
      </c>
      <c r="N204" s="222" t="s">
        <v>44</v>
      </c>
      <c r="O204" s="86"/>
      <c r="P204" s="223">
        <f>O204*H204</f>
        <v>0</v>
      </c>
      <c r="Q204" s="223">
        <v>0.00124</v>
      </c>
      <c r="R204" s="223">
        <f>Q204*H204</f>
        <v>0.00124</v>
      </c>
      <c r="S204" s="223">
        <v>0</v>
      </c>
      <c r="T204" s="224">
        <f>S204*H204</f>
        <v>0</v>
      </c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R204" s="225" t="s">
        <v>302</v>
      </c>
      <c r="AT204" s="225" t="s">
        <v>200</v>
      </c>
      <c r="AU204" s="225" t="s">
        <v>82</v>
      </c>
      <c r="AY204" s="19" t="s">
        <v>198</v>
      </c>
      <c r="BE204" s="226">
        <f>IF(N204="základní",J204,0)</f>
        <v>0</v>
      </c>
      <c r="BF204" s="226">
        <f>IF(N204="snížená",J204,0)</f>
        <v>0</v>
      </c>
      <c r="BG204" s="226">
        <f>IF(N204="zákl. přenesená",J204,0)</f>
        <v>0</v>
      </c>
      <c r="BH204" s="226">
        <f>IF(N204="sníž. přenesená",J204,0)</f>
        <v>0</v>
      </c>
      <c r="BI204" s="226">
        <f>IF(N204="nulová",J204,0)</f>
        <v>0</v>
      </c>
      <c r="BJ204" s="19" t="s">
        <v>80</v>
      </c>
      <c r="BK204" s="226">
        <f>ROUND(I204*H204,2)</f>
        <v>0</v>
      </c>
      <c r="BL204" s="19" t="s">
        <v>302</v>
      </c>
      <c r="BM204" s="225" t="s">
        <v>4281</v>
      </c>
    </row>
    <row r="205" s="2" customFormat="1">
      <c r="A205" s="40"/>
      <c r="B205" s="41"/>
      <c r="C205" s="42"/>
      <c r="D205" s="234" t="s">
        <v>780</v>
      </c>
      <c r="E205" s="42"/>
      <c r="F205" s="275" t="s">
        <v>4282</v>
      </c>
      <c r="G205" s="42"/>
      <c r="H205" s="42"/>
      <c r="I205" s="229"/>
      <c r="J205" s="42"/>
      <c r="K205" s="42"/>
      <c r="L205" s="46"/>
      <c r="M205" s="230"/>
      <c r="N205" s="231"/>
      <c r="O205" s="86"/>
      <c r="P205" s="86"/>
      <c r="Q205" s="86"/>
      <c r="R205" s="86"/>
      <c r="S205" s="86"/>
      <c r="T205" s="87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T205" s="19" t="s">
        <v>780</v>
      </c>
      <c r="AU205" s="19" t="s">
        <v>82</v>
      </c>
    </row>
    <row r="206" s="2" customFormat="1" ht="24.15" customHeight="1">
      <c r="A206" s="40"/>
      <c r="B206" s="41"/>
      <c r="C206" s="214" t="s">
        <v>482</v>
      </c>
      <c r="D206" s="214" t="s">
        <v>200</v>
      </c>
      <c r="E206" s="215" t="s">
        <v>4283</v>
      </c>
      <c r="F206" s="216" t="s">
        <v>4284</v>
      </c>
      <c r="G206" s="217" t="s">
        <v>441</v>
      </c>
      <c r="H206" s="218">
        <v>12</v>
      </c>
      <c r="I206" s="219"/>
      <c r="J206" s="220">
        <f>ROUND(I206*H206,2)</f>
        <v>0</v>
      </c>
      <c r="K206" s="216" t="s">
        <v>204</v>
      </c>
      <c r="L206" s="46"/>
      <c r="M206" s="221" t="s">
        <v>19</v>
      </c>
      <c r="N206" s="222" t="s">
        <v>44</v>
      </c>
      <c r="O206" s="86"/>
      <c r="P206" s="223">
        <f>O206*H206</f>
        <v>0</v>
      </c>
      <c r="Q206" s="223">
        <v>0.00020956999999999999</v>
      </c>
      <c r="R206" s="223">
        <f>Q206*H206</f>
        <v>0.00251484</v>
      </c>
      <c r="S206" s="223">
        <v>0</v>
      </c>
      <c r="T206" s="224">
        <f>S206*H206</f>
        <v>0</v>
      </c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R206" s="225" t="s">
        <v>302</v>
      </c>
      <c r="AT206" s="225" t="s">
        <v>200</v>
      </c>
      <c r="AU206" s="225" t="s">
        <v>82</v>
      </c>
      <c r="AY206" s="19" t="s">
        <v>198</v>
      </c>
      <c r="BE206" s="226">
        <f>IF(N206="základní",J206,0)</f>
        <v>0</v>
      </c>
      <c r="BF206" s="226">
        <f>IF(N206="snížená",J206,0)</f>
        <v>0</v>
      </c>
      <c r="BG206" s="226">
        <f>IF(N206="zákl. přenesená",J206,0)</f>
        <v>0</v>
      </c>
      <c r="BH206" s="226">
        <f>IF(N206="sníž. přenesená",J206,0)</f>
        <v>0</v>
      </c>
      <c r="BI206" s="226">
        <f>IF(N206="nulová",J206,0)</f>
        <v>0</v>
      </c>
      <c r="BJ206" s="19" t="s">
        <v>80</v>
      </c>
      <c r="BK206" s="226">
        <f>ROUND(I206*H206,2)</f>
        <v>0</v>
      </c>
      <c r="BL206" s="19" t="s">
        <v>302</v>
      </c>
      <c r="BM206" s="225" t="s">
        <v>4285</v>
      </c>
    </row>
    <row r="207" s="2" customFormat="1">
      <c r="A207" s="40"/>
      <c r="B207" s="41"/>
      <c r="C207" s="42"/>
      <c r="D207" s="227" t="s">
        <v>207</v>
      </c>
      <c r="E207" s="42"/>
      <c r="F207" s="228" t="s">
        <v>4286</v>
      </c>
      <c r="G207" s="42"/>
      <c r="H207" s="42"/>
      <c r="I207" s="229"/>
      <c r="J207" s="42"/>
      <c r="K207" s="42"/>
      <c r="L207" s="46"/>
      <c r="M207" s="230"/>
      <c r="N207" s="231"/>
      <c r="O207" s="86"/>
      <c r="P207" s="86"/>
      <c r="Q207" s="86"/>
      <c r="R207" s="86"/>
      <c r="S207" s="86"/>
      <c r="T207" s="87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T207" s="19" t="s">
        <v>207</v>
      </c>
      <c r="AU207" s="19" t="s">
        <v>82</v>
      </c>
    </row>
    <row r="208" s="2" customFormat="1" ht="24.15" customHeight="1">
      <c r="A208" s="40"/>
      <c r="B208" s="41"/>
      <c r="C208" s="214" t="s">
        <v>487</v>
      </c>
      <c r="D208" s="214" t="s">
        <v>200</v>
      </c>
      <c r="E208" s="215" t="s">
        <v>4287</v>
      </c>
      <c r="F208" s="216" t="s">
        <v>4288</v>
      </c>
      <c r="G208" s="217" t="s">
        <v>441</v>
      </c>
      <c r="H208" s="218">
        <v>3</v>
      </c>
      <c r="I208" s="219"/>
      <c r="J208" s="220">
        <f>ROUND(I208*H208,2)</f>
        <v>0</v>
      </c>
      <c r="K208" s="216" t="s">
        <v>204</v>
      </c>
      <c r="L208" s="46"/>
      <c r="M208" s="221" t="s">
        <v>19</v>
      </c>
      <c r="N208" s="222" t="s">
        <v>44</v>
      </c>
      <c r="O208" s="86"/>
      <c r="P208" s="223">
        <f>O208*H208</f>
        <v>0</v>
      </c>
      <c r="Q208" s="223">
        <v>0.00033956999999999998</v>
      </c>
      <c r="R208" s="223">
        <f>Q208*H208</f>
        <v>0.0010187099999999999</v>
      </c>
      <c r="S208" s="223">
        <v>0</v>
      </c>
      <c r="T208" s="224">
        <f>S208*H208</f>
        <v>0</v>
      </c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R208" s="225" t="s">
        <v>302</v>
      </c>
      <c r="AT208" s="225" t="s">
        <v>200</v>
      </c>
      <c r="AU208" s="225" t="s">
        <v>82</v>
      </c>
      <c r="AY208" s="19" t="s">
        <v>198</v>
      </c>
      <c r="BE208" s="226">
        <f>IF(N208="základní",J208,0)</f>
        <v>0</v>
      </c>
      <c r="BF208" s="226">
        <f>IF(N208="snížená",J208,0)</f>
        <v>0</v>
      </c>
      <c r="BG208" s="226">
        <f>IF(N208="zákl. přenesená",J208,0)</f>
        <v>0</v>
      </c>
      <c r="BH208" s="226">
        <f>IF(N208="sníž. přenesená",J208,0)</f>
        <v>0</v>
      </c>
      <c r="BI208" s="226">
        <f>IF(N208="nulová",J208,0)</f>
        <v>0</v>
      </c>
      <c r="BJ208" s="19" t="s">
        <v>80</v>
      </c>
      <c r="BK208" s="226">
        <f>ROUND(I208*H208,2)</f>
        <v>0</v>
      </c>
      <c r="BL208" s="19" t="s">
        <v>302</v>
      </c>
      <c r="BM208" s="225" t="s">
        <v>4289</v>
      </c>
    </row>
    <row r="209" s="2" customFormat="1">
      <c r="A209" s="40"/>
      <c r="B209" s="41"/>
      <c r="C209" s="42"/>
      <c r="D209" s="227" t="s">
        <v>207</v>
      </c>
      <c r="E209" s="42"/>
      <c r="F209" s="228" t="s">
        <v>4290</v>
      </c>
      <c r="G209" s="42"/>
      <c r="H209" s="42"/>
      <c r="I209" s="229"/>
      <c r="J209" s="42"/>
      <c r="K209" s="42"/>
      <c r="L209" s="46"/>
      <c r="M209" s="230"/>
      <c r="N209" s="231"/>
      <c r="O209" s="86"/>
      <c r="P209" s="86"/>
      <c r="Q209" s="86"/>
      <c r="R209" s="86"/>
      <c r="S209" s="86"/>
      <c r="T209" s="87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T209" s="19" t="s">
        <v>207</v>
      </c>
      <c r="AU209" s="19" t="s">
        <v>82</v>
      </c>
    </row>
    <row r="210" s="13" customFormat="1">
      <c r="A210" s="13"/>
      <c r="B210" s="232"/>
      <c r="C210" s="233"/>
      <c r="D210" s="234" t="s">
        <v>218</v>
      </c>
      <c r="E210" s="235" t="s">
        <v>19</v>
      </c>
      <c r="F210" s="236" t="s">
        <v>4291</v>
      </c>
      <c r="G210" s="233"/>
      <c r="H210" s="237">
        <v>3</v>
      </c>
      <c r="I210" s="238"/>
      <c r="J210" s="233"/>
      <c r="K210" s="233"/>
      <c r="L210" s="239"/>
      <c r="M210" s="240"/>
      <c r="N210" s="241"/>
      <c r="O210" s="241"/>
      <c r="P210" s="241"/>
      <c r="Q210" s="241"/>
      <c r="R210" s="241"/>
      <c r="S210" s="241"/>
      <c r="T210" s="24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3" t="s">
        <v>218</v>
      </c>
      <c r="AU210" s="243" t="s">
        <v>82</v>
      </c>
      <c r="AV210" s="13" t="s">
        <v>82</v>
      </c>
      <c r="AW210" s="13" t="s">
        <v>35</v>
      </c>
      <c r="AX210" s="13" t="s">
        <v>80</v>
      </c>
      <c r="AY210" s="243" t="s">
        <v>198</v>
      </c>
    </row>
    <row r="211" s="2" customFormat="1" ht="24.15" customHeight="1">
      <c r="A211" s="40"/>
      <c r="B211" s="41"/>
      <c r="C211" s="214" t="s">
        <v>500</v>
      </c>
      <c r="D211" s="214" t="s">
        <v>200</v>
      </c>
      <c r="E211" s="215" t="s">
        <v>4292</v>
      </c>
      <c r="F211" s="216" t="s">
        <v>4293</v>
      </c>
      <c r="G211" s="217" t="s">
        <v>441</v>
      </c>
      <c r="H211" s="218">
        <v>16</v>
      </c>
      <c r="I211" s="219"/>
      <c r="J211" s="220">
        <f>ROUND(I211*H211,2)</f>
        <v>0</v>
      </c>
      <c r="K211" s="216" t="s">
        <v>204</v>
      </c>
      <c r="L211" s="46"/>
      <c r="M211" s="221" t="s">
        <v>19</v>
      </c>
      <c r="N211" s="222" t="s">
        <v>44</v>
      </c>
      <c r="O211" s="86"/>
      <c r="P211" s="223">
        <f>O211*H211</f>
        <v>0</v>
      </c>
      <c r="Q211" s="223">
        <v>0.00049956999999999996</v>
      </c>
      <c r="R211" s="223">
        <f>Q211*H211</f>
        <v>0.0079931199999999994</v>
      </c>
      <c r="S211" s="223">
        <v>0</v>
      </c>
      <c r="T211" s="224">
        <f>S211*H211</f>
        <v>0</v>
      </c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R211" s="225" t="s">
        <v>302</v>
      </c>
      <c r="AT211" s="225" t="s">
        <v>200</v>
      </c>
      <c r="AU211" s="225" t="s">
        <v>82</v>
      </c>
      <c r="AY211" s="19" t="s">
        <v>198</v>
      </c>
      <c r="BE211" s="226">
        <f>IF(N211="základní",J211,0)</f>
        <v>0</v>
      </c>
      <c r="BF211" s="226">
        <f>IF(N211="snížená",J211,0)</f>
        <v>0</v>
      </c>
      <c r="BG211" s="226">
        <f>IF(N211="zákl. přenesená",J211,0)</f>
        <v>0</v>
      </c>
      <c r="BH211" s="226">
        <f>IF(N211="sníž. přenesená",J211,0)</f>
        <v>0</v>
      </c>
      <c r="BI211" s="226">
        <f>IF(N211="nulová",J211,0)</f>
        <v>0</v>
      </c>
      <c r="BJ211" s="19" t="s">
        <v>80</v>
      </c>
      <c r="BK211" s="226">
        <f>ROUND(I211*H211,2)</f>
        <v>0</v>
      </c>
      <c r="BL211" s="19" t="s">
        <v>302</v>
      </c>
      <c r="BM211" s="225" t="s">
        <v>4294</v>
      </c>
    </row>
    <row r="212" s="2" customFormat="1">
      <c r="A212" s="40"/>
      <c r="B212" s="41"/>
      <c r="C212" s="42"/>
      <c r="D212" s="227" t="s">
        <v>207</v>
      </c>
      <c r="E212" s="42"/>
      <c r="F212" s="228" t="s">
        <v>4295</v>
      </c>
      <c r="G212" s="42"/>
      <c r="H212" s="42"/>
      <c r="I212" s="229"/>
      <c r="J212" s="42"/>
      <c r="K212" s="42"/>
      <c r="L212" s="46"/>
      <c r="M212" s="230"/>
      <c r="N212" s="231"/>
      <c r="O212" s="86"/>
      <c r="P212" s="86"/>
      <c r="Q212" s="86"/>
      <c r="R212" s="86"/>
      <c r="S212" s="86"/>
      <c r="T212" s="87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T212" s="19" t="s">
        <v>207</v>
      </c>
      <c r="AU212" s="19" t="s">
        <v>82</v>
      </c>
    </row>
    <row r="213" s="2" customFormat="1">
      <c r="A213" s="40"/>
      <c r="B213" s="41"/>
      <c r="C213" s="42"/>
      <c r="D213" s="234" t="s">
        <v>780</v>
      </c>
      <c r="E213" s="42"/>
      <c r="F213" s="275" t="s">
        <v>4258</v>
      </c>
      <c r="G213" s="42"/>
      <c r="H213" s="42"/>
      <c r="I213" s="229"/>
      <c r="J213" s="42"/>
      <c r="K213" s="42"/>
      <c r="L213" s="46"/>
      <c r="M213" s="230"/>
      <c r="N213" s="231"/>
      <c r="O213" s="86"/>
      <c r="P213" s="86"/>
      <c r="Q213" s="86"/>
      <c r="R213" s="86"/>
      <c r="S213" s="86"/>
      <c r="T213" s="87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T213" s="19" t="s">
        <v>780</v>
      </c>
      <c r="AU213" s="19" t="s">
        <v>82</v>
      </c>
    </row>
    <row r="214" s="13" customFormat="1">
      <c r="A214" s="13"/>
      <c r="B214" s="232"/>
      <c r="C214" s="233"/>
      <c r="D214" s="234" t="s">
        <v>218</v>
      </c>
      <c r="E214" s="235" t="s">
        <v>19</v>
      </c>
      <c r="F214" s="236" t="s">
        <v>4296</v>
      </c>
      <c r="G214" s="233"/>
      <c r="H214" s="237">
        <v>16</v>
      </c>
      <c r="I214" s="238"/>
      <c r="J214" s="233"/>
      <c r="K214" s="233"/>
      <c r="L214" s="239"/>
      <c r="M214" s="240"/>
      <c r="N214" s="241"/>
      <c r="O214" s="241"/>
      <c r="P214" s="241"/>
      <c r="Q214" s="241"/>
      <c r="R214" s="241"/>
      <c r="S214" s="241"/>
      <c r="T214" s="242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3" t="s">
        <v>218</v>
      </c>
      <c r="AU214" s="243" t="s">
        <v>82</v>
      </c>
      <c r="AV214" s="13" t="s">
        <v>82</v>
      </c>
      <c r="AW214" s="13" t="s">
        <v>35</v>
      </c>
      <c r="AX214" s="13" t="s">
        <v>80</v>
      </c>
      <c r="AY214" s="243" t="s">
        <v>198</v>
      </c>
    </row>
    <row r="215" s="2" customFormat="1" ht="24.15" customHeight="1">
      <c r="A215" s="40"/>
      <c r="B215" s="41"/>
      <c r="C215" s="214" t="s">
        <v>504</v>
      </c>
      <c r="D215" s="214" t="s">
        <v>200</v>
      </c>
      <c r="E215" s="215" t="s">
        <v>4297</v>
      </c>
      <c r="F215" s="216" t="s">
        <v>4298</v>
      </c>
      <c r="G215" s="217" t="s">
        <v>441</v>
      </c>
      <c r="H215" s="218">
        <v>4</v>
      </c>
      <c r="I215" s="219"/>
      <c r="J215" s="220">
        <f>ROUND(I215*H215,2)</f>
        <v>0</v>
      </c>
      <c r="K215" s="216" t="s">
        <v>204</v>
      </c>
      <c r="L215" s="46"/>
      <c r="M215" s="221" t="s">
        <v>19</v>
      </c>
      <c r="N215" s="222" t="s">
        <v>44</v>
      </c>
      <c r="O215" s="86"/>
      <c r="P215" s="223">
        <f>O215*H215</f>
        <v>0</v>
      </c>
      <c r="Q215" s="223">
        <v>0.00069957000000000005</v>
      </c>
      <c r="R215" s="223">
        <f>Q215*H215</f>
        <v>0.0027982800000000002</v>
      </c>
      <c r="S215" s="223">
        <v>0</v>
      </c>
      <c r="T215" s="224">
        <f>S215*H215</f>
        <v>0</v>
      </c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R215" s="225" t="s">
        <v>302</v>
      </c>
      <c r="AT215" s="225" t="s">
        <v>200</v>
      </c>
      <c r="AU215" s="225" t="s">
        <v>82</v>
      </c>
      <c r="AY215" s="19" t="s">
        <v>198</v>
      </c>
      <c r="BE215" s="226">
        <f>IF(N215="základní",J215,0)</f>
        <v>0</v>
      </c>
      <c r="BF215" s="226">
        <f>IF(N215="snížená",J215,0)</f>
        <v>0</v>
      </c>
      <c r="BG215" s="226">
        <f>IF(N215="zákl. přenesená",J215,0)</f>
        <v>0</v>
      </c>
      <c r="BH215" s="226">
        <f>IF(N215="sníž. přenesená",J215,0)</f>
        <v>0</v>
      </c>
      <c r="BI215" s="226">
        <f>IF(N215="nulová",J215,0)</f>
        <v>0</v>
      </c>
      <c r="BJ215" s="19" t="s">
        <v>80</v>
      </c>
      <c r="BK215" s="226">
        <f>ROUND(I215*H215,2)</f>
        <v>0</v>
      </c>
      <c r="BL215" s="19" t="s">
        <v>302</v>
      </c>
      <c r="BM215" s="225" t="s">
        <v>4299</v>
      </c>
    </row>
    <row r="216" s="2" customFormat="1">
      <c r="A216" s="40"/>
      <c r="B216" s="41"/>
      <c r="C216" s="42"/>
      <c r="D216" s="227" t="s">
        <v>207</v>
      </c>
      <c r="E216" s="42"/>
      <c r="F216" s="228" t="s">
        <v>4300</v>
      </c>
      <c r="G216" s="42"/>
      <c r="H216" s="42"/>
      <c r="I216" s="229"/>
      <c r="J216" s="42"/>
      <c r="K216" s="42"/>
      <c r="L216" s="46"/>
      <c r="M216" s="230"/>
      <c r="N216" s="231"/>
      <c r="O216" s="86"/>
      <c r="P216" s="86"/>
      <c r="Q216" s="86"/>
      <c r="R216" s="86"/>
      <c r="S216" s="86"/>
      <c r="T216" s="87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T216" s="19" t="s">
        <v>207</v>
      </c>
      <c r="AU216" s="19" t="s">
        <v>82</v>
      </c>
    </row>
    <row r="217" s="2" customFormat="1" ht="24.15" customHeight="1">
      <c r="A217" s="40"/>
      <c r="B217" s="41"/>
      <c r="C217" s="214" t="s">
        <v>508</v>
      </c>
      <c r="D217" s="214" t="s">
        <v>200</v>
      </c>
      <c r="E217" s="215" t="s">
        <v>4301</v>
      </c>
      <c r="F217" s="216" t="s">
        <v>4302</v>
      </c>
      <c r="G217" s="217" t="s">
        <v>441</v>
      </c>
      <c r="H217" s="218">
        <v>5</v>
      </c>
      <c r="I217" s="219"/>
      <c r="J217" s="220">
        <f>ROUND(I217*H217,2)</f>
        <v>0</v>
      </c>
      <c r="K217" s="216" t="s">
        <v>204</v>
      </c>
      <c r="L217" s="46"/>
      <c r="M217" s="221" t="s">
        <v>19</v>
      </c>
      <c r="N217" s="222" t="s">
        <v>44</v>
      </c>
      <c r="O217" s="86"/>
      <c r="P217" s="223">
        <f>O217*H217</f>
        <v>0</v>
      </c>
      <c r="Q217" s="223">
        <v>0.0010695699999999999</v>
      </c>
      <c r="R217" s="223">
        <f>Q217*H217</f>
        <v>0.0053478499999999995</v>
      </c>
      <c r="S217" s="223">
        <v>0</v>
      </c>
      <c r="T217" s="224">
        <f>S217*H217</f>
        <v>0</v>
      </c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R217" s="225" t="s">
        <v>302</v>
      </c>
      <c r="AT217" s="225" t="s">
        <v>200</v>
      </c>
      <c r="AU217" s="225" t="s">
        <v>82</v>
      </c>
      <c r="AY217" s="19" t="s">
        <v>198</v>
      </c>
      <c r="BE217" s="226">
        <f>IF(N217="základní",J217,0)</f>
        <v>0</v>
      </c>
      <c r="BF217" s="226">
        <f>IF(N217="snížená",J217,0)</f>
        <v>0</v>
      </c>
      <c r="BG217" s="226">
        <f>IF(N217="zákl. přenesená",J217,0)</f>
        <v>0</v>
      </c>
      <c r="BH217" s="226">
        <f>IF(N217="sníž. přenesená",J217,0)</f>
        <v>0</v>
      </c>
      <c r="BI217" s="226">
        <f>IF(N217="nulová",J217,0)</f>
        <v>0</v>
      </c>
      <c r="BJ217" s="19" t="s">
        <v>80</v>
      </c>
      <c r="BK217" s="226">
        <f>ROUND(I217*H217,2)</f>
        <v>0</v>
      </c>
      <c r="BL217" s="19" t="s">
        <v>302</v>
      </c>
      <c r="BM217" s="225" t="s">
        <v>4303</v>
      </c>
    </row>
    <row r="218" s="2" customFormat="1">
      <c r="A218" s="40"/>
      <c r="B218" s="41"/>
      <c r="C218" s="42"/>
      <c r="D218" s="227" t="s">
        <v>207</v>
      </c>
      <c r="E218" s="42"/>
      <c r="F218" s="228" t="s">
        <v>4304</v>
      </c>
      <c r="G218" s="42"/>
      <c r="H218" s="42"/>
      <c r="I218" s="229"/>
      <c r="J218" s="42"/>
      <c r="K218" s="42"/>
      <c r="L218" s="46"/>
      <c r="M218" s="230"/>
      <c r="N218" s="231"/>
      <c r="O218" s="86"/>
      <c r="P218" s="86"/>
      <c r="Q218" s="86"/>
      <c r="R218" s="86"/>
      <c r="S218" s="86"/>
      <c r="T218" s="87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T218" s="19" t="s">
        <v>207</v>
      </c>
      <c r="AU218" s="19" t="s">
        <v>82</v>
      </c>
    </row>
    <row r="219" s="2" customFormat="1" ht="24.15" customHeight="1">
      <c r="A219" s="40"/>
      <c r="B219" s="41"/>
      <c r="C219" s="214" t="s">
        <v>512</v>
      </c>
      <c r="D219" s="214" t="s">
        <v>200</v>
      </c>
      <c r="E219" s="215" t="s">
        <v>4305</v>
      </c>
      <c r="F219" s="216" t="s">
        <v>4306</v>
      </c>
      <c r="G219" s="217" t="s">
        <v>441</v>
      </c>
      <c r="H219" s="218">
        <v>19</v>
      </c>
      <c r="I219" s="219"/>
      <c r="J219" s="220">
        <f>ROUND(I219*H219,2)</f>
        <v>0</v>
      </c>
      <c r="K219" s="216" t="s">
        <v>204</v>
      </c>
      <c r="L219" s="46"/>
      <c r="M219" s="221" t="s">
        <v>19</v>
      </c>
      <c r="N219" s="222" t="s">
        <v>44</v>
      </c>
      <c r="O219" s="86"/>
      <c r="P219" s="223">
        <f>O219*H219</f>
        <v>0</v>
      </c>
      <c r="Q219" s="223">
        <v>0.00167957</v>
      </c>
      <c r="R219" s="223">
        <f>Q219*H219</f>
        <v>0.031911830000000002</v>
      </c>
      <c r="S219" s="223">
        <v>0</v>
      </c>
      <c r="T219" s="224">
        <f>S219*H219</f>
        <v>0</v>
      </c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R219" s="225" t="s">
        <v>302</v>
      </c>
      <c r="AT219" s="225" t="s">
        <v>200</v>
      </c>
      <c r="AU219" s="225" t="s">
        <v>82</v>
      </c>
      <c r="AY219" s="19" t="s">
        <v>198</v>
      </c>
      <c r="BE219" s="226">
        <f>IF(N219="základní",J219,0)</f>
        <v>0</v>
      </c>
      <c r="BF219" s="226">
        <f>IF(N219="snížená",J219,0)</f>
        <v>0</v>
      </c>
      <c r="BG219" s="226">
        <f>IF(N219="zákl. přenesená",J219,0)</f>
        <v>0</v>
      </c>
      <c r="BH219" s="226">
        <f>IF(N219="sníž. přenesená",J219,0)</f>
        <v>0</v>
      </c>
      <c r="BI219" s="226">
        <f>IF(N219="nulová",J219,0)</f>
        <v>0</v>
      </c>
      <c r="BJ219" s="19" t="s">
        <v>80</v>
      </c>
      <c r="BK219" s="226">
        <f>ROUND(I219*H219,2)</f>
        <v>0</v>
      </c>
      <c r="BL219" s="19" t="s">
        <v>302</v>
      </c>
      <c r="BM219" s="225" t="s">
        <v>4307</v>
      </c>
    </row>
    <row r="220" s="2" customFormat="1">
      <c r="A220" s="40"/>
      <c r="B220" s="41"/>
      <c r="C220" s="42"/>
      <c r="D220" s="227" t="s">
        <v>207</v>
      </c>
      <c r="E220" s="42"/>
      <c r="F220" s="228" t="s">
        <v>4308</v>
      </c>
      <c r="G220" s="42"/>
      <c r="H220" s="42"/>
      <c r="I220" s="229"/>
      <c r="J220" s="42"/>
      <c r="K220" s="42"/>
      <c r="L220" s="46"/>
      <c r="M220" s="230"/>
      <c r="N220" s="231"/>
      <c r="O220" s="86"/>
      <c r="P220" s="86"/>
      <c r="Q220" s="86"/>
      <c r="R220" s="86"/>
      <c r="S220" s="86"/>
      <c r="T220" s="87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T220" s="19" t="s">
        <v>207</v>
      </c>
      <c r="AU220" s="19" t="s">
        <v>82</v>
      </c>
    </row>
    <row r="221" s="2" customFormat="1" ht="37.8" customHeight="1">
      <c r="A221" s="40"/>
      <c r="B221" s="41"/>
      <c r="C221" s="214" t="s">
        <v>517</v>
      </c>
      <c r="D221" s="214" t="s">
        <v>200</v>
      </c>
      <c r="E221" s="215" t="s">
        <v>4309</v>
      </c>
      <c r="F221" s="216" t="s">
        <v>4310</v>
      </c>
      <c r="G221" s="217" t="s">
        <v>441</v>
      </c>
      <c r="H221" s="218">
        <v>1</v>
      </c>
      <c r="I221" s="219"/>
      <c r="J221" s="220">
        <f>ROUND(I221*H221,2)</f>
        <v>0</v>
      </c>
      <c r="K221" s="216" t="s">
        <v>204</v>
      </c>
      <c r="L221" s="46"/>
      <c r="M221" s="221" t="s">
        <v>19</v>
      </c>
      <c r="N221" s="222" t="s">
        <v>44</v>
      </c>
      <c r="O221" s="86"/>
      <c r="P221" s="223">
        <f>O221*H221</f>
        <v>0</v>
      </c>
      <c r="Q221" s="223">
        <v>0.0014565369999999999</v>
      </c>
      <c r="R221" s="223">
        <f>Q221*H221</f>
        <v>0.0014565369999999999</v>
      </c>
      <c r="S221" s="223">
        <v>0</v>
      </c>
      <c r="T221" s="224">
        <f>S221*H221</f>
        <v>0</v>
      </c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R221" s="225" t="s">
        <v>302</v>
      </c>
      <c r="AT221" s="225" t="s">
        <v>200</v>
      </c>
      <c r="AU221" s="225" t="s">
        <v>82</v>
      </c>
      <c r="AY221" s="19" t="s">
        <v>198</v>
      </c>
      <c r="BE221" s="226">
        <f>IF(N221="základní",J221,0)</f>
        <v>0</v>
      </c>
      <c r="BF221" s="226">
        <f>IF(N221="snížená",J221,0)</f>
        <v>0</v>
      </c>
      <c r="BG221" s="226">
        <f>IF(N221="zákl. přenesená",J221,0)</f>
        <v>0</v>
      </c>
      <c r="BH221" s="226">
        <f>IF(N221="sníž. přenesená",J221,0)</f>
        <v>0</v>
      </c>
      <c r="BI221" s="226">
        <f>IF(N221="nulová",J221,0)</f>
        <v>0</v>
      </c>
      <c r="BJ221" s="19" t="s">
        <v>80</v>
      </c>
      <c r="BK221" s="226">
        <f>ROUND(I221*H221,2)</f>
        <v>0</v>
      </c>
      <c r="BL221" s="19" t="s">
        <v>302</v>
      </c>
      <c r="BM221" s="225" t="s">
        <v>4311</v>
      </c>
    </row>
    <row r="222" s="2" customFormat="1">
      <c r="A222" s="40"/>
      <c r="B222" s="41"/>
      <c r="C222" s="42"/>
      <c r="D222" s="227" t="s">
        <v>207</v>
      </c>
      <c r="E222" s="42"/>
      <c r="F222" s="228" t="s">
        <v>4312</v>
      </c>
      <c r="G222" s="42"/>
      <c r="H222" s="42"/>
      <c r="I222" s="229"/>
      <c r="J222" s="42"/>
      <c r="K222" s="42"/>
      <c r="L222" s="46"/>
      <c r="M222" s="230"/>
      <c r="N222" s="231"/>
      <c r="O222" s="86"/>
      <c r="P222" s="86"/>
      <c r="Q222" s="86"/>
      <c r="R222" s="86"/>
      <c r="S222" s="86"/>
      <c r="T222" s="87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T222" s="19" t="s">
        <v>207</v>
      </c>
      <c r="AU222" s="19" t="s">
        <v>82</v>
      </c>
    </row>
    <row r="223" s="2" customFormat="1" ht="37.8" customHeight="1">
      <c r="A223" s="40"/>
      <c r="B223" s="41"/>
      <c r="C223" s="214" t="s">
        <v>551</v>
      </c>
      <c r="D223" s="214" t="s">
        <v>200</v>
      </c>
      <c r="E223" s="215" t="s">
        <v>4313</v>
      </c>
      <c r="F223" s="216" t="s">
        <v>4314</v>
      </c>
      <c r="G223" s="217" t="s">
        <v>441</v>
      </c>
      <c r="H223" s="218">
        <v>2</v>
      </c>
      <c r="I223" s="219"/>
      <c r="J223" s="220">
        <f>ROUND(I223*H223,2)</f>
        <v>0</v>
      </c>
      <c r="K223" s="216" t="s">
        <v>204</v>
      </c>
      <c r="L223" s="46"/>
      <c r="M223" s="221" t="s">
        <v>19</v>
      </c>
      <c r="N223" s="222" t="s">
        <v>44</v>
      </c>
      <c r="O223" s="86"/>
      <c r="P223" s="223">
        <f>O223*H223</f>
        <v>0</v>
      </c>
      <c r="Q223" s="223">
        <v>0.0017201639999999999</v>
      </c>
      <c r="R223" s="223">
        <f>Q223*H223</f>
        <v>0.0034403279999999999</v>
      </c>
      <c r="S223" s="223">
        <v>0</v>
      </c>
      <c r="T223" s="224">
        <f>S223*H223</f>
        <v>0</v>
      </c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R223" s="225" t="s">
        <v>302</v>
      </c>
      <c r="AT223" s="225" t="s">
        <v>200</v>
      </c>
      <c r="AU223" s="225" t="s">
        <v>82</v>
      </c>
      <c r="AY223" s="19" t="s">
        <v>198</v>
      </c>
      <c r="BE223" s="226">
        <f>IF(N223="základní",J223,0)</f>
        <v>0</v>
      </c>
      <c r="BF223" s="226">
        <f>IF(N223="snížená",J223,0)</f>
        <v>0</v>
      </c>
      <c r="BG223" s="226">
        <f>IF(N223="zákl. přenesená",J223,0)</f>
        <v>0</v>
      </c>
      <c r="BH223" s="226">
        <f>IF(N223="sníž. přenesená",J223,0)</f>
        <v>0</v>
      </c>
      <c r="BI223" s="226">
        <f>IF(N223="nulová",J223,0)</f>
        <v>0</v>
      </c>
      <c r="BJ223" s="19" t="s">
        <v>80</v>
      </c>
      <c r="BK223" s="226">
        <f>ROUND(I223*H223,2)</f>
        <v>0</v>
      </c>
      <c r="BL223" s="19" t="s">
        <v>302</v>
      </c>
      <c r="BM223" s="225" t="s">
        <v>4315</v>
      </c>
    </row>
    <row r="224" s="2" customFormat="1">
      <c r="A224" s="40"/>
      <c r="B224" s="41"/>
      <c r="C224" s="42"/>
      <c r="D224" s="227" t="s">
        <v>207</v>
      </c>
      <c r="E224" s="42"/>
      <c r="F224" s="228" t="s">
        <v>4316</v>
      </c>
      <c r="G224" s="42"/>
      <c r="H224" s="42"/>
      <c r="I224" s="229"/>
      <c r="J224" s="42"/>
      <c r="K224" s="42"/>
      <c r="L224" s="46"/>
      <c r="M224" s="230"/>
      <c r="N224" s="231"/>
      <c r="O224" s="86"/>
      <c r="P224" s="86"/>
      <c r="Q224" s="86"/>
      <c r="R224" s="86"/>
      <c r="S224" s="86"/>
      <c r="T224" s="87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T224" s="19" t="s">
        <v>207</v>
      </c>
      <c r="AU224" s="19" t="s">
        <v>82</v>
      </c>
    </row>
    <row r="225" s="2" customFormat="1" ht="37.8" customHeight="1">
      <c r="A225" s="40"/>
      <c r="B225" s="41"/>
      <c r="C225" s="214" t="s">
        <v>560</v>
      </c>
      <c r="D225" s="214" t="s">
        <v>200</v>
      </c>
      <c r="E225" s="215" t="s">
        <v>4317</v>
      </c>
      <c r="F225" s="216" t="s">
        <v>4318</v>
      </c>
      <c r="G225" s="217" t="s">
        <v>441</v>
      </c>
      <c r="H225" s="218">
        <v>1</v>
      </c>
      <c r="I225" s="219"/>
      <c r="J225" s="220">
        <f>ROUND(I225*H225,2)</f>
        <v>0</v>
      </c>
      <c r="K225" s="216" t="s">
        <v>204</v>
      </c>
      <c r="L225" s="46"/>
      <c r="M225" s="221" t="s">
        <v>19</v>
      </c>
      <c r="N225" s="222" t="s">
        <v>44</v>
      </c>
      <c r="O225" s="86"/>
      <c r="P225" s="223">
        <f>O225*H225</f>
        <v>0</v>
      </c>
      <c r="Q225" s="223">
        <v>0.0037736862000000001</v>
      </c>
      <c r="R225" s="223">
        <f>Q225*H225</f>
        <v>0.0037736862000000001</v>
      </c>
      <c r="S225" s="223">
        <v>0</v>
      </c>
      <c r="T225" s="224">
        <f>S225*H225</f>
        <v>0</v>
      </c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R225" s="225" t="s">
        <v>302</v>
      </c>
      <c r="AT225" s="225" t="s">
        <v>200</v>
      </c>
      <c r="AU225" s="225" t="s">
        <v>82</v>
      </c>
      <c r="AY225" s="19" t="s">
        <v>198</v>
      </c>
      <c r="BE225" s="226">
        <f>IF(N225="základní",J225,0)</f>
        <v>0</v>
      </c>
      <c r="BF225" s="226">
        <f>IF(N225="snížená",J225,0)</f>
        <v>0</v>
      </c>
      <c r="BG225" s="226">
        <f>IF(N225="zákl. přenesená",J225,0)</f>
        <v>0</v>
      </c>
      <c r="BH225" s="226">
        <f>IF(N225="sníž. přenesená",J225,0)</f>
        <v>0</v>
      </c>
      <c r="BI225" s="226">
        <f>IF(N225="nulová",J225,0)</f>
        <v>0</v>
      </c>
      <c r="BJ225" s="19" t="s">
        <v>80</v>
      </c>
      <c r="BK225" s="226">
        <f>ROUND(I225*H225,2)</f>
        <v>0</v>
      </c>
      <c r="BL225" s="19" t="s">
        <v>302</v>
      </c>
      <c r="BM225" s="225" t="s">
        <v>4319</v>
      </c>
    </row>
    <row r="226" s="2" customFormat="1">
      <c r="A226" s="40"/>
      <c r="B226" s="41"/>
      <c r="C226" s="42"/>
      <c r="D226" s="227" t="s">
        <v>207</v>
      </c>
      <c r="E226" s="42"/>
      <c r="F226" s="228" t="s">
        <v>4320</v>
      </c>
      <c r="G226" s="42"/>
      <c r="H226" s="42"/>
      <c r="I226" s="229"/>
      <c r="J226" s="42"/>
      <c r="K226" s="42"/>
      <c r="L226" s="46"/>
      <c r="M226" s="230"/>
      <c r="N226" s="231"/>
      <c r="O226" s="86"/>
      <c r="P226" s="86"/>
      <c r="Q226" s="86"/>
      <c r="R226" s="86"/>
      <c r="S226" s="86"/>
      <c r="T226" s="87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T226" s="19" t="s">
        <v>207</v>
      </c>
      <c r="AU226" s="19" t="s">
        <v>82</v>
      </c>
    </row>
    <row r="227" s="2" customFormat="1" ht="49.05" customHeight="1">
      <c r="A227" s="40"/>
      <c r="B227" s="41"/>
      <c r="C227" s="214" t="s">
        <v>569</v>
      </c>
      <c r="D227" s="214" t="s">
        <v>200</v>
      </c>
      <c r="E227" s="215" t="s">
        <v>4321</v>
      </c>
      <c r="F227" s="216" t="s">
        <v>4322</v>
      </c>
      <c r="G227" s="217" t="s">
        <v>441</v>
      </c>
      <c r="H227" s="218">
        <v>3</v>
      </c>
      <c r="I227" s="219"/>
      <c r="J227" s="220">
        <f>ROUND(I227*H227,2)</f>
        <v>0</v>
      </c>
      <c r="K227" s="216" t="s">
        <v>204</v>
      </c>
      <c r="L227" s="46"/>
      <c r="M227" s="221" t="s">
        <v>19</v>
      </c>
      <c r="N227" s="222" t="s">
        <v>44</v>
      </c>
      <c r="O227" s="86"/>
      <c r="P227" s="223">
        <f>O227*H227</f>
        <v>0</v>
      </c>
      <c r="Q227" s="223">
        <v>0.00072000000000000005</v>
      </c>
      <c r="R227" s="223">
        <f>Q227*H227</f>
        <v>0.00216</v>
      </c>
      <c r="S227" s="223">
        <v>0</v>
      </c>
      <c r="T227" s="224">
        <f>S227*H227</f>
        <v>0</v>
      </c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R227" s="225" t="s">
        <v>302</v>
      </c>
      <c r="AT227" s="225" t="s">
        <v>200</v>
      </c>
      <c r="AU227" s="225" t="s">
        <v>82</v>
      </c>
      <c r="AY227" s="19" t="s">
        <v>198</v>
      </c>
      <c r="BE227" s="226">
        <f>IF(N227="základní",J227,0)</f>
        <v>0</v>
      </c>
      <c r="BF227" s="226">
        <f>IF(N227="snížená",J227,0)</f>
        <v>0</v>
      </c>
      <c r="BG227" s="226">
        <f>IF(N227="zákl. přenesená",J227,0)</f>
        <v>0</v>
      </c>
      <c r="BH227" s="226">
        <f>IF(N227="sníž. přenesená",J227,0)</f>
        <v>0</v>
      </c>
      <c r="BI227" s="226">
        <f>IF(N227="nulová",J227,0)</f>
        <v>0</v>
      </c>
      <c r="BJ227" s="19" t="s">
        <v>80</v>
      </c>
      <c r="BK227" s="226">
        <f>ROUND(I227*H227,2)</f>
        <v>0</v>
      </c>
      <c r="BL227" s="19" t="s">
        <v>302</v>
      </c>
      <c r="BM227" s="225" t="s">
        <v>4323</v>
      </c>
    </row>
    <row r="228" s="2" customFormat="1">
      <c r="A228" s="40"/>
      <c r="B228" s="41"/>
      <c r="C228" s="42"/>
      <c r="D228" s="227" t="s">
        <v>207</v>
      </c>
      <c r="E228" s="42"/>
      <c r="F228" s="228" t="s">
        <v>4324</v>
      </c>
      <c r="G228" s="42"/>
      <c r="H228" s="42"/>
      <c r="I228" s="229"/>
      <c r="J228" s="42"/>
      <c r="K228" s="42"/>
      <c r="L228" s="46"/>
      <c r="M228" s="230"/>
      <c r="N228" s="231"/>
      <c r="O228" s="86"/>
      <c r="P228" s="86"/>
      <c r="Q228" s="86"/>
      <c r="R228" s="86"/>
      <c r="S228" s="86"/>
      <c r="T228" s="87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T228" s="19" t="s">
        <v>207</v>
      </c>
      <c r="AU228" s="19" t="s">
        <v>82</v>
      </c>
    </row>
    <row r="229" s="2" customFormat="1" ht="37.8" customHeight="1">
      <c r="A229" s="40"/>
      <c r="B229" s="41"/>
      <c r="C229" s="214" t="s">
        <v>574</v>
      </c>
      <c r="D229" s="214" t="s">
        <v>200</v>
      </c>
      <c r="E229" s="215" t="s">
        <v>4325</v>
      </c>
      <c r="F229" s="216" t="s">
        <v>4326</v>
      </c>
      <c r="G229" s="217" t="s">
        <v>441</v>
      </c>
      <c r="H229" s="218">
        <v>10</v>
      </c>
      <c r="I229" s="219"/>
      <c r="J229" s="220">
        <f>ROUND(I229*H229,2)</f>
        <v>0</v>
      </c>
      <c r="K229" s="216" t="s">
        <v>204</v>
      </c>
      <c r="L229" s="46"/>
      <c r="M229" s="221" t="s">
        <v>19</v>
      </c>
      <c r="N229" s="222" t="s">
        <v>44</v>
      </c>
      <c r="O229" s="86"/>
      <c r="P229" s="223">
        <f>O229*H229</f>
        <v>0</v>
      </c>
      <c r="Q229" s="223">
        <v>0.00056756999999999999</v>
      </c>
      <c r="R229" s="223">
        <f>Q229*H229</f>
        <v>0.0056756999999999997</v>
      </c>
      <c r="S229" s="223">
        <v>0</v>
      </c>
      <c r="T229" s="224">
        <f>S229*H229</f>
        <v>0</v>
      </c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R229" s="225" t="s">
        <v>302</v>
      </c>
      <c r="AT229" s="225" t="s">
        <v>200</v>
      </c>
      <c r="AU229" s="225" t="s">
        <v>82</v>
      </c>
      <c r="AY229" s="19" t="s">
        <v>198</v>
      </c>
      <c r="BE229" s="226">
        <f>IF(N229="základní",J229,0)</f>
        <v>0</v>
      </c>
      <c r="BF229" s="226">
        <f>IF(N229="snížená",J229,0)</f>
        <v>0</v>
      </c>
      <c r="BG229" s="226">
        <f>IF(N229="zákl. přenesená",J229,0)</f>
        <v>0</v>
      </c>
      <c r="BH229" s="226">
        <f>IF(N229="sníž. přenesená",J229,0)</f>
        <v>0</v>
      </c>
      <c r="BI229" s="226">
        <f>IF(N229="nulová",J229,0)</f>
        <v>0</v>
      </c>
      <c r="BJ229" s="19" t="s">
        <v>80</v>
      </c>
      <c r="BK229" s="226">
        <f>ROUND(I229*H229,2)</f>
        <v>0</v>
      </c>
      <c r="BL229" s="19" t="s">
        <v>302</v>
      </c>
      <c r="BM229" s="225" t="s">
        <v>4327</v>
      </c>
    </row>
    <row r="230" s="2" customFormat="1">
      <c r="A230" s="40"/>
      <c r="B230" s="41"/>
      <c r="C230" s="42"/>
      <c r="D230" s="227" t="s">
        <v>207</v>
      </c>
      <c r="E230" s="42"/>
      <c r="F230" s="228" t="s">
        <v>4328</v>
      </c>
      <c r="G230" s="42"/>
      <c r="H230" s="42"/>
      <c r="I230" s="229"/>
      <c r="J230" s="42"/>
      <c r="K230" s="42"/>
      <c r="L230" s="46"/>
      <c r="M230" s="230"/>
      <c r="N230" s="231"/>
      <c r="O230" s="86"/>
      <c r="P230" s="86"/>
      <c r="Q230" s="86"/>
      <c r="R230" s="86"/>
      <c r="S230" s="86"/>
      <c r="T230" s="87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T230" s="19" t="s">
        <v>207</v>
      </c>
      <c r="AU230" s="19" t="s">
        <v>82</v>
      </c>
    </row>
    <row r="231" s="2" customFormat="1" ht="21.75" customHeight="1">
      <c r="A231" s="40"/>
      <c r="B231" s="41"/>
      <c r="C231" s="214" t="s">
        <v>583</v>
      </c>
      <c r="D231" s="214" t="s">
        <v>200</v>
      </c>
      <c r="E231" s="215" t="s">
        <v>4329</v>
      </c>
      <c r="F231" s="216" t="s">
        <v>4330</v>
      </c>
      <c r="G231" s="217" t="s">
        <v>441</v>
      </c>
      <c r="H231" s="218">
        <v>10</v>
      </c>
      <c r="I231" s="219"/>
      <c r="J231" s="220">
        <f>ROUND(I231*H231,2)</f>
        <v>0</v>
      </c>
      <c r="K231" s="216" t="s">
        <v>204</v>
      </c>
      <c r="L231" s="46"/>
      <c r="M231" s="221" t="s">
        <v>19</v>
      </c>
      <c r="N231" s="222" t="s">
        <v>44</v>
      </c>
      <c r="O231" s="86"/>
      <c r="P231" s="223">
        <f>O231*H231</f>
        <v>0</v>
      </c>
      <c r="Q231" s="223">
        <v>0.0031199999999999999</v>
      </c>
      <c r="R231" s="223">
        <f>Q231*H231</f>
        <v>0.031199999999999999</v>
      </c>
      <c r="S231" s="223">
        <v>0</v>
      </c>
      <c r="T231" s="224">
        <f>S231*H231</f>
        <v>0</v>
      </c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R231" s="225" t="s">
        <v>302</v>
      </c>
      <c r="AT231" s="225" t="s">
        <v>200</v>
      </c>
      <c r="AU231" s="225" t="s">
        <v>82</v>
      </c>
      <c r="AY231" s="19" t="s">
        <v>198</v>
      </c>
      <c r="BE231" s="226">
        <f>IF(N231="základní",J231,0)</f>
        <v>0</v>
      </c>
      <c r="BF231" s="226">
        <f>IF(N231="snížená",J231,0)</f>
        <v>0</v>
      </c>
      <c r="BG231" s="226">
        <f>IF(N231="zákl. přenesená",J231,0)</f>
        <v>0</v>
      </c>
      <c r="BH231" s="226">
        <f>IF(N231="sníž. přenesená",J231,0)</f>
        <v>0</v>
      </c>
      <c r="BI231" s="226">
        <f>IF(N231="nulová",J231,0)</f>
        <v>0</v>
      </c>
      <c r="BJ231" s="19" t="s">
        <v>80</v>
      </c>
      <c r="BK231" s="226">
        <f>ROUND(I231*H231,2)</f>
        <v>0</v>
      </c>
      <c r="BL231" s="19" t="s">
        <v>302</v>
      </c>
      <c r="BM231" s="225" t="s">
        <v>4331</v>
      </c>
    </row>
    <row r="232" s="2" customFormat="1">
      <c r="A232" s="40"/>
      <c r="B232" s="41"/>
      <c r="C232" s="42"/>
      <c r="D232" s="227" t="s">
        <v>207</v>
      </c>
      <c r="E232" s="42"/>
      <c r="F232" s="228" t="s">
        <v>4332</v>
      </c>
      <c r="G232" s="42"/>
      <c r="H232" s="42"/>
      <c r="I232" s="229"/>
      <c r="J232" s="42"/>
      <c r="K232" s="42"/>
      <c r="L232" s="46"/>
      <c r="M232" s="230"/>
      <c r="N232" s="231"/>
      <c r="O232" s="86"/>
      <c r="P232" s="86"/>
      <c r="Q232" s="86"/>
      <c r="R232" s="86"/>
      <c r="S232" s="86"/>
      <c r="T232" s="87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T232" s="19" t="s">
        <v>207</v>
      </c>
      <c r="AU232" s="19" t="s">
        <v>82</v>
      </c>
    </row>
    <row r="233" s="2" customFormat="1" ht="33" customHeight="1">
      <c r="A233" s="40"/>
      <c r="B233" s="41"/>
      <c r="C233" s="214" t="s">
        <v>588</v>
      </c>
      <c r="D233" s="214" t="s">
        <v>200</v>
      </c>
      <c r="E233" s="215" t="s">
        <v>4333</v>
      </c>
      <c r="F233" s="216" t="s">
        <v>4334</v>
      </c>
      <c r="G233" s="217" t="s">
        <v>441</v>
      </c>
      <c r="H233" s="218">
        <v>2</v>
      </c>
      <c r="I233" s="219"/>
      <c r="J233" s="220">
        <f>ROUND(I233*H233,2)</f>
        <v>0</v>
      </c>
      <c r="K233" s="216" t="s">
        <v>204</v>
      </c>
      <c r="L233" s="46"/>
      <c r="M233" s="221" t="s">
        <v>19</v>
      </c>
      <c r="N233" s="222" t="s">
        <v>44</v>
      </c>
      <c r="O233" s="86"/>
      <c r="P233" s="223">
        <f>O233*H233</f>
        <v>0</v>
      </c>
      <c r="Q233" s="223">
        <v>0.0014675700000000001</v>
      </c>
      <c r="R233" s="223">
        <f>Q233*H233</f>
        <v>0.0029351400000000001</v>
      </c>
      <c r="S233" s="223">
        <v>0</v>
      </c>
      <c r="T233" s="224">
        <f>S233*H233</f>
        <v>0</v>
      </c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R233" s="225" t="s">
        <v>302</v>
      </c>
      <c r="AT233" s="225" t="s">
        <v>200</v>
      </c>
      <c r="AU233" s="225" t="s">
        <v>82</v>
      </c>
      <c r="AY233" s="19" t="s">
        <v>198</v>
      </c>
      <c r="BE233" s="226">
        <f>IF(N233="základní",J233,0)</f>
        <v>0</v>
      </c>
      <c r="BF233" s="226">
        <f>IF(N233="snížená",J233,0)</f>
        <v>0</v>
      </c>
      <c r="BG233" s="226">
        <f>IF(N233="zákl. přenesená",J233,0)</f>
        <v>0</v>
      </c>
      <c r="BH233" s="226">
        <f>IF(N233="sníž. přenesená",J233,0)</f>
        <v>0</v>
      </c>
      <c r="BI233" s="226">
        <f>IF(N233="nulová",J233,0)</f>
        <v>0</v>
      </c>
      <c r="BJ233" s="19" t="s">
        <v>80</v>
      </c>
      <c r="BK233" s="226">
        <f>ROUND(I233*H233,2)</f>
        <v>0</v>
      </c>
      <c r="BL233" s="19" t="s">
        <v>302</v>
      </c>
      <c r="BM233" s="225" t="s">
        <v>4335</v>
      </c>
    </row>
    <row r="234" s="2" customFormat="1">
      <c r="A234" s="40"/>
      <c r="B234" s="41"/>
      <c r="C234" s="42"/>
      <c r="D234" s="227" t="s">
        <v>207</v>
      </c>
      <c r="E234" s="42"/>
      <c r="F234" s="228" t="s">
        <v>4336</v>
      </c>
      <c r="G234" s="42"/>
      <c r="H234" s="42"/>
      <c r="I234" s="229"/>
      <c r="J234" s="42"/>
      <c r="K234" s="42"/>
      <c r="L234" s="46"/>
      <c r="M234" s="230"/>
      <c r="N234" s="231"/>
      <c r="O234" s="86"/>
      <c r="P234" s="86"/>
      <c r="Q234" s="86"/>
      <c r="R234" s="86"/>
      <c r="S234" s="86"/>
      <c r="T234" s="87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T234" s="19" t="s">
        <v>207</v>
      </c>
      <c r="AU234" s="19" t="s">
        <v>82</v>
      </c>
    </row>
    <row r="235" s="2" customFormat="1" ht="49.05" customHeight="1">
      <c r="A235" s="40"/>
      <c r="B235" s="41"/>
      <c r="C235" s="214" t="s">
        <v>600</v>
      </c>
      <c r="D235" s="214" t="s">
        <v>200</v>
      </c>
      <c r="E235" s="215" t="s">
        <v>4337</v>
      </c>
      <c r="F235" s="216" t="s">
        <v>4338</v>
      </c>
      <c r="G235" s="217" t="s">
        <v>246</v>
      </c>
      <c r="H235" s="218">
        <v>0.124</v>
      </c>
      <c r="I235" s="219"/>
      <c r="J235" s="220">
        <f>ROUND(I235*H235,2)</f>
        <v>0</v>
      </c>
      <c r="K235" s="216" t="s">
        <v>204</v>
      </c>
      <c r="L235" s="46"/>
      <c r="M235" s="221" t="s">
        <v>19</v>
      </c>
      <c r="N235" s="222" t="s">
        <v>44</v>
      </c>
      <c r="O235" s="86"/>
      <c r="P235" s="223">
        <f>O235*H235</f>
        <v>0</v>
      </c>
      <c r="Q235" s="223">
        <v>0</v>
      </c>
      <c r="R235" s="223">
        <f>Q235*H235</f>
        <v>0</v>
      </c>
      <c r="S235" s="223">
        <v>0</v>
      </c>
      <c r="T235" s="224">
        <f>S235*H235</f>
        <v>0</v>
      </c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R235" s="225" t="s">
        <v>302</v>
      </c>
      <c r="AT235" s="225" t="s">
        <v>200</v>
      </c>
      <c r="AU235" s="225" t="s">
        <v>82</v>
      </c>
      <c r="AY235" s="19" t="s">
        <v>198</v>
      </c>
      <c r="BE235" s="226">
        <f>IF(N235="základní",J235,0)</f>
        <v>0</v>
      </c>
      <c r="BF235" s="226">
        <f>IF(N235="snížená",J235,0)</f>
        <v>0</v>
      </c>
      <c r="BG235" s="226">
        <f>IF(N235="zákl. přenesená",J235,0)</f>
        <v>0</v>
      </c>
      <c r="BH235" s="226">
        <f>IF(N235="sníž. přenesená",J235,0)</f>
        <v>0</v>
      </c>
      <c r="BI235" s="226">
        <f>IF(N235="nulová",J235,0)</f>
        <v>0</v>
      </c>
      <c r="BJ235" s="19" t="s">
        <v>80</v>
      </c>
      <c r="BK235" s="226">
        <f>ROUND(I235*H235,2)</f>
        <v>0</v>
      </c>
      <c r="BL235" s="19" t="s">
        <v>302</v>
      </c>
      <c r="BM235" s="225" t="s">
        <v>4339</v>
      </c>
    </row>
    <row r="236" s="2" customFormat="1">
      <c r="A236" s="40"/>
      <c r="B236" s="41"/>
      <c r="C236" s="42"/>
      <c r="D236" s="227" t="s">
        <v>207</v>
      </c>
      <c r="E236" s="42"/>
      <c r="F236" s="228" t="s">
        <v>4340</v>
      </c>
      <c r="G236" s="42"/>
      <c r="H236" s="42"/>
      <c r="I236" s="229"/>
      <c r="J236" s="42"/>
      <c r="K236" s="42"/>
      <c r="L236" s="46"/>
      <c r="M236" s="230"/>
      <c r="N236" s="231"/>
      <c r="O236" s="86"/>
      <c r="P236" s="86"/>
      <c r="Q236" s="86"/>
      <c r="R236" s="86"/>
      <c r="S236" s="86"/>
      <c r="T236" s="87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T236" s="19" t="s">
        <v>207</v>
      </c>
      <c r="AU236" s="19" t="s">
        <v>82</v>
      </c>
    </row>
    <row r="237" s="12" customFormat="1" ht="22.8" customHeight="1">
      <c r="A237" s="12"/>
      <c r="B237" s="198"/>
      <c r="C237" s="199"/>
      <c r="D237" s="200" t="s">
        <v>72</v>
      </c>
      <c r="E237" s="212" t="s">
        <v>4341</v>
      </c>
      <c r="F237" s="212" t="s">
        <v>4342</v>
      </c>
      <c r="G237" s="199"/>
      <c r="H237" s="199"/>
      <c r="I237" s="202"/>
      <c r="J237" s="213">
        <f>BK237</f>
        <v>0</v>
      </c>
      <c r="K237" s="199"/>
      <c r="L237" s="204"/>
      <c r="M237" s="205"/>
      <c r="N237" s="206"/>
      <c r="O237" s="206"/>
      <c r="P237" s="207">
        <f>SUM(P238:P284)</f>
        <v>0</v>
      </c>
      <c r="Q237" s="206"/>
      <c r="R237" s="207">
        <f>SUM(R238:R284)</f>
        <v>3.2461687599999998</v>
      </c>
      <c r="S237" s="206"/>
      <c r="T237" s="208">
        <f>SUM(T238:T284)</f>
        <v>0</v>
      </c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R237" s="209" t="s">
        <v>82</v>
      </c>
      <c r="AT237" s="210" t="s">
        <v>72</v>
      </c>
      <c r="AU237" s="210" t="s">
        <v>80</v>
      </c>
      <c r="AY237" s="209" t="s">
        <v>198</v>
      </c>
      <c r="BK237" s="211">
        <f>SUM(BK238:BK284)</f>
        <v>0</v>
      </c>
    </row>
    <row r="238" s="2" customFormat="1" ht="37.8" customHeight="1">
      <c r="A238" s="40"/>
      <c r="B238" s="41"/>
      <c r="C238" s="214" t="s">
        <v>605</v>
      </c>
      <c r="D238" s="214" t="s">
        <v>200</v>
      </c>
      <c r="E238" s="215" t="s">
        <v>4343</v>
      </c>
      <c r="F238" s="216" t="s">
        <v>4344</v>
      </c>
      <c r="G238" s="217" t="s">
        <v>203</v>
      </c>
      <c r="H238" s="218">
        <v>1069.1800000000001</v>
      </c>
      <c r="I238" s="219"/>
      <c r="J238" s="220">
        <f>ROUND(I238*H238,2)</f>
        <v>0</v>
      </c>
      <c r="K238" s="216" t="s">
        <v>204</v>
      </c>
      <c r="L238" s="46"/>
      <c r="M238" s="221" t="s">
        <v>19</v>
      </c>
      <c r="N238" s="222" t="s">
        <v>44</v>
      </c>
      <c r="O238" s="86"/>
      <c r="P238" s="223">
        <f>O238*H238</f>
        <v>0</v>
      </c>
      <c r="Q238" s="223">
        <v>0</v>
      </c>
      <c r="R238" s="223">
        <f>Q238*H238</f>
        <v>0</v>
      </c>
      <c r="S238" s="223">
        <v>0</v>
      </c>
      <c r="T238" s="224">
        <f>S238*H238</f>
        <v>0</v>
      </c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R238" s="225" t="s">
        <v>302</v>
      </c>
      <c r="AT238" s="225" t="s">
        <v>200</v>
      </c>
      <c r="AU238" s="225" t="s">
        <v>82</v>
      </c>
      <c r="AY238" s="19" t="s">
        <v>198</v>
      </c>
      <c r="BE238" s="226">
        <f>IF(N238="základní",J238,0)</f>
        <v>0</v>
      </c>
      <c r="BF238" s="226">
        <f>IF(N238="snížená",J238,0)</f>
        <v>0</v>
      </c>
      <c r="BG238" s="226">
        <f>IF(N238="zákl. přenesená",J238,0)</f>
        <v>0</v>
      </c>
      <c r="BH238" s="226">
        <f>IF(N238="sníž. přenesená",J238,0)</f>
        <v>0</v>
      </c>
      <c r="BI238" s="226">
        <f>IF(N238="nulová",J238,0)</f>
        <v>0</v>
      </c>
      <c r="BJ238" s="19" t="s">
        <v>80</v>
      </c>
      <c r="BK238" s="226">
        <f>ROUND(I238*H238,2)</f>
        <v>0</v>
      </c>
      <c r="BL238" s="19" t="s">
        <v>302</v>
      </c>
      <c r="BM238" s="225" t="s">
        <v>4345</v>
      </c>
    </row>
    <row r="239" s="2" customFormat="1">
      <c r="A239" s="40"/>
      <c r="B239" s="41"/>
      <c r="C239" s="42"/>
      <c r="D239" s="227" t="s">
        <v>207</v>
      </c>
      <c r="E239" s="42"/>
      <c r="F239" s="228" t="s">
        <v>4346</v>
      </c>
      <c r="G239" s="42"/>
      <c r="H239" s="42"/>
      <c r="I239" s="229"/>
      <c r="J239" s="42"/>
      <c r="K239" s="42"/>
      <c r="L239" s="46"/>
      <c r="M239" s="230"/>
      <c r="N239" s="231"/>
      <c r="O239" s="86"/>
      <c r="P239" s="86"/>
      <c r="Q239" s="86"/>
      <c r="R239" s="86"/>
      <c r="S239" s="86"/>
      <c r="T239" s="87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T239" s="19" t="s">
        <v>207</v>
      </c>
      <c r="AU239" s="19" t="s">
        <v>82</v>
      </c>
    </row>
    <row r="240" s="13" customFormat="1">
      <c r="A240" s="13"/>
      <c r="B240" s="232"/>
      <c r="C240" s="233"/>
      <c r="D240" s="234" t="s">
        <v>218</v>
      </c>
      <c r="E240" s="235" t="s">
        <v>19</v>
      </c>
      <c r="F240" s="236" t="s">
        <v>4347</v>
      </c>
      <c r="G240" s="233"/>
      <c r="H240" s="237">
        <v>1300</v>
      </c>
      <c r="I240" s="238"/>
      <c r="J240" s="233"/>
      <c r="K240" s="233"/>
      <c r="L240" s="239"/>
      <c r="M240" s="240"/>
      <c r="N240" s="241"/>
      <c r="O240" s="241"/>
      <c r="P240" s="241"/>
      <c r="Q240" s="241"/>
      <c r="R240" s="241"/>
      <c r="S240" s="241"/>
      <c r="T240" s="242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43" t="s">
        <v>218</v>
      </c>
      <c r="AU240" s="243" t="s">
        <v>82</v>
      </c>
      <c r="AV240" s="13" t="s">
        <v>82</v>
      </c>
      <c r="AW240" s="13" t="s">
        <v>35</v>
      </c>
      <c r="AX240" s="13" t="s">
        <v>73</v>
      </c>
      <c r="AY240" s="243" t="s">
        <v>198</v>
      </c>
    </row>
    <row r="241" s="13" customFormat="1">
      <c r="A241" s="13"/>
      <c r="B241" s="232"/>
      <c r="C241" s="233"/>
      <c r="D241" s="234" t="s">
        <v>218</v>
      </c>
      <c r="E241" s="235" t="s">
        <v>19</v>
      </c>
      <c r="F241" s="236" t="s">
        <v>4348</v>
      </c>
      <c r="G241" s="233"/>
      <c r="H241" s="237">
        <v>-230.81999999999999</v>
      </c>
      <c r="I241" s="238"/>
      <c r="J241" s="233"/>
      <c r="K241" s="233"/>
      <c r="L241" s="239"/>
      <c r="M241" s="240"/>
      <c r="N241" s="241"/>
      <c r="O241" s="241"/>
      <c r="P241" s="241"/>
      <c r="Q241" s="241"/>
      <c r="R241" s="241"/>
      <c r="S241" s="241"/>
      <c r="T241" s="242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43" t="s">
        <v>218</v>
      </c>
      <c r="AU241" s="243" t="s">
        <v>82</v>
      </c>
      <c r="AV241" s="13" t="s">
        <v>82</v>
      </c>
      <c r="AW241" s="13" t="s">
        <v>35</v>
      </c>
      <c r="AX241" s="13" t="s">
        <v>73</v>
      </c>
      <c r="AY241" s="243" t="s">
        <v>198</v>
      </c>
    </row>
    <row r="242" s="14" customFormat="1">
      <c r="A242" s="14"/>
      <c r="B242" s="244"/>
      <c r="C242" s="245"/>
      <c r="D242" s="234" t="s">
        <v>218</v>
      </c>
      <c r="E242" s="246" t="s">
        <v>19</v>
      </c>
      <c r="F242" s="247" t="s">
        <v>233</v>
      </c>
      <c r="G242" s="245"/>
      <c r="H242" s="248">
        <v>1069.1800000000001</v>
      </c>
      <c r="I242" s="249"/>
      <c r="J242" s="245"/>
      <c r="K242" s="245"/>
      <c r="L242" s="250"/>
      <c r="M242" s="251"/>
      <c r="N242" s="252"/>
      <c r="O242" s="252"/>
      <c r="P242" s="252"/>
      <c r="Q242" s="252"/>
      <c r="R242" s="252"/>
      <c r="S242" s="252"/>
      <c r="T242" s="253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54" t="s">
        <v>218</v>
      </c>
      <c r="AU242" s="254" t="s">
        <v>82</v>
      </c>
      <c r="AV242" s="14" t="s">
        <v>205</v>
      </c>
      <c r="AW242" s="14" t="s">
        <v>35</v>
      </c>
      <c r="AX242" s="14" t="s">
        <v>80</v>
      </c>
      <c r="AY242" s="254" t="s">
        <v>198</v>
      </c>
    </row>
    <row r="243" s="2" customFormat="1" ht="37.8" customHeight="1">
      <c r="A243" s="40"/>
      <c r="B243" s="41"/>
      <c r="C243" s="214" t="s">
        <v>611</v>
      </c>
      <c r="D243" s="214" t="s">
        <v>200</v>
      </c>
      <c r="E243" s="215" t="s">
        <v>4349</v>
      </c>
      <c r="F243" s="216" t="s">
        <v>4350</v>
      </c>
      <c r="G243" s="217" t="s">
        <v>237</v>
      </c>
      <c r="H243" s="218">
        <v>4436.3900000000003</v>
      </c>
      <c r="I243" s="219"/>
      <c r="J243" s="220">
        <f>ROUND(I243*H243,2)</f>
        <v>0</v>
      </c>
      <c r="K243" s="216" t="s">
        <v>19</v>
      </c>
      <c r="L243" s="46"/>
      <c r="M243" s="221" t="s">
        <v>19</v>
      </c>
      <c r="N243" s="222" t="s">
        <v>44</v>
      </c>
      <c r="O243" s="86"/>
      <c r="P243" s="223">
        <f>O243*H243</f>
        <v>0</v>
      </c>
      <c r="Q243" s="223">
        <v>0.00012</v>
      </c>
      <c r="R243" s="223">
        <f>Q243*H243</f>
        <v>0.53236680000000003</v>
      </c>
      <c r="S243" s="223">
        <v>0</v>
      </c>
      <c r="T243" s="224">
        <f>S243*H243</f>
        <v>0</v>
      </c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R243" s="225" t="s">
        <v>302</v>
      </c>
      <c r="AT243" s="225" t="s">
        <v>200</v>
      </c>
      <c r="AU243" s="225" t="s">
        <v>82</v>
      </c>
      <c r="AY243" s="19" t="s">
        <v>198</v>
      </c>
      <c r="BE243" s="226">
        <f>IF(N243="základní",J243,0)</f>
        <v>0</v>
      </c>
      <c r="BF243" s="226">
        <f>IF(N243="snížená",J243,0)</f>
        <v>0</v>
      </c>
      <c r="BG243" s="226">
        <f>IF(N243="zákl. přenesená",J243,0)</f>
        <v>0</v>
      </c>
      <c r="BH243" s="226">
        <f>IF(N243="sníž. přenesená",J243,0)</f>
        <v>0</v>
      </c>
      <c r="BI243" s="226">
        <f>IF(N243="nulová",J243,0)</f>
        <v>0</v>
      </c>
      <c r="BJ243" s="19" t="s">
        <v>80</v>
      </c>
      <c r="BK243" s="226">
        <f>ROUND(I243*H243,2)</f>
        <v>0</v>
      </c>
      <c r="BL243" s="19" t="s">
        <v>302</v>
      </c>
      <c r="BM243" s="225" t="s">
        <v>4351</v>
      </c>
    </row>
    <row r="244" s="13" customFormat="1">
      <c r="A244" s="13"/>
      <c r="B244" s="232"/>
      <c r="C244" s="233"/>
      <c r="D244" s="234" t="s">
        <v>218</v>
      </c>
      <c r="E244" s="235" t="s">
        <v>19</v>
      </c>
      <c r="F244" s="236" t="s">
        <v>4352</v>
      </c>
      <c r="G244" s="233"/>
      <c r="H244" s="237">
        <v>5640</v>
      </c>
      <c r="I244" s="238"/>
      <c r="J244" s="233"/>
      <c r="K244" s="233"/>
      <c r="L244" s="239"/>
      <c r="M244" s="240"/>
      <c r="N244" s="241"/>
      <c r="O244" s="241"/>
      <c r="P244" s="241"/>
      <c r="Q244" s="241"/>
      <c r="R244" s="241"/>
      <c r="S244" s="241"/>
      <c r="T244" s="242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43" t="s">
        <v>218</v>
      </c>
      <c r="AU244" s="243" t="s">
        <v>82</v>
      </c>
      <c r="AV244" s="13" t="s">
        <v>82</v>
      </c>
      <c r="AW244" s="13" t="s">
        <v>35</v>
      </c>
      <c r="AX244" s="13" t="s">
        <v>73</v>
      </c>
      <c r="AY244" s="243" t="s">
        <v>198</v>
      </c>
    </row>
    <row r="245" s="13" customFormat="1">
      <c r="A245" s="13"/>
      <c r="B245" s="232"/>
      <c r="C245" s="233"/>
      <c r="D245" s="234" t="s">
        <v>218</v>
      </c>
      <c r="E245" s="235" t="s">
        <v>19</v>
      </c>
      <c r="F245" s="236" t="s">
        <v>4353</v>
      </c>
      <c r="G245" s="233"/>
      <c r="H245" s="237">
        <v>-1203.6099999999999</v>
      </c>
      <c r="I245" s="238"/>
      <c r="J245" s="233"/>
      <c r="K245" s="233"/>
      <c r="L245" s="239"/>
      <c r="M245" s="240"/>
      <c r="N245" s="241"/>
      <c r="O245" s="241"/>
      <c r="P245" s="241"/>
      <c r="Q245" s="241"/>
      <c r="R245" s="241"/>
      <c r="S245" s="241"/>
      <c r="T245" s="242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43" t="s">
        <v>218</v>
      </c>
      <c r="AU245" s="243" t="s">
        <v>82</v>
      </c>
      <c r="AV245" s="13" t="s">
        <v>82</v>
      </c>
      <c r="AW245" s="13" t="s">
        <v>35</v>
      </c>
      <c r="AX245" s="13" t="s">
        <v>73</v>
      </c>
      <c r="AY245" s="243" t="s">
        <v>198</v>
      </c>
    </row>
    <row r="246" s="14" customFormat="1">
      <c r="A246" s="14"/>
      <c r="B246" s="244"/>
      <c r="C246" s="245"/>
      <c r="D246" s="234" t="s">
        <v>218</v>
      </c>
      <c r="E246" s="246" t="s">
        <v>19</v>
      </c>
      <c r="F246" s="247" t="s">
        <v>233</v>
      </c>
      <c r="G246" s="245"/>
      <c r="H246" s="248">
        <v>4436.3900000000003</v>
      </c>
      <c r="I246" s="249"/>
      <c r="J246" s="245"/>
      <c r="K246" s="245"/>
      <c r="L246" s="250"/>
      <c r="M246" s="251"/>
      <c r="N246" s="252"/>
      <c r="O246" s="252"/>
      <c r="P246" s="252"/>
      <c r="Q246" s="252"/>
      <c r="R246" s="252"/>
      <c r="S246" s="252"/>
      <c r="T246" s="253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54" t="s">
        <v>218</v>
      </c>
      <c r="AU246" s="254" t="s">
        <v>82</v>
      </c>
      <c r="AV246" s="14" t="s">
        <v>205</v>
      </c>
      <c r="AW246" s="14" t="s">
        <v>35</v>
      </c>
      <c r="AX246" s="14" t="s">
        <v>80</v>
      </c>
      <c r="AY246" s="254" t="s">
        <v>198</v>
      </c>
    </row>
    <row r="247" s="2" customFormat="1" ht="24.15" customHeight="1">
      <c r="A247" s="40"/>
      <c r="B247" s="41"/>
      <c r="C247" s="214" t="s">
        <v>619</v>
      </c>
      <c r="D247" s="214" t="s">
        <v>200</v>
      </c>
      <c r="E247" s="215" t="s">
        <v>4354</v>
      </c>
      <c r="F247" s="216" t="s">
        <v>4355</v>
      </c>
      <c r="G247" s="217" t="s">
        <v>203</v>
      </c>
      <c r="H247" s="218">
        <v>1069.1800000000001</v>
      </c>
      <c r="I247" s="219"/>
      <c r="J247" s="220">
        <f>ROUND(I247*H247,2)</f>
        <v>0</v>
      </c>
      <c r="K247" s="216" t="s">
        <v>204</v>
      </c>
      <c r="L247" s="46"/>
      <c r="M247" s="221" t="s">
        <v>19</v>
      </c>
      <c r="N247" s="222" t="s">
        <v>44</v>
      </c>
      <c r="O247" s="86"/>
      <c r="P247" s="223">
        <f>O247*H247</f>
        <v>0</v>
      </c>
      <c r="Q247" s="223">
        <v>0.0013699999999999999</v>
      </c>
      <c r="R247" s="223">
        <f>Q247*H247</f>
        <v>1.4647766</v>
      </c>
      <c r="S247" s="223">
        <v>0</v>
      </c>
      <c r="T247" s="224">
        <f>S247*H247</f>
        <v>0</v>
      </c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R247" s="225" t="s">
        <v>302</v>
      </c>
      <c r="AT247" s="225" t="s">
        <v>200</v>
      </c>
      <c r="AU247" s="225" t="s">
        <v>82</v>
      </c>
      <c r="AY247" s="19" t="s">
        <v>198</v>
      </c>
      <c r="BE247" s="226">
        <f>IF(N247="základní",J247,0)</f>
        <v>0</v>
      </c>
      <c r="BF247" s="226">
        <f>IF(N247="snížená",J247,0)</f>
        <v>0</v>
      </c>
      <c r="BG247" s="226">
        <f>IF(N247="zákl. přenesená",J247,0)</f>
        <v>0</v>
      </c>
      <c r="BH247" s="226">
        <f>IF(N247="sníž. přenesená",J247,0)</f>
        <v>0</v>
      </c>
      <c r="BI247" s="226">
        <f>IF(N247="nulová",J247,0)</f>
        <v>0</v>
      </c>
      <c r="BJ247" s="19" t="s">
        <v>80</v>
      </c>
      <c r="BK247" s="226">
        <f>ROUND(I247*H247,2)</f>
        <v>0</v>
      </c>
      <c r="BL247" s="19" t="s">
        <v>302</v>
      </c>
      <c r="BM247" s="225" t="s">
        <v>4356</v>
      </c>
    </row>
    <row r="248" s="2" customFormat="1">
      <c r="A248" s="40"/>
      <c r="B248" s="41"/>
      <c r="C248" s="42"/>
      <c r="D248" s="227" t="s">
        <v>207</v>
      </c>
      <c r="E248" s="42"/>
      <c r="F248" s="228" t="s">
        <v>4357</v>
      </c>
      <c r="G248" s="42"/>
      <c r="H248" s="42"/>
      <c r="I248" s="229"/>
      <c r="J248" s="42"/>
      <c r="K248" s="42"/>
      <c r="L248" s="46"/>
      <c r="M248" s="230"/>
      <c r="N248" s="231"/>
      <c r="O248" s="86"/>
      <c r="P248" s="86"/>
      <c r="Q248" s="86"/>
      <c r="R248" s="86"/>
      <c r="S248" s="86"/>
      <c r="T248" s="87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T248" s="19" t="s">
        <v>207</v>
      </c>
      <c r="AU248" s="19" t="s">
        <v>82</v>
      </c>
    </row>
    <row r="249" s="13" customFormat="1">
      <c r="A249" s="13"/>
      <c r="B249" s="232"/>
      <c r="C249" s="233"/>
      <c r="D249" s="234" t="s">
        <v>218</v>
      </c>
      <c r="E249" s="235" t="s">
        <v>19</v>
      </c>
      <c r="F249" s="236" t="s">
        <v>4347</v>
      </c>
      <c r="G249" s="233"/>
      <c r="H249" s="237">
        <v>1300</v>
      </c>
      <c r="I249" s="238"/>
      <c r="J249" s="233"/>
      <c r="K249" s="233"/>
      <c r="L249" s="239"/>
      <c r="M249" s="240"/>
      <c r="N249" s="241"/>
      <c r="O249" s="241"/>
      <c r="P249" s="241"/>
      <c r="Q249" s="241"/>
      <c r="R249" s="241"/>
      <c r="S249" s="241"/>
      <c r="T249" s="242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43" t="s">
        <v>218</v>
      </c>
      <c r="AU249" s="243" t="s">
        <v>82</v>
      </c>
      <c r="AV249" s="13" t="s">
        <v>82</v>
      </c>
      <c r="AW249" s="13" t="s">
        <v>35</v>
      </c>
      <c r="AX249" s="13" t="s">
        <v>73</v>
      </c>
      <c r="AY249" s="243" t="s">
        <v>198</v>
      </c>
    </row>
    <row r="250" s="13" customFormat="1">
      <c r="A250" s="13"/>
      <c r="B250" s="232"/>
      <c r="C250" s="233"/>
      <c r="D250" s="234" t="s">
        <v>218</v>
      </c>
      <c r="E250" s="235" t="s">
        <v>19</v>
      </c>
      <c r="F250" s="236" t="s">
        <v>4348</v>
      </c>
      <c r="G250" s="233"/>
      <c r="H250" s="237">
        <v>-230.81999999999999</v>
      </c>
      <c r="I250" s="238"/>
      <c r="J250" s="233"/>
      <c r="K250" s="233"/>
      <c r="L250" s="239"/>
      <c r="M250" s="240"/>
      <c r="N250" s="241"/>
      <c r="O250" s="241"/>
      <c r="P250" s="241"/>
      <c r="Q250" s="241"/>
      <c r="R250" s="241"/>
      <c r="S250" s="241"/>
      <c r="T250" s="242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3" t="s">
        <v>218</v>
      </c>
      <c r="AU250" s="243" t="s">
        <v>82</v>
      </c>
      <c r="AV250" s="13" t="s">
        <v>82</v>
      </c>
      <c r="AW250" s="13" t="s">
        <v>35</v>
      </c>
      <c r="AX250" s="13" t="s">
        <v>73</v>
      </c>
      <c r="AY250" s="243" t="s">
        <v>198</v>
      </c>
    </row>
    <row r="251" s="14" customFormat="1">
      <c r="A251" s="14"/>
      <c r="B251" s="244"/>
      <c r="C251" s="245"/>
      <c r="D251" s="234" t="s">
        <v>218</v>
      </c>
      <c r="E251" s="246" t="s">
        <v>19</v>
      </c>
      <c r="F251" s="247" t="s">
        <v>233</v>
      </c>
      <c r="G251" s="245"/>
      <c r="H251" s="248">
        <v>1069.1800000000001</v>
      </c>
      <c r="I251" s="249"/>
      <c r="J251" s="245"/>
      <c r="K251" s="245"/>
      <c r="L251" s="250"/>
      <c r="M251" s="251"/>
      <c r="N251" s="252"/>
      <c r="O251" s="252"/>
      <c r="P251" s="252"/>
      <c r="Q251" s="252"/>
      <c r="R251" s="252"/>
      <c r="S251" s="252"/>
      <c r="T251" s="253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54" t="s">
        <v>218</v>
      </c>
      <c r="AU251" s="254" t="s">
        <v>82</v>
      </c>
      <c r="AV251" s="14" t="s">
        <v>205</v>
      </c>
      <c r="AW251" s="14" t="s">
        <v>35</v>
      </c>
      <c r="AX251" s="14" t="s">
        <v>80</v>
      </c>
      <c r="AY251" s="254" t="s">
        <v>198</v>
      </c>
    </row>
    <row r="252" s="2" customFormat="1" ht="24.15" customHeight="1">
      <c r="A252" s="40"/>
      <c r="B252" s="41"/>
      <c r="C252" s="214" t="s">
        <v>626</v>
      </c>
      <c r="D252" s="214" t="s">
        <v>200</v>
      </c>
      <c r="E252" s="215" t="s">
        <v>4358</v>
      </c>
      <c r="F252" s="216" t="s">
        <v>4359</v>
      </c>
      <c r="G252" s="217" t="s">
        <v>441</v>
      </c>
      <c r="H252" s="218">
        <v>5115</v>
      </c>
      <c r="I252" s="219"/>
      <c r="J252" s="220">
        <f>ROUND(I252*H252,2)</f>
        <v>0</v>
      </c>
      <c r="K252" s="216" t="s">
        <v>204</v>
      </c>
      <c r="L252" s="46"/>
      <c r="M252" s="221" t="s">
        <v>19</v>
      </c>
      <c r="N252" s="222" t="s">
        <v>44</v>
      </c>
      <c r="O252" s="86"/>
      <c r="P252" s="223">
        <f>O252*H252</f>
        <v>0</v>
      </c>
      <c r="Q252" s="223">
        <v>0.00013999999999999999</v>
      </c>
      <c r="R252" s="223">
        <f>Q252*H252</f>
        <v>0.71609999999999996</v>
      </c>
      <c r="S252" s="223">
        <v>0</v>
      </c>
      <c r="T252" s="224">
        <f>S252*H252</f>
        <v>0</v>
      </c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R252" s="225" t="s">
        <v>302</v>
      </c>
      <c r="AT252" s="225" t="s">
        <v>200</v>
      </c>
      <c r="AU252" s="225" t="s">
        <v>82</v>
      </c>
      <c r="AY252" s="19" t="s">
        <v>198</v>
      </c>
      <c r="BE252" s="226">
        <f>IF(N252="základní",J252,0)</f>
        <v>0</v>
      </c>
      <c r="BF252" s="226">
        <f>IF(N252="snížená",J252,0)</f>
        <v>0</v>
      </c>
      <c r="BG252" s="226">
        <f>IF(N252="zákl. přenesená",J252,0)</f>
        <v>0</v>
      </c>
      <c r="BH252" s="226">
        <f>IF(N252="sníž. přenesená",J252,0)</f>
        <v>0</v>
      </c>
      <c r="BI252" s="226">
        <f>IF(N252="nulová",J252,0)</f>
        <v>0</v>
      </c>
      <c r="BJ252" s="19" t="s">
        <v>80</v>
      </c>
      <c r="BK252" s="226">
        <f>ROUND(I252*H252,2)</f>
        <v>0</v>
      </c>
      <c r="BL252" s="19" t="s">
        <v>302</v>
      </c>
      <c r="BM252" s="225" t="s">
        <v>4360</v>
      </c>
    </row>
    <row r="253" s="2" customFormat="1">
      <c r="A253" s="40"/>
      <c r="B253" s="41"/>
      <c r="C253" s="42"/>
      <c r="D253" s="227" t="s">
        <v>207</v>
      </c>
      <c r="E253" s="42"/>
      <c r="F253" s="228" t="s">
        <v>4361</v>
      </c>
      <c r="G253" s="42"/>
      <c r="H253" s="42"/>
      <c r="I253" s="229"/>
      <c r="J253" s="42"/>
      <c r="K253" s="42"/>
      <c r="L253" s="46"/>
      <c r="M253" s="230"/>
      <c r="N253" s="231"/>
      <c r="O253" s="86"/>
      <c r="P253" s="86"/>
      <c r="Q253" s="86"/>
      <c r="R253" s="86"/>
      <c r="S253" s="86"/>
      <c r="T253" s="87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T253" s="19" t="s">
        <v>207</v>
      </c>
      <c r="AU253" s="19" t="s">
        <v>82</v>
      </c>
    </row>
    <row r="254" s="13" customFormat="1">
      <c r="A254" s="13"/>
      <c r="B254" s="232"/>
      <c r="C254" s="233"/>
      <c r="D254" s="234" t="s">
        <v>218</v>
      </c>
      <c r="E254" s="235" t="s">
        <v>19</v>
      </c>
      <c r="F254" s="236" t="s">
        <v>4362</v>
      </c>
      <c r="G254" s="233"/>
      <c r="H254" s="237">
        <v>6500</v>
      </c>
      <c r="I254" s="238"/>
      <c r="J254" s="233"/>
      <c r="K254" s="233"/>
      <c r="L254" s="239"/>
      <c r="M254" s="240"/>
      <c r="N254" s="241"/>
      <c r="O254" s="241"/>
      <c r="P254" s="241"/>
      <c r="Q254" s="241"/>
      <c r="R254" s="241"/>
      <c r="S254" s="241"/>
      <c r="T254" s="242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43" t="s">
        <v>218</v>
      </c>
      <c r="AU254" s="243" t="s">
        <v>82</v>
      </c>
      <c r="AV254" s="13" t="s">
        <v>82</v>
      </c>
      <c r="AW254" s="13" t="s">
        <v>35</v>
      </c>
      <c r="AX254" s="13" t="s">
        <v>73</v>
      </c>
      <c r="AY254" s="243" t="s">
        <v>198</v>
      </c>
    </row>
    <row r="255" s="13" customFormat="1">
      <c r="A255" s="13"/>
      <c r="B255" s="232"/>
      <c r="C255" s="233"/>
      <c r="D255" s="234" t="s">
        <v>218</v>
      </c>
      <c r="E255" s="235" t="s">
        <v>19</v>
      </c>
      <c r="F255" s="236" t="s">
        <v>4363</v>
      </c>
      <c r="G255" s="233"/>
      <c r="H255" s="237">
        <v>-1385</v>
      </c>
      <c r="I255" s="238"/>
      <c r="J255" s="233"/>
      <c r="K255" s="233"/>
      <c r="L255" s="239"/>
      <c r="M255" s="240"/>
      <c r="N255" s="241"/>
      <c r="O255" s="241"/>
      <c r="P255" s="241"/>
      <c r="Q255" s="241"/>
      <c r="R255" s="241"/>
      <c r="S255" s="241"/>
      <c r="T255" s="242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43" t="s">
        <v>218</v>
      </c>
      <c r="AU255" s="243" t="s">
        <v>82</v>
      </c>
      <c r="AV255" s="13" t="s">
        <v>82</v>
      </c>
      <c r="AW255" s="13" t="s">
        <v>35</v>
      </c>
      <c r="AX255" s="13" t="s">
        <v>73</v>
      </c>
      <c r="AY255" s="243" t="s">
        <v>198</v>
      </c>
    </row>
    <row r="256" s="14" customFormat="1">
      <c r="A256" s="14"/>
      <c r="B256" s="244"/>
      <c r="C256" s="245"/>
      <c r="D256" s="234" t="s">
        <v>218</v>
      </c>
      <c r="E256" s="246" t="s">
        <v>19</v>
      </c>
      <c r="F256" s="247" t="s">
        <v>233</v>
      </c>
      <c r="G256" s="245"/>
      <c r="H256" s="248">
        <v>5115</v>
      </c>
      <c r="I256" s="249"/>
      <c r="J256" s="245"/>
      <c r="K256" s="245"/>
      <c r="L256" s="250"/>
      <c r="M256" s="251"/>
      <c r="N256" s="252"/>
      <c r="O256" s="252"/>
      <c r="P256" s="252"/>
      <c r="Q256" s="252"/>
      <c r="R256" s="252"/>
      <c r="S256" s="252"/>
      <c r="T256" s="253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54" t="s">
        <v>218</v>
      </c>
      <c r="AU256" s="254" t="s">
        <v>82</v>
      </c>
      <c r="AV256" s="14" t="s">
        <v>205</v>
      </c>
      <c r="AW256" s="14" t="s">
        <v>35</v>
      </c>
      <c r="AX256" s="14" t="s">
        <v>80</v>
      </c>
      <c r="AY256" s="254" t="s">
        <v>198</v>
      </c>
    </row>
    <row r="257" s="2" customFormat="1" ht="24.15" customHeight="1">
      <c r="A257" s="40"/>
      <c r="B257" s="41"/>
      <c r="C257" s="214" t="s">
        <v>634</v>
      </c>
      <c r="D257" s="214" t="s">
        <v>200</v>
      </c>
      <c r="E257" s="215" t="s">
        <v>4364</v>
      </c>
      <c r="F257" s="216" t="s">
        <v>4365</v>
      </c>
      <c r="G257" s="217" t="s">
        <v>203</v>
      </c>
      <c r="H257" s="218">
        <v>1069.1800000000001</v>
      </c>
      <c r="I257" s="219"/>
      <c r="J257" s="220">
        <f>ROUND(I257*H257,2)</f>
        <v>0</v>
      </c>
      <c r="K257" s="216" t="s">
        <v>204</v>
      </c>
      <c r="L257" s="46"/>
      <c r="M257" s="221" t="s">
        <v>19</v>
      </c>
      <c r="N257" s="222" t="s">
        <v>44</v>
      </c>
      <c r="O257" s="86"/>
      <c r="P257" s="223">
        <f>O257*H257</f>
        <v>0</v>
      </c>
      <c r="Q257" s="223">
        <v>0.000252</v>
      </c>
      <c r="R257" s="223">
        <f>Q257*H257</f>
        <v>0.26943336000000001</v>
      </c>
      <c r="S257" s="223">
        <v>0</v>
      </c>
      <c r="T257" s="224">
        <f>S257*H257</f>
        <v>0</v>
      </c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R257" s="225" t="s">
        <v>302</v>
      </c>
      <c r="AT257" s="225" t="s">
        <v>200</v>
      </c>
      <c r="AU257" s="225" t="s">
        <v>82</v>
      </c>
      <c r="AY257" s="19" t="s">
        <v>198</v>
      </c>
      <c r="BE257" s="226">
        <f>IF(N257="základní",J257,0)</f>
        <v>0</v>
      </c>
      <c r="BF257" s="226">
        <f>IF(N257="snížená",J257,0)</f>
        <v>0</v>
      </c>
      <c r="BG257" s="226">
        <f>IF(N257="zákl. přenesená",J257,0)</f>
        <v>0</v>
      </c>
      <c r="BH257" s="226">
        <f>IF(N257="sníž. přenesená",J257,0)</f>
        <v>0</v>
      </c>
      <c r="BI257" s="226">
        <f>IF(N257="nulová",J257,0)</f>
        <v>0</v>
      </c>
      <c r="BJ257" s="19" t="s">
        <v>80</v>
      </c>
      <c r="BK257" s="226">
        <f>ROUND(I257*H257,2)</f>
        <v>0</v>
      </c>
      <c r="BL257" s="19" t="s">
        <v>302</v>
      </c>
      <c r="BM257" s="225" t="s">
        <v>4366</v>
      </c>
    </row>
    <row r="258" s="2" customFormat="1">
      <c r="A258" s="40"/>
      <c r="B258" s="41"/>
      <c r="C258" s="42"/>
      <c r="D258" s="227" t="s">
        <v>207</v>
      </c>
      <c r="E258" s="42"/>
      <c r="F258" s="228" t="s">
        <v>4367</v>
      </c>
      <c r="G258" s="42"/>
      <c r="H258" s="42"/>
      <c r="I258" s="229"/>
      <c r="J258" s="42"/>
      <c r="K258" s="42"/>
      <c r="L258" s="46"/>
      <c r="M258" s="230"/>
      <c r="N258" s="231"/>
      <c r="O258" s="86"/>
      <c r="P258" s="86"/>
      <c r="Q258" s="86"/>
      <c r="R258" s="86"/>
      <c r="S258" s="86"/>
      <c r="T258" s="87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T258" s="19" t="s">
        <v>207</v>
      </c>
      <c r="AU258" s="19" t="s">
        <v>82</v>
      </c>
    </row>
    <row r="259" s="13" customFormat="1">
      <c r="A259" s="13"/>
      <c r="B259" s="232"/>
      <c r="C259" s="233"/>
      <c r="D259" s="234" t="s">
        <v>218</v>
      </c>
      <c r="E259" s="235" t="s">
        <v>19</v>
      </c>
      <c r="F259" s="236" t="s">
        <v>4347</v>
      </c>
      <c r="G259" s="233"/>
      <c r="H259" s="237">
        <v>1300</v>
      </c>
      <c r="I259" s="238"/>
      <c r="J259" s="233"/>
      <c r="K259" s="233"/>
      <c r="L259" s="239"/>
      <c r="M259" s="240"/>
      <c r="N259" s="241"/>
      <c r="O259" s="241"/>
      <c r="P259" s="241"/>
      <c r="Q259" s="241"/>
      <c r="R259" s="241"/>
      <c r="S259" s="241"/>
      <c r="T259" s="242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43" t="s">
        <v>218</v>
      </c>
      <c r="AU259" s="243" t="s">
        <v>82</v>
      </c>
      <c r="AV259" s="13" t="s">
        <v>82</v>
      </c>
      <c r="AW259" s="13" t="s">
        <v>35</v>
      </c>
      <c r="AX259" s="13" t="s">
        <v>73</v>
      </c>
      <c r="AY259" s="243" t="s">
        <v>198</v>
      </c>
    </row>
    <row r="260" s="13" customFormat="1">
      <c r="A260" s="13"/>
      <c r="B260" s="232"/>
      <c r="C260" s="233"/>
      <c r="D260" s="234" t="s">
        <v>218</v>
      </c>
      <c r="E260" s="235" t="s">
        <v>19</v>
      </c>
      <c r="F260" s="236" t="s">
        <v>4348</v>
      </c>
      <c r="G260" s="233"/>
      <c r="H260" s="237">
        <v>-230.81999999999999</v>
      </c>
      <c r="I260" s="238"/>
      <c r="J260" s="233"/>
      <c r="K260" s="233"/>
      <c r="L260" s="239"/>
      <c r="M260" s="240"/>
      <c r="N260" s="241"/>
      <c r="O260" s="241"/>
      <c r="P260" s="241"/>
      <c r="Q260" s="241"/>
      <c r="R260" s="241"/>
      <c r="S260" s="241"/>
      <c r="T260" s="242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43" t="s">
        <v>218</v>
      </c>
      <c r="AU260" s="243" t="s">
        <v>82</v>
      </c>
      <c r="AV260" s="13" t="s">
        <v>82</v>
      </c>
      <c r="AW260" s="13" t="s">
        <v>35</v>
      </c>
      <c r="AX260" s="13" t="s">
        <v>73</v>
      </c>
      <c r="AY260" s="243" t="s">
        <v>198</v>
      </c>
    </row>
    <row r="261" s="14" customFormat="1">
      <c r="A261" s="14"/>
      <c r="B261" s="244"/>
      <c r="C261" s="245"/>
      <c r="D261" s="234" t="s">
        <v>218</v>
      </c>
      <c r="E261" s="246" t="s">
        <v>19</v>
      </c>
      <c r="F261" s="247" t="s">
        <v>233</v>
      </c>
      <c r="G261" s="245"/>
      <c r="H261" s="248">
        <v>1069.1800000000001</v>
      </c>
      <c r="I261" s="249"/>
      <c r="J261" s="245"/>
      <c r="K261" s="245"/>
      <c r="L261" s="250"/>
      <c r="M261" s="251"/>
      <c r="N261" s="252"/>
      <c r="O261" s="252"/>
      <c r="P261" s="252"/>
      <c r="Q261" s="252"/>
      <c r="R261" s="252"/>
      <c r="S261" s="252"/>
      <c r="T261" s="253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54" t="s">
        <v>218</v>
      </c>
      <c r="AU261" s="254" t="s">
        <v>82</v>
      </c>
      <c r="AV261" s="14" t="s">
        <v>205</v>
      </c>
      <c r="AW261" s="14" t="s">
        <v>35</v>
      </c>
      <c r="AX261" s="14" t="s">
        <v>80</v>
      </c>
      <c r="AY261" s="254" t="s">
        <v>198</v>
      </c>
    </row>
    <row r="262" s="2" customFormat="1" ht="24.15" customHeight="1">
      <c r="A262" s="40"/>
      <c r="B262" s="41"/>
      <c r="C262" s="214" t="s">
        <v>642</v>
      </c>
      <c r="D262" s="214" t="s">
        <v>200</v>
      </c>
      <c r="E262" s="215" t="s">
        <v>4368</v>
      </c>
      <c r="F262" s="216" t="s">
        <v>4369</v>
      </c>
      <c r="G262" s="217" t="s">
        <v>237</v>
      </c>
      <c r="H262" s="218">
        <v>1126.4000000000001</v>
      </c>
      <c r="I262" s="219"/>
      <c r="J262" s="220">
        <f>ROUND(I262*H262,2)</f>
        <v>0</v>
      </c>
      <c r="K262" s="216" t="s">
        <v>204</v>
      </c>
      <c r="L262" s="46"/>
      <c r="M262" s="221" t="s">
        <v>19</v>
      </c>
      <c r="N262" s="222" t="s">
        <v>44</v>
      </c>
      <c r="O262" s="86"/>
      <c r="P262" s="223">
        <f>O262*H262</f>
        <v>0</v>
      </c>
      <c r="Q262" s="223">
        <v>5.5000000000000002E-05</v>
      </c>
      <c r="R262" s="223">
        <f>Q262*H262</f>
        <v>0.061952000000000007</v>
      </c>
      <c r="S262" s="223">
        <v>0</v>
      </c>
      <c r="T262" s="224">
        <f>S262*H262</f>
        <v>0</v>
      </c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R262" s="225" t="s">
        <v>302</v>
      </c>
      <c r="AT262" s="225" t="s">
        <v>200</v>
      </c>
      <c r="AU262" s="225" t="s">
        <v>82</v>
      </c>
      <c r="AY262" s="19" t="s">
        <v>198</v>
      </c>
      <c r="BE262" s="226">
        <f>IF(N262="základní",J262,0)</f>
        <v>0</v>
      </c>
      <c r="BF262" s="226">
        <f>IF(N262="snížená",J262,0)</f>
        <v>0</v>
      </c>
      <c r="BG262" s="226">
        <f>IF(N262="zákl. přenesená",J262,0)</f>
        <v>0</v>
      </c>
      <c r="BH262" s="226">
        <f>IF(N262="sníž. přenesená",J262,0)</f>
        <v>0</v>
      </c>
      <c r="BI262" s="226">
        <f>IF(N262="nulová",J262,0)</f>
        <v>0</v>
      </c>
      <c r="BJ262" s="19" t="s">
        <v>80</v>
      </c>
      <c r="BK262" s="226">
        <f>ROUND(I262*H262,2)</f>
        <v>0</v>
      </c>
      <c r="BL262" s="19" t="s">
        <v>302</v>
      </c>
      <c r="BM262" s="225" t="s">
        <v>4370</v>
      </c>
    </row>
    <row r="263" s="2" customFormat="1">
      <c r="A263" s="40"/>
      <c r="B263" s="41"/>
      <c r="C263" s="42"/>
      <c r="D263" s="227" t="s">
        <v>207</v>
      </c>
      <c r="E263" s="42"/>
      <c r="F263" s="228" t="s">
        <v>4371</v>
      </c>
      <c r="G263" s="42"/>
      <c r="H263" s="42"/>
      <c r="I263" s="229"/>
      <c r="J263" s="42"/>
      <c r="K263" s="42"/>
      <c r="L263" s="46"/>
      <c r="M263" s="230"/>
      <c r="N263" s="231"/>
      <c r="O263" s="86"/>
      <c r="P263" s="86"/>
      <c r="Q263" s="86"/>
      <c r="R263" s="86"/>
      <c r="S263" s="86"/>
      <c r="T263" s="87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T263" s="19" t="s">
        <v>207</v>
      </c>
      <c r="AU263" s="19" t="s">
        <v>82</v>
      </c>
    </row>
    <row r="264" s="13" customFormat="1">
      <c r="A264" s="13"/>
      <c r="B264" s="232"/>
      <c r="C264" s="233"/>
      <c r="D264" s="234" t="s">
        <v>218</v>
      </c>
      <c r="E264" s="235" t="s">
        <v>19</v>
      </c>
      <c r="F264" s="236" t="s">
        <v>4372</v>
      </c>
      <c r="G264" s="233"/>
      <c r="H264" s="237">
        <v>1260</v>
      </c>
      <c r="I264" s="238"/>
      <c r="J264" s="233"/>
      <c r="K264" s="233"/>
      <c r="L264" s="239"/>
      <c r="M264" s="240"/>
      <c r="N264" s="241"/>
      <c r="O264" s="241"/>
      <c r="P264" s="241"/>
      <c r="Q264" s="241"/>
      <c r="R264" s="241"/>
      <c r="S264" s="241"/>
      <c r="T264" s="242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43" t="s">
        <v>218</v>
      </c>
      <c r="AU264" s="243" t="s">
        <v>82</v>
      </c>
      <c r="AV264" s="13" t="s">
        <v>82</v>
      </c>
      <c r="AW264" s="13" t="s">
        <v>35</v>
      </c>
      <c r="AX264" s="13" t="s">
        <v>73</v>
      </c>
      <c r="AY264" s="243" t="s">
        <v>198</v>
      </c>
    </row>
    <row r="265" s="13" customFormat="1">
      <c r="A265" s="13"/>
      <c r="B265" s="232"/>
      <c r="C265" s="233"/>
      <c r="D265" s="234" t="s">
        <v>218</v>
      </c>
      <c r="E265" s="235" t="s">
        <v>19</v>
      </c>
      <c r="F265" s="236" t="s">
        <v>4373</v>
      </c>
      <c r="G265" s="233"/>
      <c r="H265" s="237">
        <v>-133.59999999999999</v>
      </c>
      <c r="I265" s="238"/>
      <c r="J265" s="233"/>
      <c r="K265" s="233"/>
      <c r="L265" s="239"/>
      <c r="M265" s="240"/>
      <c r="N265" s="241"/>
      <c r="O265" s="241"/>
      <c r="P265" s="241"/>
      <c r="Q265" s="241"/>
      <c r="R265" s="241"/>
      <c r="S265" s="241"/>
      <c r="T265" s="242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43" t="s">
        <v>218</v>
      </c>
      <c r="AU265" s="243" t="s">
        <v>82</v>
      </c>
      <c r="AV265" s="13" t="s">
        <v>82</v>
      </c>
      <c r="AW265" s="13" t="s">
        <v>35</v>
      </c>
      <c r="AX265" s="13" t="s">
        <v>73</v>
      </c>
      <c r="AY265" s="243" t="s">
        <v>198</v>
      </c>
    </row>
    <row r="266" s="14" customFormat="1">
      <c r="A266" s="14"/>
      <c r="B266" s="244"/>
      <c r="C266" s="245"/>
      <c r="D266" s="234" t="s">
        <v>218</v>
      </c>
      <c r="E266" s="246" t="s">
        <v>19</v>
      </c>
      <c r="F266" s="247" t="s">
        <v>233</v>
      </c>
      <c r="G266" s="245"/>
      <c r="H266" s="248">
        <v>1126.4000000000001</v>
      </c>
      <c r="I266" s="249"/>
      <c r="J266" s="245"/>
      <c r="K266" s="245"/>
      <c r="L266" s="250"/>
      <c r="M266" s="251"/>
      <c r="N266" s="252"/>
      <c r="O266" s="252"/>
      <c r="P266" s="252"/>
      <c r="Q266" s="252"/>
      <c r="R266" s="252"/>
      <c r="S266" s="252"/>
      <c r="T266" s="253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54" t="s">
        <v>218</v>
      </c>
      <c r="AU266" s="254" t="s">
        <v>82</v>
      </c>
      <c r="AV266" s="14" t="s">
        <v>205</v>
      </c>
      <c r="AW266" s="14" t="s">
        <v>35</v>
      </c>
      <c r="AX266" s="14" t="s">
        <v>80</v>
      </c>
      <c r="AY266" s="254" t="s">
        <v>198</v>
      </c>
    </row>
    <row r="267" s="2" customFormat="1" ht="24.15" customHeight="1">
      <c r="A267" s="40"/>
      <c r="B267" s="41"/>
      <c r="C267" s="214" t="s">
        <v>656</v>
      </c>
      <c r="D267" s="214" t="s">
        <v>200</v>
      </c>
      <c r="E267" s="215" t="s">
        <v>4374</v>
      </c>
      <c r="F267" s="216" t="s">
        <v>4375</v>
      </c>
      <c r="G267" s="217" t="s">
        <v>237</v>
      </c>
      <c r="H267" s="218">
        <v>120</v>
      </c>
      <c r="I267" s="219"/>
      <c r="J267" s="220">
        <f>ROUND(I267*H267,2)</f>
        <v>0</v>
      </c>
      <c r="K267" s="216" t="s">
        <v>204</v>
      </c>
      <c r="L267" s="46"/>
      <c r="M267" s="221" t="s">
        <v>19</v>
      </c>
      <c r="N267" s="222" t="s">
        <v>44</v>
      </c>
      <c r="O267" s="86"/>
      <c r="P267" s="223">
        <f>O267*H267</f>
        <v>0</v>
      </c>
      <c r="Q267" s="223">
        <v>9.8999999999999994E-05</v>
      </c>
      <c r="R267" s="223">
        <f>Q267*H267</f>
        <v>0.01188</v>
      </c>
      <c r="S267" s="223">
        <v>0</v>
      </c>
      <c r="T267" s="224">
        <f>S267*H267</f>
        <v>0</v>
      </c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R267" s="225" t="s">
        <v>302</v>
      </c>
      <c r="AT267" s="225" t="s">
        <v>200</v>
      </c>
      <c r="AU267" s="225" t="s">
        <v>82</v>
      </c>
      <c r="AY267" s="19" t="s">
        <v>198</v>
      </c>
      <c r="BE267" s="226">
        <f>IF(N267="základní",J267,0)</f>
        <v>0</v>
      </c>
      <c r="BF267" s="226">
        <f>IF(N267="snížená",J267,0)</f>
        <v>0</v>
      </c>
      <c r="BG267" s="226">
        <f>IF(N267="zákl. přenesená",J267,0)</f>
        <v>0</v>
      </c>
      <c r="BH267" s="226">
        <f>IF(N267="sníž. přenesená",J267,0)</f>
        <v>0</v>
      </c>
      <c r="BI267" s="226">
        <f>IF(N267="nulová",J267,0)</f>
        <v>0</v>
      </c>
      <c r="BJ267" s="19" t="s">
        <v>80</v>
      </c>
      <c r="BK267" s="226">
        <f>ROUND(I267*H267,2)</f>
        <v>0</v>
      </c>
      <c r="BL267" s="19" t="s">
        <v>302</v>
      </c>
      <c r="BM267" s="225" t="s">
        <v>4376</v>
      </c>
    </row>
    <row r="268" s="2" customFormat="1">
      <c r="A268" s="40"/>
      <c r="B268" s="41"/>
      <c r="C268" s="42"/>
      <c r="D268" s="227" t="s">
        <v>207</v>
      </c>
      <c r="E268" s="42"/>
      <c r="F268" s="228" t="s">
        <v>4377</v>
      </c>
      <c r="G268" s="42"/>
      <c r="H268" s="42"/>
      <c r="I268" s="229"/>
      <c r="J268" s="42"/>
      <c r="K268" s="42"/>
      <c r="L268" s="46"/>
      <c r="M268" s="230"/>
      <c r="N268" s="231"/>
      <c r="O268" s="86"/>
      <c r="P268" s="86"/>
      <c r="Q268" s="86"/>
      <c r="R268" s="86"/>
      <c r="S268" s="86"/>
      <c r="T268" s="87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T268" s="19" t="s">
        <v>207</v>
      </c>
      <c r="AU268" s="19" t="s">
        <v>82</v>
      </c>
    </row>
    <row r="269" s="2" customFormat="1" ht="33" customHeight="1">
      <c r="A269" s="40"/>
      <c r="B269" s="41"/>
      <c r="C269" s="214" t="s">
        <v>661</v>
      </c>
      <c r="D269" s="214" t="s">
        <v>200</v>
      </c>
      <c r="E269" s="215" t="s">
        <v>4378</v>
      </c>
      <c r="F269" s="216" t="s">
        <v>4379</v>
      </c>
      <c r="G269" s="217" t="s">
        <v>441</v>
      </c>
      <c r="H269" s="218">
        <v>1</v>
      </c>
      <c r="I269" s="219"/>
      <c r="J269" s="220">
        <f>ROUND(I269*H269,2)</f>
        <v>0</v>
      </c>
      <c r="K269" s="216" t="s">
        <v>204</v>
      </c>
      <c r="L269" s="46"/>
      <c r="M269" s="221" t="s">
        <v>19</v>
      </c>
      <c r="N269" s="222" t="s">
        <v>44</v>
      </c>
      <c r="O269" s="86"/>
      <c r="P269" s="223">
        <f>O269*H269</f>
        <v>0</v>
      </c>
      <c r="Q269" s="223">
        <v>0.0016000000000000001</v>
      </c>
      <c r="R269" s="223">
        <f>Q269*H269</f>
        <v>0.0016000000000000001</v>
      </c>
      <c r="S269" s="223">
        <v>0</v>
      </c>
      <c r="T269" s="224">
        <f>S269*H269</f>
        <v>0</v>
      </c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R269" s="225" t="s">
        <v>302</v>
      </c>
      <c r="AT269" s="225" t="s">
        <v>200</v>
      </c>
      <c r="AU269" s="225" t="s">
        <v>82</v>
      </c>
      <c r="AY269" s="19" t="s">
        <v>198</v>
      </c>
      <c r="BE269" s="226">
        <f>IF(N269="základní",J269,0)</f>
        <v>0</v>
      </c>
      <c r="BF269" s="226">
        <f>IF(N269="snížená",J269,0)</f>
        <v>0</v>
      </c>
      <c r="BG269" s="226">
        <f>IF(N269="zákl. přenesená",J269,0)</f>
        <v>0</v>
      </c>
      <c r="BH269" s="226">
        <f>IF(N269="sníž. přenesená",J269,0)</f>
        <v>0</v>
      </c>
      <c r="BI269" s="226">
        <f>IF(N269="nulová",J269,0)</f>
        <v>0</v>
      </c>
      <c r="BJ269" s="19" t="s">
        <v>80</v>
      </c>
      <c r="BK269" s="226">
        <f>ROUND(I269*H269,2)</f>
        <v>0</v>
      </c>
      <c r="BL269" s="19" t="s">
        <v>302</v>
      </c>
      <c r="BM269" s="225" t="s">
        <v>4380</v>
      </c>
    </row>
    <row r="270" s="2" customFormat="1">
      <c r="A270" s="40"/>
      <c r="B270" s="41"/>
      <c r="C270" s="42"/>
      <c r="D270" s="227" t="s">
        <v>207</v>
      </c>
      <c r="E270" s="42"/>
      <c r="F270" s="228" t="s">
        <v>4381</v>
      </c>
      <c r="G270" s="42"/>
      <c r="H270" s="42"/>
      <c r="I270" s="229"/>
      <c r="J270" s="42"/>
      <c r="K270" s="42"/>
      <c r="L270" s="46"/>
      <c r="M270" s="230"/>
      <c r="N270" s="231"/>
      <c r="O270" s="86"/>
      <c r="P270" s="86"/>
      <c r="Q270" s="86"/>
      <c r="R270" s="86"/>
      <c r="S270" s="86"/>
      <c r="T270" s="87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T270" s="19" t="s">
        <v>207</v>
      </c>
      <c r="AU270" s="19" t="s">
        <v>82</v>
      </c>
    </row>
    <row r="271" s="2" customFormat="1" ht="24.15" customHeight="1">
      <c r="A271" s="40"/>
      <c r="B271" s="41"/>
      <c r="C271" s="214" t="s">
        <v>666</v>
      </c>
      <c r="D271" s="214" t="s">
        <v>200</v>
      </c>
      <c r="E271" s="215" t="s">
        <v>4382</v>
      </c>
      <c r="F271" s="216" t="s">
        <v>4383</v>
      </c>
      <c r="G271" s="217" t="s">
        <v>441</v>
      </c>
      <c r="H271" s="218">
        <v>3</v>
      </c>
      <c r="I271" s="219"/>
      <c r="J271" s="220">
        <f>ROUND(I271*H271,2)</f>
        <v>0</v>
      </c>
      <c r="K271" s="216" t="s">
        <v>204</v>
      </c>
      <c r="L271" s="46"/>
      <c r="M271" s="221" t="s">
        <v>19</v>
      </c>
      <c r="N271" s="222" t="s">
        <v>44</v>
      </c>
      <c r="O271" s="86"/>
      <c r="P271" s="223">
        <f>O271*H271</f>
        <v>0</v>
      </c>
      <c r="Q271" s="223">
        <v>0.0041999999999999997</v>
      </c>
      <c r="R271" s="223">
        <f>Q271*H271</f>
        <v>0.0126</v>
      </c>
      <c r="S271" s="223">
        <v>0</v>
      </c>
      <c r="T271" s="224">
        <f>S271*H271</f>
        <v>0</v>
      </c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R271" s="225" t="s">
        <v>302</v>
      </c>
      <c r="AT271" s="225" t="s">
        <v>200</v>
      </c>
      <c r="AU271" s="225" t="s">
        <v>82</v>
      </c>
      <c r="AY271" s="19" t="s">
        <v>198</v>
      </c>
      <c r="BE271" s="226">
        <f>IF(N271="základní",J271,0)</f>
        <v>0</v>
      </c>
      <c r="BF271" s="226">
        <f>IF(N271="snížená",J271,0)</f>
        <v>0</v>
      </c>
      <c r="BG271" s="226">
        <f>IF(N271="zákl. přenesená",J271,0)</f>
        <v>0</v>
      </c>
      <c r="BH271" s="226">
        <f>IF(N271="sníž. přenesená",J271,0)</f>
        <v>0</v>
      </c>
      <c r="BI271" s="226">
        <f>IF(N271="nulová",J271,0)</f>
        <v>0</v>
      </c>
      <c r="BJ271" s="19" t="s">
        <v>80</v>
      </c>
      <c r="BK271" s="226">
        <f>ROUND(I271*H271,2)</f>
        <v>0</v>
      </c>
      <c r="BL271" s="19" t="s">
        <v>302</v>
      </c>
      <c r="BM271" s="225" t="s">
        <v>4384</v>
      </c>
    </row>
    <row r="272" s="2" customFormat="1">
      <c r="A272" s="40"/>
      <c r="B272" s="41"/>
      <c r="C272" s="42"/>
      <c r="D272" s="227" t="s">
        <v>207</v>
      </c>
      <c r="E272" s="42"/>
      <c r="F272" s="228" t="s">
        <v>4385</v>
      </c>
      <c r="G272" s="42"/>
      <c r="H272" s="42"/>
      <c r="I272" s="229"/>
      <c r="J272" s="42"/>
      <c r="K272" s="42"/>
      <c r="L272" s="46"/>
      <c r="M272" s="230"/>
      <c r="N272" s="231"/>
      <c r="O272" s="86"/>
      <c r="P272" s="86"/>
      <c r="Q272" s="86"/>
      <c r="R272" s="86"/>
      <c r="S272" s="86"/>
      <c r="T272" s="87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T272" s="19" t="s">
        <v>207</v>
      </c>
      <c r="AU272" s="19" t="s">
        <v>82</v>
      </c>
    </row>
    <row r="273" s="2" customFormat="1" ht="33" customHeight="1">
      <c r="A273" s="40"/>
      <c r="B273" s="41"/>
      <c r="C273" s="214" t="s">
        <v>671</v>
      </c>
      <c r="D273" s="214" t="s">
        <v>200</v>
      </c>
      <c r="E273" s="215" t="s">
        <v>4386</v>
      </c>
      <c r="F273" s="216" t="s">
        <v>4387</v>
      </c>
      <c r="G273" s="217" t="s">
        <v>441</v>
      </c>
      <c r="H273" s="218">
        <v>7</v>
      </c>
      <c r="I273" s="219"/>
      <c r="J273" s="220">
        <f>ROUND(I273*H273,2)</f>
        <v>0</v>
      </c>
      <c r="K273" s="216" t="s">
        <v>204</v>
      </c>
      <c r="L273" s="46"/>
      <c r="M273" s="221" t="s">
        <v>19</v>
      </c>
      <c r="N273" s="222" t="s">
        <v>44</v>
      </c>
      <c r="O273" s="86"/>
      <c r="P273" s="223">
        <f>O273*H273</f>
        <v>0</v>
      </c>
      <c r="Q273" s="223">
        <v>0.0047999999999999996</v>
      </c>
      <c r="R273" s="223">
        <f>Q273*H273</f>
        <v>0.033599999999999998</v>
      </c>
      <c r="S273" s="223">
        <v>0</v>
      </c>
      <c r="T273" s="224">
        <f>S273*H273</f>
        <v>0</v>
      </c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R273" s="225" t="s">
        <v>302</v>
      </c>
      <c r="AT273" s="225" t="s">
        <v>200</v>
      </c>
      <c r="AU273" s="225" t="s">
        <v>82</v>
      </c>
      <c r="AY273" s="19" t="s">
        <v>198</v>
      </c>
      <c r="BE273" s="226">
        <f>IF(N273="základní",J273,0)</f>
        <v>0</v>
      </c>
      <c r="BF273" s="226">
        <f>IF(N273="snížená",J273,0)</f>
        <v>0</v>
      </c>
      <c r="BG273" s="226">
        <f>IF(N273="zákl. přenesená",J273,0)</f>
        <v>0</v>
      </c>
      <c r="BH273" s="226">
        <f>IF(N273="sníž. přenesená",J273,0)</f>
        <v>0</v>
      </c>
      <c r="BI273" s="226">
        <f>IF(N273="nulová",J273,0)</f>
        <v>0</v>
      </c>
      <c r="BJ273" s="19" t="s">
        <v>80</v>
      </c>
      <c r="BK273" s="226">
        <f>ROUND(I273*H273,2)</f>
        <v>0</v>
      </c>
      <c r="BL273" s="19" t="s">
        <v>302</v>
      </c>
      <c r="BM273" s="225" t="s">
        <v>4388</v>
      </c>
    </row>
    <row r="274" s="2" customFormat="1">
      <c r="A274" s="40"/>
      <c r="B274" s="41"/>
      <c r="C274" s="42"/>
      <c r="D274" s="227" t="s">
        <v>207</v>
      </c>
      <c r="E274" s="42"/>
      <c r="F274" s="228" t="s">
        <v>4389</v>
      </c>
      <c r="G274" s="42"/>
      <c r="H274" s="42"/>
      <c r="I274" s="229"/>
      <c r="J274" s="42"/>
      <c r="K274" s="42"/>
      <c r="L274" s="46"/>
      <c r="M274" s="230"/>
      <c r="N274" s="231"/>
      <c r="O274" s="86"/>
      <c r="P274" s="86"/>
      <c r="Q274" s="86"/>
      <c r="R274" s="86"/>
      <c r="S274" s="86"/>
      <c r="T274" s="87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T274" s="19" t="s">
        <v>207</v>
      </c>
      <c r="AU274" s="19" t="s">
        <v>82</v>
      </c>
    </row>
    <row r="275" s="2" customFormat="1" ht="37.8" customHeight="1">
      <c r="A275" s="40"/>
      <c r="B275" s="41"/>
      <c r="C275" s="214" t="s">
        <v>676</v>
      </c>
      <c r="D275" s="214" t="s">
        <v>200</v>
      </c>
      <c r="E275" s="215" t="s">
        <v>4390</v>
      </c>
      <c r="F275" s="216" t="s">
        <v>4391</v>
      </c>
      <c r="G275" s="217" t="s">
        <v>441</v>
      </c>
      <c r="H275" s="218">
        <v>1</v>
      </c>
      <c r="I275" s="219"/>
      <c r="J275" s="220">
        <f>ROUND(I275*H275,2)</f>
        <v>0</v>
      </c>
      <c r="K275" s="216" t="s">
        <v>204</v>
      </c>
      <c r="L275" s="46"/>
      <c r="M275" s="221" t="s">
        <v>19</v>
      </c>
      <c r="N275" s="222" t="s">
        <v>44</v>
      </c>
      <c r="O275" s="86"/>
      <c r="P275" s="223">
        <f>O275*H275</f>
        <v>0</v>
      </c>
      <c r="Q275" s="223">
        <v>0.0091000000000000004</v>
      </c>
      <c r="R275" s="223">
        <f>Q275*H275</f>
        <v>0.0091000000000000004</v>
      </c>
      <c r="S275" s="223">
        <v>0</v>
      </c>
      <c r="T275" s="224">
        <f>S275*H275</f>
        <v>0</v>
      </c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R275" s="225" t="s">
        <v>302</v>
      </c>
      <c r="AT275" s="225" t="s">
        <v>200</v>
      </c>
      <c r="AU275" s="225" t="s">
        <v>82</v>
      </c>
      <c r="AY275" s="19" t="s">
        <v>198</v>
      </c>
      <c r="BE275" s="226">
        <f>IF(N275="základní",J275,0)</f>
        <v>0</v>
      </c>
      <c r="BF275" s="226">
        <f>IF(N275="snížená",J275,0)</f>
        <v>0</v>
      </c>
      <c r="BG275" s="226">
        <f>IF(N275="zákl. přenesená",J275,0)</f>
        <v>0</v>
      </c>
      <c r="BH275" s="226">
        <f>IF(N275="sníž. přenesená",J275,0)</f>
        <v>0</v>
      </c>
      <c r="BI275" s="226">
        <f>IF(N275="nulová",J275,0)</f>
        <v>0</v>
      </c>
      <c r="BJ275" s="19" t="s">
        <v>80</v>
      </c>
      <c r="BK275" s="226">
        <f>ROUND(I275*H275,2)</f>
        <v>0</v>
      </c>
      <c r="BL275" s="19" t="s">
        <v>302</v>
      </c>
      <c r="BM275" s="225" t="s">
        <v>4392</v>
      </c>
    </row>
    <row r="276" s="2" customFormat="1">
      <c r="A276" s="40"/>
      <c r="B276" s="41"/>
      <c r="C276" s="42"/>
      <c r="D276" s="227" t="s">
        <v>207</v>
      </c>
      <c r="E276" s="42"/>
      <c r="F276" s="228" t="s">
        <v>4393</v>
      </c>
      <c r="G276" s="42"/>
      <c r="H276" s="42"/>
      <c r="I276" s="229"/>
      <c r="J276" s="42"/>
      <c r="K276" s="42"/>
      <c r="L276" s="46"/>
      <c r="M276" s="230"/>
      <c r="N276" s="231"/>
      <c r="O276" s="86"/>
      <c r="P276" s="86"/>
      <c r="Q276" s="86"/>
      <c r="R276" s="86"/>
      <c r="S276" s="86"/>
      <c r="T276" s="87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T276" s="19" t="s">
        <v>207</v>
      </c>
      <c r="AU276" s="19" t="s">
        <v>82</v>
      </c>
    </row>
    <row r="277" s="2" customFormat="1" ht="37.8" customHeight="1">
      <c r="A277" s="40"/>
      <c r="B277" s="41"/>
      <c r="C277" s="214" t="s">
        <v>681</v>
      </c>
      <c r="D277" s="214" t="s">
        <v>200</v>
      </c>
      <c r="E277" s="215" t="s">
        <v>4394</v>
      </c>
      <c r="F277" s="216" t="s">
        <v>4395</v>
      </c>
      <c r="G277" s="217" t="s">
        <v>441</v>
      </c>
      <c r="H277" s="218">
        <v>3</v>
      </c>
      <c r="I277" s="219"/>
      <c r="J277" s="220">
        <f>ROUND(I277*H277,2)</f>
        <v>0</v>
      </c>
      <c r="K277" s="216" t="s">
        <v>204</v>
      </c>
      <c r="L277" s="46"/>
      <c r="M277" s="221" t="s">
        <v>19</v>
      </c>
      <c r="N277" s="222" t="s">
        <v>44</v>
      </c>
      <c r="O277" s="86"/>
      <c r="P277" s="223">
        <f>O277*H277</f>
        <v>0</v>
      </c>
      <c r="Q277" s="223">
        <v>0.010699999999999999</v>
      </c>
      <c r="R277" s="223">
        <f>Q277*H277</f>
        <v>0.032099999999999997</v>
      </c>
      <c r="S277" s="223">
        <v>0</v>
      </c>
      <c r="T277" s="224">
        <f>S277*H277</f>
        <v>0</v>
      </c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R277" s="225" t="s">
        <v>302</v>
      </c>
      <c r="AT277" s="225" t="s">
        <v>200</v>
      </c>
      <c r="AU277" s="225" t="s">
        <v>82</v>
      </c>
      <c r="AY277" s="19" t="s">
        <v>198</v>
      </c>
      <c r="BE277" s="226">
        <f>IF(N277="základní",J277,0)</f>
        <v>0</v>
      </c>
      <c r="BF277" s="226">
        <f>IF(N277="snížená",J277,0)</f>
        <v>0</v>
      </c>
      <c r="BG277" s="226">
        <f>IF(N277="zákl. přenesená",J277,0)</f>
        <v>0</v>
      </c>
      <c r="BH277" s="226">
        <f>IF(N277="sníž. přenesená",J277,0)</f>
        <v>0</v>
      </c>
      <c r="BI277" s="226">
        <f>IF(N277="nulová",J277,0)</f>
        <v>0</v>
      </c>
      <c r="BJ277" s="19" t="s">
        <v>80</v>
      </c>
      <c r="BK277" s="226">
        <f>ROUND(I277*H277,2)</f>
        <v>0</v>
      </c>
      <c r="BL277" s="19" t="s">
        <v>302</v>
      </c>
      <c r="BM277" s="225" t="s">
        <v>4396</v>
      </c>
    </row>
    <row r="278" s="2" customFormat="1">
      <c r="A278" s="40"/>
      <c r="B278" s="41"/>
      <c r="C278" s="42"/>
      <c r="D278" s="227" t="s">
        <v>207</v>
      </c>
      <c r="E278" s="42"/>
      <c r="F278" s="228" t="s">
        <v>4397</v>
      </c>
      <c r="G278" s="42"/>
      <c r="H278" s="42"/>
      <c r="I278" s="229"/>
      <c r="J278" s="42"/>
      <c r="K278" s="42"/>
      <c r="L278" s="46"/>
      <c r="M278" s="230"/>
      <c r="N278" s="231"/>
      <c r="O278" s="86"/>
      <c r="P278" s="86"/>
      <c r="Q278" s="86"/>
      <c r="R278" s="86"/>
      <c r="S278" s="86"/>
      <c r="T278" s="87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T278" s="19" t="s">
        <v>207</v>
      </c>
      <c r="AU278" s="19" t="s">
        <v>82</v>
      </c>
    </row>
    <row r="279" s="2" customFormat="1" ht="37.8" customHeight="1">
      <c r="A279" s="40"/>
      <c r="B279" s="41"/>
      <c r="C279" s="214" t="s">
        <v>686</v>
      </c>
      <c r="D279" s="214" t="s">
        <v>200</v>
      </c>
      <c r="E279" s="215" t="s">
        <v>4398</v>
      </c>
      <c r="F279" s="216" t="s">
        <v>4399</v>
      </c>
      <c r="G279" s="217" t="s">
        <v>441</v>
      </c>
      <c r="H279" s="218">
        <v>7</v>
      </c>
      <c r="I279" s="219"/>
      <c r="J279" s="220">
        <f>ROUND(I279*H279,2)</f>
        <v>0</v>
      </c>
      <c r="K279" s="216" t="s">
        <v>204</v>
      </c>
      <c r="L279" s="46"/>
      <c r="M279" s="221" t="s">
        <v>19</v>
      </c>
      <c r="N279" s="222" t="s">
        <v>44</v>
      </c>
      <c r="O279" s="86"/>
      <c r="P279" s="223">
        <f>O279*H279</f>
        <v>0</v>
      </c>
      <c r="Q279" s="223">
        <v>0.0132</v>
      </c>
      <c r="R279" s="223">
        <f>Q279*H279</f>
        <v>0.092399999999999996</v>
      </c>
      <c r="S279" s="223">
        <v>0</v>
      </c>
      <c r="T279" s="224">
        <f>S279*H279</f>
        <v>0</v>
      </c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R279" s="225" t="s">
        <v>302</v>
      </c>
      <c r="AT279" s="225" t="s">
        <v>200</v>
      </c>
      <c r="AU279" s="225" t="s">
        <v>82</v>
      </c>
      <c r="AY279" s="19" t="s">
        <v>198</v>
      </c>
      <c r="BE279" s="226">
        <f>IF(N279="základní",J279,0)</f>
        <v>0</v>
      </c>
      <c r="BF279" s="226">
        <f>IF(N279="snížená",J279,0)</f>
        <v>0</v>
      </c>
      <c r="BG279" s="226">
        <f>IF(N279="zákl. přenesená",J279,0)</f>
        <v>0</v>
      </c>
      <c r="BH279" s="226">
        <f>IF(N279="sníž. přenesená",J279,0)</f>
        <v>0</v>
      </c>
      <c r="BI279" s="226">
        <f>IF(N279="nulová",J279,0)</f>
        <v>0</v>
      </c>
      <c r="BJ279" s="19" t="s">
        <v>80</v>
      </c>
      <c r="BK279" s="226">
        <f>ROUND(I279*H279,2)</f>
        <v>0</v>
      </c>
      <c r="BL279" s="19" t="s">
        <v>302</v>
      </c>
      <c r="BM279" s="225" t="s">
        <v>4400</v>
      </c>
    </row>
    <row r="280" s="2" customFormat="1">
      <c r="A280" s="40"/>
      <c r="B280" s="41"/>
      <c r="C280" s="42"/>
      <c r="D280" s="227" t="s">
        <v>207</v>
      </c>
      <c r="E280" s="42"/>
      <c r="F280" s="228" t="s">
        <v>4401</v>
      </c>
      <c r="G280" s="42"/>
      <c r="H280" s="42"/>
      <c r="I280" s="229"/>
      <c r="J280" s="42"/>
      <c r="K280" s="42"/>
      <c r="L280" s="46"/>
      <c r="M280" s="230"/>
      <c r="N280" s="231"/>
      <c r="O280" s="86"/>
      <c r="P280" s="86"/>
      <c r="Q280" s="86"/>
      <c r="R280" s="86"/>
      <c r="S280" s="86"/>
      <c r="T280" s="87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T280" s="19" t="s">
        <v>207</v>
      </c>
      <c r="AU280" s="19" t="s">
        <v>82</v>
      </c>
    </row>
    <row r="281" s="2" customFormat="1" ht="33" customHeight="1">
      <c r="A281" s="40"/>
      <c r="B281" s="41"/>
      <c r="C281" s="214" t="s">
        <v>692</v>
      </c>
      <c r="D281" s="214" t="s">
        <v>200</v>
      </c>
      <c r="E281" s="215" t="s">
        <v>4402</v>
      </c>
      <c r="F281" s="216" t="s">
        <v>4403</v>
      </c>
      <c r="G281" s="217" t="s">
        <v>441</v>
      </c>
      <c r="H281" s="218">
        <v>118</v>
      </c>
      <c r="I281" s="219"/>
      <c r="J281" s="220">
        <f>ROUND(I281*H281,2)</f>
        <v>0</v>
      </c>
      <c r="K281" s="216" t="s">
        <v>204</v>
      </c>
      <c r="L281" s="46"/>
      <c r="M281" s="221" t="s">
        <v>19</v>
      </c>
      <c r="N281" s="222" t="s">
        <v>44</v>
      </c>
      <c r="O281" s="86"/>
      <c r="P281" s="223">
        <f>O281*H281</f>
        <v>0</v>
      </c>
      <c r="Q281" s="223">
        <v>6.9999999999999994E-05</v>
      </c>
      <c r="R281" s="223">
        <f>Q281*H281</f>
        <v>0.00826</v>
      </c>
      <c r="S281" s="223">
        <v>0</v>
      </c>
      <c r="T281" s="224">
        <f>S281*H281</f>
        <v>0</v>
      </c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R281" s="225" t="s">
        <v>302</v>
      </c>
      <c r="AT281" s="225" t="s">
        <v>200</v>
      </c>
      <c r="AU281" s="225" t="s">
        <v>82</v>
      </c>
      <c r="AY281" s="19" t="s">
        <v>198</v>
      </c>
      <c r="BE281" s="226">
        <f>IF(N281="základní",J281,0)</f>
        <v>0</v>
      </c>
      <c r="BF281" s="226">
        <f>IF(N281="snížená",J281,0)</f>
        <v>0</v>
      </c>
      <c r="BG281" s="226">
        <f>IF(N281="zákl. přenesená",J281,0)</f>
        <v>0</v>
      </c>
      <c r="BH281" s="226">
        <f>IF(N281="sníž. přenesená",J281,0)</f>
        <v>0</v>
      </c>
      <c r="BI281" s="226">
        <f>IF(N281="nulová",J281,0)</f>
        <v>0</v>
      </c>
      <c r="BJ281" s="19" t="s">
        <v>80</v>
      </c>
      <c r="BK281" s="226">
        <f>ROUND(I281*H281,2)</f>
        <v>0</v>
      </c>
      <c r="BL281" s="19" t="s">
        <v>302</v>
      </c>
      <c r="BM281" s="225" t="s">
        <v>4404</v>
      </c>
    </row>
    <row r="282" s="2" customFormat="1">
      <c r="A282" s="40"/>
      <c r="B282" s="41"/>
      <c r="C282" s="42"/>
      <c r="D282" s="227" t="s">
        <v>207</v>
      </c>
      <c r="E282" s="42"/>
      <c r="F282" s="228" t="s">
        <v>4405</v>
      </c>
      <c r="G282" s="42"/>
      <c r="H282" s="42"/>
      <c r="I282" s="229"/>
      <c r="J282" s="42"/>
      <c r="K282" s="42"/>
      <c r="L282" s="46"/>
      <c r="M282" s="230"/>
      <c r="N282" s="231"/>
      <c r="O282" s="86"/>
      <c r="P282" s="86"/>
      <c r="Q282" s="86"/>
      <c r="R282" s="86"/>
      <c r="S282" s="86"/>
      <c r="T282" s="87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T282" s="19" t="s">
        <v>207</v>
      </c>
      <c r="AU282" s="19" t="s">
        <v>82</v>
      </c>
    </row>
    <row r="283" s="2" customFormat="1" ht="49.05" customHeight="1">
      <c r="A283" s="40"/>
      <c r="B283" s="41"/>
      <c r="C283" s="214" t="s">
        <v>697</v>
      </c>
      <c r="D283" s="214" t="s">
        <v>200</v>
      </c>
      <c r="E283" s="215" t="s">
        <v>4406</v>
      </c>
      <c r="F283" s="216" t="s">
        <v>4407</v>
      </c>
      <c r="G283" s="217" t="s">
        <v>246</v>
      </c>
      <c r="H283" s="218">
        <v>3.9700000000000002</v>
      </c>
      <c r="I283" s="219"/>
      <c r="J283" s="220">
        <f>ROUND(I283*H283,2)</f>
        <v>0</v>
      </c>
      <c r="K283" s="216" t="s">
        <v>204</v>
      </c>
      <c r="L283" s="46"/>
      <c r="M283" s="221" t="s">
        <v>19</v>
      </c>
      <c r="N283" s="222" t="s">
        <v>44</v>
      </c>
      <c r="O283" s="86"/>
      <c r="P283" s="223">
        <f>O283*H283</f>
        <v>0</v>
      </c>
      <c r="Q283" s="223">
        <v>0</v>
      </c>
      <c r="R283" s="223">
        <f>Q283*H283</f>
        <v>0</v>
      </c>
      <c r="S283" s="223">
        <v>0</v>
      </c>
      <c r="T283" s="224">
        <f>S283*H283</f>
        <v>0</v>
      </c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R283" s="225" t="s">
        <v>302</v>
      </c>
      <c r="AT283" s="225" t="s">
        <v>200</v>
      </c>
      <c r="AU283" s="225" t="s">
        <v>82</v>
      </c>
      <c r="AY283" s="19" t="s">
        <v>198</v>
      </c>
      <c r="BE283" s="226">
        <f>IF(N283="základní",J283,0)</f>
        <v>0</v>
      </c>
      <c r="BF283" s="226">
        <f>IF(N283="snížená",J283,0)</f>
        <v>0</v>
      </c>
      <c r="BG283" s="226">
        <f>IF(N283="zákl. přenesená",J283,0)</f>
        <v>0</v>
      </c>
      <c r="BH283" s="226">
        <f>IF(N283="sníž. přenesená",J283,0)</f>
        <v>0</v>
      </c>
      <c r="BI283" s="226">
        <f>IF(N283="nulová",J283,0)</f>
        <v>0</v>
      </c>
      <c r="BJ283" s="19" t="s">
        <v>80</v>
      </c>
      <c r="BK283" s="226">
        <f>ROUND(I283*H283,2)</f>
        <v>0</v>
      </c>
      <c r="BL283" s="19" t="s">
        <v>302</v>
      </c>
      <c r="BM283" s="225" t="s">
        <v>4408</v>
      </c>
    </row>
    <row r="284" s="2" customFormat="1">
      <c r="A284" s="40"/>
      <c r="B284" s="41"/>
      <c r="C284" s="42"/>
      <c r="D284" s="227" t="s">
        <v>207</v>
      </c>
      <c r="E284" s="42"/>
      <c r="F284" s="228" t="s">
        <v>4409</v>
      </c>
      <c r="G284" s="42"/>
      <c r="H284" s="42"/>
      <c r="I284" s="229"/>
      <c r="J284" s="42"/>
      <c r="K284" s="42"/>
      <c r="L284" s="46"/>
      <c r="M284" s="230"/>
      <c r="N284" s="231"/>
      <c r="O284" s="86"/>
      <c r="P284" s="86"/>
      <c r="Q284" s="86"/>
      <c r="R284" s="86"/>
      <c r="S284" s="86"/>
      <c r="T284" s="87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T284" s="19" t="s">
        <v>207</v>
      </c>
      <c r="AU284" s="19" t="s">
        <v>82</v>
      </c>
    </row>
    <row r="285" s="12" customFormat="1" ht="22.8" customHeight="1">
      <c r="A285" s="12"/>
      <c r="B285" s="198"/>
      <c r="C285" s="199"/>
      <c r="D285" s="200" t="s">
        <v>72</v>
      </c>
      <c r="E285" s="212" t="s">
        <v>1514</v>
      </c>
      <c r="F285" s="212" t="s">
        <v>1515</v>
      </c>
      <c r="G285" s="199"/>
      <c r="H285" s="199"/>
      <c r="I285" s="202"/>
      <c r="J285" s="213">
        <f>BK285</f>
        <v>0</v>
      </c>
      <c r="K285" s="199"/>
      <c r="L285" s="204"/>
      <c r="M285" s="205"/>
      <c r="N285" s="206"/>
      <c r="O285" s="206"/>
      <c r="P285" s="207">
        <f>SUM(P286:P290)</f>
        <v>0</v>
      </c>
      <c r="Q285" s="206"/>
      <c r="R285" s="207">
        <f>SUM(R286:R290)</f>
        <v>0.0026994999999999996</v>
      </c>
      <c r="S285" s="206"/>
      <c r="T285" s="208">
        <f>SUM(T286:T290)</f>
        <v>0</v>
      </c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R285" s="209" t="s">
        <v>82</v>
      </c>
      <c r="AT285" s="210" t="s">
        <v>72</v>
      </c>
      <c r="AU285" s="210" t="s">
        <v>80</v>
      </c>
      <c r="AY285" s="209" t="s">
        <v>198</v>
      </c>
      <c r="BK285" s="211">
        <f>SUM(BK286:BK290)</f>
        <v>0</v>
      </c>
    </row>
    <row r="286" s="2" customFormat="1" ht="24.15" customHeight="1">
      <c r="A286" s="40"/>
      <c r="B286" s="41"/>
      <c r="C286" s="214" t="s">
        <v>701</v>
      </c>
      <c r="D286" s="214" t="s">
        <v>200</v>
      </c>
      <c r="E286" s="215" t="s">
        <v>4410</v>
      </c>
      <c r="F286" s="216" t="s">
        <v>4411</v>
      </c>
      <c r="G286" s="217" t="s">
        <v>2156</v>
      </c>
      <c r="H286" s="218">
        <v>40</v>
      </c>
      <c r="I286" s="219"/>
      <c r="J286" s="220">
        <f>ROUND(I286*H286,2)</f>
        <v>0</v>
      </c>
      <c r="K286" s="216" t="s">
        <v>204</v>
      </c>
      <c r="L286" s="46"/>
      <c r="M286" s="221" t="s">
        <v>19</v>
      </c>
      <c r="N286" s="222" t="s">
        <v>44</v>
      </c>
      <c r="O286" s="86"/>
      <c r="P286" s="223">
        <f>O286*H286</f>
        <v>0</v>
      </c>
      <c r="Q286" s="223">
        <v>6.7487499999999994E-05</v>
      </c>
      <c r="R286" s="223">
        <f>Q286*H286</f>
        <v>0.0026994999999999996</v>
      </c>
      <c r="S286" s="223">
        <v>0</v>
      </c>
      <c r="T286" s="224">
        <f>S286*H286</f>
        <v>0</v>
      </c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R286" s="225" t="s">
        <v>302</v>
      </c>
      <c r="AT286" s="225" t="s">
        <v>200</v>
      </c>
      <c r="AU286" s="225" t="s">
        <v>82</v>
      </c>
      <c r="AY286" s="19" t="s">
        <v>198</v>
      </c>
      <c r="BE286" s="226">
        <f>IF(N286="základní",J286,0)</f>
        <v>0</v>
      </c>
      <c r="BF286" s="226">
        <f>IF(N286="snížená",J286,0)</f>
        <v>0</v>
      </c>
      <c r="BG286" s="226">
        <f>IF(N286="zákl. přenesená",J286,0)</f>
        <v>0</v>
      </c>
      <c r="BH286" s="226">
        <f>IF(N286="sníž. přenesená",J286,0)</f>
        <v>0</v>
      </c>
      <c r="BI286" s="226">
        <f>IF(N286="nulová",J286,0)</f>
        <v>0</v>
      </c>
      <c r="BJ286" s="19" t="s">
        <v>80</v>
      </c>
      <c r="BK286" s="226">
        <f>ROUND(I286*H286,2)</f>
        <v>0</v>
      </c>
      <c r="BL286" s="19" t="s">
        <v>302</v>
      </c>
      <c r="BM286" s="225" t="s">
        <v>4412</v>
      </c>
    </row>
    <row r="287" s="2" customFormat="1">
      <c r="A287" s="40"/>
      <c r="B287" s="41"/>
      <c r="C287" s="42"/>
      <c r="D287" s="227" t="s">
        <v>207</v>
      </c>
      <c r="E287" s="42"/>
      <c r="F287" s="228" t="s">
        <v>4413</v>
      </c>
      <c r="G287" s="42"/>
      <c r="H287" s="42"/>
      <c r="I287" s="229"/>
      <c r="J287" s="42"/>
      <c r="K287" s="42"/>
      <c r="L287" s="46"/>
      <c r="M287" s="230"/>
      <c r="N287" s="231"/>
      <c r="O287" s="86"/>
      <c r="P287" s="86"/>
      <c r="Q287" s="86"/>
      <c r="R287" s="86"/>
      <c r="S287" s="86"/>
      <c r="T287" s="87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T287" s="19" t="s">
        <v>207</v>
      </c>
      <c r="AU287" s="19" t="s">
        <v>82</v>
      </c>
    </row>
    <row r="288" s="13" customFormat="1">
      <c r="A288" s="13"/>
      <c r="B288" s="232"/>
      <c r="C288" s="233"/>
      <c r="D288" s="234" t="s">
        <v>218</v>
      </c>
      <c r="E288" s="235" t="s">
        <v>19</v>
      </c>
      <c r="F288" s="236" t="s">
        <v>4414</v>
      </c>
      <c r="G288" s="233"/>
      <c r="H288" s="237">
        <v>30</v>
      </c>
      <c r="I288" s="238"/>
      <c r="J288" s="233"/>
      <c r="K288" s="233"/>
      <c r="L288" s="239"/>
      <c r="M288" s="240"/>
      <c r="N288" s="241"/>
      <c r="O288" s="241"/>
      <c r="P288" s="241"/>
      <c r="Q288" s="241"/>
      <c r="R288" s="241"/>
      <c r="S288" s="241"/>
      <c r="T288" s="242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43" t="s">
        <v>218</v>
      </c>
      <c r="AU288" s="243" t="s">
        <v>82</v>
      </c>
      <c r="AV288" s="13" t="s">
        <v>82</v>
      </c>
      <c r="AW288" s="13" t="s">
        <v>35</v>
      </c>
      <c r="AX288" s="13" t="s">
        <v>73</v>
      </c>
      <c r="AY288" s="243" t="s">
        <v>198</v>
      </c>
    </row>
    <row r="289" s="13" customFormat="1">
      <c r="A289" s="13"/>
      <c r="B289" s="232"/>
      <c r="C289" s="233"/>
      <c r="D289" s="234" t="s">
        <v>218</v>
      </c>
      <c r="E289" s="235" t="s">
        <v>19</v>
      </c>
      <c r="F289" s="236" t="s">
        <v>4415</v>
      </c>
      <c r="G289" s="233"/>
      <c r="H289" s="237">
        <v>10</v>
      </c>
      <c r="I289" s="238"/>
      <c r="J289" s="233"/>
      <c r="K289" s="233"/>
      <c r="L289" s="239"/>
      <c r="M289" s="240"/>
      <c r="N289" s="241"/>
      <c r="O289" s="241"/>
      <c r="P289" s="241"/>
      <c r="Q289" s="241"/>
      <c r="R289" s="241"/>
      <c r="S289" s="241"/>
      <c r="T289" s="242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43" t="s">
        <v>218</v>
      </c>
      <c r="AU289" s="243" t="s">
        <v>82</v>
      </c>
      <c r="AV289" s="13" t="s">
        <v>82</v>
      </c>
      <c r="AW289" s="13" t="s">
        <v>35</v>
      </c>
      <c r="AX289" s="13" t="s">
        <v>73</v>
      </c>
      <c r="AY289" s="243" t="s">
        <v>198</v>
      </c>
    </row>
    <row r="290" s="14" customFormat="1">
      <c r="A290" s="14"/>
      <c r="B290" s="244"/>
      <c r="C290" s="245"/>
      <c r="D290" s="234" t="s">
        <v>218</v>
      </c>
      <c r="E290" s="246" t="s">
        <v>19</v>
      </c>
      <c r="F290" s="247" t="s">
        <v>233</v>
      </c>
      <c r="G290" s="245"/>
      <c r="H290" s="248">
        <v>40</v>
      </c>
      <c r="I290" s="249"/>
      <c r="J290" s="245"/>
      <c r="K290" s="245"/>
      <c r="L290" s="250"/>
      <c r="M290" s="251"/>
      <c r="N290" s="252"/>
      <c r="O290" s="252"/>
      <c r="P290" s="252"/>
      <c r="Q290" s="252"/>
      <c r="R290" s="252"/>
      <c r="S290" s="252"/>
      <c r="T290" s="253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54" t="s">
        <v>218</v>
      </c>
      <c r="AU290" s="254" t="s">
        <v>82</v>
      </c>
      <c r="AV290" s="14" t="s">
        <v>205</v>
      </c>
      <c r="AW290" s="14" t="s">
        <v>35</v>
      </c>
      <c r="AX290" s="14" t="s">
        <v>80</v>
      </c>
      <c r="AY290" s="254" t="s">
        <v>198</v>
      </c>
    </row>
    <row r="291" s="12" customFormat="1" ht="22.8" customHeight="1">
      <c r="A291" s="12"/>
      <c r="B291" s="198"/>
      <c r="C291" s="199"/>
      <c r="D291" s="200" t="s">
        <v>72</v>
      </c>
      <c r="E291" s="212" t="s">
        <v>1813</v>
      </c>
      <c r="F291" s="212" t="s">
        <v>1814</v>
      </c>
      <c r="G291" s="199"/>
      <c r="H291" s="199"/>
      <c r="I291" s="202"/>
      <c r="J291" s="213">
        <f>BK291</f>
        <v>0</v>
      </c>
      <c r="K291" s="199"/>
      <c r="L291" s="204"/>
      <c r="M291" s="205"/>
      <c r="N291" s="206"/>
      <c r="O291" s="206"/>
      <c r="P291" s="207">
        <f>SUM(P292:P306)</f>
        <v>0</v>
      </c>
      <c r="Q291" s="206"/>
      <c r="R291" s="207">
        <f>SUM(R292:R306)</f>
        <v>0.0010014</v>
      </c>
      <c r="S291" s="206"/>
      <c r="T291" s="208">
        <f>SUM(T292:T306)</f>
        <v>0</v>
      </c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R291" s="209" t="s">
        <v>82</v>
      </c>
      <c r="AT291" s="210" t="s">
        <v>72</v>
      </c>
      <c r="AU291" s="210" t="s">
        <v>80</v>
      </c>
      <c r="AY291" s="209" t="s">
        <v>198</v>
      </c>
      <c r="BK291" s="211">
        <f>SUM(BK292:BK306)</f>
        <v>0</v>
      </c>
    </row>
    <row r="292" s="2" customFormat="1" ht="37.8" customHeight="1">
      <c r="A292" s="40"/>
      <c r="B292" s="41"/>
      <c r="C292" s="214" t="s">
        <v>706</v>
      </c>
      <c r="D292" s="214" t="s">
        <v>200</v>
      </c>
      <c r="E292" s="215" t="s">
        <v>4416</v>
      </c>
      <c r="F292" s="216" t="s">
        <v>4417</v>
      </c>
      <c r="G292" s="217" t="s">
        <v>203</v>
      </c>
      <c r="H292" s="218">
        <v>3</v>
      </c>
      <c r="I292" s="219"/>
      <c r="J292" s="220">
        <f>ROUND(I292*H292,2)</f>
        <v>0</v>
      </c>
      <c r="K292" s="216" t="s">
        <v>204</v>
      </c>
      <c r="L292" s="46"/>
      <c r="M292" s="221" t="s">
        <v>19</v>
      </c>
      <c r="N292" s="222" t="s">
        <v>44</v>
      </c>
      <c r="O292" s="86"/>
      <c r="P292" s="223">
        <f>O292*H292</f>
        <v>0</v>
      </c>
      <c r="Q292" s="223">
        <v>6.7000000000000002E-05</v>
      </c>
      <c r="R292" s="223">
        <f>Q292*H292</f>
        <v>0.00020100000000000001</v>
      </c>
      <c r="S292" s="223">
        <v>0</v>
      </c>
      <c r="T292" s="224">
        <f>S292*H292</f>
        <v>0</v>
      </c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R292" s="225" t="s">
        <v>302</v>
      </c>
      <c r="AT292" s="225" t="s">
        <v>200</v>
      </c>
      <c r="AU292" s="225" t="s">
        <v>82</v>
      </c>
      <c r="AY292" s="19" t="s">
        <v>198</v>
      </c>
      <c r="BE292" s="226">
        <f>IF(N292="základní",J292,0)</f>
        <v>0</v>
      </c>
      <c r="BF292" s="226">
        <f>IF(N292="snížená",J292,0)</f>
        <v>0</v>
      </c>
      <c r="BG292" s="226">
        <f>IF(N292="zákl. přenesená",J292,0)</f>
        <v>0</v>
      </c>
      <c r="BH292" s="226">
        <f>IF(N292="sníž. přenesená",J292,0)</f>
        <v>0</v>
      </c>
      <c r="BI292" s="226">
        <f>IF(N292="nulová",J292,0)</f>
        <v>0</v>
      </c>
      <c r="BJ292" s="19" t="s">
        <v>80</v>
      </c>
      <c r="BK292" s="226">
        <f>ROUND(I292*H292,2)</f>
        <v>0</v>
      </c>
      <c r="BL292" s="19" t="s">
        <v>302</v>
      </c>
      <c r="BM292" s="225" t="s">
        <v>4418</v>
      </c>
    </row>
    <row r="293" s="2" customFormat="1">
      <c r="A293" s="40"/>
      <c r="B293" s="41"/>
      <c r="C293" s="42"/>
      <c r="D293" s="227" t="s">
        <v>207</v>
      </c>
      <c r="E293" s="42"/>
      <c r="F293" s="228" t="s">
        <v>4419</v>
      </c>
      <c r="G293" s="42"/>
      <c r="H293" s="42"/>
      <c r="I293" s="229"/>
      <c r="J293" s="42"/>
      <c r="K293" s="42"/>
      <c r="L293" s="46"/>
      <c r="M293" s="230"/>
      <c r="N293" s="231"/>
      <c r="O293" s="86"/>
      <c r="P293" s="86"/>
      <c r="Q293" s="86"/>
      <c r="R293" s="86"/>
      <c r="S293" s="86"/>
      <c r="T293" s="87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T293" s="19" t="s">
        <v>207</v>
      </c>
      <c r="AU293" s="19" t="s">
        <v>82</v>
      </c>
    </row>
    <row r="294" s="13" customFormat="1">
      <c r="A294" s="13"/>
      <c r="B294" s="232"/>
      <c r="C294" s="233"/>
      <c r="D294" s="234" t="s">
        <v>218</v>
      </c>
      <c r="E294" s="235" t="s">
        <v>19</v>
      </c>
      <c r="F294" s="236" t="s">
        <v>4420</v>
      </c>
      <c r="G294" s="233"/>
      <c r="H294" s="237">
        <v>2</v>
      </c>
      <c r="I294" s="238"/>
      <c r="J294" s="233"/>
      <c r="K294" s="233"/>
      <c r="L294" s="239"/>
      <c r="M294" s="240"/>
      <c r="N294" s="241"/>
      <c r="O294" s="241"/>
      <c r="P294" s="241"/>
      <c r="Q294" s="241"/>
      <c r="R294" s="241"/>
      <c r="S294" s="241"/>
      <c r="T294" s="242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43" t="s">
        <v>218</v>
      </c>
      <c r="AU294" s="243" t="s">
        <v>82</v>
      </c>
      <c r="AV294" s="13" t="s">
        <v>82</v>
      </c>
      <c r="AW294" s="13" t="s">
        <v>35</v>
      </c>
      <c r="AX294" s="13" t="s">
        <v>73</v>
      </c>
      <c r="AY294" s="243" t="s">
        <v>198</v>
      </c>
    </row>
    <row r="295" s="13" customFormat="1">
      <c r="A295" s="13"/>
      <c r="B295" s="232"/>
      <c r="C295" s="233"/>
      <c r="D295" s="234" t="s">
        <v>218</v>
      </c>
      <c r="E295" s="235" t="s">
        <v>19</v>
      </c>
      <c r="F295" s="236" t="s">
        <v>4421</v>
      </c>
      <c r="G295" s="233"/>
      <c r="H295" s="237">
        <v>1</v>
      </c>
      <c r="I295" s="238"/>
      <c r="J295" s="233"/>
      <c r="K295" s="233"/>
      <c r="L295" s="239"/>
      <c r="M295" s="240"/>
      <c r="N295" s="241"/>
      <c r="O295" s="241"/>
      <c r="P295" s="241"/>
      <c r="Q295" s="241"/>
      <c r="R295" s="241"/>
      <c r="S295" s="241"/>
      <c r="T295" s="242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243" t="s">
        <v>218</v>
      </c>
      <c r="AU295" s="243" t="s">
        <v>82</v>
      </c>
      <c r="AV295" s="13" t="s">
        <v>82</v>
      </c>
      <c r="AW295" s="13" t="s">
        <v>35</v>
      </c>
      <c r="AX295" s="13" t="s">
        <v>73</v>
      </c>
      <c r="AY295" s="243" t="s">
        <v>198</v>
      </c>
    </row>
    <row r="296" s="14" customFormat="1">
      <c r="A296" s="14"/>
      <c r="B296" s="244"/>
      <c r="C296" s="245"/>
      <c r="D296" s="234" t="s">
        <v>218</v>
      </c>
      <c r="E296" s="246" t="s">
        <v>19</v>
      </c>
      <c r="F296" s="247" t="s">
        <v>233</v>
      </c>
      <c r="G296" s="245"/>
      <c r="H296" s="248">
        <v>3</v>
      </c>
      <c r="I296" s="249"/>
      <c r="J296" s="245"/>
      <c r="K296" s="245"/>
      <c r="L296" s="250"/>
      <c r="M296" s="251"/>
      <c r="N296" s="252"/>
      <c r="O296" s="252"/>
      <c r="P296" s="252"/>
      <c r="Q296" s="252"/>
      <c r="R296" s="252"/>
      <c r="S296" s="252"/>
      <c r="T296" s="253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54" t="s">
        <v>218</v>
      </c>
      <c r="AU296" s="254" t="s">
        <v>82</v>
      </c>
      <c r="AV296" s="14" t="s">
        <v>205</v>
      </c>
      <c r="AW296" s="14" t="s">
        <v>35</v>
      </c>
      <c r="AX296" s="14" t="s">
        <v>80</v>
      </c>
      <c r="AY296" s="254" t="s">
        <v>198</v>
      </c>
    </row>
    <row r="297" s="2" customFormat="1" ht="24.15" customHeight="1">
      <c r="A297" s="40"/>
      <c r="B297" s="41"/>
      <c r="C297" s="214" t="s">
        <v>711</v>
      </c>
      <c r="D297" s="214" t="s">
        <v>200</v>
      </c>
      <c r="E297" s="215" t="s">
        <v>4422</v>
      </c>
      <c r="F297" s="216" t="s">
        <v>4423</v>
      </c>
      <c r="G297" s="217" t="s">
        <v>203</v>
      </c>
      <c r="H297" s="218">
        <v>3</v>
      </c>
      <c r="I297" s="219"/>
      <c r="J297" s="220">
        <f>ROUND(I297*H297,2)</f>
        <v>0</v>
      </c>
      <c r="K297" s="216" t="s">
        <v>204</v>
      </c>
      <c r="L297" s="46"/>
      <c r="M297" s="221" t="s">
        <v>19</v>
      </c>
      <c r="N297" s="222" t="s">
        <v>44</v>
      </c>
      <c r="O297" s="86"/>
      <c r="P297" s="223">
        <f>O297*H297</f>
        <v>0</v>
      </c>
      <c r="Q297" s="223">
        <v>0.00014375</v>
      </c>
      <c r="R297" s="223">
        <f>Q297*H297</f>
        <v>0.00043124999999999999</v>
      </c>
      <c r="S297" s="223">
        <v>0</v>
      </c>
      <c r="T297" s="224">
        <f>S297*H297</f>
        <v>0</v>
      </c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R297" s="225" t="s">
        <v>302</v>
      </c>
      <c r="AT297" s="225" t="s">
        <v>200</v>
      </c>
      <c r="AU297" s="225" t="s">
        <v>82</v>
      </c>
      <c r="AY297" s="19" t="s">
        <v>198</v>
      </c>
      <c r="BE297" s="226">
        <f>IF(N297="základní",J297,0)</f>
        <v>0</v>
      </c>
      <c r="BF297" s="226">
        <f>IF(N297="snížená",J297,0)</f>
        <v>0</v>
      </c>
      <c r="BG297" s="226">
        <f>IF(N297="zákl. přenesená",J297,0)</f>
        <v>0</v>
      </c>
      <c r="BH297" s="226">
        <f>IF(N297="sníž. přenesená",J297,0)</f>
        <v>0</v>
      </c>
      <c r="BI297" s="226">
        <f>IF(N297="nulová",J297,0)</f>
        <v>0</v>
      </c>
      <c r="BJ297" s="19" t="s">
        <v>80</v>
      </c>
      <c r="BK297" s="226">
        <f>ROUND(I297*H297,2)</f>
        <v>0</v>
      </c>
      <c r="BL297" s="19" t="s">
        <v>302</v>
      </c>
      <c r="BM297" s="225" t="s">
        <v>4424</v>
      </c>
    </row>
    <row r="298" s="2" customFormat="1">
      <c r="A298" s="40"/>
      <c r="B298" s="41"/>
      <c r="C298" s="42"/>
      <c r="D298" s="227" t="s">
        <v>207</v>
      </c>
      <c r="E298" s="42"/>
      <c r="F298" s="228" t="s">
        <v>4425</v>
      </c>
      <c r="G298" s="42"/>
      <c r="H298" s="42"/>
      <c r="I298" s="229"/>
      <c r="J298" s="42"/>
      <c r="K298" s="42"/>
      <c r="L298" s="46"/>
      <c r="M298" s="230"/>
      <c r="N298" s="231"/>
      <c r="O298" s="86"/>
      <c r="P298" s="86"/>
      <c r="Q298" s="86"/>
      <c r="R298" s="86"/>
      <c r="S298" s="86"/>
      <c r="T298" s="87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T298" s="19" t="s">
        <v>207</v>
      </c>
      <c r="AU298" s="19" t="s">
        <v>82</v>
      </c>
    </row>
    <row r="299" s="13" customFormat="1">
      <c r="A299" s="13"/>
      <c r="B299" s="232"/>
      <c r="C299" s="233"/>
      <c r="D299" s="234" t="s">
        <v>218</v>
      </c>
      <c r="E299" s="235" t="s">
        <v>19</v>
      </c>
      <c r="F299" s="236" t="s">
        <v>4420</v>
      </c>
      <c r="G299" s="233"/>
      <c r="H299" s="237">
        <v>2</v>
      </c>
      <c r="I299" s="238"/>
      <c r="J299" s="233"/>
      <c r="K299" s="233"/>
      <c r="L299" s="239"/>
      <c r="M299" s="240"/>
      <c r="N299" s="241"/>
      <c r="O299" s="241"/>
      <c r="P299" s="241"/>
      <c r="Q299" s="241"/>
      <c r="R299" s="241"/>
      <c r="S299" s="241"/>
      <c r="T299" s="242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43" t="s">
        <v>218</v>
      </c>
      <c r="AU299" s="243" t="s">
        <v>82</v>
      </c>
      <c r="AV299" s="13" t="s">
        <v>82</v>
      </c>
      <c r="AW299" s="13" t="s">
        <v>35</v>
      </c>
      <c r="AX299" s="13" t="s">
        <v>73</v>
      </c>
      <c r="AY299" s="243" t="s">
        <v>198</v>
      </c>
    </row>
    <row r="300" s="13" customFormat="1">
      <c r="A300" s="13"/>
      <c r="B300" s="232"/>
      <c r="C300" s="233"/>
      <c r="D300" s="234" t="s">
        <v>218</v>
      </c>
      <c r="E300" s="235" t="s">
        <v>19</v>
      </c>
      <c r="F300" s="236" t="s">
        <v>4426</v>
      </c>
      <c r="G300" s="233"/>
      <c r="H300" s="237">
        <v>1</v>
      </c>
      <c r="I300" s="238"/>
      <c r="J300" s="233"/>
      <c r="K300" s="233"/>
      <c r="L300" s="239"/>
      <c r="M300" s="240"/>
      <c r="N300" s="241"/>
      <c r="O300" s="241"/>
      <c r="P300" s="241"/>
      <c r="Q300" s="241"/>
      <c r="R300" s="241"/>
      <c r="S300" s="241"/>
      <c r="T300" s="242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43" t="s">
        <v>218</v>
      </c>
      <c r="AU300" s="243" t="s">
        <v>82</v>
      </c>
      <c r="AV300" s="13" t="s">
        <v>82</v>
      </c>
      <c r="AW300" s="13" t="s">
        <v>35</v>
      </c>
      <c r="AX300" s="13" t="s">
        <v>73</v>
      </c>
      <c r="AY300" s="243" t="s">
        <v>198</v>
      </c>
    </row>
    <row r="301" s="14" customFormat="1">
      <c r="A301" s="14"/>
      <c r="B301" s="244"/>
      <c r="C301" s="245"/>
      <c r="D301" s="234" t="s">
        <v>218</v>
      </c>
      <c r="E301" s="246" t="s">
        <v>19</v>
      </c>
      <c r="F301" s="247" t="s">
        <v>233</v>
      </c>
      <c r="G301" s="245"/>
      <c r="H301" s="248">
        <v>3</v>
      </c>
      <c r="I301" s="249"/>
      <c r="J301" s="245"/>
      <c r="K301" s="245"/>
      <c r="L301" s="250"/>
      <c r="M301" s="251"/>
      <c r="N301" s="252"/>
      <c r="O301" s="252"/>
      <c r="P301" s="252"/>
      <c r="Q301" s="252"/>
      <c r="R301" s="252"/>
      <c r="S301" s="252"/>
      <c r="T301" s="253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T301" s="254" t="s">
        <v>218</v>
      </c>
      <c r="AU301" s="254" t="s">
        <v>82</v>
      </c>
      <c r="AV301" s="14" t="s">
        <v>205</v>
      </c>
      <c r="AW301" s="14" t="s">
        <v>35</v>
      </c>
      <c r="AX301" s="14" t="s">
        <v>80</v>
      </c>
      <c r="AY301" s="254" t="s">
        <v>198</v>
      </c>
    </row>
    <row r="302" s="2" customFormat="1" ht="24.15" customHeight="1">
      <c r="A302" s="40"/>
      <c r="B302" s="41"/>
      <c r="C302" s="214" t="s">
        <v>716</v>
      </c>
      <c r="D302" s="214" t="s">
        <v>200</v>
      </c>
      <c r="E302" s="215" t="s">
        <v>4427</v>
      </c>
      <c r="F302" s="216" t="s">
        <v>4428</v>
      </c>
      <c r="G302" s="217" t="s">
        <v>203</v>
      </c>
      <c r="H302" s="218">
        <v>3</v>
      </c>
      <c r="I302" s="219"/>
      <c r="J302" s="220">
        <f>ROUND(I302*H302,2)</f>
        <v>0</v>
      </c>
      <c r="K302" s="216" t="s">
        <v>204</v>
      </c>
      <c r="L302" s="46"/>
      <c r="M302" s="221" t="s">
        <v>19</v>
      </c>
      <c r="N302" s="222" t="s">
        <v>44</v>
      </c>
      <c r="O302" s="86"/>
      <c r="P302" s="223">
        <f>O302*H302</f>
        <v>0</v>
      </c>
      <c r="Q302" s="223">
        <v>0.00012305000000000001</v>
      </c>
      <c r="R302" s="223">
        <f>Q302*H302</f>
        <v>0.00036915000000000006</v>
      </c>
      <c r="S302" s="223">
        <v>0</v>
      </c>
      <c r="T302" s="224">
        <f>S302*H302</f>
        <v>0</v>
      </c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R302" s="225" t="s">
        <v>302</v>
      </c>
      <c r="AT302" s="225" t="s">
        <v>200</v>
      </c>
      <c r="AU302" s="225" t="s">
        <v>82</v>
      </c>
      <c r="AY302" s="19" t="s">
        <v>198</v>
      </c>
      <c r="BE302" s="226">
        <f>IF(N302="základní",J302,0)</f>
        <v>0</v>
      </c>
      <c r="BF302" s="226">
        <f>IF(N302="snížená",J302,0)</f>
        <v>0</v>
      </c>
      <c r="BG302" s="226">
        <f>IF(N302="zákl. přenesená",J302,0)</f>
        <v>0</v>
      </c>
      <c r="BH302" s="226">
        <f>IF(N302="sníž. přenesená",J302,0)</f>
        <v>0</v>
      </c>
      <c r="BI302" s="226">
        <f>IF(N302="nulová",J302,0)</f>
        <v>0</v>
      </c>
      <c r="BJ302" s="19" t="s">
        <v>80</v>
      </c>
      <c r="BK302" s="226">
        <f>ROUND(I302*H302,2)</f>
        <v>0</v>
      </c>
      <c r="BL302" s="19" t="s">
        <v>302</v>
      </c>
      <c r="BM302" s="225" t="s">
        <v>4429</v>
      </c>
    </row>
    <row r="303" s="2" customFormat="1">
      <c r="A303" s="40"/>
      <c r="B303" s="41"/>
      <c r="C303" s="42"/>
      <c r="D303" s="227" t="s">
        <v>207</v>
      </c>
      <c r="E303" s="42"/>
      <c r="F303" s="228" t="s">
        <v>4430</v>
      </c>
      <c r="G303" s="42"/>
      <c r="H303" s="42"/>
      <c r="I303" s="229"/>
      <c r="J303" s="42"/>
      <c r="K303" s="42"/>
      <c r="L303" s="46"/>
      <c r="M303" s="230"/>
      <c r="N303" s="231"/>
      <c r="O303" s="86"/>
      <c r="P303" s="86"/>
      <c r="Q303" s="86"/>
      <c r="R303" s="86"/>
      <c r="S303" s="86"/>
      <c r="T303" s="87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T303" s="19" t="s">
        <v>207</v>
      </c>
      <c r="AU303" s="19" t="s">
        <v>82</v>
      </c>
    </row>
    <row r="304" s="13" customFormat="1">
      <c r="A304" s="13"/>
      <c r="B304" s="232"/>
      <c r="C304" s="233"/>
      <c r="D304" s="234" t="s">
        <v>218</v>
      </c>
      <c r="E304" s="235" t="s">
        <v>19</v>
      </c>
      <c r="F304" s="236" t="s">
        <v>4420</v>
      </c>
      <c r="G304" s="233"/>
      <c r="H304" s="237">
        <v>2</v>
      </c>
      <c r="I304" s="238"/>
      <c r="J304" s="233"/>
      <c r="K304" s="233"/>
      <c r="L304" s="239"/>
      <c r="M304" s="240"/>
      <c r="N304" s="241"/>
      <c r="O304" s="241"/>
      <c r="P304" s="241"/>
      <c r="Q304" s="241"/>
      <c r="R304" s="241"/>
      <c r="S304" s="241"/>
      <c r="T304" s="242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43" t="s">
        <v>218</v>
      </c>
      <c r="AU304" s="243" t="s">
        <v>82</v>
      </c>
      <c r="AV304" s="13" t="s">
        <v>82</v>
      </c>
      <c r="AW304" s="13" t="s">
        <v>35</v>
      </c>
      <c r="AX304" s="13" t="s">
        <v>73</v>
      </c>
      <c r="AY304" s="243" t="s">
        <v>198</v>
      </c>
    </row>
    <row r="305" s="13" customFormat="1">
      <c r="A305" s="13"/>
      <c r="B305" s="232"/>
      <c r="C305" s="233"/>
      <c r="D305" s="234" t="s">
        <v>218</v>
      </c>
      <c r="E305" s="235" t="s">
        <v>19</v>
      </c>
      <c r="F305" s="236" t="s">
        <v>4426</v>
      </c>
      <c r="G305" s="233"/>
      <c r="H305" s="237">
        <v>1</v>
      </c>
      <c r="I305" s="238"/>
      <c r="J305" s="233"/>
      <c r="K305" s="233"/>
      <c r="L305" s="239"/>
      <c r="M305" s="240"/>
      <c r="N305" s="241"/>
      <c r="O305" s="241"/>
      <c r="P305" s="241"/>
      <c r="Q305" s="241"/>
      <c r="R305" s="241"/>
      <c r="S305" s="241"/>
      <c r="T305" s="242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43" t="s">
        <v>218</v>
      </c>
      <c r="AU305" s="243" t="s">
        <v>82</v>
      </c>
      <c r="AV305" s="13" t="s">
        <v>82</v>
      </c>
      <c r="AW305" s="13" t="s">
        <v>35</v>
      </c>
      <c r="AX305" s="13" t="s">
        <v>73</v>
      </c>
      <c r="AY305" s="243" t="s">
        <v>198</v>
      </c>
    </row>
    <row r="306" s="14" customFormat="1">
      <c r="A306" s="14"/>
      <c r="B306" s="244"/>
      <c r="C306" s="245"/>
      <c r="D306" s="234" t="s">
        <v>218</v>
      </c>
      <c r="E306" s="246" t="s">
        <v>19</v>
      </c>
      <c r="F306" s="247" t="s">
        <v>233</v>
      </c>
      <c r="G306" s="245"/>
      <c r="H306" s="248">
        <v>3</v>
      </c>
      <c r="I306" s="249"/>
      <c r="J306" s="245"/>
      <c r="K306" s="245"/>
      <c r="L306" s="250"/>
      <c r="M306" s="251"/>
      <c r="N306" s="252"/>
      <c r="O306" s="252"/>
      <c r="P306" s="252"/>
      <c r="Q306" s="252"/>
      <c r="R306" s="252"/>
      <c r="S306" s="252"/>
      <c r="T306" s="253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54" t="s">
        <v>218</v>
      </c>
      <c r="AU306" s="254" t="s">
        <v>82</v>
      </c>
      <c r="AV306" s="14" t="s">
        <v>205</v>
      </c>
      <c r="AW306" s="14" t="s">
        <v>35</v>
      </c>
      <c r="AX306" s="14" t="s">
        <v>80</v>
      </c>
      <c r="AY306" s="254" t="s">
        <v>198</v>
      </c>
    </row>
    <row r="307" s="12" customFormat="1" ht="25.92" customHeight="1">
      <c r="A307" s="12"/>
      <c r="B307" s="198"/>
      <c r="C307" s="199"/>
      <c r="D307" s="200" t="s">
        <v>72</v>
      </c>
      <c r="E307" s="201" t="s">
        <v>243</v>
      </c>
      <c r="F307" s="201" t="s">
        <v>4431</v>
      </c>
      <c r="G307" s="199"/>
      <c r="H307" s="199"/>
      <c r="I307" s="202"/>
      <c r="J307" s="203">
        <f>BK307</f>
        <v>0</v>
      </c>
      <c r="K307" s="199"/>
      <c r="L307" s="204"/>
      <c r="M307" s="205"/>
      <c r="N307" s="206"/>
      <c r="O307" s="206"/>
      <c r="P307" s="207">
        <f>P308+P321</f>
        <v>0</v>
      </c>
      <c r="Q307" s="206"/>
      <c r="R307" s="207">
        <f>R308+R321</f>
        <v>0.0022499999999999998</v>
      </c>
      <c r="S307" s="206"/>
      <c r="T307" s="208">
        <f>T308+T321</f>
        <v>0</v>
      </c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R307" s="209" t="s">
        <v>213</v>
      </c>
      <c r="AT307" s="210" t="s">
        <v>72</v>
      </c>
      <c r="AU307" s="210" t="s">
        <v>73</v>
      </c>
      <c r="AY307" s="209" t="s">
        <v>198</v>
      </c>
      <c r="BK307" s="211">
        <f>BK308+BK321</f>
        <v>0</v>
      </c>
    </row>
    <row r="308" s="12" customFormat="1" ht="22.8" customHeight="1">
      <c r="A308" s="12"/>
      <c r="B308" s="198"/>
      <c r="C308" s="199"/>
      <c r="D308" s="200" t="s">
        <v>72</v>
      </c>
      <c r="E308" s="212" t="s">
        <v>4432</v>
      </c>
      <c r="F308" s="212" t="s">
        <v>4433</v>
      </c>
      <c r="G308" s="199"/>
      <c r="H308" s="199"/>
      <c r="I308" s="202"/>
      <c r="J308" s="213">
        <f>BK308</f>
        <v>0</v>
      </c>
      <c r="K308" s="199"/>
      <c r="L308" s="204"/>
      <c r="M308" s="205"/>
      <c r="N308" s="206"/>
      <c r="O308" s="206"/>
      <c r="P308" s="207">
        <f>SUM(P309:P320)</f>
        <v>0</v>
      </c>
      <c r="Q308" s="206"/>
      <c r="R308" s="207">
        <f>SUM(R309:R320)</f>
        <v>0.0022499999999999998</v>
      </c>
      <c r="S308" s="206"/>
      <c r="T308" s="208">
        <f>SUM(T309:T320)</f>
        <v>0</v>
      </c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R308" s="209" t="s">
        <v>213</v>
      </c>
      <c r="AT308" s="210" t="s">
        <v>72</v>
      </c>
      <c r="AU308" s="210" t="s">
        <v>80</v>
      </c>
      <c r="AY308" s="209" t="s">
        <v>198</v>
      </c>
      <c r="BK308" s="211">
        <f>SUM(BK309:BK320)</f>
        <v>0</v>
      </c>
    </row>
    <row r="309" s="2" customFormat="1" ht="24.15" customHeight="1">
      <c r="A309" s="40"/>
      <c r="B309" s="41"/>
      <c r="C309" s="214" t="s">
        <v>721</v>
      </c>
      <c r="D309" s="214" t="s">
        <v>200</v>
      </c>
      <c r="E309" s="215" t="s">
        <v>4434</v>
      </c>
      <c r="F309" s="216" t="s">
        <v>4435</v>
      </c>
      <c r="G309" s="217" t="s">
        <v>2156</v>
      </c>
      <c r="H309" s="218">
        <v>30</v>
      </c>
      <c r="I309" s="219"/>
      <c r="J309" s="220">
        <f>ROUND(I309*H309,2)</f>
        <v>0</v>
      </c>
      <c r="K309" s="216" t="s">
        <v>204</v>
      </c>
      <c r="L309" s="46"/>
      <c r="M309" s="221" t="s">
        <v>19</v>
      </c>
      <c r="N309" s="222" t="s">
        <v>44</v>
      </c>
      <c r="O309" s="86"/>
      <c r="P309" s="223">
        <f>O309*H309</f>
        <v>0</v>
      </c>
      <c r="Q309" s="223">
        <v>7.4999999999999993E-05</v>
      </c>
      <c r="R309" s="223">
        <f>Q309*H309</f>
        <v>0.0022499999999999998</v>
      </c>
      <c r="S309" s="223">
        <v>0</v>
      </c>
      <c r="T309" s="224">
        <f>S309*H309</f>
        <v>0</v>
      </c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R309" s="225" t="s">
        <v>302</v>
      </c>
      <c r="AT309" s="225" t="s">
        <v>200</v>
      </c>
      <c r="AU309" s="225" t="s">
        <v>82</v>
      </c>
      <c r="AY309" s="19" t="s">
        <v>198</v>
      </c>
      <c r="BE309" s="226">
        <f>IF(N309="základní",J309,0)</f>
        <v>0</v>
      </c>
      <c r="BF309" s="226">
        <f>IF(N309="snížená",J309,0)</f>
        <v>0</v>
      </c>
      <c r="BG309" s="226">
        <f>IF(N309="zákl. přenesená",J309,0)</f>
        <v>0</v>
      </c>
      <c r="BH309" s="226">
        <f>IF(N309="sníž. přenesená",J309,0)</f>
        <v>0</v>
      </c>
      <c r="BI309" s="226">
        <f>IF(N309="nulová",J309,0)</f>
        <v>0</v>
      </c>
      <c r="BJ309" s="19" t="s">
        <v>80</v>
      </c>
      <c r="BK309" s="226">
        <f>ROUND(I309*H309,2)</f>
        <v>0</v>
      </c>
      <c r="BL309" s="19" t="s">
        <v>302</v>
      </c>
      <c r="BM309" s="225" t="s">
        <v>4436</v>
      </c>
    </row>
    <row r="310" s="2" customFormat="1">
      <c r="A310" s="40"/>
      <c r="B310" s="41"/>
      <c r="C310" s="42"/>
      <c r="D310" s="227" t="s">
        <v>207</v>
      </c>
      <c r="E310" s="42"/>
      <c r="F310" s="228" t="s">
        <v>4437</v>
      </c>
      <c r="G310" s="42"/>
      <c r="H310" s="42"/>
      <c r="I310" s="229"/>
      <c r="J310" s="42"/>
      <c r="K310" s="42"/>
      <c r="L310" s="46"/>
      <c r="M310" s="230"/>
      <c r="N310" s="231"/>
      <c r="O310" s="86"/>
      <c r="P310" s="86"/>
      <c r="Q310" s="86"/>
      <c r="R310" s="86"/>
      <c r="S310" s="86"/>
      <c r="T310" s="87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T310" s="19" t="s">
        <v>207</v>
      </c>
      <c r="AU310" s="19" t="s">
        <v>82</v>
      </c>
    </row>
    <row r="311" s="2" customFormat="1" ht="16.5" customHeight="1">
      <c r="A311" s="40"/>
      <c r="B311" s="41"/>
      <c r="C311" s="214" t="s">
        <v>726</v>
      </c>
      <c r="D311" s="214" t="s">
        <v>200</v>
      </c>
      <c r="E311" s="215" t="s">
        <v>4438</v>
      </c>
      <c r="F311" s="216" t="s">
        <v>4439</v>
      </c>
      <c r="G311" s="217" t="s">
        <v>237</v>
      </c>
      <c r="H311" s="218">
        <v>4789.3900000000003</v>
      </c>
      <c r="I311" s="219"/>
      <c r="J311" s="220">
        <f>ROUND(I311*H311,2)</f>
        <v>0</v>
      </c>
      <c r="K311" s="216" t="s">
        <v>204</v>
      </c>
      <c r="L311" s="46"/>
      <c r="M311" s="221" t="s">
        <v>19</v>
      </c>
      <c r="N311" s="222" t="s">
        <v>44</v>
      </c>
      <c r="O311" s="86"/>
      <c r="P311" s="223">
        <f>O311*H311</f>
        <v>0</v>
      </c>
      <c r="Q311" s="223">
        <v>0</v>
      </c>
      <c r="R311" s="223">
        <f>Q311*H311</f>
        <v>0</v>
      </c>
      <c r="S311" s="223">
        <v>0</v>
      </c>
      <c r="T311" s="224">
        <f>S311*H311</f>
        <v>0</v>
      </c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R311" s="225" t="s">
        <v>656</v>
      </c>
      <c r="AT311" s="225" t="s">
        <v>200</v>
      </c>
      <c r="AU311" s="225" t="s">
        <v>82</v>
      </c>
      <c r="AY311" s="19" t="s">
        <v>198</v>
      </c>
      <c r="BE311" s="226">
        <f>IF(N311="základní",J311,0)</f>
        <v>0</v>
      </c>
      <c r="BF311" s="226">
        <f>IF(N311="snížená",J311,0)</f>
        <v>0</v>
      </c>
      <c r="BG311" s="226">
        <f>IF(N311="zákl. přenesená",J311,0)</f>
        <v>0</v>
      </c>
      <c r="BH311" s="226">
        <f>IF(N311="sníž. přenesená",J311,0)</f>
        <v>0</v>
      </c>
      <c r="BI311" s="226">
        <f>IF(N311="nulová",J311,0)</f>
        <v>0</v>
      </c>
      <c r="BJ311" s="19" t="s">
        <v>80</v>
      </c>
      <c r="BK311" s="226">
        <f>ROUND(I311*H311,2)</f>
        <v>0</v>
      </c>
      <c r="BL311" s="19" t="s">
        <v>656</v>
      </c>
      <c r="BM311" s="225" t="s">
        <v>4440</v>
      </c>
    </row>
    <row r="312" s="2" customFormat="1">
      <c r="A312" s="40"/>
      <c r="B312" s="41"/>
      <c r="C312" s="42"/>
      <c r="D312" s="227" t="s">
        <v>207</v>
      </c>
      <c r="E312" s="42"/>
      <c r="F312" s="228" t="s">
        <v>4441</v>
      </c>
      <c r="G312" s="42"/>
      <c r="H312" s="42"/>
      <c r="I312" s="229"/>
      <c r="J312" s="42"/>
      <c r="K312" s="42"/>
      <c r="L312" s="46"/>
      <c r="M312" s="230"/>
      <c r="N312" s="231"/>
      <c r="O312" s="86"/>
      <c r="P312" s="86"/>
      <c r="Q312" s="86"/>
      <c r="R312" s="86"/>
      <c r="S312" s="86"/>
      <c r="T312" s="87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T312" s="19" t="s">
        <v>207</v>
      </c>
      <c r="AU312" s="19" t="s">
        <v>82</v>
      </c>
    </row>
    <row r="313" s="13" customFormat="1">
      <c r="A313" s="13"/>
      <c r="B313" s="232"/>
      <c r="C313" s="233"/>
      <c r="D313" s="234" t="s">
        <v>218</v>
      </c>
      <c r="E313" s="235" t="s">
        <v>19</v>
      </c>
      <c r="F313" s="236" t="s">
        <v>4442</v>
      </c>
      <c r="G313" s="233"/>
      <c r="H313" s="237">
        <v>353</v>
      </c>
      <c r="I313" s="238"/>
      <c r="J313" s="233"/>
      <c r="K313" s="233"/>
      <c r="L313" s="239"/>
      <c r="M313" s="240"/>
      <c r="N313" s="241"/>
      <c r="O313" s="241"/>
      <c r="P313" s="241"/>
      <c r="Q313" s="241"/>
      <c r="R313" s="241"/>
      <c r="S313" s="241"/>
      <c r="T313" s="242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43" t="s">
        <v>218</v>
      </c>
      <c r="AU313" s="243" t="s">
        <v>82</v>
      </c>
      <c r="AV313" s="13" t="s">
        <v>82</v>
      </c>
      <c r="AW313" s="13" t="s">
        <v>35</v>
      </c>
      <c r="AX313" s="13" t="s">
        <v>73</v>
      </c>
      <c r="AY313" s="243" t="s">
        <v>198</v>
      </c>
    </row>
    <row r="314" s="13" customFormat="1">
      <c r="A314" s="13"/>
      <c r="B314" s="232"/>
      <c r="C314" s="233"/>
      <c r="D314" s="234" t="s">
        <v>218</v>
      </c>
      <c r="E314" s="235" t="s">
        <v>19</v>
      </c>
      <c r="F314" s="236" t="s">
        <v>4352</v>
      </c>
      <c r="G314" s="233"/>
      <c r="H314" s="237">
        <v>5640</v>
      </c>
      <c r="I314" s="238"/>
      <c r="J314" s="233"/>
      <c r="K314" s="233"/>
      <c r="L314" s="239"/>
      <c r="M314" s="240"/>
      <c r="N314" s="241"/>
      <c r="O314" s="241"/>
      <c r="P314" s="241"/>
      <c r="Q314" s="241"/>
      <c r="R314" s="241"/>
      <c r="S314" s="241"/>
      <c r="T314" s="242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43" t="s">
        <v>218</v>
      </c>
      <c r="AU314" s="243" t="s">
        <v>82</v>
      </c>
      <c r="AV314" s="13" t="s">
        <v>82</v>
      </c>
      <c r="AW314" s="13" t="s">
        <v>35</v>
      </c>
      <c r="AX314" s="13" t="s">
        <v>73</v>
      </c>
      <c r="AY314" s="243" t="s">
        <v>198</v>
      </c>
    </row>
    <row r="315" s="13" customFormat="1">
      <c r="A315" s="13"/>
      <c r="B315" s="232"/>
      <c r="C315" s="233"/>
      <c r="D315" s="234" t="s">
        <v>218</v>
      </c>
      <c r="E315" s="235" t="s">
        <v>19</v>
      </c>
      <c r="F315" s="236" t="s">
        <v>4353</v>
      </c>
      <c r="G315" s="233"/>
      <c r="H315" s="237">
        <v>-1203.6099999999999</v>
      </c>
      <c r="I315" s="238"/>
      <c r="J315" s="233"/>
      <c r="K315" s="233"/>
      <c r="L315" s="239"/>
      <c r="M315" s="240"/>
      <c r="N315" s="241"/>
      <c r="O315" s="241"/>
      <c r="P315" s="241"/>
      <c r="Q315" s="241"/>
      <c r="R315" s="241"/>
      <c r="S315" s="241"/>
      <c r="T315" s="242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43" t="s">
        <v>218</v>
      </c>
      <c r="AU315" s="243" t="s">
        <v>82</v>
      </c>
      <c r="AV315" s="13" t="s">
        <v>82</v>
      </c>
      <c r="AW315" s="13" t="s">
        <v>35</v>
      </c>
      <c r="AX315" s="13" t="s">
        <v>73</v>
      </c>
      <c r="AY315" s="243" t="s">
        <v>198</v>
      </c>
    </row>
    <row r="316" s="14" customFormat="1">
      <c r="A316" s="14"/>
      <c r="B316" s="244"/>
      <c r="C316" s="245"/>
      <c r="D316" s="234" t="s">
        <v>218</v>
      </c>
      <c r="E316" s="246" t="s">
        <v>19</v>
      </c>
      <c r="F316" s="247" t="s">
        <v>233</v>
      </c>
      <c r="G316" s="245"/>
      <c r="H316" s="248">
        <v>4789.3900000000003</v>
      </c>
      <c r="I316" s="249"/>
      <c r="J316" s="245"/>
      <c r="K316" s="245"/>
      <c r="L316" s="250"/>
      <c r="M316" s="251"/>
      <c r="N316" s="252"/>
      <c r="O316" s="252"/>
      <c r="P316" s="252"/>
      <c r="Q316" s="252"/>
      <c r="R316" s="252"/>
      <c r="S316" s="252"/>
      <c r="T316" s="253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54" t="s">
        <v>218</v>
      </c>
      <c r="AU316" s="254" t="s">
        <v>82</v>
      </c>
      <c r="AV316" s="14" t="s">
        <v>205</v>
      </c>
      <c r="AW316" s="14" t="s">
        <v>35</v>
      </c>
      <c r="AX316" s="14" t="s">
        <v>80</v>
      </c>
      <c r="AY316" s="254" t="s">
        <v>198</v>
      </c>
    </row>
    <row r="317" s="2" customFormat="1" ht="16.5" customHeight="1">
      <c r="A317" s="40"/>
      <c r="B317" s="41"/>
      <c r="C317" s="214" t="s">
        <v>740</v>
      </c>
      <c r="D317" s="214" t="s">
        <v>200</v>
      </c>
      <c r="E317" s="215" t="s">
        <v>4443</v>
      </c>
      <c r="F317" s="216" t="s">
        <v>4444</v>
      </c>
      <c r="G317" s="217" t="s">
        <v>237</v>
      </c>
      <c r="H317" s="218">
        <v>45</v>
      </c>
      <c r="I317" s="219"/>
      <c r="J317" s="220">
        <f>ROUND(I317*H317,2)</f>
        <v>0</v>
      </c>
      <c r="K317" s="216" t="s">
        <v>204</v>
      </c>
      <c r="L317" s="46"/>
      <c r="M317" s="221" t="s">
        <v>19</v>
      </c>
      <c r="N317" s="222" t="s">
        <v>44</v>
      </c>
      <c r="O317" s="86"/>
      <c r="P317" s="223">
        <f>O317*H317</f>
        <v>0</v>
      </c>
      <c r="Q317" s="223">
        <v>0</v>
      </c>
      <c r="R317" s="223">
        <f>Q317*H317</f>
        <v>0</v>
      </c>
      <c r="S317" s="223">
        <v>0</v>
      </c>
      <c r="T317" s="224">
        <f>S317*H317</f>
        <v>0</v>
      </c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R317" s="225" t="s">
        <v>302</v>
      </c>
      <c r="AT317" s="225" t="s">
        <v>200</v>
      </c>
      <c r="AU317" s="225" t="s">
        <v>82</v>
      </c>
      <c r="AY317" s="19" t="s">
        <v>198</v>
      </c>
      <c r="BE317" s="226">
        <f>IF(N317="základní",J317,0)</f>
        <v>0</v>
      </c>
      <c r="BF317" s="226">
        <f>IF(N317="snížená",J317,0)</f>
        <v>0</v>
      </c>
      <c r="BG317" s="226">
        <f>IF(N317="zákl. přenesená",J317,0)</f>
        <v>0</v>
      </c>
      <c r="BH317" s="226">
        <f>IF(N317="sníž. přenesená",J317,0)</f>
        <v>0</v>
      </c>
      <c r="BI317" s="226">
        <f>IF(N317="nulová",J317,0)</f>
        <v>0</v>
      </c>
      <c r="BJ317" s="19" t="s">
        <v>80</v>
      </c>
      <c r="BK317" s="226">
        <f>ROUND(I317*H317,2)</f>
        <v>0</v>
      </c>
      <c r="BL317" s="19" t="s">
        <v>302</v>
      </c>
      <c r="BM317" s="225" t="s">
        <v>4445</v>
      </c>
    </row>
    <row r="318" s="2" customFormat="1">
      <c r="A318" s="40"/>
      <c r="B318" s="41"/>
      <c r="C318" s="42"/>
      <c r="D318" s="227" t="s">
        <v>207</v>
      </c>
      <c r="E318" s="42"/>
      <c r="F318" s="228" t="s">
        <v>4446</v>
      </c>
      <c r="G318" s="42"/>
      <c r="H318" s="42"/>
      <c r="I318" s="229"/>
      <c r="J318" s="42"/>
      <c r="K318" s="42"/>
      <c r="L318" s="46"/>
      <c r="M318" s="230"/>
      <c r="N318" s="231"/>
      <c r="O318" s="86"/>
      <c r="P318" s="86"/>
      <c r="Q318" s="86"/>
      <c r="R318" s="86"/>
      <c r="S318" s="86"/>
      <c r="T318" s="87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T318" s="19" t="s">
        <v>207</v>
      </c>
      <c r="AU318" s="19" t="s">
        <v>82</v>
      </c>
    </row>
    <row r="319" s="13" customFormat="1">
      <c r="A319" s="13"/>
      <c r="B319" s="232"/>
      <c r="C319" s="233"/>
      <c r="D319" s="234" t="s">
        <v>218</v>
      </c>
      <c r="E319" s="235" t="s">
        <v>19</v>
      </c>
      <c r="F319" s="236" t="s">
        <v>487</v>
      </c>
      <c r="G319" s="233"/>
      <c r="H319" s="237">
        <v>45</v>
      </c>
      <c r="I319" s="238"/>
      <c r="J319" s="233"/>
      <c r="K319" s="233"/>
      <c r="L319" s="239"/>
      <c r="M319" s="240"/>
      <c r="N319" s="241"/>
      <c r="O319" s="241"/>
      <c r="P319" s="241"/>
      <c r="Q319" s="241"/>
      <c r="R319" s="241"/>
      <c r="S319" s="241"/>
      <c r="T319" s="242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43" t="s">
        <v>218</v>
      </c>
      <c r="AU319" s="243" t="s">
        <v>82</v>
      </c>
      <c r="AV319" s="13" t="s">
        <v>82</v>
      </c>
      <c r="AW319" s="13" t="s">
        <v>35</v>
      </c>
      <c r="AX319" s="13" t="s">
        <v>73</v>
      </c>
      <c r="AY319" s="243" t="s">
        <v>198</v>
      </c>
    </row>
    <row r="320" s="14" customFormat="1">
      <c r="A320" s="14"/>
      <c r="B320" s="244"/>
      <c r="C320" s="245"/>
      <c r="D320" s="234" t="s">
        <v>218</v>
      </c>
      <c r="E320" s="246" t="s">
        <v>19</v>
      </c>
      <c r="F320" s="247" t="s">
        <v>233</v>
      </c>
      <c r="G320" s="245"/>
      <c r="H320" s="248">
        <v>45</v>
      </c>
      <c r="I320" s="249"/>
      <c r="J320" s="245"/>
      <c r="K320" s="245"/>
      <c r="L320" s="250"/>
      <c r="M320" s="251"/>
      <c r="N320" s="252"/>
      <c r="O320" s="252"/>
      <c r="P320" s="252"/>
      <c r="Q320" s="252"/>
      <c r="R320" s="252"/>
      <c r="S320" s="252"/>
      <c r="T320" s="253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54" t="s">
        <v>218</v>
      </c>
      <c r="AU320" s="254" t="s">
        <v>82</v>
      </c>
      <c r="AV320" s="14" t="s">
        <v>205</v>
      </c>
      <c r="AW320" s="14" t="s">
        <v>35</v>
      </c>
      <c r="AX320" s="14" t="s">
        <v>80</v>
      </c>
      <c r="AY320" s="254" t="s">
        <v>198</v>
      </c>
    </row>
    <row r="321" s="12" customFormat="1" ht="22.8" customHeight="1">
      <c r="A321" s="12"/>
      <c r="B321" s="198"/>
      <c r="C321" s="199"/>
      <c r="D321" s="200" t="s">
        <v>72</v>
      </c>
      <c r="E321" s="212" t="s">
        <v>4447</v>
      </c>
      <c r="F321" s="212" t="s">
        <v>4448</v>
      </c>
      <c r="G321" s="199"/>
      <c r="H321" s="199"/>
      <c r="I321" s="202"/>
      <c r="J321" s="213">
        <f>BK321</f>
        <v>0</v>
      </c>
      <c r="K321" s="199"/>
      <c r="L321" s="204"/>
      <c r="M321" s="205"/>
      <c r="N321" s="206"/>
      <c r="O321" s="206"/>
      <c r="P321" s="207">
        <f>SUM(P322:P324)</f>
        <v>0</v>
      </c>
      <c r="Q321" s="206"/>
      <c r="R321" s="207">
        <f>SUM(R322:R324)</f>
        <v>0</v>
      </c>
      <c r="S321" s="206"/>
      <c r="T321" s="208">
        <f>SUM(T322:T324)</f>
        <v>0</v>
      </c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R321" s="209" t="s">
        <v>213</v>
      </c>
      <c r="AT321" s="210" t="s">
        <v>72</v>
      </c>
      <c r="AU321" s="210" t="s">
        <v>80</v>
      </c>
      <c r="AY321" s="209" t="s">
        <v>198</v>
      </c>
      <c r="BK321" s="211">
        <f>SUM(BK322:BK324)</f>
        <v>0</v>
      </c>
    </row>
    <row r="322" s="2" customFormat="1" ht="24.15" customHeight="1">
      <c r="A322" s="40"/>
      <c r="B322" s="41"/>
      <c r="C322" s="214" t="s">
        <v>749</v>
      </c>
      <c r="D322" s="214" t="s">
        <v>200</v>
      </c>
      <c r="E322" s="215" t="s">
        <v>4449</v>
      </c>
      <c r="F322" s="216" t="s">
        <v>4450</v>
      </c>
      <c r="G322" s="217" t="s">
        <v>441</v>
      </c>
      <c r="H322" s="218">
        <v>2</v>
      </c>
      <c r="I322" s="219"/>
      <c r="J322" s="220">
        <f>ROUND(I322*H322,2)</f>
        <v>0</v>
      </c>
      <c r="K322" s="216" t="s">
        <v>204</v>
      </c>
      <c r="L322" s="46"/>
      <c r="M322" s="221" t="s">
        <v>19</v>
      </c>
      <c r="N322" s="222" t="s">
        <v>44</v>
      </c>
      <c r="O322" s="86"/>
      <c r="P322" s="223">
        <f>O322*H322</f>
        <v>0</v>
      </c>
      <c r="Q322" s="223">
        <v>0</v>
      </c>
      <c r="R322" s="223">
        <f>Q322*H322</f>
        <v>0</v>
      </c>
      <c r="S322" s="223">
        <v>0</v>
      </c>
      <c r="T322" s="224">
        <f>S322*H322</f>
        <v>0</v>
      </c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R322" s="225" t="s">
        <v>656</v>
      </c>
      <c r="AT322" s="225" t="s">
        <v>200</v>
      </c>
      <c r="AU322" s="225" t="s">
        <v>82</v>
      </c>
      <c r="AY322" s="19" t="s">
        <v>198</v>
      </c>
      <c r="BE322" s="226">
        <f>IF(N322="základní",J322,0)</f>
        <v>0</v>
      </c>
      <c r="BF322" s="226">
        <f>IF(N322="snížená",J322,0)</f>
        <v>0</v>
      </c>
      <c r="BG322" s="226">
        <f>IF(N322="zákl. přenesená",J322,0)</f>
        <v>0</v>
      </c>
      <c r="BH322" s="226">
        <f>IF(N322="sníž. přenesená",J322,0)</f>
        <v>0</v>
      </c>
      <c r="BI322" s="226">
        <f>IF(N322="nulová",J322,0)</f>
        <v>0</v>
      </c>
      <c r="BJ322" s="19" t="s">
        <v>80</v>
      </c>
      <c r="BK322" s="226">
        <f>ROUND(I322*H322,2)</f>
        <v>0</v>
      </c>
      <c r="BL322" s="19" t="s">
        <v>656</v>
      </c>
      <c r="BM322" s="225" t="s">
        <v>4451</v>
      </c>
    </row>
    <row r="323" s="2" customFormat="1">
      <c r="A323" s="40"/>
      <c r="B323" s="41"/>
      <c r="C323" s="42"/>
      <c r="D323" s="227" t="s">
        <v>207</v>
      </c>
      <c r="E323" s="42"/>
      <c r="F323" s="228" t="s">
        <v>4452</v>
      </c>
      <c r="G323" s="42"/>
      <c r="H323" s="42"/>
      <c r="I323" s="229"/>
      <c r="J323" s="42"/>
      <c r="K323" s="42"/>
      <c r="L323" s="46"/>
      <c r="M323" s="230"/>
      <c r="N323" s="231"/>
      <c r="O323" s="86"/>
      <c r="P323" s="86"/>
      <c r="Q323" s="86"/>
      <c r="R323" s="86"/>
      <c r="S323" s="86"/>
      <c r="T323" s="87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T323" s="19" t="s">
        <v>207</v>
      </c>
      <c r="AU323" s="19" t="s">
        <v>82</v>
      </c>
    </row>
    <row r="324" s="2" customFormat="1">
      <c r="A324" s="40"/>
      <c r="B324" s="41"/>
      <c r="C324" s="42"/>
      <c r="D324" s="234" t="s">
        <v>780</v>
      </c>
      <c r="E324" s="42"/>
      <c r="F324" s="275" t="s">
        <v>4453</v>
      </c>
      <c r="G324" s="42"/>
      <c r="H324" s="42"/>
      <c r="I324" s="229"/>
      <c r="J324" s="42"/>
      <c r="K324" s="42"/>
      <c r="L324" s="46"/>
      <c r="M324" s="230"/>
      <c r="N324" s="231"/>
      <c r="O324" s="86"/>
      <c r="P324" s="86"/>
      <c r="Q324" s="86"/>
      <c r="R324" s="86"/>
      <c r="S324" s="86"/>
      <c r="T324" s="87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T324" s="19" t="s">
        <v>780</v>
      </c>
      <c r="AU324" s="19" t="s">
        <v>82</v>
      </c>
    </row>
    <row r="325" s="12" customFormat="1" ht="25.92" customHeight="1">
      <c r="A325" s="12"/>
      <c r="B325" s="198"/>
      <c r="C325" s="199"/>
      <c r="D325" s="200" t="s">
        <v>72</v>
      </c>
      <c r="E325" s="201" t="s">
        <v>145</v>
      </c>
      <c r="F325" s="201" t="s">
        <v>146</v>
      </c>
      <c r="G325" s="199"/>
      <c r="H325" s="199"/>
      <c r="I325" s="202"/>
      <c r="J325" s="203">
        <f>BK325</f>
        <v>0</v>
      </c>
      <c r="K325" s="199"/>
      <c r="L325" s="204"/>
      <c r="M325" s="205"/>
      <c r="N325" s="206"/>
      <c r="O325" s="206"/>
      <c r="P325" s="207">
        <f>P326</f>
        <v>0</v>
      </c>
      <c r="Q325" s="206"/>
      <c r="R325" s="207">
        <f>R326</f>
        <v>0</v>
      </c>
      <c r="S325" s="206"/>
      <c r="T325" s="208">
        <f>T326</f>
        <v>0</v>
      </c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R325" s="209" t="s">
        <v>224</v>
      </c>
      <c r="AT325" s="210" t="s">
        <v>72</v>
      </c>
      <c r="AU325" s="210" t="s">
        <v>73</v>
      </c>
      <c r="AY325" s="209" t="s">
        <v>198</v>
      </c>
      <c r="BK325" s="211">
        <f>BK326</f>
        <v>0</v>
      </c>
    </row>
    <row r="326" s="12" customFormat="1" ht="22.8" customHeight="1">
      <c r="A326" s="12"/>
      <c r="B326" s="198"/>
      <c r="C326" s="199"/>
      <c r="D326" s="200" t="s">
        <v>72</v>
      </c>
      <c r="E326" s="212" t="s">
        <v>1922</v>
      </c>
      <c r="F326" s="212" t="s">
        <v>1923</v>
      </c>
      <c r="G326" s="199"/>
      <c r="H326" s="199"/>
      <c r="I326" s="202"/>
      <c r="J326" s="213">
        <f>BK326</f>
        <v>0</v>
      </c>
      <c r="K326" s="199"/>
      <c r="L326" s="204"/>
      <c r="M326" s="205"/>
      <c r="N326" s="206"/>
      <c r="O326" s="206"/>
      <c r="P326" s="207">
        <f>SUM(P327:P328)</f>
        <v>0</v>
      </c>
      <c r="Q326" s="206"/>
      <c r="R326" s="207">
        <f>SUM(R327:R328)</f>
        <v>0</v>
      </c>
      <c r="S326" s="206"/>
      <c r="T326" s="208">
        <f>SUM(T327:T328)</f>
        <v>0</v>
      </c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R326" s="209" t="s">
        <v>224</v>
      </c>
      <c r="AT326" s="210" t="s">
        <v>72</v>
      </c>
      <c r="AU326" s="210" t="s">
        <v>80</v>
      </c>
      <c r="AY326" s="209" t="s">
        <v>198</v>
      </c>
      <c r="BK326" s="211">
        <f>SUM(BK327:BK328)</f>
        <v>0</v>
      </c>
    </row>
    <row r="327" s="2" customFormat="1" ht="16.5" customHeight="1">
      <c r="A327" s="40"/>
      <c r="B327" s="41"/>
      <c r="C327" s="214" t="s">
        <v>757</v>
      </c>
      <c r="D327" s="214" t="s">
        <v>200</v>
      </c>
      <c r="E327" s="215" t="s">
        <v>1925</v>
      </c>
      <c r="F327" s="216" t="s">
        <v>1926</v>
      </c>
      <c r="G327" s="217" t="s">
        <v>1135</v>
      </c>
      <c r="H327" s="218">
        <v>1</v>
      </c>
      <c r="I327" s="219"/>
      <c r="J327" s="220">
        <f>ROUND(I327*H327,2)</f>
        <v>0</v>
      </c>
      <c r="K327" s="216" t="s">
        <v>204</v>
      </c>
      <c r="L327" s="46"/>
      <c r="M327" s="221" t="s">
        <v>19</v>
      </c>
      <c r="N327" s="222" t="s">
        <v>44</v>
      </c>
      <c r="O327" s="86"/>
      <c r="P327" s="223">
        <f>O327*H327</f>
        <v>0</v>
      </c>
      <c r="Q327" s="223">
        <v>0</v>
      </c>
      <c r="R327" s="223">
        <f>Q327*H327</f>
        <v>0</v>
      </c>
      <c r="S327" s="223">
        <v>0</v>
      </c>
      <c r="T327" s="224">
        <f>S327*H327</f>
        <v>0</v>
      </c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R327" s="225" t="s">
        <v>1927</v>
      </c>
      <c r="AT327" s="225" t="s">
        <v>200</v>
      </c>
      <c r="AU327" s="225" t="s">
        <v>82</v>
      </c>
      <c r="AY327" s="19" t="s">
        <v>198</v>
      </c>
      <c r="BE327" s="226">
        <f>IF(N327="základní",J327,0)</f>
        <v>0</v>
      </c>
      <c r="BF327" s="226">
        <f>IF(N327="snížená",J327,0)</f>
        <v>0</v>
      </c>
      <c r="BG327" s="226">
        <f>IF(N327="zákl. přenesená",J327,0)</f>
        <v>0</v>
      </c>
      <c r="BH327" s="226">
        <f>IF(N327="sníž. přenesená",J327,0)</f>
        <v>0</v>
      </c>
      <c r="BI327" s="226">
        <f>IF(N327="nulová",J327,0)</f>
        <v>0</v>
      </c>
      <c r="BJ327" s="19" t="s">
        <v>80</v>
      </c>
      <c r="BK327" s="226">
        <f>ROUND(I327*H327,2)</f>
        <v>0</v>
      </c>
      <c r="BL327" s="19" t="s">
        <v>1927</v>
      </c>
      <c r="BM327" s="225" t="s">
        <v>4454</v>
      </c>
    </row>
    <row r="328" s="2" customFormat="1">
      <c r="A328" s="40"/>
      <c r="B328" s="41"/>
      <c r="C328" s="42"/>
      <c r="D328" s="227" t="s">
        <v>207</v>
      </c>
      <c r="E328" s="42"/>
      <c r="F328" s="228" t="s">
        <v>1929</v>
      </c>
      <c r="G328" s="42"/>
      <c r="H328" s="42"/>
      <c r="I328" s="229"/>
      <c r="J328" s="42"/>
      <c r="K328" s="42"/>
      <c r="L328" s="46"/>
      <c r="M328" s="276"/>
      <c r="N328" s="277"/>
      <c r="O328" s="278"/>
      <c r="P328" s="278"/>
      <c r="Q328" s="278"/>
      <c r="R328" s="278"/>
      <c r="S328" s="278"/>
      <c r="T328" s="279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T328" s="19" t="s">
        <v>207</v>
      </c>
      <c r="AU328" s="19" t="s">
        <v>82</v>
      </c>
    </row>
    <row r="329" s="2" customFormat="1" ht="6.96" customHeight="1">
      <c r="A329" s="40"/>
      <c r="B329" s="61"/>
      <c r="C329" s="62"/>
      <c r="D329" s="62"/>
      <c r="E329" s="62"/>
      <c r="F329" s="62"/>
      <c r="G329" s="62"/>
      <c r="H329" s="62"/>
      <c r="I329" s="62"/>
      <c r="J329" s="62"/>
      <c r="K329" s="62"/>
      <c r="L329" s="46"/>
      <c r="M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</row>
  </sheetData>
  <sheetProtection sheet="1" autoFilter="0" formatColumns="0" formatRows="0" objects="1" scenarios="1" spinCount="100000" saltValue="RfjavG0io0uRHkeIVrOCDM+CSdgYfgEO2lwXj8T8q/+bX0tBppqaZqg84RpoTiDx09+bjPlHyleXw/LFGiymPw==" hashValue="+cjiZmd7YmdvuRwubZ/6Yp4B67A0iOlP1vBKqPiYoZnRvs9YVxSHulLf//LtxJTBllNaTxJBS60B9hn71wD0Vg==" algorithmName="SHA-512" password="CC35"/>
  <autoFilter ref="C98:K328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7:H87"/>
    <mergeCell ref="E89:H89"/>
    <mergeCell ref="E91:H91"/>
    <mergeCell ref="L2:V2"/>
  </mergeCells>
  <hyperlinks>
    <hyperlink ref="F103" r:id="rId1" display="https://podminky.urs.cz/item/CS_URS_2024_01/713491143"/>
    <hyperlink ref="F108" r:id="rId2" display="https://podminky.urs.cz/item/CS_URS_2024_01/722174004"/>
    <hyperlink ref="F110" r:id="rId3" display="https://podminky.urs.cz/item/CS_URS_2024_01/722174005"/>
    <hyperlink ref="F112" r:id="rId4" display="https://podminky.urs.cz/item/CS_URS_2024_01/722181222"/>
    <hyperlink ref="F115" r:id="rId5" display="https://podminky.urs.cz/item/CS_URS_2024_01/722181251"/>
    <hyperlink ref="F118" r:id="rId6" display="https://podminky.urs.cz/item/CS_URS_2024_01/722181251"/>
    <hyperlink ref="F121" r:id="rId7" display="https://podminky.urs.cz/item/CS_URS_2024_01/722181252"/>
    <hyperlink ref="F124" r:id="rId8" display="https://podminky.urs.cz/item/CS_URS_2024_01/722181252"/>
    <hyperlink ref="F127" r:id="rId9" display="https://podminky.urs.cz/item/CS_URS_2024_01/722181252"/>
    <hyperlink ref="F130" r:id="rId10" display="https://podminky.urs.cz/item/CS_URS_2024_01/722181252"/>
    <hyperlink ref="F133" r:id="rId11" display="https://podminky.urs.cz/item/CS_URS_2024_01/722181253"/>
    <hyperlink ref="F136" r:id="rId12" display="https://podminky.urs.cz/item/CS_URS_2024_01/998722102"/>
    <hyperlink ref="F139" r:id="rId13" display="https://podminky.urs.cz/item/CS_URS_2024_01/727112053"/>
    <hyperlink ref="F147" r:id="rId14" display="https://podminky.urs.cz/item/CS_URS_2024_01/733223304"/>
    <hyperlink ref="F151" r:id="rId15" display="https://podminky.urs.cz/item/CS_URS_2024_01/733223305"/>
    <hyperlink ref="F153" r:id="rId16" display="https://podminky.urs.cz/item/CS_URS_2024_01/733223306"/>
    <hyperlink ref="F155" r:id="rId17" display="https://podminky.urs.cz/item/CS_URS_2024_01/733223307"/>
    <hyperlink ref="F157" r:id="rId18" display="https://podminky.urs.cz/item/CS_URS_2024_01/733224205"/>
    <hyperlink ref="F159" r:id="rId19" display="https://podminky.urs.cz/item/CS_URS_2024_01/733224206"/>
    <hyperlink ref="F161" r:id="rId20" display="https://podminky.urs.cz/item/CS_URS_2024_01/733224207"/>
    <hyperlink ref="F163" r:id="rId21" display="https://podminky.urs.cz/item/CS_URS_2024_01/733224208"/>
    <hyperlink ref="F165" r:id="rId22" display="https://podminky.urs.cz/item/CS_URS_2024_01/733224223"/>
    <hyperlink ref="F167" r:id="rId23" display="https://podminky.urs.cz/item/CS_URS_2024_01/733224223"/>
    <hyperlink ref="F169" r:id="rId24" display="https://podminky.urs.cz/item/CS_URS_2024_01/733224224"/>
    <hyperlink ref="F171" r:id="rId25" display="https://podminky.urs.cz/item/CS_URS_2024_01/733224225"/>
    <hyperlink ref="F173" r:id="rId26" display="https://podminky.urs.cz/item/CS_URS_2024_01/733224226"/>
    <hyperlink ref="F175" r:id="rId27" display="https://podminky.urs.cz/item/CS_URS_2024_01/733224227"/>
    <hyperlink ref="F177" r:id="rId28" display="https://podminky.urs.cz/item/CS_URS_2024_01/733224228"/>
    <hyperlink ref="F180" r:id="rId29" display="https://podminky.urs.cz/item/CS_URS_2024_01/733390104 R"/>
    <hyperlink ref="F184" r:id="rId30" display="https://podminky.urs.cz/item/CS_URS_2024_01/998733102"/>
    <hyperlink ref="F187" r:id="rId31" display="https://podminky.urs.cz/item/CS_URS_2024_01/734211127"/>
    <hyperlink ref="F189" r:id="rId32" display="https://podminky.urs.cz/item/CS_URS_2024_01/734220113"/>
    <hyperlink ref="F192" r:id="rId33" display="https://podminky.urs.cz/item/CS_URS_2024_01/734220114"/>
    <hyperlink ref="F195" r:id="rId34" display="https://podminky.urs.cz/item/CS_URS_2024_01/734242414"/>
    <hyperlink ref="F197" r:id="rId35" display="https://podminky.urs.cz/item/CS_URS_2024_01/734242415"/>
    <hyperlink ref="F199" r:id="rId36" display="https://podminky.urs.cz/item/CS_URS_2024_01/734242416"/>
    <hyperlink ref="F201" r:id="rId37" display="https://podminky.urs.cz/item/CS_URS_2024_01/734242417"/>
    <hyperlink ref="F203" r:id="rId38" display="https://podminky.urs.cz/item/CS_URS_2024_01/734251211"/>
    <hyperlink ref="F207" r:id="rId39" display="https://podminky.urs.cz/item/CS_URS_2024_01/734292713"/>
    <hyperlink ref="F209" r:id="rId40" display="https://podminky.urs.cz/item/CS_URS_2024_01/734292714"/>
    <hyperlink ref="F212" r:id="rId41" display="https://podminky.urs.cz/item/CS_URS_2024_01/734292715"/>
    <hyperlink ref="F216" r:id="rId42" display="https://podminky.urs.cz/item/CS_URS_2024_01/734292716"/>
    <hyperlink ref="F218" r:id="rId43" display="https://podminky.urs.cz/item/CS_URS_2024_01/734292717"/>
    <hyperlink ref="F220" r:id="rId44" display="https://podminky.urs.cz/item/CS_URS_2024_01/734292718"/>
    <hyperlink ref="F222" r:id="rId45" display="https://podminky.urs.cz/item/CS_URS_2024_01/734295022"/>
    <hyperlink ref="F224" r:id="rId46" display="https://podminky.urs.cz/item/CS_URS_2024_01/734295023"/>
    <hyperlink ref="F226" r:id="rId47" display="https://podminky.urs.cz/item/CS_URS_2024_01/734295024"/>
    <hyperlink ref="F228" r:id="rId48" display="https://podminky.urs.cz/item/CS_URS_2024_01/734295252"/>
    <hyperlink ref="F230" r:id="rId49" display="https://podminky.urs.cz/item/CS_URS_2024_01/734411113"/>
    <hyperlink ref="F232" r:id="rId50" display="https://podminky.urs.cz/item/CS_URS_2024_01/734411601"/>
    <hyperlink ref="F234" r:id="rId51" display="https://podminky.urs.cz/item/CS_URS_2024_01/734421111"/>
    <hyperlink ref="F236" r:id="rId52" display="https://podminky.urs.cz/item/CS_URS_2024_01/998734102"/>
    <hyperlink ref="F239" r:id="rId53" display="https://podminky.urs.cz/item/CS_URS_2024_01/735191910"/>
    <hyperlink ref="F248" r:id="rId54" display="https://podminky.urs.cz/item/CS_URS_2024_01/735511038"/>
    <hyperlink ref="F253" r:id="rId55" display="https://podminky.urs.cz/item/CS_URS_2024_01/735511039"/>
    <hyperlink ref="F258" r:id="rId56" display="https://podminky.urs.cz/item/CS_URS_2024_01/735511061"/>
    <hyperlink ref="F263" r:id="rId57" display="https://podminky.urs.cz/item/CS_URS_2024_01/735511062"/>
    <hyperlink ref="F268" r:id="rId58" display="https://podminky.urs.cz/item/CS_URS_2024_01/735511063"/>
    <hyperlink ref="F270" r:id="rId59" display="https://podminky.urs.cz/item/CS_URS_2024_01/735511081"/>
    <hyperlink ref="F272" r:id="rId60" display="https://podminky.urs.cz/item/CS_URS_2024_01/735511084"/>
    <hyperlink ref="F274" r:id="rId61" display="https://podminky.urs.cz/item/CS_URS_2024_01/735511085"/>
    <hyperlink ref="F276" r:id="rId62" display="https://podminky.urs.cz/item/CS_URS_2024_01/735511101"/>
    <hyperlink ref="F278" r:id="rId63" display="https://podminky.urs.cz/item/CS_URS_2024_01/735511102"/>
    <hyperlink ref="F280" r:id="rId64" display="https://podminky.urs.cz/item/CS_URS_2024_01/735511103"/>
    <hyperlink ref="F282" r:id="rId65" display="https://podminky.urs.cz/item/CS_URS_2024_01/735511139"/>
    <hyperlink ref="F284" r:id="rId66" display="https://podminky.urs.cz/item/CS_URS_2024_01/998735102"/>
    <hyperlink ref="F287" r:id="rId67" display="https://podminky.urs.cz/item/CS_URS_2024_01/767995111"/>
    <hyperlink ref="F293" r:id="rId68" display="https://podminky.urs.cz/item/CS_URS_2024_01/783301313"/>
    <hyperlink ref="F298" r:id="rId69" display="https://podminky.urs.cz/item/CS_URS_2024_01/783314101"/>
    <hyperlink ref="F303" r:id="rId70" display="https://podminky.urs.cz/item/CS_URS_2024_01/783317101"/>
    <hyperlink ref="F310" r:id="rId71" display="https://podminky.urs.cz/item/CS_URS_2024_01/230050031"/>
    <hyperlink ref="F312" r:id="rId72" display="https://podminky.urs.cz/item/CS_URS_2024_01/230170011"/>
    <hyperlink ref="F318" r:id="rId73" display="https://podminky.urs.cz/item/CS_URS_2024_01/230170012"/>
    <hyperlink ref="F323" r:id="rId74" display="https://podminky.urs.cz/item/CS_URS_2024_01/580201001"/>
    <hyperlink ref="F328" r:id="rId75" display="https://podminky.urs.cz/item/CS_URS_2024_01/013294000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76"/>
</worksheet>
</file>

<file path=xl/worksheets/sheet1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122</v>
      </c>
    </row>
    <row r="3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2"/>
      <c r="AT3" s="19" t="s">
        <v>82</v>
      </c>
    </row>
    <row r="4" s="1" customFormat="1" ht="24.96" customHeight="1">
      <c r="B4" s="22"/>
      <c r="D4" s="142" t="s">
        <v>148</v>
      </c>
      <c r="L4" s="22"/>
      <c r="M4" s="143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4" t="s">
        <v>16</v>
      </c>
      <c r="L6" s="22"/>
    </row>
    <row r="7" s="1" customFormat="1" ht="16.5" customHeight="1">
      <c r="B7" s="22"/>
      <c r="E7" s="145" t="str">
        <f>'Rekapitulace stavby'!K6</f>
        <v>ZŠ Veltrusy - výstavba odborných učeben</v>
      </c>
      <c r="F7" s="144"/>
      <c r="G7" s="144"/>
      <c r="H7" s="144"/>
      <c r="L7" s="22"/>
    </row>
    <row r="8" s="1" customFormat="1" ht="12" customHeight="1">
      <c r="B8" s="22"/>
      <c r="D8" s="144" t="s">
        <v>149</v>
      </c>
      <c r="L8" s="22"/>
    </row>
    <row r="9" s="2" customFormat="1" ht="16.5" customHeight="1">
      <c r="A9" s="40"/>
      <c r="B9" s="46"/>
      <c r="C9" s="40"/>
      <c r="D9" s="40"/>
      <c r="E9" s="145" t="s">
        <v>3800</v>
      </c>
      <c r="F9" s="40"/>
      <c r="G9" s="40"/>
      <c r="H9" s="40"/>
      <c r="I9" s="40"/>
      <c r="J9" s="40"/>
      <c r="K9" s="40"/>
      <c r="L9" s="146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44" t="s">
        <v>151</v>
      </c>
      <c r="E10" s="40"/>
      <c r="F10" s="40"/>
      <c r="G10" s="40"/>
      <c r="H10" s="40"/>
      <c r="I10" s="40"/>
      <c r="J10" s="40"/>
      <c r="K10" s="40"/>
      <c r="L10" s="146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6.5" customHeight="1">
      <c r="A11" s="40"/>
      <c r="B11" s="46"/>
      <c r="C11" s="40"/>
      <c r="D11" s="40"/>
      <c r="E11" s="147" t="s">
        <v>4455</v>
      </c>
      <c r="F11" s="40"/>
      <c r="G11" s="40"/>
      <c r="H11" s="40"/>
      <c r="I11" s="40"/>
      <c r="J11" s="40"/>
      <c r="K11" s="40"/>
      <c r="L11" s="146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146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44" t="s">
        <v>18</v>
      </c>
      <c r="E13" s="40"/>
      <c r="F13" s="135" t="s">
        <v>19</v>
      </c>
      <c r="G13" s="40"/>
      <c r="H13" s="40"/>
      <c r="I13" s="144" t="s">
        <v>20</v>
      </c>
      <c r="J13" s="135" t="s">
        <v>19</v>
      </c>
      <c r="K13" s="40"/>
      <c r="L13" s="146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4" t="s">
        <v>21</v>
      </c>
      <c r="E14" s="40"/>
      <c r="F14" s="135" t="s">
        <v>22</v>
      </c>
      <c r="G14" s="40"/>
      <c r="H14" s="40"/>
      <c r="I14" s="144" t="s">
        <v>23</v>
      </c>
      <c r="J14" s="148" t="str">
        <f>'Rekapitulace stavby'!AN8</f>
        <v>16. 4. 2024</v>
      </c>
      <c r="K14" s="40"/>
      <c r="L14" s="146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146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4" t="s">
        <v>25</v>
      </c>
      <c r="E16" s="40"/>
      <c r="F16" s="40"/>
      <c r="G16" s="40"/>
      <c r="H16" s="40"/>
      <c r="I16" s="144" t="s">
        <v>26</v>
      </c>
      <c r="J16" s="135" t="s">
        <v>27</v>
      </c>
      <c r="K16" s="40"/>
      <c r="L16" s="146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35" t="s">
        <v>28</v>
      </c>
      <c r="F17" s="40"/>
      <c r="G17" s="40"/>
      <c r="H17" s="40"/>
      <c r="I17" s="144" t="s">
        <v>29</v>
      </c>
      <c r="J17" s="135" t="s">
        <v>19</v>
      </c>
      <c r="K17" s="40"/>
      <c r="L17" s="146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146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44" t="s">
        <v>30</v>
      </c>
      <c r="E19" s="40"/>
      <c r="F19" s="40"/>
      <c r="G19" s="40"/>
      <c r="H19" s="40"/>
      <c r="I19" s="144" t="s">
        <v>26</v>
      </c>
      <c r="J19" s="35" t="str">
        <f>'Rekapitulace stavby'!AN13</f>
        <v>Vyplň údaj</v>
      </c>
      <c r="K19" s="40"/>
      <c r="L19" s="146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5" t="str">
        <f>'Rekapitulace stavby'!E14</f>
        <v>Vyplň údaj</v>
      </c>
      <c r="F20" s="135"/>
      <c r="G20" s="135"/>
      <c r="H20" s="135"/>
      <c r="I20" s="144" t="s">
        <v>29</v>
      </c>
      <c r="J20" s="35" t="str">
        <f>'Rekapitulace stavby'!AN14</f>
        <v>Vyplň údaj</v>
      </c>
      <c r="K20" s="40"/>
      <c r="L20" s="146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146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44" t="s">
        <v>32</v>
      </c>
      <c r="E22" s="40"/>
      <c r="F22" s="40"/>
      <c r="G22" s="40"/>
      <c r="H22" s="40"/>
      <c r="I22" s="144" t="s">
        <v>26</v>
      </c>
      <c r="J22" s="135" t="s">
        <v>33</v>
      </c>
      <c r="K22" s="40"/>
      <c r="L22" s="146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35" t="s">
        <v>34</v>
      </c>
      <c r="F23" s="40"/>
      <c r="G23" s="40"/>
      <c r="H23" s="40"/>
      <c r="I23" s="144" t="s">
        <v>29</v>
      </c>
      <c r="J23" s="135" t="s">
        <v>19</v>
      </c>
      <c r="K23" s="40"/>
      <c r="L23" s="146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146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44" t="s">
        <v>36</v>
      </c>
      <c r="E25" s="40"/>
      <c r="F25" s="40"/>
      <c r="G25" s="40"/>
      <c r="H25" s="40"/>
      <c r="I25" s="144" t="s">
        <v>26</v>
      </c>
      <c r="J25" s="135" t="s">
        <v>33</v>
      </c>
      <c r="K25" s="40"/>
      <c r="L25" s="146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35" t="s">
        <v>34</v>
      </c>
      <c r="F26" s="40"/>
      <c r="G26" s="40"/>
      <c r="H26" s="40"/>
      <c r="I26" s="144" t="s">
        <v>29</v>
      </c>
      <c r="J26" s="135" t="s">
        <v>19</v>
      </c>
      <c r="K26" s="40"/>
      <c r="L26" s="146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146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44" t="s">
        <v>37</v>
      </c>
      <c r="E28" s="40"/>
      <c r="F28" s="40"/>
      <c r="G28" s="40"/>
      <c r="H28" s="40"/>
      <c r="I28" s="40"/>
      <c r="J28" s="40"/>
      <c r="K28" s="40"/>
      <c r="L28" s="146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71.25" customHeight="1">
      <c r="A29" s="149"/>
      <c r="B29" s="150"/>
      <c r="C29" s="149"/>
      <c r="D29" s="149"/>
      <c r="E29" s="151" t="s">
        <v>38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146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3"/>
      <c r="E31" s="153"/>
      <c r="F31" s="153"/>
      <c r="G31" s="153"/>
      <c r="H31" s="153"/>
      <c r="I31" s="153"/>
      <c r="J31" s="153"/>
      <c r="K31" s="153"/>
      <c r="L31" s="146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54" t="s">
        <v>39</v>
      </c>
      <c r="E32" s="40"/>
      <c r="F32" s="40"/>
      <c r="G32" s="40"/>
      <c r="H32" s="40"/>
      <c r="I32" s="40"/>
      <c r="J32" s="155">
        <f>ROUND(J85, 2)</f>
        <v>0</v>
      </c>
      <c r="K32" s="40"/>
      <c r="L32" s="146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3"/>
      <c r="E33" s="153"/>
      <c r="F33" s="153"/>
      <c r="G33" s="153"/>
      <c r="H33" s="153"/>
      <c r="I33" s="153"/>
      <c r="J33" s="153"/>
      <c r="K33" s="153"/>
      <c r="L33" s="146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56" t="s">
        <v>41</v>
      </c>
      <c r="G34" s="40"/>
      <c r="H34" s="40"/>
      <c r="I34" s="156" t="s">
        <v>40</v>
      </c>
      <c r="J34" s="156" t="s">
        <v>42</v>
      </c>
      <c r="K34" s="40"/>
      <c r="L34" s="146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57" t="s">
        <v>43</v>
      </c>
      <c r="E35" s="144" t="s">
        <v>44</v>
      </c>
      <c r="F35" s="158">
        <f>ROUND((SUM(BE85:BE117)),  2)</f>
        <v>0</v>
      </c>
      <c r="G35" s="40"/>
      <c r="H35" s="40"/>
      <c r="I35" s="159">
        <v>0.20999999999999999</v>
      </c>
      <c r="J35" s="158">
        <f>ROUND(((SUM(BE85:BE117))*I35),  2)</f>
        <v>0</v>
      </c>
      <c r="K35" s="40"/>
      <c r="L35" s="146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44" t="s">
        <v>45</v>
      </c>
      <c r="F36" s="158">
        <f>ROUND((SUM(BF85:BF117)),  2)</f>
        <v>0</v>
      </c>
      <c r="G36" s="40"/>
      <c r="H36" s="40"/>
      <c r="I36" s="159">
        <v>0.14999999999999999</v>
      </c>
      <c r="J36" s="158">
        <f>ROUND(((SUM(BF85:BF117))*I36),  2)</f>
        <v>0</v>
      </c>
      <c r="K36" s="40"/>
      <c r="L36" s="146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4" t="s">
        <v>46</v>
      </c>
      <c r="F37" s="158">
        <f>ROUND((SUM(BG85:BG117)),  2)</f>
        <v>0</v>
      </c>
      <c r="G37" s="40"/>
      <c r="H37" s="40"/>
      <c r="I37" s="159">
        <v>0.20999999999999999</v>
      </c>
      <c r="J37" s="158">
        <f>0</f>
        <v>0</v>
      </c>
      <c r="K37" s="40"/>
      <c r="L37" s="146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44" t="s">
        <v>47</v>
      </c>
      <c r="F38" s="158">
        <f>ROUND((SUM(BH85:BH117)),  2)</f>
        <v>0</v>
      </c>
      <c r="G38" s="40"/>
      <c r="H38" s="40"/>
      <c r="I38" s="159">
        <v>0.14999999999999999</v>
      </c>
      <c r="J38" s="158">
        <f>0</f>
        <v>0</v>
      </c>
      <c r="K38" s="40"/>
      <c r="L38" s="146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4" t="s">
        <v>48</v>
      </c>
      <c r="F39" s="158">
        <f>ROUND((SUM(BI85:BI117)),  2)</f>
        <v>0</v>
      </c>
      <c r="G39" s="40"/>
      <c r="H39" s="40"/>
      <c r="I39" s="159">
        <v>0</v>
      </c>
      <c r="J39" s="158">
        <f>0</f>
        <v>0</v>
      </c>
      <c r="K39" s="40"/>
      <c r="L39" s="146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146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0"/>
      <c r="D41" s="161" t="s">
        <v>49</v>
      </c>
      <c r="E41" s="162"/>
      <c r="F41" s="162"/>
      <c r="G41" s="163" t="s">
        <v>50</v>
      </c>
      <c r="H41" s="164" t="s">
        <v>51</v>
      </c>
      <c r="I41" s="162"/>
      <c r="J41" s="165">
        <f>SUM(J32:J39)</f>
        <v>0</v>
      </c>
      <c r="K41" s="166"/>
      <c r="L41" s="146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6" s="2" customFormat="1" ht="6.96" customHeight="1">
      <c r="A46" s="40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24.96" customHeight="1">
      <c r="A47" s="40"/>
      <c r="B47" s="41"/>
      <c r="C47" s="25" t="s">
        <v>153</v>
      </c>
      <c r="D47" s="42"/>
      <c r="E47" s="42"/>
      <c r="F47" s="42"/>
      <c r="G47" s="42"/>
      <c r="H47" s="42"/>
      <c r="I47" s="42"/>
      <c r="J47" s="42"/>
      <c r="K47" s="42"/>
      <c r="L47" s="146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146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16</v>
      </c>
      <c r="D49" s="42"/>
      <c r="E49" s="42"/>
      <c r="F49" s="42"/>
      <c r="G49" s="42"/>
      <c r="H49" s="42"/>
      <c r="I49" s="42"/>
      <c r="J49" s="42"/>
      <c r="K49" s="42"/>
      <c r="L49" s="146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171" t="str">
        <f>E7</f>
        <v>ZŠ Veltrusy - výstavba odborných učeben</v>
      </c>
      <c r="F50" s="34"/>
      <c r="G50" s="34"/>
      <c r="H50" s="34"/>
      <c r="I50" s="42"/>
      <c r="J50" s="42"/>
      <c r="K50" s="42"/>
      <c r="L50" s="146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1" customFormat="1" ht="12" customHeight="1">
      <c r="B51" s="23"/>
      <c r="C51" s="34" t="s">
        <v>149</v>
      </c>
      <c r="D51" s="24"/>
      <c r="E51" s="24"/>
      <c r="F51" s="24"/>
      <c r="G51" s="24"/>
      <c r="H51" s="24"/>
      <c r="I51" s="24"/>
      <c r="J51" s="24"/>
      <c r="K51" s="24"/>
      <c r="L51" s="22"/>
    </row>
    <row r="52" s="2" customFormat="1" ht="16.5" customHeight="1">
      <c r="A52" s="40"/>
      <c r="B52" s="41"/>
      <c r="C52" s="42"/>
      <c r="D52" s="42"/>
      <c r="E52" s="171" t="s">
        <v>3800</v>
      </c>
      <c r="F52" s="42"/>
      <c r="G52" s="42"/>
      <c r="H52" s="42"/>
      <c r="I52" s="42"/>
      <c r="J52" s="42"/>
      <c r="K52" s="42"/>
      <c r="L52" s="146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12" customHeight="1">
      <c r="A53" s="40"/>
      <c r="B53" s="41"/>
      <c r="C53" s="34" t="s">
        <v>151</v>
      </c>
      <c r="D53" s="42"/>
      <c r="E53" s="42"/>
      <c r="F53" s="42"/>
      <c r="G53" s="42"/>
      <c r="H53" s="42"/>
      <c r="I53" s="42"/>
      <c r="J53" s="42"/>
      <c r="K53" s="42"/>
      <c r="L53" s="146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6.5" customHeight="1">
      <c r="A54" s="40"/>
      <c r="B54" s="41"/>
      <c r="C54" s="42"/>
      <c r="D54" s="42"/>
      <c r="E54" s="71" t="str">
        <f>E11</f>
        <v>04 - Vzduchotechnika</v>
      </c>
      <c r="F54" s="42"/>
      <c r="G54" s="42"/>
      <c r="H54" s="42"/>
      <c r="I54" s="42"/>
      <c r="J54" s="42"/>
      <c r="K54" s="42"/>
      <c r="L54" s="146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6.96" customHeight="1">
      <c r="A55" s="40"/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146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2" customHeight="1">
      <c r="A56" s="40"/>
      <c r="B56" s="41"/>
      <c r="C56" s="34" t="s">
        <v>21</v>
      </c>
      <c r="D56" s="42"/>
      <c r="E56" s="42"/>
      <c r="F56" s="29" t="str">
        <f>F14</f>
        <v>Veltrusy</v>
      </c>
      <c r="G56" s="42"/>
      <c r="H56" s="42"/>
      <c r="I56" s="34" t="s">
        <v>23</v>
      </c>
      <c r="J56" s="74" t="str">
        <f>IF(J14="","",J14)</f>
        <v>16. 4. 2024</v>
      </c>
      <c r="K56" s="42"/>
      <c r="L56" s="146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6.96" customHeight="1">
      <c r="A57" s="40"/>
      <c r="B57" s="41"/>
      <c r="C57" s="42"/>
      <c r="D57" s="42"/>
      <c r="E57" s="42"/>
      <c r="F57" s="42"/>
      <c r="G57" s="42"/>
      <c r="H57" s="42"/>
      <c r="I57" s="42"/>
      <c r="J57" s="42"/>
      <c r="K57" s="42"/>
      <c r="L57" s="146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5.15" customHeight="1">
      <c r="A58" s="40"/>
      <c r="B58" s="41"/>
      <c r="C58" s="34" t="s">
        <v>25</v>
      </c>
      <c r="D58" s="42"/>
      <c r="E58" s="42"/>
      <c r="F58" s="29" t="str">
        <f>E17</f>
        <v>Město Veltrusy</v>
      </c>
      <c r="G58" s="42"/>
      <c r="H58" s="42"/>
      <c r="I58" s="34" t="s">
        <v>32</v>
      </c>
      <c r="J58" s="38" t="str">
        <f>E23</f>
        <v>REMIUMA</v>
      </c>
      <c r="K58" s="42"/>
      <c r="L58" s="146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15.15" customHeight="1">
      <c r="A59" s="40"/>
      <c r="B59" s="41"/>
      <c r="C59" s="34" t="s">
        <v>30</v>
      </c>
      <c r="D59" s="42"/>
      <c r="E59" s="42"/>
      <c r="F59" s="29" t="str">
        <f>IF(E20="","",E20)</f>
        <v>Vyplň údaj</v>
      </c>
      <c r="G59" s="42"/>
      <c r="H59" s="42"/>
      <c r="I59" s="34" t="s">
        <v>36</v>
      </c>
      <c r="J59" s="38" t="str">
        <f>E26</f>
        <v>REMIUMA</v>
      </c>
      <c r="K59" s="42"/>
      <c r="L59" s="146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0.32" customHeight="1">
      <c r="A60" s="40"/>
      <c r="B60" s="41"/>
      <c r="C60" s="42"/>
      <c r="D60" s="42"/>
      <c r="E60" s="42"/>
      <c r="F60" s="42"/>
      <c r="G60" s="42"/>
      <c r="H60" s="42"/>
      <c r="I60" s="42"/>
      <c r="J60" s="42"/>
      <c r="K60" s="42"/>
      <c r="L60" s="146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29.28" customHeight="1">
      <c r="A61" s="40"/>
      <c r="B61" s="41"/>
      <c r="C61" s="172" t="s">
        <v>154</v>
      </c>
      <c r="D61" s="173"/>
      <c r="E61" s="173"/>
      <c r="F61" s="173"/>
      <c r="G61" s="173"/>
      <c r="H61" s="173"/>
      <c r="I61" s="173"/>
      <c r="J61" s="174" t="s">
        <v>155</v>
      </c>
      <c r="K61" s="173"/>
      <c r="L61" s="146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10.32" customHeight="1">
      <c r="A62" s="40"/>
      <c r="B62" s="41"/>
      <c r="C62" s="42"/>
      <c r="D62" s="42"/>
      <c r="E62" s="42"/>
      <c r="F62" s="42"/>
      <c r="G62" s="42"/>
      <c r="H62" s="42"/>
      <c r="I62" s="42"/>
      <c r="J62" s="42"/>
      <c r="K62" s="42"/>
      <c r="L62" s="146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22.8" customHeight="1">
      <c r="A63" s="40"/>
      <c r="B63" s="41"/>
      <c r="C63" s="175" t="s">
        <v>71</v>
      </c>
      <c r="D63" s="42"/>
      <c r="E63" s="42"/>
      <c r="F63" s="42"/>
      <c r="G63" s="42"/>
      <c r="H63" s="42"/>
      <c r="I63" s="42"/>
      <c r="J63" s="104">
        <f>J85</f>
        <v>0</v>
      </c>
      <c r="K63" s="42"/>
      <c r="L63" s="146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U63" s="19" t="s">
        <v>156</v>
      </c>
    </row>
    <row r="64" s="2" customFormat="1" ht="21.84" customHeight="1">
      <c r="A64" s="40"/>
      <c r="B64" s="41"/>
      <c r="C64" s="42"/>
      <c r="D64" s="42"/>
      <c r="E64" s="42"/>
      <c r="F64" s="42"/>
      <c r="G64" s="42"/>
      <c r="H64" s="42"/>
      <c r="I64" s="42"/>
      <c r="J64" s="42"/>
      <c r="K64" s="42"/>
      <c r="L64" s="146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="2" customFormat="1" ht="6.96" customHeight="1">
      <c r="A65" s="40"/>
      <c r="B65" s="61"/>
      <c r="C65" s="62"/>
      <c r="D65" s="62"/>
      <c r="E65" s="62"/>
      <c r="F65" s="62"/>
      <c r="G65" s="62"/>
      <c r="H65" s="62"/>
      <c r="I65" s="62"/>
      <c r="J65" s="62"/>
      <c r="K65" s="62"/>
      <c r="L65" s="146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9" s="2" customFormat="1" ht="6.96" customHeight="1">
      <c r="A69" s="40"/>
      <c r="B69" s="63"/>
      <c r="C69" s="64"/>
      <c r="D69" s="64"/>
      <c r="E69" s="64"/>
      <c r="F69" s="64"/>
      <c r="G69" s="64"/>
      <c r="H69" s="64"/>
      <c r="I69" s="64"/>
      <c r="J69" s="64"/>
      <c r="K69" s="64"/>
      <c r="L69" s="146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</row>
    <row r="70" s="2" customFormat="1" ht="24.96" customHeight="1">
      <c r="A70" s="40"/>
      <c r="B70" s="41"/>
      <c r="C70" s="25" t="s">
        <v>183</v>
      </c>
      <c r="D70" s="42"/>
      <c r="E70" s="42"/>
      <c r="F70" s="42"/>
      <c r="G70" s="42"/>
      <c r="H70" s="42"/>
      <c r="I70" s="42"/>
      <c r="J70" s="42"/>
      <c r="K70" s="42"/>
      <c r="L70" s="146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1" s="2" customFormat="1" ht="6.96" customHeight="1">
      <c r="A71" s="40"/>
      <c r="B71" s="41"/>
      <c r="C71" s="42"/>
      <c r="D71" s="42"/>
      <c r="E71" s="42"/>
      <c r="F71" s="42"/>
      <c r="G71" s="42"/>
      <c r="H71" s="42"/>
      <c r="I71" s="42"/>
      <c r="J71" s="42"/>
      <c r="K71" s="42"/>
      <c r="L71" s="146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2" s="2" customFormat="1" ht="12" customHeight="1">
      <c r="A72" s="40"/>
      <c r="B72" s="41"/>
      <c r="C72" s="34" t="s">
        <v>16</v>
      </c>
      <c r="D72" s="42"/>
      <c r="E72" s="42"/>
      <c r="F72" s="42"/>
      <c r="G72" s="42"/>
      <c r="H72" s="42"/>
      <c r="I72" s="42"/>
      <c r="J72" s="42"/>
      <c r="K72" s="42"/>
      <c r="L72" s="146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3" s="2" customFormat="1" ht="16.5" customHeight="1">
      <c r="A73" s="40"/>
      <c r="B73" s="41"/>
      <c r="C73" s="42"/>
      <c r="D73" s="42"/>
      <c r="E73" s="171" t="str">
        <f>E7</f>
        <v>ZŠ Veltrusy - výstavba odborných učeben</v>
      </c>
      <c r="F73" s="34"/>
      <c r="G73" s="34"/>
      <c r="H73" s="34"/>
      <c r="I73" s="42"/>
      <c r="J73" s="42"/>
      <c r="K73" s="42"/>
      <c r="L73" s="146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="1" customFormat="1" ht="12" customHeight="1">
      <c r="B74" s="23"/>
      <c r="C74" s="34" t="s">
        <v>149</v>
      </c>
      <c r="D74" s="24"/>
      <c r="E74" s="24"/>
      <c r="F74" s="24"/>
      <c r="G74" s="24"/>
      <c r="H74" s="24"/>
      <c r="I74" s="24"/>
      <c r="J74" s="24"/>
      <c r="K74" s="24"/>
      <c r="L74" s="22"/>
    </row>
    <row r="75" s="2" customFormat="1" ht="16.5" customHeight="1">
      <c r="A75" s="40"/>
      <c r="B75" s="41"/>
      <c r="C75" s="42"/>
      <c r="D75" s="42"/>
      <c r="E75" s="171" t="s">
        <v>3800</v>
      </c>
      <c r="F75" s="42"/>
      <c r="G75" s="42"/>
      <c r="H75" s="42"/>
      <c r="I75" s="42"/>
      <c r="J75" s="42"/>
      <c r="K75" s="42"/>
      <c r="L75" s="146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="2" customFormat="1" ht="12" customHeight="1">
      <c r="A76" s="40"/>
      <c r="B76" s="41"/>
      <c r="C76" s="34" t="s">
        <v>151</v>
      </c>
      <c r="D76" s="42"/>
      <c r="E76" s="42"/>
      <c r="F76" s="42"/>
      <c r="G76" s="42"/>
      <c r="H76" s="42"/>
      <c r="I76" s="42"/>
      <c r="J76" s="42"/>
      <c r="K76" s="42"/>
      <c r="L76" s="146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16.5" customHeight="1">
      <c r="A77" s="40"/>
      <c r="B77" s="41"/>
      <c r="C77" s="42"/>
      <c r="D77" s="42"/>
      <c r="E77" s="71" t="str">
        <f>E11</f>
        <v>04 - Vzduchotechnika</v>
      </c>
      <c r="F77" s="42"/>
      <c r="G77" s="42"/>
      <c r="H77" s="42"/>
      <c r="I77" s="42"/>
      <c r="J77" s="42"/>
      <c r="K77" s="42"/>
      <c r="L77" s="146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6.96" customHeight="1">
      <c r="A78" s="40"/>
      <c r="B78" s="41"/>
      <c r="C78" s="42"/>
      <c r="D78" s="42"/>
      <c r="E78" s="42"/>
      <c r="F78" s="42"/>
      <c r="G78" s="42"/>
      <c r="H78" s="42"/>
      <c r="I78" s="42"/>
      <c r="J78" s="42"/>
      <c r="K78" s="42"/>
      <c r="L78" s="146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12" customHeight="1">
      <c r="A79" s="40"/>
      <c r="B79" s="41"/>
      <c r="C79" s="34" t="s">
        <v>21</v>
      </c>
      <c r="D79" s="42"/>
      <c r="E79" s="42"/>
      <c r="F79" s="29" t="str">
        <f>F14</f>
        <v>Veltrusy</v>
      </c>
      <c r="G79" s="42"/>
      <c r="H79" s="42"/>
      <c r="I79" s="34" t="s">
        <v>23</v>
      </c>
      <c r="J79" s="74" t="str">
        <f>IF(J14="","",J14)</f>
        <v>16. 4. 2024</v>
      </c>
      <c r="K79" s="42"/>
      <c r="L79" s="146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6.96" customHeight="1">
      <c r="A80" s="40"/>
      <c r="B80" s="41"/>
      <c r="C80" s="42"/>
      <c r="D80" s="42"/>
      <c r="E80" s="42"/>
      <c r="F80" s="42"/>
      <c r="G80" s="42"/>
      <c r="H80" s="42"/>
      <c r="I80" s="42"/>
      <c r="J80" s="42"/>
      <c r="K80" s="42"/>
      <c r="L80" s="146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15.15" customHeight="1">
      <c r="A81" s="40"/>
      <c r="B81" s="41"/>
      <c r="C81" s="34" t="s">
        <v>25</v>
      </c>
      <c r="D81" s="42"/>
      <c r="E81" s="42"/>
      <c r="F81" s="29" t="str">
        <f>E17</f>
        <v>Město Veltrusy</v>
      </c>
      <c r="G81" s="42"/>
      <c r="H81" s="42"/>
      <c r="I81" s="34" t="s">
        <v>32</v>
      </c>
      <c r="J81" s="38" t="str">
        <f>E23</f>
        <v>REMIUMA</v>
      </c>
      <c r="K81" s="42"/>
      <c r="L81" s="146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15.15" customHeight="1">
      <c r="A82" s="40"/>
      <c r="B82" s="41"/>
      <c r="C82" s="34" t="s">
        <v>30</v>
      </c>
      <c r="D82" s="42"/>
      <c r="E82" s="42"/>
      <c r="F82" s="29" t="str">
        <f>IF(E20="","",E20)</f>
        <v>Vyplň údaj</v>
      </c>
      <c r="G82" s="42"/>
      <c r="H82" s="42"/>
      <c r="I82" s="34" t="s">
        <v>36</v>
      </c>
      <c r="J82" s="38" t="str">
        <f>E26</f>
        <v>REMIUMA</v>
      </c>
      <c r="K82" s="42"/>
      <c r="L82" s="146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10.32" customHeight="1">
      <c r="A83" s="40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146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11" customFormat="1" ht="29.28" customHeight="1">
      <c r="A84" s="187"/>
      <c r="B84" s="188"/>
      <c r="C84" s="189" t="s">
        <v>184</v>
      </c>
      <c r="D84" s="190" t="s">
        <v>58</v>
      </c>
      <c r="E84" s="190" t="s">
        <v>54</v>
      </c>
      <c r="F84" s="190" t="s">
        <v>55</v>
      </c>
      <c r="G84" s="190" t="s">
        <v>185</v>
      </c>
      <c r="H84" s="190" t="s">
        <v>186</v>
      </c>
      <c r="I84" s="190" t="s">
        <v>187</v>
      </c>
      <c r="J84" s="190" t="s">
        <v>155</v>
      </c>
      <c r="K84" s="191" t="s">
        <v>188</v>
      </c>
      <c r="L84" s="192"/>
      <c r="M84" s="94" t="s">
        <v>19</v>
      </c>
      <c r="N84" s="95" t="s">
        <v>43</v>
      </c>
      <c r="O84" s="95" t="s">
        <v>189</v>
      </c>
      <c r="P84" s="95" t="s">
        <v>190</v>
      </c>
      <c r="Q84" s="95" t="s">
        <v>191</v>
      </c>
      <c r="R84" s="95" t="s">
        <v>192</v>
      </c>
      <c r="S84" s="95" t="s">
        <v>193</v>
      </c>
      <c r="T84" s="96" t="s">
        <v>194</v>
      </c>
      <c r="U84" s="187"/>
      <c r="V84" s="187"/>
      <c r="W84" s="187"/>
      <c r="X84" s="187"/>
      <c r="Y84" s="187"/>
      <c r="Z84" s="187"/>
      <c r="AA84" s="187"/>
      <c r="AB84" s="187"/>
      <c r="AC84" s="187"/>
      <c r="AD84" s="187"/>
      <c r="AE84" s="187"/>
    </row>
    <row r="85" s="2" customFormat="1" ht="22.8" customHeight="1">
      <c r="A85" s="40"/>
      <c r="B85" s="41"/>
      <c r="C85" s="101" t="s">
        <v>195</v>
      </c>
      <c r="D85" s="42"/>
      <c r="E85" s="42"/>
      <c r="F85" s="42"/>
      <c r="G85" s="42"/>
      <c r="H85" s="42"/>
      <c r="I85" s="42"/>
      <c r="J85" s="193">
        <f>BK85</f>
        <v>0</v>
      </c>
      <c r="K85" s="42"/>
      <c r="L85" s="46"/>
      <c r="M85" s="97"/>
      <c r="N85" s="194"/>
      <c r="O85" s="98"/>
      <c r="P85" s="195">
        <f>SUM(P86:P117)</f>
        <v>0</v>
      </c>
      <c r="Q85" s="98"/>
      <c r="R85" s="195">
        <f>SUM(R86:R117)</f>
        <v>0</v>
      </c>
      <c r="S85" s="98"/>
      <c r="T85" s="196">
        <f>SUM(T86:T117)</f>
        <v>0</v>
      </c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T85" s="19" t="s">
        <v>72</v>
      </c>
      <c r="AU85" s="19" t="s">
        <v>156</v>
      </c>
      <c r="BK85" s="197">
        <f>SUM(BK86:BK117)</f>
        <v>0</v>
      </c>
    </row>
    <row r="86" s="2" customFormat="1" ht="24.15" customHeight="1">
      <c r="A86" s="40"/>
      <c r="B86" s="41"/>
      <c r="C86" s="214" t="s">
        <v>80</v>
      </c>
      <c r="D86" s="214" t="s">
        <v>200</v>
      </c>
      <c r="E86" s="215" t="s">
        <v>4456</v>
      </c>
      <c r="F86" s="216" t="s">
        <v>4457</v>
      </c>
      <c r="G86" s="217" t="s">
        <v>2162</v>
      </c>
      <c r="H86" s="218">
        <v>2</v>
      </c>
      <c r="I86" s="219"/>
      <c r="J86" s="220">
        <f>ROUND(I86*H86,2)</f>
        <v>0</v>
      </c>
      <c r="K86" s="216" t="s">
        <v>19</v>
      </c>
      <c r="L86" s="46"/>
      <c r="M86" s="221" t="s">
        <v>19</v>
      </c>
      <c r="N86" s="222" t="s">
        <v>44</v>
      </c>
      <c r="O86" s="86"/>
      <c r="P86" s="223">
        <f>O86*H86</f>
        <v>0</v>
      </c>
      <c r="Q86" s="223">
        <v>0</v>
      </c>
      <c r="R86" s="223">
        <f>Q86*H86</f>
        <v>0</v>
      </c>
      <c r="S86" s="223">
        <v>0</v>
      </c>
      <c r="T86" s="224">
        <f>S86*H86</f>
        <v>0</v>
      </c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R86" s="225" t="s">
        <v>205</v>
      </c>
      <c r="AT86" s="225" t="s">
        <v>200</v>
      </c>
      <c r="AU86" s="225" t="s">
        <v>73</v>
      </c>
      <c r="AY86" s="19" t="s">
        <v>198</v>
      </c>
      <c r="BE86" s="226">
        <f>IF(N86="základní",J86,0)</f>
        <v>0</v>
      </c>
      <c r="BF86" s="226">
        <f>IF(N86="snížená",J86,0)</f>
        <v>0</v>
      </c>
      <c r="BG86" s="226">
        <f>IF(N86="zákl. přenesená",J86,0)</f>
        <v>0</v>
      </c>
      <c r="BH86" s="226">
        <f>IF(N86="sníž. přenesená",J86,0)</f>
        <v>0</v>
      </c>
      <c r="BI86" s="226">
        <f>IF(N86="nulová",J86,0)</f>
        <v>0</v>
      </c>
      <c r="BJ86" s="19" t="s">
        <v>80</v>
      </c>
      <c r="BK86" s="226">
        <f>ROUND(I86*H86,2)</f>
        <v>0</v>
      </c>
      <c r="BL86" s="19" t="s">
        <v>205</v>
      </c>
      <c r="BM86" s="225" t="s">
        <v>293</v>
      </c>
    </row>
    <row r="87" s="2" customFormat="1" ht="24.15" customHeight="1">
      <c r="A87" s="40"/>
      <c r="B87" s="41"/>
      <c r="C87" s="214" t="s">
        <v>82</v>
      </c>
      <c r="D87" s="214" t="s">
        <v>200</v>
      </c>
      <c r="E87" s="215" t="s">
        <v>4458</v>
      </c>
      <c r="F87" s="216" t="s">
        <v>4459</v>
      </c>
      <c r="G87" s="217" t="s">
        <v>2162</v>
      </c>
      <c r="H87" s="218">
        <v>1</v>
      </c>
      <c r="I87" s="219"/>
      <c r="J87" s="220">
        <f>ROUND(I87*H87,2)</f>
        <v>0</v>
      </c>
      <c r="K87" s="216" t="s">
        <v>19</v>
      </c>
      <c r="L87" s="46"/>
      <c r="M87" s="221" t="s">
        <v>19</v>
      </c>
      <c r="N87" s="222" t="s">
        <v>44</v>
      </c>
      <c r="O87" s="86"/>
      <c r="P87" s="223">
        <f>O87*H87</f>
        <v>0</v>
      </c>
      <c r="Q87" s="223">
        <v>0</v>
      </c>
      <c r="R87" s="223">
        <f>Q87*H87</f>
        <v>0</v>
      </c>
      <c r="S87" s="223">
        <v>0</v>
      </c>
      <c r="T87" s="224">
        <f>S87*H87</f>
        <v>0</v>
      </c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R87" s="225" t="s">
        <v>205</v>
      </c>
      <c r="AT87" s="225" t="s">
        <v>200</v>
      </c>
      <c r="AU87" s="225" t="s">
        <v>73</v>
      </c>
      <c r="AY87" s="19" t="s">
        <v>198</v>
      </c>
      <c r="BE87" s="226">
        <f>IF(N87="základní",J87,0)</f>
        <v>0</v>
      </c>
      <c r="BF87" s="226">
        <f>IF(N87="snížená",J87,0)</f>
        <v>0</v>
      </c>
      <c r="BG87" s="226">
        <f>IF(N87="zákl. přenesená",J87,0)</f>
        <v>0</v>
      </c>
      <c r="BH87" s="226">
        <f>IF(N87="sníž. přenesená",J87,0)</f>
        <v>0</v>
      </c>
      <c r="BI87" s="226">
        <f>IF(N87="nulová",J87,0)</f>
        <v>0</v>
      </c>
      <c r="BJ87" s="19" t="s">
        <v>80</v>
      </c>
      <c r="BK87" s="226">
        <f>ROUND(I87*H87,2)</f>
        <v>0</v>
      </c>
      <c r="BL87" s="19" t="s">
        <v>205</v>
      </c>
      <c r="BM87" s="225" t="s">
        <v>4460</v>
      </c>
    </row>
    <row r="88" s="2" customFormat="1" ht="16.5" customHeight="1">
      <c r="A88" s="40"/>
      <c r="B88" s="41"/>
      <c r="C88" s="214" t="s">
        <v>213</v>
      </c>
      <c r="D88" s="214" t="s">
        <v>200</v>
      </c>
      <c r="E88" s="215" t="s">
        <v>4461</v>
      </c>
      <c r="F88" s="216" t="s">
        <v>4462</v>
      </c>
      <c r="G88" s="217" t="s">
        <v>2162</v>
      </c>
      <c r="H88" s="218">
        <v>5</v>
      </c>
      <c r="I88" s="219"/>
      <c r="J88" s="220">
        <f>ROUND(I88*H88,2)</f>
        <v>0</v>
      </c>
      <c r="K88" s="216" t="s">
        <v>19</v>
      </c>
      <c r="L88" s="46"/>
      <c r="M88" s="221" t="s">
        <v>19</v>
      </c>
      <c r="N88" s="222" t="s">
        <v>44</v>
      </c>
      <c r="O88" s="86"/>
      <c r="P88" s="223">
        <f>O88*H88</f>
        <v>0</v>
      </c>
      <c r="Q88" s="223">
        <v>0</v>
      </c>
      <c r="R88" s="223">
        <f>Q88*H88</f>
        <v>0</v>
      </c>
      <c r="S88" s="223">
        <v>0</v>
      </c>
      <c r="T88" s="224">
        <f>S88*H88</f>
        <v>0</v>
      </c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R88" s="225" t="s">
        <v>205</v>
      </c>
      <c r="AT88" s="225" t="s">
        <v>200</v>
      </c>
      <c r="AU88" s="225" t="s">
        <v>73</v>
      </c>
      <c r="AY88" s="19" t="s">
        <v>198</v>
      </c>
      <c r="BE88" s="226">
        <f>IF(N88="základní",J88,0)</f>
        <v>0</v>
      </c>
      <c r="BF88" s="226">
        <f>IF(N88="snížená",J88,0)</f>
        <v>0</v>
      </c>
      <c r="BG88" s="226">
        <f>IF(N88="zákl. přenesená",J88,0)</f>
        <v>0</v>
      </c>
      <c r="BH88" s="226">
        <f>IF(N88="sníž. přenesená",J88,0)</f>
        <v>0</v>
      </c>
      <c r="BI88" s="226">
        <f>IF(N88="nulová",J88,0)</f>
        <v>0</v>
      </c>
      <c r="BJ88" s="19" t="s">
        <v>80</v>
      </c>
      <c r="BK88" s="226">
        <f>ROUND(I88*H88,2)</f>
        <v>0</v>
      </c>
      <c r="BL88" s="19" t="s">
        <v>205</v>
      </c>
      <c r="BM88" s="225" t="s">
        <v>302</v>
      </c>
    </row>
    <row r="89" s="2" customFormat="1" ht="16.5" customHeight="1">
      <c r="A89" s="40"/>
      <c r="B89" s="41"/>
      <c r="C89" s="214" t="s">
        <v>205</v>
      </c>
      <c r="D89" s="214" t="s">
        <v>200</v>
      </c>
      <c r="E89" s="215" t="s">
        <v>4463</v>
      </c>
      <c r="F89" s="216" t="s">
        <v>4464</v>
      </c>
      <c r="G89" s="217" t="s">
        <v>203</v>
      </c>
      <c r="H89" s="218">
        <v>439.60000000000002</v>
      </c>
      <c r="I89" s="219"/>
      <c r="J89" s="220">
        <f>ROUND(I89*H89,2)</f>
        <v>0</v>
      </c>
      <c r="K89" s="216" t="s">
        <v>19</v>
      </c>
      <c r="L89" s="46"/>
      <c r="M89" s="221" t="s">
        <v>19</v>
      </c>
      <c r="N89" s="222" t="s">
        <v>44</v>
      </c>
      <c r="O89" s="86"/>
      <c r="P89" s="223">
        <f>O89*H89</f>
        <v>0</v>
      </c>
      <c r="Q89" s="223">
        <v>0</v>
      </c>
      <c r="R89" s="223">
        <f>Q89*H89</f>
        <v>0</v>
      </c>
      <c r="S89" s="223">
        <v>0</v>
      </c>
      <c r="T89" s="224">
        <f>S89*H89</f>
        <v>0</v>
      </c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R89" s="225" t="s">
        <v>205</v>
      </c>
      <c r="AT89" s="225" t="s">
        <v>200</v>
      </c>
      <c r="AU89" s="225" t="s">
        <v>73</v>
      </c>
      <c r="AY89" s="19" t="s">
        <v>198</v>
      </c>
      <c r="BE89" s="226">
        <f>IF(N89="základní",J89,0)</f>
        <v>0</v>
      </c>
      <c r="BF89" s="226">
        <f>IF(N89="snížená",J89,0)</f>
        <v>0</v>
      </c>
      <c r="BG89" s="226">
        <f>IF(N89="zákl. přenesená",J89,0)</f>
        <v>0</v>
      </c>
      <c r="BH89" s="226">
        <f>IF(N89="sníž. přenesená",J89,0)</f>
        <v>0</v>
      </c>
      <c r="BI89" s="226">
        <f>IF(N89="nulová",J89,0)</f>
        <v>0</v>
      </c>
      <c r="BJ89" s="19" t="s">
        <v>80</v>
      </c>
      <c r="BK89" s="226">
        <f>ROUND(I89*H89,2)</f>
        <v>0</v>
      </c>
      <c r="BL89" s="19" t="s">
        <v>205</v>
      </c>
      <c r="BM89" s="225" t="s">
        <v>315</v>
      </c>
    </row>
    <row r="90" s="2" customFormat="1" ht="16.5" customHeight="1">
      <c r="A90" s="40"/>
      <c r="B90" s="41"/>
      <c r="C90" s="214" t="s">
        <v>224</v>
      </c>
      <c r="D90" s="214" t="s">
        <v>200</v>
      </c>
      <c r="E90" s="215" t="s">
        <v>4465</v>
      </c>
      <c r="F90" s="216" t="s">
        <v>4466</v>
      </c>
      <c r="G90" s="217" t="s">
        <v>237</v>
      </c>
      <c r="H90" s="218">
        <v>175</v>
      </c>
      <c r="I90" s="219"/>
      <c r="J90" s="220">
        <f>ROUND(I90*H90,2)</f>
        <v>0</v>
      </c>
      <c r="K90" s="216" t="s">
        <v>19</v>
      </c>
      <c r="L90" s="46"/>
      <c r="M90" s="221" t="s">
        <v>19</v>
      </c>
      <c r="N90" s="222" t="s">
        <v>44</v>
      </c>
      <c r="O90" s="86"/>
      <c r="P90" s="223">
        <f>O90*H90</f>
        <v>0</v>
      </c>
      <c r="Q90" s="223">
        <v>0</v>
      </c>
      <c r="R90" s="223">
        <f>Q90*H90</f>
        <v>0</v>
      </c>
      <c r="S90" s="223">
        <v>0</v>
      </c>
      <c r="T90" s="224">
        <f>S90*H90</f>
        <v>0</v>
      </c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R90" s="225" t="s">
        <v>205</v>
      </c>
      <c r="AT90" s="225" t="s">
        <v>200</v>
      </c>
      <c r="AU90" s="225" t="s">
        <v>73</v>
      </c>
      <c r="AY90" s="19" t="s">
        <v>198</v>
      </c>
      <c r="BE90" s="226">
        <f>IF(N90="základní",J90,0)</f>
        <v>0</v>
      </c>
      <c r="BF90" s="226">
        <f>IF(N90="snížená",J90,0)</f>
        <v>0</v>
      </c>
      <c r="BG90" s="226">
        <f>IF(N90="zákl. přenesená",J90,0)</f>
        <v>0</v>
      </c>
      <c r="BH90" s="226">
        <f>IF(N90="sníž. přenesená",J90,0)</f>
        <v>0</v>
      </c>
      <c r="BI90" s="226">
        <f>IF(N90="nulová",J90,0)</f>
        <v>0</v>
      </c>
      <c r="BJ90" s="19" t="s">
        <v>80</v>
      </c>
      <c r="BK90" s="226">
        <f>ROUND(I90*H90,2)</f>
        <v>0</v>
      </c>
      <c r="BL90" s="19" t="s">
        <v>205</v>
      </c>
      <c r="BM90" s="225" t="s">
        <v>327</v>
      </c>
    </row>
    <row r="91" s="2" customFormat="1" ht="16.5" customHeight="1">
      <c r="A91" s="40"/>
      <c r="B91" s="41"/>
      <c r="C91" s="214" t="s">
        <v>234</v>
      </c>
      <c r="D91" s="214" t="s">
        <v>200</v>
      </c>
      <c r="E91" s="215" t="s">
        <v>4467</v>
      </c>
      <c r="F91" s="216" t="s">
        <v>4468</v>
      </c>
      <c r="G91" s="217" t="s">
        <v>237</v>
      </c>
      <c r="H91" s="218">
        <v>175</v>
      </c>
      <c r="I91" s="219"/>
      <c r="J91" s="220">
        <f>ROUND(I91*H91,2)</f>
        <v>0</v>
      </c>
      <c r="K91" s="216" t="s">
        <v>19</v>
      </c>
      <c r="L91" s="46"/>
      <c r="M91" s="221" t="s">
        <v>19</v>
      </c>
      <c r="N91" s="222" t="s">
        <v>44</v>
      </c>
      <c r="O91" s="86"/>
      <c r="P91" s="223">
        <f>O91*H91</f>
        <v>0</v>
      </c>
      <c r="Q91" s="223">
        <v>0</v>
      </c>
      <c r="R91" s="223">
        <f>Q91*H91</f>
        <v>0</v>
      </c>
      <c r="S91" s="223">
        <v>0</v>
      </c>
      <c r="T91" s="224">
        <f>S91*H91</f>
        <v>0</v>
      </c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R91" s="225" t="s">
        <v>205</v>
      </c>
      <c r="AT91" s="225" t="s">
        <v>200</v>
      </c>
      <c r="AU91" s="225" t="s">
        <v>73</v>
      </c>
      <c r="AY91" s="19" t="s">
        <v>198</v>
      </c>
      <c r="BE91" s="226">
        <f>IF(N91="základní",J91,0)</f>
        <v>0</v>
      </c>
      <c r="BF91" s="226">
        <f>IF(N91="snížená",J91,0)</f>
        <v>0</v>
      </c>
      <c r="BG91" s="226">
        <f>IF(N91="zákl. přenesená",J91,0)</f>
        <v>0</v>
      </c>
      <c r="BH91" s="226">
        <f>IF(N91="sníž. přenesená",J91,0)</f>
        <v>0</v>
      </c>
      <c r="BI91" s="226">
        <f>IF(N91="nulová",J91,0)</f>
        <v>0</v>
      </c>
      <c r="BJ91" s="19" t="s">
        <v>80</v>
      </c>
      <c r="BK91" s="226">
        <f>ROUND(I91*H91,2)</f>
        <v>0</v>
      </c>
      <c r="BL91" s="19" t="s">
        <v>205</v>
      </c>
      <c r="BM91" s="225" t="s">
        <v>341</v>
      </c>
    </row>
    <row r="92" s="2" customFormat="1" ht="16.5" customHeight="1">
      <c r="A92" s="40"/>
      <c r="B92" s="41"/>
      <c r="C92" s="214" t="s">
        <v>242</v>
      </c>
      <c r="D92" s="214" t="s">
        <v>200</v>
      </c>
      <c r="E92" s="215" t="s">
        <v>4469</v>
      </c>
      <c r="F92" s="216" t="s">
        <v>4470</v>
      </c>
      <c r="G92" s="217" t="s">
        <v>237</v>
      </c>
      <c r="H92" s="218">
        <v>10</v>
      </c>
      <c r="I92" s="219"/>
      <c r="J92" s="220">
        <f>ROUND(I92*H92,2)</f>
        <v>0</v>
      </c>
      <c r="K92" s="216" t="s">
        <v>19</v>
      </c>
      <c r="L92" s="46"/>
      <c r="M92" s="221" t="s">
        <v>19</v>
      </c>
      <c r="N92" s="222" t="s">
        <v>44</v>
      </c>
      <c r="O92" s="86"/>
      <c r="P92" s="223">
        <f>O92*H92</f>
        <v>0</v>
      </c>
      <c r="Q92" s="223">
        <v>0</v>
      </c>
      <c r="R92" s="223">
        <f>Q92*H92</f>
        <v>0</v>
      </c>
      <c r="S92" s="223">
        <v>0</v>
      </c>
      <c r="T92" s="224">
        <f>S92*H92</f>
        <v>0</v>
      </c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R92" s="225" t="s">
        <v>205</v>
      </c>
      <c r="AT92" s="225" t="s">
        <v>200</v>
      </c>
      <c r="AU92" s="225" t="s">
        <v>73</v>
      </c>
      <c r="AY92" s="19" t="s">
        <v>198</v>
      </c>
      <c r="BE92" s="226">
        <f>IF(N92="základní",J92,0)</f>
        <v>0</v>
      </c>
      <c r="BF92" s="226">
        <f>IF(N92="snížená",J92,0)</f>
        <v>0</v>
      </c>
      <c r="BG92" s="226">
        <f>IF(N92="zákl. přenesená",J92,0)</f>
        <v>0</v>
      </c>
      <c r="BH92" s="226">
        <f>IF(N92="sníž. přenesená",J92,0)</f>
        <v>0</v>
      </c>
      <c r="BI92" s="226">
        <f>IF(N92="nulová",J92,0)</f>
        <v>0</v>
      </c>
      <c r="BJ92" s="19" t="s">
        <v>80</v>
      </c>
      <c r="BK92" s="226">
        <f>ROUND(I92*H92,2)</f>
        <v>0</v>
      </c>
      <c r="BL92" s="19" t="s">
        <v>205</v>
      </c>
      <c r="BM92" s="225" t="s">
        <v>352</v>
      </c>
    </row>
    <row r="93" s="2" customFormat="1" ht="16.5" customHeight="1">
      <c r="A93" s="40"/>
      <c r="B93" s="41"/>
      <c r="C93" s="214" t="s">
        <v>247</v>
      </c>
      <c r="D93" s="214" t="s">
        <v>200</v>
      </c>
      <c r="E93" s="215" t="s">
        <v>4471</v>
      </c>
      <c r="F93" s="216" t="s">
        <v>4472</v>
      </c>
      <c r="G93" s="217" t="s">
        <v>2162</v>
      </c>
      <c r="H93" s="218">
        <v>4</v>
      </c>
      <c r="I93" s="219"/>
      <c r="J93" s="220">
        <f>ROUND(I93*H93,2)</f>
        <v>0</v>
      </c>
      <c r="K93" s="216" t="s">
        <v>19</v>
      </c>
      <c r="L93" s="46"/>
      <c r="M93" s="221" t="s">
        <v>19</v>
      </c>
      <c r="N93" s="222" t="s">
        <v>44</v>
      </c>
      <c r="O93" s="86"/>
      <c r="P93" s="223">
        <f>O93*H93</f>
        <v>0</v>
      </c>
      <c r="Q93" s="223">
        <v>0</v>
      </c>
      <c r="R93" s="223">
        <f>Q93*H93</f>
        <v>0</v>
      </c>
      <c r="S93" s="223">
        <v>0</v>
      </c>
      <c r="T93" s="224">
        <f>S93*H93</f>
        <v>0</v>
      </c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R93" s="225" t="s">
        <v>205</v>
      </c>
      <c r="AT93" s="225" t="s">
        <v>200</v>
      </c>
      <c r="AU93" s="225" t="s">
        <v>73</v>
      </c>
      <c r="AY93" s="19" t="s">
        <v>198</v>
      </c>
      <c r="BE93" s="226">
        <f>IF(N93="základní",J93,0)</f>
        <v>0</v>
      </c>
      <c r="BF93" s="226">
        <f>IF(N93="snížená",J93,0)</f>
        <v>0</v>
      </c>
      <c r="BG93" s="226">
        <f>IF(N93="zákl. přenesená",J93,0)</f>
        <v>0</v>
      </c>
      <c r="BH93" s="226">
        <f>IF(N93="sníž. přenesená",J93,0)</f>
        <v>0</v>
      </c>
      <c r="BI93" s="226">
        <f>IF(N93="nulová",J93,0)</f>
        <v>0</v>
      </c>
      <c r="BJ93" s="19" t="s">
        <v>80</v>
      </c>
      <c r="BK93" s="226">
        <f>ROUND(I93*H93,2)</f>
        <v>0</v>
      </c>
      <c r="BL93" s="19" t="s">
        <v>205</v>
      </c>
      <c r="BM93" s="225" t="s">
        <v>365</v>
      </c>
    </row>
    <row r="94" s="2" customFormat="1" ht="33" customHeight="1">
      <c r="A94" s="40"/>
      <c r="B94" s="41"/>
      <c r="C94" s="214" t="s">
        <v>254</v>
      </c>
      <c r="D94" s="214" t="s">
        <v>200</v>
      </c>
      <c r="E94" s="215" t="s">
        <v>4473</v>
      </c>
      <c r="F94" s="216" t="s">
        <v>4474</v>
      </c>
      <c r="G94" s="217" t="s">
        <v>2162</v>
      </c>
      <c r="H94" s="218">
        <v>33</v>
      </c>
      <c r="I94" s="219"/>
      <c r="J94" s="220">
        <f>ROUND(I94*H94,2)</f>
        <v>0</v>
      </c>
      <c r="K94" s="216" t="s">
        <v>19</v>
      </c>
      <c r="L94" s="46"/>
      <c r="M94" s="221" t="s">
        <v>19</v>
      </c>
      <c r="N94" s="222" t="s">
        <v>44</v>
      </c>
      <c r="O94" s="86"/>
      <c r="P94" s="223">
        <f>O94*H94</f>
        <v>0</v>
      </c>
      <c r="Q94" s="223">
        <v>0</v>
      </c>
      <c r="R94" s="223">
        <f>Q94*H94</f>
        <v>0</v>
      </c>
      <c r="S94" s="223">
        <v>0</v>
      </c>
      <c r="T94" s="224">
        <f>S94*H94</f>
        <v>0</v>
      </c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R94" s="225" t="s">
        <v>205</v>
      </c>
      <c r="AT94" s="225" t="s">
        <v>200</v>
      </c>
      <c r="AU94" s="225" t="s">
        <v>73</v>
      </c>
      <c r="AY94" s="19" t="s">
        <v>198</v>
      </c>
      <c r="BE94" s="226">
        <f>IF(N94="základní",J94,0)</f>
        <v>0</v>
      </c>
      <c r="BF94" s="226">
        <f>IF(N94="snížená",J94,0)</f>
        <v>0</v>
      </c>
      <c r="BG94" s="226">
        <f>IF(N94="zákl. přenesená",J94,0)</f>
        <v>0</v>
      </c>
      <c r="BH94" s="226">
        <f>IF(N94="sníž. přenesená",J94,0)</f>
        <v>0</v>
      </c>
      <c r="BI94" s="226">
        <f>IF(N94="nulová",J94,0)</f>
        <v>0</v>
      </c>
      <c r="BJ94" s="19" t="s">
        <v>80</v>
      </c>
      <c r="BK94" s="226">
        <f>ROUND(I94*H94,2)</f>
        <v>0</v>
      </c>
      <c r="BL94" s="19" t="s">
        <v>205</v>
      </c>
      <c r="BM94" s="225" t="s">
        <v>376</v>
      </c>
    </row>
    <row r="95" s="2" customFormat="1" ht="33" customHeight="1">
      <c r="A95" s="40"/>
      <c r="B95" s="41"/>
      <c r="C95" s="214" t="s">
        <v>261</v>
      </c>
      <c r="D95" s="214" t="s">
        <v>200</v>
      </c>
      <c r="E95" s="215" t="s">
        <v>4475</v>
      </c>
      <c r="F95" s="216" t="s">
        <v>4476</v>
      </c>
      <c r="G95" s="217" t="s">
        <v>2162</v>
      </c>
      <c r="H95" s="218">
        <v>12</v>
      </c>
      <c r="I95" s="219"/>
      <c r="J95" s="220">
        <f>ROUND(I95*H95,2)</f>
        <v>0</v>
      </c>
      <c r="K95" s="216" t="s">
        <v>19</v>
      </c>
      <c r="L95" s="46"/>
      <c r="M95" s="221" t="s">
        <v>19</v>
      </c>
      <c r="N95" s="222" t="s">
        <v>44</v>
      </c>
      <c r="O95" s="86"/>
      <c r="P95" s="223">
        <f>O95*H95</f>
        <v>0</v>
      </c>
      <c r="Q95" s="223">
        <v>0</v>
      </c>
      <c r="R95" s="223">
        <f>Q95*H95</f>
        <v>0</v>
      </c>
      <c r="S95" s="223">
        <v>0</v>
      </c>
      <c r="T95" s="224">
        <f>S95*H95</f>
        <v>0</v>
      </c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R95" s="225" t="s">
        <v>205</v>
      </c>
      <c r="AT95" s="225" t="s">
        <v>200</v>
      </c>
      <c r="AU95" s="225" t="s">
        <v>73</v>
      </c>
      <c r="AY95" s="19" t="s">
        <v>198</v>
      </c>
      <c r="BE95" s="226">
        <f>IF(N95="základní",J95,0)</f>
        <v>0</v>
      </c>
      <c r="BF95" s="226">
        <f>IF(N95="snížená",J95,0)</f>
        <v>0</v>
      </c>
      <c r="BG95" s="226">
        <f>IF(N95="zákl. přenesená",J95,0)</f>
        <v>0</v>
      </c>
      <c r="BH95" s="226">
        <f>IF(N95="sníž. přenesená",J95,0)</f>
        <v>0</v>
      </c>
      <c r="BI95" s="226">
        <f>IF(N95="nulová",J95,0)</f>
        <v>0</v>
      </c>
      <c r="BJ95" s="19" t="s">
        <v>80</v>
      </c>
      <c r="BK95" s="226">
        <f>ROUND(I95*H95,2)</f>
        <v>0</v>
      </c>
      <c r="BL95" s="19" t="s">
        <v>205</v>
      </c>
      <c r="BM95" s="225" t="s">
        <v>388</v>
      </c>
    </row>
    <row r="96" s="2" customFormat="1" ht="37.8" customHeight="1">
      <c r="A96" s="40"/>
      <c r="B96" s="41"/>
      <c r="C96" s="214" t="s">
        <v>269</v>
      </c>
      <c r="D96" s="214" t="s">
        <v>200</v>
      </c>
      <c r="E96" s="215" t="s">
        <v>4477</v>
      </c>
      <c r="F96" s="216" t="s">
        <v>4478</v>
      </c>
      <c r="G96" s="217" t="s">
        <v>203</v>
      </c>
      <c r="H96" s="218">
        <v>170</v>
      </c>
      <c r="I96" s="219"/>
      <c r="J96" s="220">
        <f>ROUND(I96*H96,2)</f>
        <v>0</v>
      </c>
      <c r="K96" s="216" t="s">
        <v>19</v>
      </c>
      <c r="L96" s="46"/>
      <c r="M96" s="221" t="s">
        <v>19</v>
      </c>
      <c r="N96" s="222" t="s">
        <v>44</v>
      </c>
      <c r="O96" s="86"/>
      <c r="P96" s="223">
        <f>O96*H96</f>
        <v>0</v>
      </c>
      <c r="Q96" s="223">
        <v>0</v>
      </c>
      <c r="R96" s="223">
        <f>Q96*H96</f>
        <v>0</v>
      </c>
      <c r="S96" s="223">
        <v>0</v>
      </c>
      <c r="T96" s="224">
        <f>S96*H96</f>
        <v>0</v>
      </c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R96" s="225" t="s">
        <v>205</v>
      </c>
      <c r="AT96" s="225" t="s">
        <v>200</v>
      </c>
      <c r="AU96" s="225" t="s">
        <v>73</v>
      </c>
      <c r="AY96" s="19" t="s">
        <v>198</v>
      </c>
      <c r="BE96" s="226">
        <f>IF(N96="základní",J96,0)</f>
        <v>0</v>
      </c>
      <c r="BF96" s="226">
        <f>IF(N96="snížená",J96,0)</f>
        <v>0</v>
      </c>
      <c r="BG96" s="226">
        <f>IF(N96="zákl. přenesená",J96,0)</f>
        <v>0</v>
      </c>
      <c r="BH96" s="226">
        <f>IF(N96="sníž. přenesená",J96,0)</f>
        <v>0</v>
      </c>
      <c r="BI96" s="226">
        <f>IF(N96="nulová",J96,0)</f>
        <v>0</v>
      </c>
      <c r="BJ96" s="19" t="s">
        <v>80</v>
      </c>
      <c r="BK96" s="226">
        <f>ROUND(I96*H96,2)</f>
        <v>0</v>
      </c>
      <c r="BL96" s="19" t="s">
        <v>205</v>
      </c>
      <c r="BM96" s="225" t="s">
        <v>399</v>
      </c>
    </row>
    <row r="97" s="2" customFormat="1" ht="24.15" customHeight="1">
      <c r="A97" s="40"/>
      <c r="B97" s="41"/>
      <c r="C97" s="214" t="s">
        <v>279</v>
      </c>
      <c r="D97" s="214" t="s">
        <v>200</v>
      </c>
      <c r="E97" s="215" t="s">
        <v>4479</v>
      </c>
      <c r="F97" s="216" t="s">
        <v>4480</v>
      </c>
      <c r="G97" s="217" t="s">
        <v>1135</v>
      </c>
      <c r="H97" s="218">
        <v>1</v>
      </c>
      <c r="I97" s="219"/>
      <c r="J97" s="220">
        <f>ROUND(I97*H97,2)</f>
        <v>0</v>
      </c>
      <c r="K97" s="216" t="s">
        <v>19</v>
      </c>
      <c r="L97" s="46"/>
      <c r="M97" s="221" t="s">
        <v>19</v>
      </c>
      <c r="N97" s="222" t="s">
        <v>44</v>
      </c>
      <c r="O97" s="86"/>
      <c r="P97" s="223">
        <f>O97*H97</f>
        <v>0</v>
      </c>
      <c r="Q97" s="223">
        <v>0</v>
      </c>
      <c r="R97" s="223">
        <f>Q97*H97</f>
        <v>0</v>
      </c>
      <c r="S97" s="223">
        <v>0</v>
      </c>
      <c r="T97" s="224">
        <f>S97*H97</f>
        <v>0</v>
      </c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R97" s="225" t="s">
        <v>205</v>
      </c>
      <c r="AT97" s="225" t="s">
        <v>200</v>
      </c>
      <c r="AU97" s="225" t="s">
        <v>73</v>
      </c>
      <c r="AY97" s="19" t="s">
        <v>198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9" t="s">
        <v>80</v>
      </c>
      <c r="BK97" s="226">
        <f>ROUND(I97*H97,2)</f>
        <v>0</v>
      </c>
      <c r="BL97" s="19" t="s">
        <v>205</v>
      </c>
      <c r="BM97" s="225" t="s">
        <v>411</v>
      </c>
    </row>
    <row r="98" s="2" customFormat="1" ht="33" customHeight="1">
      <c r="A98" s="40"/>
      <c r="B98" s="41"/>
      <c r="C98" s="214" t="s">
        <v>285</v>
      </c>
      <c r="D98" s="214" t="s">
        <v>200</v>
      </c>
      <c r="E98" s="215" t="s">
        <v>4481</v>
      </c>
      <c r="F98" s="216" t="s">
        <v>4482</v>
      </c>
      <c r="G98" s="217" t="s">
        <v>1135</v>
      </c>
      <c r="H98" s="218">
        <v>1</v>
      </c>
      <c r="I98" s="219"/>
      <c r="J98" s="220">
        <f>ROUND(I98*H98,2)</f>
        <v>0</v>
      </c>
      <c r="K98" s="216" t="s">
        <v>19</v>
      </c>
      <c r="L98" s="46"/>
      <c r="M98" s="221" t="s">
        <v>19</v>
      </c>
      <c r="N98" s="222" t="s">
        <v>44</v>
      </c>
      <c r="O98" s="86"/>
      <c r="P98" s="223">
        <f>O98*H98</f>
        <v>0</v>
      </c>
      <c r="Q98" s="223">
        <v>0</v>
      </c>
      <c r="R98" s="223">
        <f>Q98*H98</f>
        <v>0</v>
      </c>
      <c r="S98" s="223">
        <v>0</v>
      </c>
      <c r="T98" s="224">
        <f>S98*H98</f>
        <v>0</v>
      </c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R98" s="225" t="s">
        <v>205</v>
      </c>
      <c r="AT98" s="225" t="s">
        <v>200</v>
      </c>
      <c r="AU98" s="225" t="s">
        <v>73</v>
      </c>
      <c r="AY98" s="19" t="s">
        <v>198</v>
      </c>
      <c r="BE98" s="226">
        <f>IF(N98="základní",J98,0)</f>
        <v>0</v>
      </c>
      <c r="BF98" s="226">
        <f>IF(N98="snížená",J98,0)</f>
        <v>0</v>
      </c>
      <c r="BG98" s="226">
        <f>IF(N98="zákl. přenesená",J98,0)</f>
        <v>0</v>
      </c>
      <c r="BH98" s="226">
        <f>IF(N98="sníž. přenesená",J98,0)</f>
        <v>0</v>
      </c>
      <c r="BI98" s="226">
        <f>IF(N98="nulová",J98,0)</f>
        <v>0</v>
      </c>
      <c r="BJ98" s="19" t="s">
        <v>80</v>
      </c>
      <c r="BK98" s="226">
        <f>ROUND(I98*H98,2)</f>
        <v>0</v>
      </c>
      <c r="BL98" s="19" t="s">
        <v>205</v>
      </c>
      <c r="BM98" s="225" t="s">
        <v>424</v>
      </c>
    </row>
    <row r="99" s="2" customFormat="1" ht="16.5" customHeight="1">
      <c r="A99" s="40"/>
      <c r="B99" s="41"/>
      <c r="C99" s="214" t="s">
        <v>293</v>
      </c>
      <c r="D99" s="214" t="s">
        <v>200</v>
      </c>
      <c r="E99" s="215" t="s">
        <v>4483</v>
      </c>
      <c r="F99" s="216" t="s">
        <v>4484</v>
      </c>
      <c r="G99" s="217" t="s">
        <v>1135</v>
      </c>
      <c r="H99" s="218">
        <v>1</v>
      </c>
      <c r="I99" s="219"/>
      <c r="J99" s="220">
        <f>ROUND(I99*H99,2)</f>
        <v>0</v>
      </c>
      <c r="K99" s="216" t="s">
        <v>19</v>
      </c>
      <c r="L99" s="46"/>
      <c r="M99" s="221" t="s">
        <v>19</v>
      </c>
      <c r="N99" s="222" t="s">
        <v>44</v>
      </c>
      <c r="O99" s="86"/>
      <c r="P99" s="223">
        <f>O99*H99</f>
        <v>0</v>
      </c>
      <c r="Q99" s="223">
        <v>0</v>
      </c>
      <c r="R99" s="223">
        <f>Q99*H99</f>
        <v>0</v>
      </c>
      <c r="S99" s="223">
        <v>0</v>
      </c>
      <c r="T99" s="224">
        <f>S99*H99</f>
        <v>0</v>
      </c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R99" s="225" t="s">
        <v>205</v>
      </c>
      <c r="AT99" s="225" t="s">
        <v>200</v>
      </c>
      <c r="AU99" s="225" t="s">
        <v>73</v>
      </c>
      <c r="AY99" s="19" t="s">
        <v>198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9" t="s">
        <v>80</v>
      </c>
      <c r="BK99" s="226">
        <f>ROUND(I99*H99,2)</f>
        <v>0</v>
      </c>
      <c r="BL99" s="19" t="s">
        <v>205</v>
      </c>
      <c r="BM99" s="225" t="s">
        <v>438</v>
      </c>
    </row>
    <row r="100" s="2" customFormat="1" ht="21.75" customHeight="1">
      <c r="A100" s="40"/>
      <c r="B100" s="41"/>
      <c r="C100" s="214" t="s">
        <v>8</v>
      </c>
      <c r="D100" s="214" t="s">
        <v>200</v>
      </c>
      <c r="E100" s="215" t="s">
        <v>4485</v>
      </c>
      <c r="F100" s="216" t="s">
        <v>4486</v>
      </c>
      <c r="G100" s="217" t="s">
        <v>1135</v>
      </c>
      <c r="H100" s="218">
        <v>1</v>
      </c>
      <c r="I100" s="219"/>
      <c r="J100" s="220">
        <f>ROUND(I100*H100,2)</f>
        <v>0</v>
      </c>
      <c r="K100" s="216" t="s">
        <v>19</v>
      </c>
      <c r="L100" s="46"/>
      <c r="M100" s="221" t="s">
        <v>19</v>
      </c>
      <c r="N100" s="222" t="s">
        <v>44</v>
      </c>
      <c r="O100" s="86"/>
      <c r="P100" s="223">
        <f>O100*H100</f>
        <v>0</v>
      </c>
      <c r="Q100" s="223">
        <v>0</v>
      </c>
      <c r="R100" s="223">
        <f>Q100*H100</f>
        <v>0</v>
      </c>
      <c r="S100" s="223">
        <v>0</v>
      </c>
      <c r="T100" s="224">
        <f>S100*H100</f>
        <v>0</v>
      </c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R100" s="225" t="s">
        <v>205</v>
      </c>
      <c r="AT100" s="225" t="s">
        <v>200</v>
      </c>
      <c r="AU100" s="225" t="s">
        <v>73</v>
      </c>
      <c r="AY100" s="19" t="s">
        <v>198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9" t="s">
        <v>80</v>
      </c>
      <c r="BK100" s="226">
        <f>ROUND(I100*H100,2)</f>
        <v>0</v>
      </c>
      <c r="BL100" s="19" t="s">
        <v>205</v>
      </c>
      <c r="BM100" s="225" t="s">
        <v>451</v>
      </c>
    </row>
    <row r="101" s="2" customFormat="1" ht="24.15" customHeight="1">
      <c r="A101" s="40"/>
      <c r="B101" s="41"/>
      <c r="C101" s="214" t="s">
        <v>302</v>
      </c>
      <c r="D101" s="214" t="s">
        <v>200</v>
      </c>
      <c r="E101" s="215" t="s">
        <v>4487</v>
      </c>
      <c r="F101" s="216" t="s">
        <v>4488</v>
      </c>
      <c r="G101" s="217" t="s">
        <v>1911</v>
      </c>
      <c r="H101" s="218">
        <v>250</v>
      </c>
      <c r="I101" s="219"/>
      <c r="J101" s="220">
        <f>ROUND(I101*H101,2)</f>
        <v>0</v>
      </c>
      <c r="K101" s="216" t="s">
        <v>19</v>
      </c>
      <c r="L101" s="46"/>
      <c r="M101" s="221" t="s">
        <v>19</v>
      </c>
      <c r="N101" s="222" t="s">
        <v>44</v>
      </c>
      <c r="O101" s="86"/>
      <c r="P101" s="223">
        <f>O101*H101</f>
        <v>0</v>
      </c>
      <c r="Q101" s="223">
        <v>0</v>
      </c>
      <c r="R101" s="223">
        <f>Q101*H101</f>
        <v>0</v>
      </c>
      <c r="S101" s="223">
        <v>0</v>
      </c>
      <c r="T101" s="224">
        <f>S101*H101</f>
        <v>0</v>
      </c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R101" s="225" t="s">
        <v>205</v>
      </c>
      <c r="AT101" s="225" t="s">
        <v>200</v>
      </c>
      <c r="AU101" s="225" t="s">
        <v>73</v>
      </c>
      <c r="AY101" s="19" t="s">
        <v>198</v>
      </c>
      <c r="BE101" s="226">
        <f>IF(N101="základní",J101,0)</f>
        <v>0</v>
      </c>
      <c r="BF101" s="226">
        <f>IF(N101="snížená",J101,0)</f>
        <v>0</v>
      </c>
      <c r="BG101" s="226">
        <f>IF(N101="zákl. přenesená",J101,0)</f>
        <v>0</v>
      </c>
      <c r="BH101" s="226">
        <f>IF(N101="sníž. přenesená",J101,0)</f>
        <v>0</v>
      </c>
      <c r="BI101" s="226">
        <f>IF(N101="nulová",J101,0)</f>
        <v>0</v>
      </c>
      <c r="BJ101" s="19" t="s">
        <v>80</v>
      </c>
      <c r="BK101" s="226">
        <f>ROUND(I101*H101,2)</f>
        <v>0</v>
      </c>
      <c r="BL101" s="19" t="s">
        <v>205</v>
      </c>
      <c r="BM101" s="225" t="s">
        <v>464</v>
      </c>
    </row>
    <row r="102" s="2" customFormat="1">
      <c r="A102" s="40"/>
      <c r="B102" s="41"/>
      <c r="C102" s="42"/>
      <c r="D102" s="234" t="s">
        <v>780</v>
      </c>
      <c r="E102" s="42"/>
      <c r="F102" s="275" t="s">
        <v>4489</v>
      </c>
      <c r="G102" s="42"/>
      <c r="H102" s="42"/>
      <c r="I102" s="229"/>
      <c r="J102" s="42"/>
      <c r="K102" s="42"/>
      <c r="L102" s="46"/>
      <c r="M102" s="230"/>
      <c r="N102" s="231"/>
      <c r="O102" s="86"/>
      <c r="P102" s="86"/>
      <c r="Q102" s="86"/>
      <c r="R102" s="86"/>
      <c r="S102" s="86"/>
      <c r="T102" s="87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T102" s="19" t="s">
        <v>780</v>
      </c>
      <c r="AU102" s="19" t="s">
        <v>73</v>
      </c>
    </row>
    <row r="103" s="2" customFormat="1" ht="16.5" customHeight="1">
      <c r="A103" s="40"/>
      <c r="B103" s="41"/>
      <c r="C103" s="214" t="s">
        <v>310</v>
      </c>
      <c r="D103" s="214" t="s">
        <v>200</v>
      </c>
      <c r="E103" s="215" t="s">
        <v>4490</v>
      </c>
      <c r="F103" s="216" t="s">
        <v>4491</v>
      </c>
      <c r="G103" s="217" t="s">
        <v>1911</v>
      </c>
      <c r="H103" s="218">
        <v>9</v>
      </c>
      <c r="I103" s="219"/>
      <c r="J103" s="220">
        <f>ROUND(I103*H103,2)</f>
        <v>0</v>
      </c>
      <c r="K103" s="216" t="s">
        <v>19</v>
      </c>
      <c r="L103" s="46"/>
      <c r="M103" s="221" t="s">
        <v>19</v>
      </c>
      <c r="N103" s="222" t="s">
        <v>44</v>
      </c>
      <c r="O103" s="86"/>
      <c r="P103" s="223">
        <f>O103*H103</f>
        <v>0</v>
      </c>
      <c r="Q103" s="223">
        <v>0</v>
      </c>
      <c r="R103" s="223">
        <f>Q103*H103</f>
        <v>0</v>
      </c>
      <c r="S103" s="223">
        <v>0</v>
      </c>
      <c r="T103" s="224">
        <f>S103*H103</f>
        <v>0</v>
      </c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R103" s="225" t="s">
        <v>205</v>
      </c>
      <c r="AT103" s="225" t="s">
        <v>200</v>
      </c>
      <c r="AU103" s="225" t="s">
        <v>73</v>
      </c>
      <c r="AY103" s="19" t="s">
        <v>198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9" t="s">
        <v>80</v>
      </c>
      <c r="BK103" s="226">
        <f>ROUND(I103*H103,2)</f>
        <v>0</v>
      </c>
      <c r="BL103" s="19" t="s">
        <v>205</v>
      </c>
      <c r="BM103" s="225" t="s">
        <v>482</v>
      </c>
    </row>
    <row r="104" s="2" customFormat="1" ht="16.5" customHeight="1">
      <c r="A104" s="40"/>
      <c r="B104" s="41"/>
      <c r="C104" s="214" t="s">
        <v>315</v>
      </c>
      <c r="D104" s="214" t="s">
        <v>200</v>
      </c>
      <c r="E104" s="215" t="s">
        <v>4492</v>
      </c>
      <c r="F104" s="216" t="s">
        <v>4493</v>
      </c>
      <c r="G104" s="217" t="s">
        <v>1911</v>
      </c>
      <c r="H104" s="218">
        <v>13</v>
      </c>
      <c r="I104" s="219"/>
      <c r="J104" s="220">
        <f>ROUND(I104*H104,2)</f>
        <v>0</v>
      </c>
      <c r="K104" s="216" t="s">
        <v>19</v>
      </c>
      <c r="L104" s="46"/>
      <c r="M104" s="221" t="s">
        <v>19</v>
      </c>
      <c r="N104" s="222" t="s">
        <v>44</v>
      </c>
      <c r="O104" s="86"/>
      <c r="P104" s="223">
        <f>O104*H104</f>
        <v>0</v>
      </c>
      <c r="Q104" s="223">
        <v>0</v>
      </c>
      <c r="R104" s="223">
        <f>Q104*H104</f>
        <v>0</v>
      </c>
      <c r="S104" s="223">
        <v>0</v>
      </c>
      <c r="T104" s="224">
        <f>S104*H104</f>
        <v>0</v>
      </c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R104" s="225" t="s">
        <v>205</v>
      </c>
      <c r="AT104" s="225" t="s">
        <v>200</v>
      </c>
      <c r="AU104" s="225" t="s">
        <v>73</v>
      </c>
      <c r="AY104" s="19" t="s">
        <v>198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9" t="s">
        <v>80</v>
      </c>
      <c r="BK104" s="226">
        <f>ROUND(I104*H104,2)</f>
        <v>0</v>
      </c>
      <c r="BL104" s="19" t="s">
        <v>205</v>
      </c>
      <c r="BM104" s="225" t="s">
        <v>500</v>
      </c>
    </row>
    <row r="105" s="2" customFormat="1" ht="16.5" customHeight="1">
      <c r="A105" s="40"/>
      <c r="B105" s="41"/>
      <c r="C105" s="214" t="s">
        <v>321</v>
      </c>
      <c r="D105" s="214" t="s">
        <v>200</v>
      </c>
      <c r="E105" s="215" t="s">
        <v>4494</v>
      </c>
      <c r="F105" s="216" t="s">
        <v>4495</v>
      </c>
      <c r="G105" s="217" t="s">
        <v>1911</v>
      </c>
      <c r="H105" s="218">
        <v>7</v>
      </c>
      <c r="I105" s="219"/>
      <c r="J105" s="220">
        <f>ROUND(I105*H105,2)</f>
        <v>0</v>
      </c>
      <c r="K105" s="216" t="s">
        <v>19</v>
      </c>
      <c r="L105" s="46"/>
      <c r="M105" s="221" t="s">
        <v>19</v>
      </c>
      <c r="N105" s="222" t="s">
        <v>44</v>
      </c>
      <c r="O105" s="86"/>
      <c r="P105" s="223">
        <f>O105*H105</f>
        <v>0</v>
      </c>
      <c r="Q105" s="223">
        <v>0</v>
      </c>
      <c r="R105" s="223">
        <f>Q105*H105</f>
        <v>0</v>
      </c>
      <c r="S105" s="223">
        <v>0</v>
      </c>
      <c r="T105" s="224">
        <f>S105*H105</f>
        <v>0</v>
      </c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R105" s="225" t="s">
        <v>205</v>
      </c>
      <c r="AT105" s="225" t="s">
        <v>200</v>
      </c>
      <c r="AU105" s="225" t="s">
        <v>73</v>
      </c>
      <c r="AY105" s="19" t="s">
        <v>198</v>
      </c>
      <c r="BE105" s="226">
        <f>IF(N105="základní",J105,0)</f>
        <v>0</v>
      </c>
      <c r="BF105" s="226">
        <f>IF(N105="snížená",J105,0)</f>
        <v>0</v>
      </c>
      <c r="BG105" s="226">
        <f>IF(N105="zákl. přenesená",J105,0)</f>
        <v>0</v>
      </c>
      <c r="BH105" s="226">
        <f>IF(N105="sníž. přenesená",J105,0)</f>
        <v>0</v>
      </c>
      <c r="BI105" s="226">
        <f>IF(N105="nulová",J105,0)</f>
        <v>0</v>
      </c>
      <c r="BJ105" s="19" t="s">
        <v>80</v>
      </c>
      <c r="BK105" s="226">
        <f>ROUND(I105*H105,2)</f>
        <v>0</v>
      </c>
      <c r="BL105" s="19" t="s">
        <v>205</v>
      </c>
      <c r="BM105" s="225" t="s">
        <v>508</v>
      </c>
    </row>
    <row r="106" s="2" customFormat="1" ht="16.5" customHeight="1">
      <c r="A106" s="40"/>
      <c r="B106" s="41"/>
      <c r="C106" s="214" t="s">
        <v>327</v>
      </c>
      <c r="D106" s="214" t="s">
        <v>200</v>
      </c>
      <c r="E106" s="215" t="s">
        <v>4496</v>
      </c>
      <c r="F106" s="216" t="s">
        <v>4497</v>
      </c>
      <c r="G106" s="217" t="s">
        <v>1135</v>
      </c>
      <c r="H106" s="218">
        <v>1</v>
      </c>
      <c r="I106" s="219"/>
      <c r="J106" s="220">
        <f>ROUND(I106*H106,2)</f>
        <v>0</v>
      </c>
      <c r="K106" s="216" t="s">
        <v>19</v>
      </c>
      <c r="L106" s="46"/>
      <c r="M106" s="221" t="s">
        <v>19</v>
      </c>
      <c r="N106" s="222" t="s">
        <v>44</v>
      </c>
      <c r="O106" s="86"/>
      <c r="P106" s="223">
        <f>O106*H106</f>
        <v>0</v>
      </c>
      <c r="Q106" s="223">
        <v>0</v>
      </c>
      <c r="R106" s="223">
        <f>Q106*H106</f>
        <v>0</v>
      </c>
      <c r="S106" s="223">
        <v>0</v>
      </c>
      <c r="T106" s="224">
        <f>S106*H106</f>
        <v>0</v>
      </c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R106" s="225" t="s">
        <v>205</v>
      </c>
      <c r="AT106" s="225" t="s">
        <v>200</v>
      </c>
      <c r="AU106" s="225" t="s">
        <v>73</v>
      </c>
      <c r="AY106" s="19" t="s">
        <v>198</v>
      </c>
      <c r="BE106" s="226">
        <f>IF(N106="základní",J106,0)</f>
        <v>0</v>
      </c>
      <c r="BF106" s="226">
        <f>IF(N106="snížená",J106,0)</f>
        <v>0</v>
      </c>
      <c r="BG106" s="226">
        <f>IF(N106="zákl. přenesená",J106,0)</f>
        <v>0</v>
      </c>
      <c r="BH106" s="226">
        <f>IF(N106="sníž. přenesená",J106,0)</f>
        <v>0</v>
      </c>
      <c r="BI106" s="226">
        <f>IF(N106="nulová",J106,0)</f>
        <v>0</v>
      </c>
      <c r="BJ106" s="19" t="s">
        <v>80</v>
      </c>
      <c r="BK106" s="226">
        <f>ROUND(I106*H106,2)</f>
        <v>0</v>
      </c>
      <c r="BL106" s="19" t="s">
        <v>205</v>
      </c>
      <c r="BM106" s="225" t="s">
        <v>517</v>
      </c>
    </row>
    <row r="107" s="2" customFormat="1" ht="16.5" customHeight="1">
      <c r="A107" s="40"/>
      <c r="B107" s="41"/>
      <c r="C107" s="214" t="s">
        <v>7</v>
      </c>
      <c r="D107" s="214" t="s">
        <v>200</v>
      </c>
      <c r="E107" s="215" t="s">
        <v>4498</v>
      </c>
      <c r="F107" s="216" t="s">
        <v>4499</v>
      </c>
      <c r="G107" s="217" t="s">
        <v>2162</v>
      </c>
      <c r="H107" s="218">
        <v>12</v>
      </c>
      <c r="I107" s="219"/>
      <c r="J107" s="220">
        <f>ROUND(I107*H107,2)</f>
        <v>0</v>
      </c>
      <c r="K107" s="216" t="s">
        <v>19</v>
      </c>
      <c r="L107" s="46"/>
      <c r="M107" s="221" t="s">
        <v>19</v>
      </c>
      <c r="N107" s="222" t="s">
        <v>44</v>
      </c>
      <c r="O107" s="86"/>
      <c r="P107" s="223">
        <f>O107*H107</f>
        <v>0</v>
      </c>
      <c r="Q107" s="223">
        <v>0</v>
      </c>
      <c r="R107" s="223">
        <f>Q107*H107</f>
        <v>0</v>
      </c>
      <c r="S107" s="223">
        <v>0</v>
      </c>
      <c r="T107" s="224">
        <f>S107*H107</f>
        <v>0</v>
      </c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R107" s="225" t="s">
        <v>205</v>
      </c>
      <c r="AT107" s="225" t="s">
        <v>200</v>
      </c>
      <c r="AU107" s="225" t="s">
        <v>73</v>
      </c>
      <c r="AY107" s="19" t="s">
        <v>198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9" t="s">
        <v>80</v>
      </c>
      <c r="BK107" s="226">
        <f>ROUND(I107*H107,2)</f>
        <v>0</v>
      </c>
      <c r="BL107" s="19" t="s">
        <v>205</v>
      </c>
      <c r="BM107" s="225" t="s">
        <v>4500</v>
      </c>
    </row>
    <row r="108" s="2" customFormat="1" ht="16.5" customHeight="1">
      <c r="A108" s="40"/>
      <c r="B108" s="41"/>
      <c r="C108" s="214" t="s">
        <v>341</v>
      </c>
      <c r="D108" s="214" t="s">
        <v>200</v>
      </c>
      <c r="E108" s="215" t="s">
        <v>4501</v>
      </c>
      <c r="F108" s="216" t="s">
        <v>4502</v>
      </c>
      <c r="G108" s="217" t="s">
        <v>2162</v>
      </c>
      <c r="H108" s="218">
        <v>1</v>
      </c>
      <c r="I108" s="219"/>
      <c r="J108" s="220">
        <f>ROUND(I108*H108,2)</f>
        <v>0</v>
      </c>
      <c r="K108" s="216" t="s">
        <v>19</v>
      </c>
      <c r="L108" s="46"/>
      <c r="M108" s="221" t="s">
        <v>19</v>
      </c>
      <c r="N108" s="222" t="s">
        <v>44</v>
      </c>
      <c r="O108" s="86"/>
      <c r="P108" s="223">
        <f>O108*H108</f>
        <v>0</v>
      </c>
      <c r="Q108" s="223">
        <v>0</v>
      </c>
      <c r="R108" s="223">
        <f>Q108*H108</f>
        <v>0</v>
      </c>
      <c r="S108" s="223">
        <v>0</v>
      </c>
      <c r="T108" s="224">
        <f>S108*H108</f>
        <v>0</v>
      </c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R108" s="225" t="s">
        <v>205</v>
      </c>
      <c r="AT108" s="225" t="s">
        <v>200</v>
      </c>
      <c r="AU108" s="225" t="s">
        <v>73</v>
      </c>
      <c r="AY108" s="19" t="s">
        <v>198</v>
      </c>
      <c r="BE108" s="226">
        <f>IF(N108="základní",J108,0)</f>
        <v>0</v>
      </c>
      <c r="BF108" s="226">
        <f>IF(N108="snížená",J108,0)</f>
        <v>0</v>
      </c>
      <c r="BG108" s="226">
        <f>IF(N108="zákl. přenesená",J108,0)</f>
        <v>0</v>
      </c>
      <c r="BH108" s="226">
        <f>IF(N108="sníž. přenesená",J108,0)</f>
        <v>0</v>
      </c>
      <c r="BI108" s="226">
        <f>IF(N108="nulová",J108,0)</f>
        <v>0</v>
      </c>
      <c r="BJ108" s="19" t="s">
        <v>80</v>
      </c>
      <c r="BK108" s="226">
        <f>ROUND(I108*H108,2)</f>
        <v>0</v>
      </c>
      <c r="BL108" s="19" t="s">
        <v>205</v>
      </c>
      <c r="BM108" s="225" t="s">
        <v>4503</v>
      </c>
    </row>
    <row r="109" s="2" customFormat="1" ht="16.5" customHeight="1">
      <c r="A109" s="40"/>
      <c r="B109" s="41"/>
      <c r="C109" s="214" t="s">
        <v>347</v>
      </c>
      <c r="D109" s="214" t="s">
        <v>200</v>
      </c>
      <c r="E109" s="215" t="s">
        <v>4504</v>
      </c>
      <c r="F109" s="216" t="s">
        <v>4505</v>
      </c>
      <c r="G109" s="217" t="s">
        <v>2162</v>
      </c>
      <c r="H109" s="218">
        <v>8</v>
      </c>
      <c r="I109" s="219"/>
      <c r="J109" s="220">
        <f>ROUND(I109*H109,2)</f>
        <v>0</v>
      </c>
      <c r="K109" s="216" t="s">
        <v>19</v>
      </c>
      <c r="L109" s="46"/>
      <c r="M109" s="221" t="s">
        <v>19</v>
      </c>
      <c r="N109" s="222" t="s">
        <v>44</v>
      </c>
      <c r="O109" s="86"/>
      <c r="P109" s="223">
        <f>O109*H109</f>
        <v>0</v>
      </c>
      <c r="Q109" s="223">
        <v>0</v>
      </c>
      <c r="R109" s="223">
        <f>Q109*H109</f>
        <v>0</v>
      </c>
      <c r="S109" s="223">
        <v>0</v>
      </c>
      <c r="T109" s="224">
        <f>S109*H109</f>
        <v>0</v>
      </c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R109" s="225" t="s">
        <v>205</v>
      </c>
      <c r="AT109" s="225" t="s">
        <v>200</v>
      </c>
      <c r="AU109" s="225" t="s">
        <v>73</v>
      </c>
      <c r="AY109" s="19" t="s">
        <v>198</v>
      </c>
      <c r="BE109" s="226">
        <f>IF(N109="základní",J109,0)</f>
        <v>0</v>
      </c>
      <c r="BF109" s="226">
        <f>IF(N109="snížená",J109,0)</f>
        <v>0</v>
      </c>
      <c r="BG109" s="226">
        <f>IF(N109="zákl. přenesená",J109,0)</f>
        <v>0</v>
      </c>
      <c r="BH109" s="226">
        <f>IF(N109="sníž. přenesená",J109,0)</f>
        <v>0</v>
      </c>
      <c r="BI109" s="226">
        <f>IF(N109="nulová",J109,0)</f>
        <v>0</v>
      </c>
      <c r="BJ109" s="19" t="s">
        <v>80</v>
      </c>
      <c r="BK109" s="226">
        <f>ROUND(I109*H109,2)</f>
        <v>0</v>
      </c>
      <c r="BL109" s="19" t="s">
        <v>205</v>
      </c>
      <c r="BM109" s="225" t="s">
        <v>4506</v>
      </c>
    </row>
    <row r="110" s="2" customFormat="1" ht="16.5" customHeight="1">
      <c r="A110" s="40"/>
      <c r="B110" s="41"/>
      <c r="C110" s="214" t="s">
        <v>352</v>
      </c>
      <c r="D110" s="214" t="s">
        <v>200</v>
      </c>
      <c r="E110" s="215" t="s">
        <v>4507</v>
      </c>
      <c r="F110" s="216" t="s">
        <v>4508</v>
      </c>
      <c r="G110" s="217" t="s">
        <v>2162</v>
      </c>
      <c r="H110" s="218">
        <v>4</v>
      </c>
      <c r="I110" s="219"/>
      <c r="J110" s="220">
        <f>ROUND(I110*H110,2)</f>
        <v>0</v>
      </c>
      <c r="K110" s="216" t="s">
        <v>19</v>
      </c>
      <c r="L110" s="46"/>
      <c r="M110" s="221" t="s">
        <v>19</v>
      </c>
      <c r="N110" s="222" t="s">
        <v>44</v>
      </c>
      <c r="O110" s="86"/>
      <c r="P110" s="223">
        <f>O110*H110</f>
        <v>0</v>
      </c>
      <c r="Q110" s="223">
        <v>0</v>
      </c>
      <c r="R110" s="223">
        <f>Q110*H110</f>
        <v>0</v>
      </c>
      <c r="S110" s="223">
        <v>0</v>
      </c>
      <c r="T110" s="224">
        <f>S110*H110</f>
        <v>0</v>
      </c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R110" s="225" t="s">
        <v>205</v>
      </c>
      <c r="AT110" s="225" t="s">
        <v>200</v>
      </c>
      <c r="AU110" s="225" t="s">
        <v>73</v>
      </c>
      <c r="AY110" s="19" t="s">
        <v>198</v>
      </c>
      <c r="BE110" s="226">
        <f>IF(N110="základní",J110,0)</f>
        <v>0</v>
      </c>
      <c r="BF110" s="226">
        <f>IF(N110="snížená",J110,0)</f>
        <v>0</v>
      </c>
      <c r="BG110" s="226">
        <f>IF(N110="zákl. přenesená",J110,0)</f>
        <v>0</v>
      </c>
      <c r="BH110" s="226">
        <f>IF(N110="sníž. přenesená",J110,0)</f>
        <v>0</v>
      </c>
      <c r="BI110" s="226">
        <f>IF(N110="nulová",J110,0)</f>
        <v>0</v>
      </c>
      <c r="BJ110" s="19" t="s">
        <v>80</v>
      </c>
      <c r="BK110" s="226">
        <f>ROUND(I110*H110,2)</f>
        <v>0</v>
      </c>
      <c r="BL110" s="19" t="s">
        <v>205</v>
      </c>
      <c r="BM110" s="225" t="s">
        <v>4509</v>
      </c>
    </row>
    <row r="111" s="2" customFormat="1" ht="16.5" customHeight="1">
      <c r="A111" s="40"/>
      <c r="B111" s="41"/>
      <c r="C111" s="214" t="s">
        <v>358</v>
      </c>
      <c r="D111" s="214" t="s">
        <v>200</v>
      </c>
      <c r="E111" s="215" t="s">
        <v>4510</v>
      </c>
      <c r="F111" s="216" t="s">
        <v>4511</v>
      </c>
      <c r="G111" s="217" t="s">
        <v>2162</v>
      </c>
      <c r="H111" s="218">
        <v>4</v>
      </c>
      <c r="I111" s="219"/>
      <c r="J111" s="220">
        <f>ROUND(I111*H111,2)</f>
        <v>0</v>
      </c>
      <c r="K111" s="216" t="s">
        <v>19</v>
      </c>
      <c r="L111" s="46"/>
      <c r="M111" s="221" t="s">
        <v>19</v>
      </c>
      <c r="N111" s="222" t="s">
        <v>44</v>
      </c>
      <c r="O111" s="86"/>
      <c r="P111" s="223">
        <f>O111*H111</f>
        <v>0</v>
      </c>
      <c r="Q111" s="223">
        <v>0</v>
      </c>
      <c r="R111" s="223">
        <f>Q111*H111</f>
        <v>0</v>
      </c>
      <c r="S111" s="223">
        <v>0</v>
      </c>
      <c r="T111" s="224">
        <f>S111*H111</f>
        <v>0</v>
      </c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R111" s="225" t="s">
        <v>205</v>
      </c>
      <c r="AT111" s="225" t="s">
        <v>200</v>
      </c>
      <c r="AU111" s="225" t="s">
        <v>73</v>
      </c>
      <c r="AY111" s="19" t="s">
        <v>198</v>
      </c>
      <c r="BE111" s="226">
        <f>IF(N111="základní",J111,0)</f>
        <v>0</v>
      </c>
      <c r="BF111" s="226">
        <f>IF(N111="snížená",J111,0)</f>
        <v>0</v>
      </c>
      <c r="BG111" s="226">
        <f>IF(N111="zákl. přenesená",J111,0)</f>
        <v>0</v>
      </c>
      <c r="BH111" s="226">
        <f>IF(N111="sníž. přenesená",J111,0)</f>
        <v>0</v>
      </c>
      <c r="BI111" s="226">
        <f>IF(N111="nulová",J111,0)</f>
        <v>0</v>
      </c>
      <c r="BJ111" s="19" t="s">
        <v>80</v>
      </c>
      <c r="BK111" s="226">
        <f>ROUND(I111*H111,2)</f>
        <v>0</v>
      </c>
      <c r="BL111" s="19" t="s">
        <v>205</v>
      </c>
      <c r="BM111" s="225" t="s">
        <v>4512</v>
      </c>
    </row>
    <row r="112" s="2" customFormat="1" ht="16.5" customHeight="1">
      <c r="A112" s="40"/>
      <c r="B112" s="41"/>
      <c r="C112" s="214" t="s">
        <v>365</v>
      </c>
      <c r="D112" s="214" t="s">
        <v>200</v>
      </c>
      <c r="E112" s="215" t="s">
        <v>4513</v>
      </c>
      <c r="F112" s="216" t="s">
        <v>4514</v>
      </c>
      <c r="G112" s="217" t="s">
        <v>2162</v>
      </c>
      <c r="H112" s="218">
        <v>2</v>
      </c>
      <c r="I112" s="219"/>
      <c r="J112" s="220">
        <f>ROUND(I112*H112,2)</f>
        <v>0</v>
      </c>
      <c r="K112" s="216" t="s">
        <v>19</v>
      </c>
      <c r="L112" s="46"/>
      <c r="M112" s="221" t="s">
        <v>19</v>
      </c>
      <c r="N112" s="222" t="s">
        <v>44</v>
      </c>
      <c r="O112" s="86"/>
      <c r="P112" s="223">
        <f>O112*H112</f>
        <v>0</v>
      </c>
      <c r="Q112" s="223">
        <v>0</v>
      </c>
      <c r="R112" s="223">
        <f>Q112*H112</f>
        <v>0</v>
      </c>
      <c r="S112" s="223">
        <v>0</v>
      </c>
      <c r="T112" s="224">
        <f>S112*H112</f>
        <v>0</v>
      </c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R112" s="225" t="s">
        <v>205</v>
      </c>
      <c r="AT112" s="225" t="s">
        <v>200</v>
      </c>
      <c r="AU112" s="225" t="s">
        <v>73</v>
      </c>
      <c r="AY112" s="19" t="s">
        <v>198</v>
      </c>
      <c r="BE112" s="226">
        <f>IF(N112="základní",J112,0)</f>
        <v>0</v>
      </c>
      <c r="BF112" s="226">
        <f>IF(N112="snížená",J112,0)</f>
        <v>0</v>
      </c>
      <c r="BG112" s="226">
        <f>IF(N112="zákl. přenesená",J112,0)</f>
        <v>0</v>
      </c>
      <c r="BH112" s="226">
        <f>IF(N112="sníž. přenesená",J112,0)</f>
        <v>0</v>
      </c>
      <c r="BI112" s="226">
        <f>IF(N112="nulová",J112,0)</f>
        <v>0</v>
      </c>
      <c r="BJ112" s="19" t="s">
        <v>80</v>
      </c>
      <c r="BK112" s="226">
        <f>ROUND(I112*H112,2)</f>
        <v>0</v>
      </c>
      <c r="BL112" s="19" t="s">
        <v>205</v>
      </c>
      <c r="BM112" s="225" t="s">
        <v>4515</v>
      </c>
    </row>
    <row r="113" s="2" customFormat="1" ht="16.5" customHeight="1">
      <c r="A113" s="40"/>
      <c r="B113" s="41"/>
      <c r="C113" s="214" t="s">
        <v>371</v>
      </c>
      <c r="D113" s="214" t="s">
        <v>200</v>
      </c>
      <c r="E113" s="215" t="s">
        <v>4516</v>
      </c>
      <c r="F113" s="216" t="s">
        <v>4517</v>
      </c>
      <c r="G113" s="217" t="s">
        <v>2162</v>
      </c>
      <c r="H113" s="218">
        <v>2</v>
      </c>
      <c r="I113" s="219"/>
      <c r="J113" s="220">
        <f>ROUND(I113*H113,2)</f>
        <v>0</v>
      </c>
      <c r="K113" s="216" t="s">
        <v>19</v>
      </c>
      <c r="L113" s="46"/>
      <c r="M113" s="221" t="s">
        <v>19</v>
      </c>
      <c r="N113" s="222" t="s">
        <v>44</v>
      </c>
      <c r="O113" s="86"/>
      <c r="P113" s="223">
        <f>O113*H113</f>
        <v>0</v>
      </c>
      <c r="Q113" s="223">
        <v>0</v>
      </c>
      <c r="R113" s="223">
        <f>Q113*H113</f>
        <v>0</v>
      </c>
      <c r="S113" s="223">
        <v>0</v>
      </c>
      <c r="T113" s="224">
        <f>S113*H113</f>
        <v>0</v>
      </c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R113" s="225" t="s">
        <v>205</v>
      </c>
      <c r="AT113" s="225" t="s">
        <v>200</v>
      </c>
      <c r="AU113" s="225" t="s">
        <v>73</v>
      </c>
      <c r="AY113" s="19" t="s">
        <v>198</v>
      </c>
      <c r="BE113" s="226">
        <f>IF(N113="základní",J113,0)</f>
        <v>0</v>
      </c>
      <c r="BF113" s="226">
        <f>IF(N113="snížená",J113,0)</f>
        <v>0</v>
      </c>
      <c r="BG113" s="226">
        <f>IF(N113="zákl. přenesená",J113,0)</f>
        <v>0</v>
      </c>
      <c r="BH113" s="226">
        <f>IF(N113="sníž. přenesená",J113,0)</f>
        <v>0</v>
      </c>
      <c r="BI113" s="226">
        <f>IF(N113="nulová",J113,0)</f>
        <v>0</v>
      </c>
      <c r="BJ113" s="19" t="s">
        <v>80</v>
      </c>
      <c r="BK113" s="226">
        <f>ROUND(I113*H113,2)</f>
        <v>0</v>
      </c>
      <c r="BL113" s="19" t="s">
        <v>205</v>
      </c>
      <c r="BM113" s="225" t="s">
        <v>4518</v>
      </c>
    </row>
    <row r="114" s="2" customFormat="1" ht="24.15" customHeight="1">
      <c r="A114" s="40"/>
      <c r="B114" s="41"/>
      <c r="C114" s="214" t="s">
        <v>376</v>
      </c>
      <c r="D114" s="214" t="s">
        <v>200</v>
      </c>
      <c r="E114" s="215" t="s">
        <v>4519</v>
      </c>
      <c r="F114" s="216" t="s">
        <v>4520</v>
      </c>
      <c r="G114" s="217" t="s">
        <v>441</v>
      </c>
      <c r="H114" s="218">
        <v>1</v>
      </c>
      <c r="I114" s="219"/>
      <c r="J114" s="220">
        <f>ROUND(I114*H114,2)</f>
        <v>0</v>
      </c>
      <c r="K114" s="216" t="s">
        <v>19</v>
      </c>
      <c r="L114" s="46"/>
      <c r="M114" s="221" t="s">
        <v>19</v>
      </c>
      <c r="N114" s="222" t="s">
        <v>44</v>
      </c>
      <c r="O114" s="86"/>
      <c r="P114" s="223">
        <f>O114*H114</f>
        <v>0</v>
      </c>
      <c r="Q114" s="223">
        <v>0</v>
      </c>
      <c r="R114" s="223">
        <f>Q114*H114</f>
        <v>0</v>
      </c>
      <c r="S114" s="223">
        <v>0</v>
      </c>
      <c r="T114" s="224">
        <f>S114*H114</f>
        <v>0</v>
      </c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R114" s="225" t="s">
        <v>205</v>
      </c>
      <c r="AT114" s="225" t="s">
        <v>200</v>
      </c>
      <c r="AU114" s="225" t="s">
        <v>73</v>
      </c>
      <c r="AY114" s="19" t="s">
        <v>198</v>
      </c>
      <c r="BE114" s="226">
        <f>IF(N114="základní",J114,0)</f>
        <v>0</v>
      </c>
      <c r="BF114" s="226">
        <f>IF(N114="snížená",J114,0)</f>
        <v>0</v>
      </c>
      <c r="BG114" s="226">
        <f>IF(N114="zákl. přenesená",J114,0)</f>
        <v>0</v>
      </c>
      <c r="BH114" s="226">
        <f>IF(N114="sníž. přenesená",J114,0)</f>
        <v>0</v>
      </c>
      <c r="BI114" s="226">
        <f>IF(N114="nulová",J114,0)</f>
        <v>0</v>
      </c>
      <c r="BJ114" s="19" t="s">
        <v>80</v>
      </c>
      <c r="BK114" s="226">
        <f>ROUND(I114*H114,2)</f>
        <v>0</v>
      </c>
      <c r="BL114" s="19" t="s">
        <v>205</v>
      </c>
      <c r="BM114" s="225" t="s">
        <v>4521</v>
      </c>
    </row>
    <row r="115" s="2" customFormat="1" ht="21.75" customHeight="1">
      <c r="A115" s="40"/>
      <c r="B115" s="41"/>
      <c r="C115" s="214" t="s">
        <v>382</v>
      </c>
      <c r="D115" s="214" t="s">
        <v>200</v>
      </c>
      <c r="E115" s="215" t="s">
        <v>4522</v>
      </c>
      <c r="F115" s="216" t="s">
        <v>4523</v>
      </c>
      <c r="G115" s="217" t="s">
        <v>441</v>
      </c>
      <c r="H115" s="218">
        <v>1</v>
      </c>
      <c r="I115" s="219"/>
      <c r="J115" s="220">
        <f>ROUND(I115*H115,2)</f>
        <v>0</v>
      </c>
      <c r="K115" s="216" t="s">
        <v>19</v>
      </c>
      <c r="L115" s="46"/>
      <c r="M115" s="221" t="s">
        <v>19</v>
      </c>
      <c r="N115" s="222" t="s">
        <v>44</v>
      </c>
      <c r="O115" s="86"/>
      <c r="P115" s="223">
        <f>O115*H115</f>
        <v>0</v>
      </c>
      <c r="Q115" s="223">
        <v>0</v>
      </c>
      <c r="R115" s="223">
        <f>Q115*H115</f>
        <v>0</v>
      </c>
      <c r="S115" s="223">
        <v>0</v>
      </c>
      <c r="T115" s="224">
        <f>S115*H115</f>
        <v>0</v>
      </c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R115" s="225" t="s">
        <v>205</v>
      </c>
      <c r="AT115" s="225" t="s">
        <v>200</v>
      </c>
      <c r="AU115" s="225" t="s">
        <v>73</v>
      </c>
      <c r="AY115" s="19" t="s">
        <v>198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9" t="s">
        <v>80</v>
      </c>
      <c r="BK115" s="226">
        <f>ROUND(I115*H115,2)</f>
        <v>0</v>
      </c>
      <c r="BL115" s="19" t="s">
        <v>205</v>
      </c>
      <c r="BM115" s="225" t="s">
        <v>4524</v>
      </c>
    </row>
    <row r="116" s="2" customFormat="1" ht="21.75" customHeight="1">
      <c r="A116" s="40"/>
      <c r="B116" s="41"/>
      <c r="C116" s="214" t="s">
        <v>388</v>
      </c>
      <c r="D116" s="214" t="s">
        <v>200</v>
      </c>
      <c r="E116" s="215" t="s">
        <v>4525</v>
      </c>
      <c r="F116" s="216" t="s">
        <v>4526</v>
      </c>
      <c r="G116" s="217" t="s">
        <v>441</v>
      </c>
      <c r="H116" s="218">
        <v>1</v>
      </c>
      <c r="I116" s="219"/>
      <c r="J116" s="220">
        <f>ROUND(I116*H116,2)</f>
        <v>0</v>
      </c>
      <c r="K116" s="216" t="s">
        <v>19</v>
      </c>
      <c r="L116" s="46"/>
      <c r="M116" s="221" t="s">
        <v>19</v>
      </c>
      <c r="N116" s="222" t="s">
        <v>44</v>
      </c>
      <c r="O116" s="86"/>
      <c r="P116" s="223">
        <f>O116*H116</f>
        <v>0</v>
      </c>
      <c r="Q116" s="223">
        <v>0</v>
      </c>
      <c r="R116" s="223">
        <f>Q116*H116</f>
        <v>0</v>
      </c>
      <c r="S116" s="223">
        <v>0</v>
      </c>
      <c r="T116" s="224">
        <f>S116*H116</f>
        <v>0</v>
      </c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R116" s="225" t="s">
        <v>205</v>
      </c>
      <c r="AT116" s="225" t="s">
        <v>200</v>
      </c>
      <c r="AU116" s="225" t="s">
        <v>73</v>
      </c>
      <c r="AY116" s="19" t="s">
        <v>198</v>
      </c>
      <c r="BE116" s="226">
        <f>IF(N116="základní",J116,0)</f>
        <v>0</v>
      </c>
      <c r="BF116" s="226">
        <f>IF(N116="snížená",J116,0)</f>
        <v>0</v>
      </c>
      <c r="BG116" s="226">
        <f>IF(N116="zákl. přenesená",J116,0)</f>
        <v>0</v>
      </c>
      <c r="BH116" s="226">
        <f>IF(N116="sníž. přenesená",J116,0)</f>
        <v>0</v>
      </c>
      <c r="BI116" s="226">
        <f>IF(N116="nulová",J116,0)</f>
        <v>0</v>
      </c>
      <c r="BJ116" s="19" t="s">
        <v>80</v>
      </c>
      <c r="BK116" s="226">
        <f>ROUND(I116*H116,2)</f>
        <v>0</v>
      </c>
      <c r="BL116" s="19" t="s">
        <v>205</v>
      </c>
      <c r="BM116" s="225" t="s">
        <v>4527</v>
      </c>
    </row>
    <row r="117" s="2" customFormat="1" ht="16.5" customHeight="1">
      <c r="A117" s="40"/>
      <c r="B117" s="41"/>
      <c r="C117" s="214" t="s">
        <v>394</v>
      </c>
      <c r="D117" s="214" t="s">
        <v>200</v>
      </c>
      <c r="E117" s="215" t="s">
        <v>4528</v>
      </c>
      <c r="F117" s="216" t="s">
        <v>1926</v>
      </c>
      <c r="G117" s="217" t="s">
        <v>1135</v>
      </c>
      <c r="H117" s="218">
        <v>1</v>
      </c>
      <c r="I117" s="219"/>
      <c r="J117" s="220">
        <f>ROUND(I117*H117,2)</f>
        <v>0</v>
      </c>
      <c r="K117" s="216" t="s">
        <v>19</v>
      </c>
      <c r="L117" s="46"/>
      <c r="M117" s="280" t="s">
        <v>19</v>
      </c>
      <c r="N117" s="281" t="s">
        <v>44</v>
      </c>
      <c r="O117" s="278"/>
      <c r="P117" s="282">
        <f>O117*H117</f>
        <v>0</v>
      </c>
      <c r="Q117" s="282">
        <v>0</v>
      </c>
      <c r="R117" s="282">
        <f>Q117*H117</f>
        <v>0</v>
      </c>
      <c r="S117" s="282">
        <v>0</v>
      </c>
      <c r="T117" s="283">
        <f>S117*H117</f>
        <v>0</v>
      </c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R117" s="225" t="s">
        <v>205</v>
      </c>
      <c r="AT117" s="225" t="s">
        <v>200</v>
      </c>
      <c r="AU117" s="225" t="s">
        <v>73</v>
      </c>
      <c r="AY117" s="19" t="s">
        <v>198</v>
      </c>
      <c r="BE117" s="226">
        <f>IF(N117="základní",J117,0)</f>
        <v>0</v>
      </c>
      <c r="BF117" s="226">
        <f>IF(N117="snížená",J117,0)</f>
        <v>0</v>
      </c>
      <c r="BG117" s="226">
        <f>IF(N117="zákl. přenesená",J117,0)</f>
        <v>0</v>
      </c>
      <c r="BH117" s="226">
        <f>IF(N117="sníž. přenesená",J117,0)</f>
        <v>0</v>
      </c>
      <c r="BI117" s="226">
        <f>IF(N117="nulová",J117,0)</f>
        <v>0</v>
      </c>
      <c r="BJ117" s="19" t="s">
        <v>80</v>
      </c>
      <c r="BK117" s="226">
        <f>ROUND(I117*H117,2)</f>
        <v>0</v>
      </c>
      <c r="BL117" s="19" t="s">
        <v>205</v>
      </c>
      <c r="BM117" s="225" t="s">
        <v>4529</v>
      </c>
    </row>
    <row r="118" s="2" customFormat="1" ht="6.96" customHeight="1">
      <c r="A118" s="40"/>
      <c r="B118" s="61"/>
      <c r="C118" s="62"/>
      <c r="D118" s="62"/>
      <c r="E118" s="62"/>
      <c r="F118" s="62"/>
      <c r="G118" s="62"/>
      <c r="H118" s="62"/>
      <c r="I118" s="62"/>
      <c r="J118" s="62"/>
      <c r="K118" s="62"/>
      <c r="L118" s="46"/>
      <c r="M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</row>
  </sheetData>
  <sheetProtection sheet="1" autoFilter="0" formatColumns="0" formatRows="0" objects="1" scenarios="1" spinCount="100000" saltValue="rXFuI1yCTQ5UbLJylivFYFa4n7DL0Utkqsdg7Ra59C1d084cntPsoky+5i6pPhOp8/n1EDigV7W+2x+fdbMjQg==" hashValue="qcCdv8tY7lUAZUwpJgk0A3MBQMvy5gVEyYYoFK5KNleVB0zNBg09jMysK9tnF6r19tqOxH9L3ckxPBfbZkI4CQ==" algorithmName="SHA-512" password="CC35"/>
  <autoFilter ref="C84:K117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3:H73"/>
    <mergeCell ref="E75:H75"/>
    <mergeCell ref="E77:H7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125</v>
      </c>
    </row>
    <row r="3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2"/>
      <c r="AT3" s="19" t="s">
        <v>82</v>
      </c>
    </row>
    <row r="4" s="1" customFormat="1" ht="24.96" customHeight="1">
      <c r="B4" s="22"/>
      <c r="D4" s="142" t="s">
        <v>148</v>
      </c>
      <c r="L4" s="22"/>
      <c r="M4" s="143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4" t="s">
        <v>16</v>
      </c>
      <c r="L6" s="22"/>
    </row>
    <row r="7" s="1" customFormat="1" ht="16.5" customHeight="1">
      <c r="B7" s="22"/>
      <c r="E7" s="145" t="str">
        <f>'Rekapitulace stavby'!K6</f>
        <v>ZŠ Veltrusy - výstavba odborných učeben</v>
      </c>
      <c r="F7" s="144"/>
      <c r="G7" s="144"/>
      <c r="H7" s="144"/>
      <c r="L7" s="22"/>
    </row>
    <row r="8" s="1" customFormat="1" ht="12" customHeight="1">
      <c r="B8" s="22"/>
      <c r="D8" s="144" t="s">
        <v>149</v>
      </c>
      <c r="L8" s="22"/>
    </row>
    <row r="9" s="2" customFormat="1" ht="16.5" customHeight="1">
      <c r="A9" s="40"/>
      <c r="B9" s="46"/>
      <c r="C9" s="40"/>
      <c r="D9" s="40"/>
      <c r="E9" s="145" t="s">
        <v>3800</v>
      </c>
      <c r="F9" s="40"/>
      <c r="G9" s="40"/>
      <c r="H9" s="40"/>
      <c r="I9" s="40"/>
      <c r="J9" s="40"/>
      <c r="K9" s="40"/>
      <c r="L9" s="146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44" t="s">
        <v>151</v>
      </c>
      <c r="E10" s="40"/>
      <c r="F10" s="40"/>
      <c r="G10" s="40"/>
      <c r="H10" s="40"/>
      <c r="I10" s="40"/>
      <c r="J10" s="40"/>
      <c r="K10" s="40"/>
      <c r="L10" s="146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6.5" customHeight="1">
      <c r="A11" s="40"/>
      <c r="B11" s="46"/>
      <c r="C11" s="40"/>
      <c r="D11" s="40"/>
      <c r="E11" s="147" t="s">
        <v>4530</v>
      </c>
      <c r="F11" s="40"/>
      <c r="G11" s="40"/>
      <c r="H11" s="40"/>
      <c r="I11" s="40"/>
      <c r="J11" s="40"/>
      <c r="K11" s="40"/>
      <c r="L11" s="146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146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44" t="s">
        <v>18</v>
      </c>
      <c r="E13" s="40"/>
      <c r="F13" s="135" t="s">
        <v>19</v>
      </c>
      <c r="G13" s="40"/>
      <c r="H13" s="40"/>
      <c r="I13" s="144" t="s">
        <v>20</v>
      </c>
      <c r="J13" s="135" t="s">
        <v>19</v>
      </c>
      <c r="K13" s="40"/>
      <c r="L13" s="146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4" t="s">
        <v>21</v>
      </c>
      <c r="E14" s="40"/>
      <c r="F14" s="135" t="s">
        <v>22</v>
      </c>
      <c r="G14" s="40"/>
      <c r="H14" s="40"/>
      <c r="I14" s="144" t="s">
        <v>23</v>
      </c>
      <c r="J14" s="148" t="str">
        <f>'Rekapitulace stavby'!AN8</f>
        <v>16. 4. 2024</v>
      </c>
      <c r="K14" s="40"/>
      <c r="L14" s="146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146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4" t="s">
        <v>25</v>
      </c>
      <c r="E16" s="40"/>
      <c r="F16" s="40"/>
      <c r="G16" s="40"/>
      <c r="H16" s="40"/>
      <c r="I16" s="144" t="s">
        <v>26</v>
      </c>
      <c r="J16" s="135" t="s">
        <v>27</v>
      </c>
      <c r="K16" s="40"/>
      <c r="L16" s="146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35" t="s">
        <v>28</v>
      </c>
      <c r="F17" s="40"/>
      <c r="G17" s="40"/>
      <c r="H17" s="40"/>
      <c r="I17" s="144" t="s">
        <v>29</v>
      </c>
      <c r="J17" s="135" t="s">
        <v>19</v>
      </c>
      <c r="K17" s="40"/>
      <c r="L17" s="146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146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44" t="s">
        <v>30</v>
      </c>
      <c r="E19" s="40"/>
      <c r="F19" s="40"/>
      <c r="G19" s="40"/>
      <c r="H19" s="40"/>
      <c r="I19" s="144" t="s">
        <v>26</v>
      </c>
      <c r="J19" s="35" t="str">
        <f>'Rekapitulace stavby'!AN13</f>
        <v>Vyplň údaj</v>
      </c>
      <c r="K19" s="40"/>
      <c r="L19" s="146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5" t="str">
        <f>'Rekapitulace stavby'!E14</f>
        <v>Vyplň údaj</v>
      </c>
      <c r="F20" s="135"/>
      <c r="G20" s="135"/>
      <c r="H20" s="135"/>
      <c r="I20" s="144" t="s">
        <v>29</v>
      </c>
      <c r="J20" s="35" t="str">
        <f>'Rekapitulace stavby'!AN14</f>
        <v>Vyplň údaj</v>
      </c>
      <c r="K20" s="40"/>
      <c r="L20" s="146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146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44" t="s">
        <v>32</v>
      </c>
      <c r="E22" s="40"/>
      <c r="F22" s="40"/>
      <c r="G22" s="40"/>
      <c r="H22" s="40"/>
      <c r="I22" s="144" t="s">
        <v>26</v>
      </c>
      <c r="J22" s="135" t="s">
        <v>33</v>
      </c>
      <c r="K22" s="40"/>
      <c r="L22" s="146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35" t="s">
        <v>34</v>
      </c>
      <c r="F23" s="40"/>
      <c r="G23" s="40"/>
      <c r="H23" s="40"/>
      <c r="I23" s="144" t="s">
        <v>29</v>
      </c>
      <c r="J23" s="135" t="s">
        <v>19</v>
      </c>
      <c r="K23" s="40"/>
      <c r="L23" s="146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146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44" t="s">
        <v>36</v>
      </c>
      <c r="E25" s="40"/>
      <c r="F25" s="40"/>
      <c r="G25" s="40"/>
      <c r="H25" s="40"/>
      <c r="I25" s="144" t="s">
        <v>26</v>
      </c>
      <c r="J25" s="135" t="s">
        <v>33</v>
      </c>
      <c r="K25" s="40"/>
      <c r="L25" s="146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35" t="s">
        <v>34</v>
      </c>
      <c r="F26" s="40"/>
      <c r="G26" s="40"/>
      <c r="H26" s="40"/>
      <c r="I26" s="144" t="s">
        <v>29</v>
      </c>
      <c r="J26" s="135" t="s">
        <v>19</v>
      </c>
      <c r="K26" s="40"/>
      <c r="L26" s="146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146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44" t="s">
        <v>37</v>
      </c>
      <c r="E28" s="40"/>
      <c r="F28" s="40"/>
      <c r="G28" s="40"/>
      <c r="H28" s="40"/>
      <c r="I28" s="40"/>
      <c r="J28" s="40"/>
      <c r="K28" s="40"/>
      <c r="L28" s="146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71.25" customHeight="1">
      <c r="A29" s="149"/>
      <c r="B29" s="150"/>
      <c r="C29" s="149"/>
      <c r="D29" s="149"/>
      <c r="E29" s="151" t="s">
        <v>38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146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3"/>
      <c r="E31" s="153"/>
      <c r="F31" s="153"/>
      <c r="G31" s="153"/>
      <c r="H31" s="153"/>
      <c r="I31" s="153"/>
      <c r="J31" s="153"/>
      <c r="K31" s="153"/>
      <c r="L31" s="146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54" t="s">
        <v>39</v>
      </c>
      <c r="E32" s="40"/>
      <c r="F32" s="40"/>
      <c r="G32" s="40"/>
      <c r="H32" s="40"/>
      <c r="I32" s="40"/>
      <c r="J32" s="155">
        <f>ROUND(J97, 2)</f>
        <v>0</v>
      </c>
      <c r="K32" s="40"/>
      <c r="L32" s="146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3"/>
      <c r="E33" s="153"/>
      <c r="F33" s="153"/>
      <c r="G33" s="153"/>
      <c r="H33" s="153"/>
      <c r="I33" s="153"/>
      <c r="J33" s="153"/>
      <c r="K33" s="153"/>
      <c r="L33" s="146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56" t="s">
        <v>41</v>
      </c>
      <c r="G34" s="40"/>
      <c r="H34" s="40"/>
      <c r="I34" s="156" t="s">
        <v>40</v>
      </c>
      <c r="J34" s="156" t="s">
        <v>42</v>
      </c>
      <c r="K34" s="40"/>
      <c r="L34" s="146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57" t="s">
        <v>43</v>
      </c>
      <c r="E35" s="144" t="s">
        <v>44</v>
      </c>
      <c r="F35" s="158">
        <f>ROUND((SUM(BE97:BE253)),  2)</f>
        <v>0</v>
      </c>
      <c r="G35" s="40"/>
      <c r="H35" s="40"/>
      <c r="I35" s="159">
        <v>0.20999999999999999</v>
      </c>
      <c r="J35" s="158">
        <f>ROUND(((SUM(BE97:BE253))*I35),  2)</f>
        <v>0</v>
      </c>
      <c r="K35" s="40"/>
      <c r="L35" s="146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44" t="s">
        <v>45</v>
      </c>
      <c r="F36" s="158">
        <f>ROUND((SUM(BF97:BF253)),  2)</f>
        <v>0</v>
      </c>
      <c r="G36" s="40"/>
      <c r="H36" s="40"/>
      <c r="I36" s="159">
        <v>0.14999999999999999</v>
      </c>
      <c r="J36" s="158">
        <f>ROUND(((SUM(BF97:BF253))*I36),  2)</f>
        <v>0</v>
      </c>
      <c r="K36" s="40"/>
      <c r="L36" s="146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4" t="s">
        <v>46</v>
      </c>
      <c r="F37" s="158">
        <f>ROUND((SUM(BG97:BG253)),  2)</f>
        <v>0</v>
      </c>
      <c r="G37" s="40"/>
      <c r="H37" s="40"/>
      <c r="I37" s="159">
        <v>0.20999999999999999</v>
      </c>
      <c r="J37" s="158">
        <f>0</f>
        <v>0</v>
      </c>
      <c r="K37" s="40"/>
      <c r="L37" s="146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44" t="s">
        <v>47</v>
      </c>
      <c r="F38" s="158">
        <f>ROUND((SUM(BH97:BH253)),  2)</f>
        <v>0</v>
      </c>
      <c r="G38" s="40"/>
      <c r="H38" s="40"/>
      <c r="I38" s="159">
        <v>0.14999999999999999</v>
      </c>
      <c r="J38" s="158">
        <f>0</f>
        <v>0</v>
      </c>
      <c r="K38" s="40"/>
      <c r="L38" s="146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4" t="s">
        <v>48</v>
      </c>
      <c r="F39" s="158">
        <f>ROUND((SUM(BI97:BI253)),  2)</f>
        <v>0</v>
      </c>
      <c r="G39" s="40"/>
      <c r="H39" s="40"/>
      <c r="I39" s="159">
        <v>0</v>
      </c>
      <c r="J39" s="158">
        <f>0</f>
        <v>0</v>
      </c>
      <c r="K39" s="40"/>
      <c r="L39" s="146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146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0"/>
      <c r="D41" s="161" t="s">
        <v>49</v>
      </c>
      <c r="E41" s="162"/>
      <c r="F41" s="162"/>
      <c r="G41" s="163" t="s">
        <v>50</v>
      </c>
      <c r="H41" s="164" t="s">
        <v>51</v>
      </c>
      <c r="I41" s="162"/>
      <c r="J41" s="165">
        <f>SUM(J32:J39)</f>
        <v>0</v>
      </c>
      <c r="K41" s="166"/>
      <c r="L41" s="146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6" s="2" customFormat="1" ht="6.96" customHeight="1">
      <c r="A46" s="40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24.96" customHeight="1">
      <c r="A47" s="40"/>
      <c r="B47" s="41"/>
      <c r="C47" s="25" t="s">
        <v>153</v>
      </c>
      <c r="D47" s="42"/>
      <c r="E47" s="42"/>
      <c r="F47" s="42"/>
      <c r="G47" s="42"/>
      <c r="H47" s="42"/>
      <c r="I47" s="42"/>
      <c r="J47" s="42"/>
      <c r="K47" s="42"/>
      <c r="L47" s="146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146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16</v>
      </c>
      <c r="D49" s="42"/>
      <c r="E49" s="42"/>
      <c r="F49" s="42"/>
      <c r="G49" s="42"/>
      <c r="H49" s="42"/>
      <c r="I49" s="42"/>
      <c r="J49" s="42"/>
      <c r="K49" s="42"/>
      <c r="L49" s="146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171" t="str">
        <f>E7</f>
        <v>ZŠ Veltrusy - výstavba odborných učeben</v>
      </c>
      <c r="F50" s="34"/>
      <c r="G50" s="34"/>
      <c r="H50" s="34"/>
      <c r="I50" s="42"/>
      <c r="J50" s="42"/>
      <c r="K50" s="42"/>
      <c r="L50" s="146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1" customFormat="1" ht="12" customHeight="1">
      <c r="B51" s="23"/>
      <c r="C51" s="34" t="s">
        <v>149</v>
      </c>
      <c r="D51" s="24"/>
      <c r="E51" s="24"/>
      <c r="F51" s="24"/>
      <c r="G51" s="24"/>
      <c r="H51" s="24"/>
      <c r="I51" s="24"/>
      <c r="J51" s="24"/>
      <c r="K51" s="24"/>
      <c r="L51" s="22"/>
    </row>
    <row r="52" s="2" customFormat="1" ht="16.5" customHeight="1">
      <c r="A52" s="40"/>
      <c r="B52" s="41"/>
      <c r="C52" s="42"/>
      <c r="D52" s="42"/>
      <c r="E52" s="171" t="s">
        <v>3800</v>
      </c>
      <c r="F52" s="42"/>
      <c r="G52" s="42"/>
      <c r="H52" s="42"/>
      <c r="I52" s="42"/>
      <c r="J52" s="42"/>
      <c r="K52" s="42"/>
      <c r="L52" s="146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12" customHeight="1">
      <c r="A53" s="40"/>
      <c r="B53" s="41"/>
      <c r="C53" s="34" t="s">
        <v>151</v>
      </c>
      <c r="D53" s="42"/>
      <c r="E53" s="42"/>
      <c r="F53" s="42"/>
      <c r="G53" s="42"/>
      <c r="H53" s="42"/>
      <c r="I53" s="42"/>
      <c r="J53" s="42"/>
      <c r="K53" s="42"/>
      <c r="L53" s="146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6.5" customHeight="1">
      <c r="A54" s="40"/>
      <c r="B54" s="41"/>
      <c r="C54" s="42"/>
      <c r="D54" s="42"/>
      <c r="E54" s="71" t="str">
        <f>E11</f>
        <v>05 - Zdravotechnika</v>
      </c>
      <c r="F54" s="42"/>
      <c r="G54" s="42"/>
      <c r="H54" s="42"/>
      <c r="I54" s="42"/>
      <c r="J54" s="42"/>
      <c r="K54" s="42"/>
      <c r="L54" s="146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6.96" customHeight="1">
      <c r="A55" s="40"/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146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2" customHeight="1">
      <c r="A56" s="40"/>
      <c r="B56" s="41"/>
      <c r="C56" s="34" t="s">
        <v>21</v>
      </c>
      <c r="D56" s="42"/>
      <c r="E56" s="42"/>
      <c r="F56" s="29" t="str">
        <f>F14</f>
        <v>Veltrusy</v>
      </c>
      <c r="G56" s="42"/>
      <c r="H56" s="42"/>
      <c r="I56" s="34" t="s">
        <v>23</v>
      </c>
      <c r="J56" s="74" t="str">
        <f>IF(J14="","",J14)</f>
        <v>16. 4. 2024</v>
      </c>
      <c r="K56" s="42"/>
      <c r="L56" s="146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6.96" customHeight="1">
      <c r="A57" s="40"/>
      <c r="B57" s="41"/>
      <c r="C57" s="42"/>
      <c r="D57" s="42"/>
      <c r="E57" s="42"/>
      <c r="F57" s="42"/>
      <c r="G57" s="42"/>
      <c r="H57" s="42"/>
      <c r="I57" s="42"/>
      <c r="J57" s="42"/>
      <c r="K57" s="42"/>
      <c r="L57" s="146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5.15" customHeight="1">
      <c r="A58" s="40"/>
      <c r="B58" s="41"/>
      <c r="C58" s="34" t="s">
        <v>25</v>
      </c>
      <c r="D58" s="42"/>
      <c r="E58" s="42"/>
      <c r="F58" s="29" t="str">
        <f>E17</f>
        <v>Město Veltrusy</v>
      </c>
      <c r="G58" s="42"/>
      <c r="H58" s="42"/>
      <c r="I58" s="34" t="s">
        <v>32</v>
      </c>
      <c r="J58" s="38" t="str">
        <f>E23</f>
        <v>REMIUMA</v>
      </c>
      <c r="K58" s="42"/>
      <c r="L58" s="146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15.15" customHeight="1">
      <c r="A59" s="40"/>
      <c r="B59" s="41"/>
      <c r="C59" s="34" t="s">
        <v>30</v>
      </c>
      <c r="D59" s="42"/>
      <c r="E59" s="42"/>
      <c r="F59" s="29" t="str">
        <f>IF(E20="","",E20)</f>
        <v>Vyplň údaj</v>
      </c>
      <c r="G59" s="42"/>
      <c r="H59" s="42"/>
      <c r="I59" s="34" t="s">
        <v>36</v>
      </c>
      <c r="J59" s="38" t="str">
        <f>E26</f>
        <v>REMIUMA</v>
      </c>
      <c r="K59" s="42"/>
      <c r="L59" s="146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0.32" customHeight="1">
      <c r="A60" s="40"/>
      <c r="B60" s="41"/>
      <c r="C60" s="42"/>
      <c r="D60" s="42"/>
      <c r="E60" s="42"/>
      <c r="F60" s="42"/>
      <c r="G60" s="42"/>
      <c r="H60" s="42"/>
      <c r="I60" s="42"/>
      <c r="J60" s="42"/>
      <c r="K60" s="42"/>
      <c r="L60" s="146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29.28" customHeight="1">
      <c r="A61" s="40"/>
      <c r="B61" s="41"/>
      <c r="C61" s="172" t="s">
        <v>154</v>
      </c>
      <c r="D61" s="173"/>
      <c r="E61" s="173"/>
      <c r="F61" s="173"/>
      <c r="G61" s="173"/>
      <c r="H61" s="173"/>
      <c r="I61" s="173"/>
      <c r="J61" s="174" t="s">
        <v>155</v>
      </c>
      <c r="K61" s="173"/>
      <c r="L61" s="146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10.32" customHeight="1">
      <c r="A62" s="40"/>
      <c r="B62" s="41"/>
      <c r="C62" s="42"/>
      <c r="D62" s="42"/>
      <c r="E62" s="42"/>
      <c r="F62" s="42"/>
      <c r="G62" s="42"/>
      <c r="H62" s="42"/>
      <c r="I62" s="42"/>
      <c r="J62" s="42"/>
      <c r="K62" s="42"/>
      <c r="L62" s="146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22.8" customHeight="1">
      <c r="A63" s="40"/>
      <c r="B63" s="41"/>
      <c r="C63" s="175" t="s">
        <v>71</v>
      </c>
      <c r="D63" s="42"/>
      <c r="E63" s="42"/>
      <c r="F63" s="42"/>
      <c r="G63" s="42"/>
      <c r="H63" s="42"/>
      <c r="I63" s="42"/>
      <c r="J63" s="104">
        <f>J97</f>
        <v>0</v>
      </c>
      <c r="K63" s="42"/>
      <c r="L63" s="146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U63" s="19" t="s">
        <v>156</v>
      </c>
    </row>
    <row r="64" s="9" customFormat="1" ht="24.96" customHeight="1">
      <c r="A64" s="9"/>
      <c r="B64" s="176"/>
      <c r="C64" s="177"/>
      <c r="D64" s="178" t="s">
        <v>4531</v>
      </c>
      <c r="E64" s="179"/>
      <c r="F64" s="179"/>
      <c r="G64" s="179"/>
      <c r="H64" s="179"/>
      <c r="I64" s="179"/>
      <c r="J64" s="180">
        <f>J98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9" customFormat="1" ht="24.96" customHeight="1">
      <c r="A65" s="9"/>
      <c r="B65" s="176"/>
      <c r="C65" s="177"/>
      <c r="D65" s="178" t="s">
        <v>4532</v>
      </c>
      <c r="E65" s="179"/>
      <c r="F65" s="179"/>
      <c r="G65" s="179"/>
      <c r="H65" s="179"/>
      <c r="I65" s="179"/>
      <c r="J65" s="180">
        <f>J101</f>
        <v>0</v>
      </c>
      <c r="K65" s="177"/>
      <c r="L65" s="181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</row>
    <row r="66" s="9" customFormat="1" ht="24.96" customHeight="1">
      <c r="A66" s="9"/>
      <c r="B66" s="176"/>
      <c r="C66" s="177"/>
      <c r="D66" s="178" t="s">
        <v>4533</v>
      </c>
      <c r="E66" s="179"/>
      <c r="F66" s="179"/>
      <c r="G66" s="179"/>
      <c r="H66" s="179"/>
      <c r="I66" s="179"/>
      <c r="J66" s="180">
        <f>J103</f>
        <v>0</v>
      </c>
      <c r="K66" s="177"/>
      <c r="L66" s="181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s="9" customFormat="1" ht="24.96" customHeight="1">
      <c r="A67" s="9"/>
      <c r="B67" s="176"/>
      <c r="C67" s="177"/>
      <c r="D67" s="178" t="s">
        <v>4534</v>
      </c>
      <c r="E67" s="179"/>
      <c r="F67" s="179"/>
      <c r="G67" s="179"/>
      <c r="H67" s="179"/>
      <c r="I67" s="179"/>
      <c r="J67" s="180">
        <f>J119</f>
        <v>0</v>
      </c>
      <c r="K67" s="177"/>
      <c r="L67" s="181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="9" customFormat="1" ht="24.96" customHeight="1">
      <c r="A68" s="9"/>
      <c r="B68" s="176"/>
      <c r="C68" s="177"/>
      <c r="D68" s="178" t="s">
        <v>4535</v>
      </c>
      <c r="E68" s="179"/>
      <c r="F68" s="179"/>
      <c r="G68" s="179"/>
      <c r="H68" s="179"/>
      <c r="I68" s="179"/>
      <c r="J68" s="180">
        <f>J130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9" customFormat="1" ht="24.96" customHeight="1">
      <c r="A69" s="9"/>
      <c r="B69" s="176"/>
      <c r="C69" s="177"/>
      <c r="D69" s="178" t="s">
        <v>4536</v>
      </c>
      <c r="E69" s="179"/>
      <c r="F69" s="179"/>
      <c r="G69" s="179"/>
      <c r="H69" s="179"/>
      <c r="I69" s="179"/>
      <c r="J69" s="180">
        <f>J148</f>
        <v>0</v>
      </c>
      <c r="K69" s="177"/>
      <c r="L69" s="181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="9" customFormat="1" ht="24.96" customHeight="1">
      <c r="A70" s="9"/>
      <c r="B70" s="176"/>
      <c r="C70" s="177"/>
      <c r="D70" s="178" t="s">
        <v>4537</v>
      </c>
      <c r="E70" s="179"/>
      <c r="F70" s="179"/>
      <c r="G70" s="179"/>
      <c r="H70" s="179"/>
      <c r="I70" s="179"/>
      <c r="J70" s="180">
        <f>J154</f>
        <v>0</v>
      </c>
      <c r="K70" s="177"/>
      <c r="L70" s="181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9" customFormat="1" ht="24.96" customHeight="1">
      <c r="A71" s="9"/>
      <c r="B71" s="176"/>
      <c r="C71" s="177"/>
      <c r="D71" s="178" t="s">
        <v>4538</v>
      </c>
      <c r="E71" s="179"/>
      <c r="F71" s="179"/>
      <c r="G71" s="179"/>
      <c r="H71" s="179"/>
      <c r="I71" s="179"/>
      <c r="J71" s="180">
        <f>J196</f>
        <v>0</v>
      </c>
      <c r="K71" s="177"/>
      <c r="L71" s="181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="9" customFormat="1" ht="24.96" customHeight="1">
      <c r="A72" s="9"/>
      <c r="B72" s="176"/>
      <c r="C72" s="177"/>
      <c r="D72" s="178" t="s">
        <v>4539</v>
      </c>
      <c r="E72" s="179"/>
      <c r="F72" s="179"/>
      <c r="G72" s="179"/>
      <c r="H72" s="179"/>
      <c r="I72" s="179"/>
      <c r="J72" s="180">
        <f>J224</f>
        <v>0</v>
      </c>
      <c r="K72" s="177"/>
      <c r="L72" s="181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s="9" customFormat="1" ht="24.96" customHeight="1">
      <c r="A73" s="9"/>
      <c r="B73" s="176"/>
      <c r="C73" s="177"/>
      <c r="D73" s="178" t="s">
        <v>4540</v>
      </c>
      <c r="E73" s="179"/>
      <c r="F73" s="179"/>
      <c r="G73" s="179"/>
      <c r="H73" s="179"/>
      <c r="I73" s="179"/>
      <c r="J73" s="180">
        <f>J247</f>
        <v>0</v>
      </c>
      <c r="K73" s="177"/>
      <c r="L73" s="181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s="9" customFormat="1" ht="24.96" customHeight="1">
      <c r="A74" s="9"/>
      <c r="B74" s="176"/>
      <c r="C74" s="177"/>
      <c r="D74" s="178" t="s">
        <v>181</v>
      </c>
      <c r="E74" s="179"/>
      <c r="F74" s="179"/>
      <c r="G74" s="179"/>
      <c r="H74" s="179"/>
      <c r="I74" s="179"/>
      <c r="J74" s="180">
        <f>J250</f>
        <v>0</v>
      </c>
      <c r="K74" s="177"/>
      <c r="L74" s="181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</row>
    <row r="75" s="10" customFormat="1" ht="19.92" customHeight="1">
      <c r="A75" s="10"/>
      <c r="B75" s="182"/>
      <c r="C75" s="127"/>
      <c r="D75" s="183" t="s">
        <v>182</v>
      </c>
      <c r="E75" s="184"/>
      <c r="F75" s="184"/>
      <c r="G75" s="184"/>
      <c r="H75" s="184"/>
      <c r="I75" s="184"/>
      <c r="J75" s="185">
        <f>J251</f>
        <v>0</v>
      </c>
      <c r="K75" s="127"/>
      <c r="L75" s="186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2" customFormat="1" ht="21.84" customHeight="1">
      <c r="A76" s="40"/>
      <c r="B76" s="41"/>
      <c r="C76" s="42"/>
      <c r="D76" s="42"/>
      <c r="E76" s="42"/>
      <c r="F76" s="42"/>
      <c r="G76" s="42"/>
      <c r="H76" s="42"/>
      <c r="I76" s="42"/>
      <c r="J76" s="42"/>
      <c r="K76" s="42"/>
      <c r="L76" s="146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6.96" customHeight="1">
      <c r="A77" s="40"/>
      <c r="B77" s="61"/>
      <c r="C77" s="62"/>
      <c r="D77" s="62"/>
      <c r="E77" s="62"/>
      <c r="F77" s="62"/>
      <c r="G77" s="62"/>
      <c r="H77" s="62"/>
      <c r="I77" s="62"/>
      <c r="J77" s="62"/>
      <c r="K77" s="62"/>
      <c r="L77" s="146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81" s="2" customFormat="1" ht="6.96" customHeight="1">
      <c r="A81" s="40"/>
      <c r="B81" s="63"/>
      <c r="C81" s="64"/>
      <c r="D81" s="64"/>
      <c r="E81" s="64"/>
      <c r="F81" s="64"/>
      <c r="G81" s="64"/>
      <c r="H81" s="64"/>
      <c r="I81" s="64"/>
      <c r="J81" s="64"/>
      <c r="K81" s="64"/>
      <c r="L81" s="146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24.96" customHeight="1">
      <c r="A82" s="40"/>
      <c r="B82" s="41"/>
      <c r="C82" s="25" t="s">
        <v>183</v>
      </c>
      <c r="D82" s="42"/>
      <c r="E82" s="42"/>
      <c r="F82" s="42"/>
      <c r="G82" s="42"/>
      <c r="H82" s="42"/>
      <c r="I82" s="42"/>
      <c r="J82" s="42"/>
      <c r="K82" s="42"/>
      <c r="L82" s="146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6.96" customHeight="1">
      <c r="A83" s="40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146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2" customHeight="1">
      <c r="A84" s="40"/>
      <c r="B84" s="41"/>
      <c r="C84" s="34" t="s">
        <v>16</v>
      </c>
      <c r="D84" s="42"/>
      <c r="E84" s="42"/>
      <c r="F84" s="42"/>
      <c r="G84" s="42"/>
      <c r="H84" s="42"/>
      <c r="I84" s="42"/>
      <c r="J84" s="42"/>
      <c r="K84" s="42"/>
      <c r="L84" s="146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6.5" customHeight="1">
      <c r="A85" s="40"/>
      <c r="B85" s="41"/>
      <c r="C85" s="42"/>
      <c r="D85" s="42"/>
      <c r="E85" s="171" t="str">
        <f>E7</f>
        <v>ZŠ Veltrusy - výstavba odborných učeben</v>
      </c>
      <c r="F85" s="34"/>
      <c r="G85" s="34"/>
      <c r="H85" s="34"/>
      <c r="I85" s="42"/>
      <c r="J85" s="42"/>
      <c r="K85" s="42"/>
      <c r="L85" s="146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1" customFormat="1" ht="12" customHeight="1">
      <c r="B86" s="23"/>
      <c r="C86" s="34" t="s">
        <v>149</v>
      </c>
      <c r="D86" s="24"/>
      <c r="E86" s="24"/>
      <c r="F86" s="24"/>
      <c r="G86" s="24"/>
      <c r="H86" s="24"/>
      <c r="I86" s="24"/>
      <c r="J86" s="24"/>
      <c r="K86" s="24"/>
      <c r="L86" s="22"/>
    </row>
    <row r="87" s="2" customFormat="1" ht="16.5" customHeight="1">
      <c r="A87" s="40"/>
      <c r="B87" s="41"/>
      <c r="C87" s="42"/>
      <c r="D87" s="42"/>
      <c r="E87" s="171" t="s">
        <v>3800</v>
      </c>
      <c r="F87" s="42"/>
      <c r="G87" s="42"/>
      <c r="H87" s="42"/>
      <c r="I87" s="42"/>
      <c r="J87" s="42"/>
      <c r="K87" s="42"/>
      <c r="L87" s="146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12" customHeight="1">
      <c r="A88" s="40"/>
      <c r="B88" s="41"/>
      <c r="C88" s="34" t="s">
        <v>151</v>
      </c>
      <c r="D88" s="42"/>
      <c r="E88" s="42"/>
      <c r="F88" s="42"/>
      <c r="G88" s="42"/>
      <c r="H88" s="42"/>
      <c r="I88" s="42"/>
      <c r="J88" s="42"/>
      <c r="K88" s="42"/>
      <c r="L88" s="146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16.5" customHeight="1">
      <c r="A89" s="40"/>
      <c r="B89" s="41"/>
      <c r="C89" s="42"/>
      <c r="D89" s="42"/>
      <c r="E89" s="71" t="str">
        <f>E11</f>
        <v>05 - Zdravotechnika</v>
      </c>
      <c r="F89" s="42"/>
      <c r="G89" s="42"/>
      <c r="H89" s="42"/>
      <c r="I89" s="42"/>
      <c r="J89" s="42"/>
      <c r="K89" s="42"/>
      <c r="L89" s="146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6.96" customHeight="1">
      <c r="A90" s="40"/>
      <c r="B90" s="41"/>
      <c r="C90" s="42"/>
      <c r="D90" s="42"/>
      <c r="E90" s="42"/>
      <c r="F90" s="42"/>
      <c r="G90" s="42"/>
      <c r="H90" s="42"/>
      <c r="I90" s="42"/>
      <c r="J90" s="42"/>
      <c r="K90" s="42"/>
      <c r="L90" s="146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12" customHeight="1">
      <c r="A91" s="40"/>
      <c r="B91" s="41"/>
      <c r="C91" s="34" t="s">
        <v>21</v>
      </c>
      <c r="D91" s="42"/>
      <c r="E91" s="42"/>
      <c r="F91" s="29" t="str">
        <f>F14</f>
        <v>Veltrusy</v>
      </c>
      <c r="G91" s="42"/>
      <c r="H91" s="42"/>
      <c r="I91" s="34" t="s">
        <v>23</v>
      </c>
      <c r="J91" s="74" t="str">
        <f>IF(J14="","",J14)</f>
        <v>16. 4. 2024</v>
      </c>
      <c r="K91" s="42"/>
      <c r="L91" s="146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6.96" customHeight="1">
      <c r="A92" s="40"/>
      <c r="B92" s="41"/>
      <c r="C92" s="42"/>
      <c r="D92" s="42"/>
      <c r="E92" s="42"/>
      <c r="F92" s="42"/>
      <c r="G92" s="42"/>
      <c r="H92" s="42"/>
      <c r="I92" s="42"/>
      <c r="J92" s="42"/>
      <c r="K92" s="42"/>
      <c r="L92" s="146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15.15" customHeight="1">
      <c r="A93" s="40"/>
      <c r="B93" s="41"/>
      <c r="C93" s="34" t="s">
        <v>25</v>
      </c>
      <c r="D93" s="42"/>
      <c r="E93" s="42"/>
      <c r="F93" s="29" t="str">
        <f>E17</f>
        <v>Město Veltrusy</v>
      </c>
      <c r="G93" s="42"/>
      <c r="H93" s="42"/>
      <c r="I93" s="34" t="s">
        <v>32</v>
      </c>
      <c r="J93" s="38" t="str">
        <f>E23</f>
        <v>REMIUMA</v>
      </c>
      <c r="K93" s="42"/>
      <c r="L93" s="146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2" customFormat="1" ht="15.15" customHeight="1">
      <c r="A94" s="40"/>
      <c r="B94" s="41"/>
      <c r="C94" s="34" t="s">
        <v>30</v>
      </c>
      <c r="D94" s="42"/>
      <c r="E94" s="42"/>
      <c r="F94" s="29" t="str">
        <f>IF(E20="","",E20)</f>
        <v>Vyplň údaj</v>
      </c>
      <c r="G94" s="42"/>
      <c r="H94" s="42"/>
      <c r="I94" s="34" t="s">
        <v>36</v>
      </c>
      <c r="J94" s="38" t="str">
        <f>E26</f>
        <v>REMIUMA</v>
      </c>
      <c r="K94" s="42"/>
      <c r="L94" s="146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="2" customFormat="1" ht="10.32" customHeight="1">
      <c r="A95" s="40"/>
      <c r="B95" s="41"/>
      <c r="C95" s="42"/>
      <c r="D95" s="42"/>
      <c r="E95" s="42"/>
      <c r="F95" s="42"/>
      <c r="G95" s="42"/>
      <c r="H95" s="42"/>
      <c r="I95" s="42"/>
      <c r="J95" s="42"/>
      <c r="K95" s="42"/>
      <c r="L95" s="146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="11" customFormat="1" ht="29.28" customHeight="1">
      <c r="A96" s="187"/>
      <c r="B96" s="188"/>
      <c r="C96" s="189" t="s">
        <v>184</v>
      </c>
      <c r="D96" s="190" t="s">
        <v>58</v>
      </c>
      <c r="E96" s="190" t="s">
        <v>54</v>
      </c>
      <c r="F96" s="190" t="s">
        <v>55</v>
      </c>
      <c r="G96" s="190" t="s">
        <v>185</v>
      </c>
      <c r="H96" s="190" t="s">
        <v>186</v>
      </c>
      <c r="I96" s="190" t="s">
        <v>187</v>
      </c>
      <c r="J96" s="190" t="s">
        <v>155</v>
      </c>
      <c r="K96" s="191" t="s">
        <v>188</v>
      </c>
      <c r="L96" s="192"/>
      <c r="M96" s="94" t="s">
        <v>19</v>
      </c>
      <c r="N96" s="95" t="s">
        <v>43</v>
      </c>
      <c r="O96" s="95" t="s">
        <v>189</v>
      </c>
      <c r="P96" s="95" t="s">
        <v>190</v>
      </c>
      <c r="Q96" s="95" t="s">
        <v>191</v>
      </c>
      <c r="R96" s="95" t="s">
        <v>192</v>
      </c>
      <c r="S96" s="95" t="s">
        <v>193</v>
      </c>
      <c r="T96" s="96" t="s">
        <v>194</v>
      </c>
      <c r="U96" s="187"/>
      <c r="V96" s="187"/>
      <c r="W96" s="187"/>
      <c r="X96" s="187"/>
      <c r="Y96" s="187"/>
      <c r="Z96" s="187"/>
      <c r="AA96" s="187"/>
      <c r="AB96" s="187"/>
      <c r="AC96" s="187"/>
      <c r="AD96" s="187"/>
      <c r="AE96" s="187"/>
    </row>
    <row r="97" s="2" customFormat="1" ht="22.8" customHeight="1">
      <c r="A97" s="40"/>
      <c r="B97" s="41"/>
      <c r="C97" s="101" t="s">
        <v>195</v>
      </c>
      <c r="D97" s="42"/>
      <c r="E97" s="42"/>
      <c r="F97" s="42"/>
      <c r="G97" s="42"/>
      <c r="H97" s="42"/>
      <c r="I97" s="42"/>
      <c r="J97" s="193">
        <f>BK97</f>
        <v>0</v>
      </c>
      <c r="K97" s="42"/>
      <c r="L97" s="46"/>
      <c r="M97" s="97"/>
      <c r="N97" s="194"/>
      <c r="O97" s="98"/>
      <c r="P97" s="195">
        <f>P98+P101+P103+P119+P130+P148+P154+P196+P224+P247+P250</f>
        <v>0</v>
      </c>
      <c r="Q97" s="98"/>
      <c r="R97" s="195">
        <f>R98+R101+R103+R119+R130+R148+R154+R196+R224+R247+R250</f>
        <v>123.16740618999998</v>
      </c>
      <c r="S97" s="98"/>
      <c r="T97" s="196">
        <f>T98+T101+T103+T119+T130+T148+T154+T196+T224+T247+T250</f>
        <v>0</v>
      </c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T97" s="19" t="s">
        <v>72</v>
      </c>
      <c r="AU97" s="19" t="s">
        <v>156</v>
      </c>
      <c r="BK97" s="197">
        <f>BK98+BK101+BK103+BK119+BK130+BK148+BK154+BK196+BK224+BK247+BK250</f>
        <v>0</v>
      </c>
    </row>
    <row r="98" s="12" customFormat="1" ht="25.92" customHeight="1">
      <c r="A98" s="12"/>
      <c r="B98" s="198"/>
      <c r="C98" s="199"/>
      <c r="D98" s="200" t="s">
        <v>72</v>
      </c>
      <c r="E98" s="201" t="s">
        <v>1031</v>
      </c>
      <c r="F98" s="201" t="s">
        <v>4541</v>
      </c>
      <c r="G98" s="199"/>
      <c r="H98" s="199"/>
      <c r="I98" s="202"/>
      <c r="J98" s="203">
        <f>BK98</f>
        <v>0</v>
      </c>
      <c r="K98" s="199"/>
      <c r="L98" s="204"/>
      <c r="M98" s="205"/>
      <c r="N98" s="206"/>
      <c r="O98" s="206"/>
      <c r="P98" s="207">
        <f>SUM(P99:P100)</f>
        <v>0</v>
      </c>
      <c r="Q98" s="206"/>
      <c r="R98" s="207">
        <f>SUM(R99:R100)</f>
        <v>0</v>
      </c>
      <c r="S98" s="206"/>
      <c r="T98" s="208">
        <f>SUM(T99:T100)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09" t="s">
        <v>80</v>
      </c>
      <c r="AT98" s="210" t="s">
        <v>72</v>
      </c>
      <c r="AU98" s="210" t="s">
        <v>73</v>
      </c>
      <c r="AY98" s="209" t="s">
        <v>198</v>
      </c>
      <c r="BK98" s="211">
        <f>SUM(BK99:BK100)</f>
        <v>0</v>
      </c>
    </row>
    <row r="99" s="2" customFormat="1" ht="16.5" customHeight="1">
      <c r="A99" s="40"/>
      <c r="B99" s="41"/>
      <c r="C99" s="214" t="s">
        <v>80</v>
      </c>
      <c r="D99" s="214" t="s">
        <v>200</v>
      </c>
      <c r="E99" s="215" t="s">
        <v>4542</v>
      </c>
      <c r="F99" s="216" t="s">
        <v>4543</v>
      </c>
      <c r="G99" s="217" t="s">
        <v>4236</v>
      </c>
      <c r="H99" s="218">
        <v>1</v>
      </c>
      <c r="I99" s="219"/>
      <c r="J99" s="220">
        <f>ROUND(I99*H99,2)</f>
        <v>0</v>
      </c>
      <c r="K99" s="216" t="s">
        <v>19</v>
      </c>
      <c r="L99" s="46"/>
      <c r="M99" s="221" t="s">
        <v>19</v>
      </c>
      <c r="N99" s="222" t="s">
        <v>44</v>
      </c>
      <c r="O99" s="86"/>
      <c r="P99" s="223">
        <f>O99*H99</f>
        <v>0</v>
      </c>
      <c r="Q99" s="223">
        <v>0</v>
      </c>
      <c r="R99" s="223">
        <f>Q99*H99</f>
        <v>0</v>
      </c>
      <c r="S99" s="223">
        <v>0</v>
      </c>
      <c r="T99" s="224">
        <f>S99*H99</f>
        <v>0</v>
      </c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R99" s="225" t="s">
        <v>205</v>
      </c>
      <c r="AT99" s="225" t="s">
        <v>200</v>
      </c>
      <c r="AU99" s="225" t="s">
        <v>80</v>
      </c>
      <c r="AY99" s="19" t="s">
        <v>198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9" t="s">
        <v>80</v>
      </c>
      <c r="BK99" s="226">
        <f>ROUND(I99*H99,2)</f>
        <v>0</v>
      </c>
      <c r="BL99" s="19" t="s">
        <v>205</v>
      </c>
      <c r="BM99" s="225" t="s">
        <v>82</v>
      </c>
    </row>
    <row r="100" s="2" customFormat="1" ht="16.5" customHeight="1">
      <c r="A100" s="40"/>
      <c r="B100" s="41"/>
      <c r="C100" s="214" t="s">
        <v>82</v>
      </c>
      <c r="D100" s="214" t="s">
        <v>200</v>
      </c>
      <c r="E100" s="215" t="s">
        <v>4544</v>
      </c>
      <c r="F100" s="216" t="s">
        <v>4545</v>
      </c>
      <c r="G100" s="217" t="s">
        <v>4236</v>
      </c>
      <c r="H100" s="218">
        <v>1</v>
      </c>
      <c r="I100" s="219"/>
      <c r="J100" s="220">
        <f>ROUND(I100*H100,2)</f>
        <v>0</v>
      </c>
      <c r="K100" s="216" t="s">
        <v>19</v>
      </c>
      <c r="L100" s="46"/>
      <c r="M100" s="221" t="s">
        <v>19</v>
      </c>
      <c r="N100" s="222" t="s">
        <v>44</v>
      </c>
      <c r="O100" s="86"/>
      <c r="P100" s="223">
        <f>O100*H100</f>
        <v>0</v>
      </c>
      <c r="Q100" s="223">
        <v>0</v>
      </c>
      <c r="R100" s="223">
        <f>Q100*H100</f>
        <v>0</v>
      </c>
      <c r="S100" s="223">
        <v>0</v>
      </c>
      <c r="T100" s="224">
        <f>S100*H100</f>
        <v>0</v>
      </c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R100" s="225" t="s">
        <v>205</v>
      </c>
      <c r="AT100" s="225" t="s">
        <v>200</v>
      </c>
      <c r="AU100" s="225" t="s">
        <v>80</v>
      </c>
      <c r="AY100" s="19" t="s">
        <v>198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9" t="s">
        <v>80</v>
      </c>
      <c r="BK100" s="226">
        <f>ROUND(I100*H100,2)</f>
        <v>0</v>
      </c>
      <c r="BL100" s="19" t="s">
        <v>205</v>
      </c>
      <c r="BM100" s="225" t="s">
        <v>205</v>
      </c>
    </row>
    <row r="101" s="12" customFormat="1" ht="25.92" customHeight="1">
      <c r="A101" s="12"/>
      <c r="B101" s="198"/>
      <c r="C101" s="199"/>
      <c r="D101" s="200" t="s">
        <v>72</v>
      </c>
      <c r="E101" s="201" t="s">
        <v>3828</v>
      </c>
      <c r="F101" s="201" t="s">
        <v>4546</v>
      </c>
      <c r="G101" s="199"/>
      <c r="H101" s="199"/>
      <c r="I101" s="202"/>
      <c r="J101" s="203">
        <f>BK101</f>
        <v>0</v>
      </c>
      <c r="K101" s="199"/>
      <c r="L101" s="204"/>
      <c r="M101" s="205"/>
      <c r="N101" s="206"/>
      <c r="O101" s="206"/>
      <c r="P101" s="207">
        <f>P102</f>
        <v>0</v>
      </c>
      <c r="Q101" s="206"/>
      <c r="R101" s="207">
        <f>R102</f>
        <v>0</v>
      </c>
      <c r="S101" s="206"/>
      <c r="T101" s="208">
        <f>T102</f>
        <v>0</v>
      </c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R101" s="209" t="s">
        <v>80</v>
      </c>
      <c r="AT101" s="210" t="s">
        <v>72</v>
      </c>
      <c r="AU101" s="210" t="s">
        <v>73</v>
      </c>
      <c r="AY101" s="209" t="s">
        <v>198</v>
      </c>
      <c r="BK101" s="211">
        <f>BK102</f>
        <v>0</v>
      </c>
    </row>
    <row r="102" s="2" customFormat="1" ht="16.5" customHeight="1">
      <c r="A102" s="40"/>
      <c r="B102" s="41"/>
      <c r="C102" s="214" t="s">
        <v>213</v>
      </c>
      <c r="D102" s="214" t="s">
        <v>200</v>
      </c>
      <c r="E102" s="215" t="s">
        <v>4547</v>
      </c>
      <c r="F102" s="216" t="s">
        <v>4548</v>
      </c>
      <c r="G102" s="217" t="s">
        <v>4236</v>
      </c>
      <c r="H102" s="218">
        <v>1</v>
      </c>
      <c r="I102" s="219"/>
      <c r="J102" s="220">
        <f>ROUND(I102*H102,2)</f>
        <v>0</v>
      </c>
      <c r="K102" s="216" t="s">
        <v>19</v>
      </c>
      <c r="L102" s="46"/>
      <c r="M102" s="221" t="s">
        <v>19</v>
      </c>
      <c r="N102" s="222" t="s">
        <v>44</v>
      </c>
      <c r="O102" s="86"/>
      <c r="P102" s="223">
        <f>O102*H102</f>
        <v>0</v>
      </c>
      <c r="Q102" s="223">
        <v>0</v>
      </c>
      <c r="R102" s="223">
        <f>Q102*H102</f>
        <v>0</v>
      </c>
      <c r="S102" s="223">
        <v>0</v>
      </c>
      <c r="T102" s="224">
        <f>S102*H102</f>
        <v>0</v>
      </c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R102" s="225" t="s">
        <v>205</v>
      </c>
      <c r="AT102" s="225" t="s">
        <v>200</v>
      </c>
      <c r="AU102" s="225" t="s">
        <v>80</v>
      </c>
      <c r="AY102" s="19" t="s">
        <v>198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9" t="s">
        <v>80</v>
      </c>
      <c r="BK102" s="226">
        <f>ROUND(I102*H102,2)</f>
        <v>0</v>
      </c>
      <c r="BL102" s="19" t="s">
        <v>205</v>
      </c>
      <c r="BM102" s="225" t="s">
        <v>234</v>
      </c>
    </row>
    <row r="103" s="12" customFormat="1" ht="25.92" customHeight="1">
      <c r="A103" s="12"/>
      <c r="B103" s="198"/>
      <c r="C103" s="199"/>
      <c r="D103" s="200" t="s">
        <v>72</v>
      </c>
      <c r="E103" s="201" t="s">
        <v>285</v>
      </c>
      <c r="F103" s="201" t="s">
        <v>4549</v>
      </c>
      <c r="G103" s="199"/>
      <c r="H103" s="199"/>
      <c r="I103" s="202"/>
      <c r="J103" s="203">
        <f>BK103</f>
        <v>0</v>
      </c>
      <c r="K103" s="199"/>
      <c r="L103" s="204"/>
      <c r="M103" s="205"/>
      <c r="N103" s="206"/>
      <c r="O103" s="206"/>
      <c r="P103" s="207">
        <f>SUM(P104:P118)</f>
        <v>0</v>
      </c>
      <c r="Q103" s="206"/>
      <c r="R103" s="207">
        <f>SUM(R104:R118)</f>
        <v>0.50463900000000006</v>
      </c>
      <c r="S103" s="206"/>
      <c r="T103" s="208">
        <f>SUM(T104:T118)</f>
        <v>0</v>
      </c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R103" s="209" t="s">
        <v>80</v>
      </c>
      <c r="AT103" s="210" t="s">
        <v>72</v>
      </c>
      <c r="AU103" s="210" t="s">
        <v>73</v>
      </c>
      <c r="AY103" s="209" t="s">
        <v>198</v>
      </c>
      <c r="BK103" s="211">
        <f>SUM(BK104:BK118)</f>
        <v>0</v>
      </c>
    </row>
    <row r="104" s="2" customFormat="1" ht="21.75" customHeight="1">
      <c r="A104" s="40"/>
      <c r="B104" s="41"/>
      <c r="C104" s="214" t="s">
        <v>205</v>
      </c>
      <c r="D104" s="214" t="s">
        <v>200</v>
      </c>
      <c r="E104" s="215" t="s">
        <v>4550</v>
      </c>
      <c r="F104" s="216" t="s">
        <v>4551</v>
      </c>
      <c r="G104" s="217" t="s">
        <v>227</v>
      </c>
      <c r="H104" s="218">
        <v>214.74000000000001</v>
      </c>
      <c r="I104" s="219"/>
      <c r="J104" s="220">
        <f>ROUND(I104*H104,2)</f>
        <v>0</v>
      </c>
      <c r="K104" s="216" t="s">
        <v>19</v>
      </c>
      <c r="L104" s="46"/>
      <c r="M104" s="221" t="s">
        <v>19</v>
      </c>
      <c r="N104" s="222" t="s">
        <v>44</v>
      </c>
      <c r="O104" s="86"/>
      <c r="P104" s="223">
        <f>O104*H104</f>
        <v>0</v>
      </c>
      <c r="Q104" s="223">
        <v>0.0023500000000000001</v>
      </c>
      <c r="R104" s="223">
        <f>Q104*H104</f>
        <v>0.50463900000000006</v>
      </c>
      <c r="S104" s="223">
        <v>0</v>
      </c>
      <c r="T104" s="224">
        <f>S104*H104</f>
        <v>0</v>
      </c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R104" s="225" t="s">
        <v>205</v>
      </c>
      <c r="AT104" s="225" t="s">
        <v>200</v>
      </c>
      <c r="AU104" s="225" t="s">
        <v>80</v>
      </c>
      <c r="AY104" s="19" t="s">
        <v>198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9" t="s">
        <v>80</v>
      </c>
      <c r="BK104" s="226">
        <f>ROUND(I104*H104,2)</f>
        <v>0</v>
      </c>
      <c r="BL104" s="19" t="s">
        <v>205</v>
      </c>
      <c r="BM104" s="225" t="s">
        <v>247</v>
      </c>
    </row>
    <row r="105" s="13" customFormat="1">
      <c r="A105" s="13"/>
      <c r="B105" s="232"/>
      <c r="C105" s="233"/>
      <c r="D105" s="234" t="s">
        <v>218</v>
      </c>
      <c r="E105" s="235" t="s">
        <v>19</v>
      </c>
      <c r="F105" s="236" t="s">
        <v>4552</v>
      </c>
      <c r="G105" s="233"/>
      <c r="H105" s="237">
        <v>175.53999999999999</v>
      </c>
      <c r="I105" s="238"/>
      <c r="J105" s="233"/>
      <c r="K105" s="233"/>
      <c r="L105" s="239"/>
      <c r="M105" s="240"/>
      <c r="N105" s="241"/>
      <c r="O105" s="241"/>
      <c r="P105" s="241"/>
      <c r="Q105" s="241"/>
      <c r="R105" s="241"/>
      <c r="S105" s="241"/>
      <c r="T105" s="242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3" t="s">
        <v>218</v>
      </c>
      <c r="AU105" s="243" t="s">
        <v>80</v>
      </c>
      <c r="AV105" s="13" t="s">
        <v>82</v>
      </c>
      <c r="AW105" s="13" t="s">
        <v>35</v>
      </c>
      <c r="AX105" s="13" t="s">
        <v>73</v>
      </c>
      <c r="AY105" s="243" t="s">
        <v>198</v>
      </c>
    </row>
    <row r="106" s="13" customFormat="1">
      <c r="A106" s="13"/>
      <c r="B106" s="232"/>
      <c r="C106" s="233"/>
      <c r="D106" s="234" t="s">
        <v>218</v>
      </c>
      <c r="E106" s="235" t="s">
        <v>19</v>
      </c>
      <c r="F106" s="236" t="s">
        <v>4553</v>
      </c>
      <c r="G106" s="233"/>
      <c r="H106" s="237">
        <v>21.5</v>
      </c>
      <c r="I106" s="238"/>
      <c r="J106" s="233"/>
      <c r="K106" s="233"/>
      <c r="L106" s="239"/>
      <c r="M106" s="240"/>
      <c r="N106" s="241"/>
      <c r="O106" s="241"/>
      <c r="P106" s="241"/>
      <c r="Q106" s="241"/>
      <c r="R106" s="241"/>
      <c r="S106" s="241"/>
      <c r="T106" s="242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3" t="s">
        <v>218</v>
      </c>
      <c r="AU106" s="243" t="s">
        <v>80</v>
      </c>
      <c r="AV106" s="13" t="s">
        <v>82</v>
      </c>
      <c r="AW106" s="13" t="s">
        <v>35</v>
      </c>
      <c r="AX106" s="13" t="s">
        <v>73</v>
      </c>
      <c r="AY106" s="243" t="s">
        <v>198</v>
      </c>
    </row>
    <row r="107" s="13" customFormat="1">
      <c r="A107" s="13"/>
      <c r="B107" s="232"/>
      <c r="C107" s="233"/>
      <c r="D107" s="234" t="s">
        <v>218</v>
      </c>
      <c r="E107" s="235" t="s">
        <v>19</v>
      </c>
      <c r="F107" s="236" t="s">
        <v>4554</v>
      </c>
      <c r="G107" s="233"/>
      <c r="H107" s="237">
        <v>17.699999999999999</v>
      </c>
      <c r="I107" s="238"/>
      <c r="J107" s="233"/>
      <c r="K107" s="233"/>
      <c r="L107" s="239"/>
      <c r="M107" s="240"/>
      <c r="N107" s="241"/>
      <c r="O107" s="241"/>
      <c r="P107" s="241"/>
      <c r="Q107" s="241"/>
      <c r="R107" s="241"/>
      <c r="S107" s="241"/>
      <c r="T107" s="242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3" t="s">
        <v>218</v>
      </c>
      <c r="AU107" s="243" t="s">
        <v>80</v>
      </c>
      <c r="AV107" s="13" t="s">
        <v>82</v>
      </c>
      <c r="AW107" s="13" t="s">
        <v>35</v>
      </c>
      <c r="AX107" s="13" t="s">
        <v>73</v>
      </c>
      <c r="AY107" s="243" t="s">
        <v>198</v>
      </c>
    </row>
    <row r="108" s="14" customFormat="1">
      <c r="A108" s="14"/>
      <c r="B108" s="244"/>
      <c r="C108" s="245"/>
      <c r="D108" s="234" t="s">
        <v>218</v>
      </c>
      <c r="E108" s="246" t="s">
        <v>19</v>
      </c>
      <c r="F108" s="247" t="s">
        <v>233</v>
      </c>
      <c r="G108" s="245"/>
      <c r="H108" s="248">
        <v>214.73999999999998</v>
      </c>
      <c r="I108" s="249"/>
      <c r="J108" s="245"/>
      <c r="K108" s="245"/>
      <c r="L108" s="250"/>
      <c r="M108" s="251"/>
      <c r="N108" s="252"/>
      <c r="O108" s="252"/>
      <c r="P108" s="252"/>
      <c r="Q108" s="252"/>
      <c r="R108" s="252"/>
      <c r="S108" s="252"/>
      <c r="T108" s="253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T108" s="254" t="s">
        <v>218</v>
      </c>
      <c r="AU108" s="254" t="s">
        <v>80</v>
      </c>
      <c r="AV108" s="14" t="s">
        <v>205</v>
      </c>
      <c r="AW108" s="14" t="s">
        <v>35</v>
      </c>
      <c r="AX108" s="14" t="s">
        <v>80</v>
      </c>
      <c r="AY108" s="254" t="s">
        <v>198</v>
      </c>
    </row>
    <row r="109" s="2" customFormat="1" ht="21.75" customHeight="1">
      <c r="A109" s="40"/>
      <c r="B109" s="41"/>
      <c r="C109" s="214" t="s">
        <v>224</v>
      </c>
      <c r="D109" s="214" t="s">
        <v>200</v>
      </c>
      <c r="E109" s="215" t="s">
        <v>4555</v>
      </c>
      <c r="F109" s="216" t="s">
        <v>4556</v>
      </c>
      <c r="G109" s="217" t="s">
        <v>227</v>
      </c>
      <c r="H109" s="218">
        <v>107.37000000000001</v>
      </c>
      <c r="I109" s="219"/>
      <c r="J109" s="220">
        <f>ROUND(I109*H109,2)</f>
        <v>0</v>
      </c>
      <c r="K109" s="216" t="s">
        <v>19</v>
      </c>
      <c r="L109" s="46"/>
      <c r="M109" s="221" t="s">
        <v>19</v>
      </c>
      <c r="N109" s="222" t="s">
        <v>44</v>
      </c>
      <c r="O109" s="86"/>
      <c r="P109" s="223">
        <f>O109*H109</f>
        <v>0</v>
      </c>
      <c r="Q109" s="223">
        <v>0</v>
      </c>
      <c r="R109" s="223">
        <f>Q109*H109</f>
        <v>0</v>
      </c>
      <c r="S109" s="223">
        <v>0</v>
      </c>
      <c r="T109" s="224">
        <f>S109*H109</f>
        <v>0</v>
      </c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R109" s="225" t="s">
        <v>205</v>
      </c>
      <c r="AT109" s="225" t="s">
        <v>200</v>
      </c>
      <c r="AU109" s="225" t="s">
        <v>80</v>
      </c>
      <c r="AY109" s="19" t="s">
        <v>198</v>
      </c>
      <c r="BE109" s="226">
        <f>IF(N109="základní",J109,0)</f>
        <v>0</v>
      </c>
      <c r="BF109" s="226">
        <f>IF(N109="snížená",J109,0)</f>
        <v>0</v>
      </c>
      <c r="BG109" s="226">
        <f>IF(N109="zákl. přenesená",J109,0)</f>
        <v>0</v>
      </c>
      <c r="BH109" s="226">
        <f>IF(N109="sníž. přenesená",J109,0)</f>
        <v>0</v>
      </c>
      <c r="BI109" s="226">
        <f>IF(N109="nulová",J109,0)</f>
        <v>0</v>
      </c>
      <c r="BJ109" s="19" t="s">
        <v>80</v>
      </c>
      <c r="BK109" s="226">
        <f>ROUND(I109*H109,2)</f>
        <v>0</v>
      </c>
      <c r="BL109" s="19" t="s">
        <v>205</v>
      </c>
      <c r="BM109" s="225" t="s">
        <v>261</v>
      </c>
    </row>
    <row r="110" s="13" customFormat="1">
      <c r="A110" s="13"/>
      <c r="B110" s="232"/>
      <c r="C110" s="233"/>
      <c r="D110" s="234" t="s">
        <v>218</v>
      </c>
      <c r="E110" s="235" t="s">
        <v>19</v>
      </c>
      <c r="F110" s="236" t="s">
        <v>4557</v>
      </c>
      <c r="G110" s="233"/>
      <c r="H110" s="237">
        <v>87.769999999999996</v>
      </c>
      <c r="I110" s="238"/>
      <c r="J110" s="233"/>
      <c r="K110" s="233"/>
      <c r="L110" s="239"/>
      <c r="M110" s="240"/>
      <c r="N110" s="241"/>
      <c r="O110" s="241"/>
      <c r="P110" s="241"/>
      <c r="Q110" s="241"/>
      <c r="R110" s="241"/>
      <c r="S110" s="241"/>
      <c r="T110" s="242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43" t="s">
        <v>218</v>
      </c>
      <c r="AU110" s="243" t="s">
        <v>80</v>
      </c>
      <c r="AV110" s="13" t="s">
        <v>82</v>
      </c>
      <c r="AW110" s="13" t="s">
        <v>35</v>
      </c>
      <c r="AX110" s="13" t="s">
        <v>73</v>
      </c>
      <c r="AY110" s="243" t="s">
        <v>198</v>
      </c>
    </row>
    <row r="111" s="13" customFormat="1">
      <c r="A111" s="13"/>
      <c r="B111" s="232"/>
      <c r="C111" s="233"/>
      <c r="D111" s="234" t="s">
        <v>218</v>
      </c>
      <c r="E111" s="235" t="s">
        <v>19</v>
      </c>
      <c r="F111" s="236" t="s">
        <v>4558</v>
      </c>
      <c r="G111" s="233"/>
      <c r="H111" s="237">
        <v>10.75</v>
      </c>
      <c r="I111" s="238"/>
      <c r="J111" s="233"/>
      <c r="K111" s="233"/>
      <c r="L111" s="239"/>
      <c r="M111" s="240"/>
      <c r="N111" s="241"/>
      <c r="O111" s="241"/>
      <c r="P111" s="241"/>
      <c r="Q111" s="241"/>
      <c r="R111" s="241"/>
      <c r="S111" s="241"/>
      <c r="T111" s="242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3" t="s">
        <v>218</v>
      </c>
      <c r="AU111" s="243" t="s">
        <v>80</v>
      </c>
      <c r="AV111" s="13" t="s">
        <v>82</v>
      </c>
      <c r="AW111" s="13" t="s">
        <v>35</v>
      </c>
      <c r="AX111" s="13" t="s">
        <v>73</v>
      </c>
      <c r="AY111" s="243" t="s">
        <v>198</v>
      </c>
    </row>
    <row r="112" s="13" customFormat="1">
      <c r="A112" s="13"/>
      <c r="B112" s="232"/>
      <c r="C112" s="233"/>
      <c r="D112" s="234" t="s">
        <v>218</v>
      </c>
      <c r="E112" s="235" t="s">
        <v>19</v>
      </c>
      <c r="F112" s="236" t="s">
        <v>4559</v>
      </c>
      <c r="G112" s="233"/>
      <c r="H112" s="237">
        <v>8.8499999999999996</v>
      </c>
      <c r="I112" s="238"/>
      <c r="J112" s="233"/>
      <c r="K112" s="233"/>
      <c r="L112" s="239"/>
      <c r="M112" s="240"/>
      <c r="N112" s="241"/>
      <c r="O112" s="241"/>
      <c r="P112" s="241"/>
      <c r="Q112" s="241"/>
      <c r="R112" s="241"/>
      <c r="S112" s="241"/>
      <c r="T112" s="242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3" t="s">
        <v>218</v>
      </c>
      <c r="AU112" s="243" t="s">
        <v>80</v>
      </c>
      <c r="AV112" s="13" t="s">
        <v>82</v>
      </c>
      <c r="AW112" s="13" t="s">
        <v>35</v>
      </c>
      <c r="AX112" s="13" t="s">
        <v>73</v>
      </c>
      <c r="AY112" s="243" t="s">
        <v>198</v>
      </c>
    </row>
    <row r="113" s="14" customFormat="1">
      <c r="A113" s="14"/>
      <c r="B113" s="244"/>
      <c r="C113" s="245"/>
      <c r="D113" s="234" t="s">
        <v>218</v>
      </c>
      <c r="E113" s="246" t="s">
        <v>19</v>
      </c>
      <c r="F113" s="247" t="s">
        <v>233</v>
      </c>
      <c r="G113" s="245"/>
      <c r="H113" s="248">
        <v>107.36999999999999</v>
      </c>
      <c r="I113" s="249"/>
      <c r="J113" s="245"/>
      <c r="K113" s="245"/>
      <c r="L113" s="250"/>
      <c r="M113" s="251"/>
      <c r="N113" s="252"/>
      <c r="O113" s="252"/>
      <c r="P113" s="252"/>
      <c r="Q113" s="252"/>
      <c r="R113" s="252"/>
      <c r="S113" s="252"/>
      <c r="T113" s="253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254" t="s">
        <v>218</v>
      </c>
      <c r="AU113" s="254" t="s">
        <v>80</v>
      </c>
      <c r="AV113" s="14" t="s">
        <v>205</v>
      </c>
      <c r="AW113" s="14" t="s">
        <v>35</v>
      </c>
      <c r="AX113" s="14" t="s">
        <v>80</v>
      </c>
      <c r="AY113" s="254" t="s">
        <v>198</v>
      </c>
    </row>
    <row r="114" s="2" customFormat="1" ht="21.75" customHeight="1">
      <c r="A114" s="40"/>
      <c r="B114" s="41"/>
      <c r="C114" s="214" t="s">
        <v>234</v>
      </c>
      <c r="D114" s="214" t="s">
        <v>200</v>
      </c>
      <c r="E114" s="215" t="s">
        <v>4560</v>
      </c>
      <c r="F114" s="216" t="s">
        <v>4561</v>
      </c>
      <c r="G114" s="217" t="s">
        <v>227</v>
      </c>
      <c r="H114" s="218">
        <v>107.37000000000001</v>
      </c>
      <c r="I114" s="219"/>
      <c r="J114" s="220">
        <f>ROUND(I114*H114,2)</f>
        <v>0</v>
      </c>
      <c r="K114" s="216" t="s">
        <v>19</v>
      </c>
      <c r="L114" s="46"/>
      <c r="M114" s="221" t="s">
        <v>19</v>
      </c>
      <c r="N114" s="222" t="s">
        <v>44</v>
      </c>
      <c r="O114" s="86"/>
      <c r="P114" s="223">
        <f>O114*H114</f>
        <v>0</v>
      </c>
      <c r="Q114" s="223">
        <v>0</v>
      </c>
      <c r="R114" s="223">
        <f>Q114*H114</f>
        <v>0</v>
      </c>
      <c r="S114" s="223">
        <v>0</v>
      </c>
      <c r="T114" s="224">
        <f>S114*H114</f>
        <v>0</v>
      </c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R114" s="225" t="s">
        <v>205</v>
      </c>
      <c r="AT114" s="225" t="s">
        <v>200</v>
      </c>
      <c r="AU114" s="225" t="s">
        <v>80</v>
      </c>
      <c r="AY114" s="19" t="s">
        <v>198</v>
      </c>
      <c r="BE114" s="226">
        <f>IF(N114="základní",J114,0)</f>
        <v>0</v>
      </c>
      <c r="BF114" s="226">
        <f>IF(N114="snížená",J114,0)</f>
        <v>0</v>
      </c>
      <c r="BG114" s="226">
        <f>IF(N114="zákl. přenesená",J114,0)</f>
        <v>0</v>
      </c>
      <c r="BH114" s="226">
        <f>IF(N114="sníž. přenesená",J114,0)</f>
        <v>0</v>
      </c>
      <c r="BI114" s="226">
        <f>IF(N114="nulová",J114,0)</f>
        <v>0</v>
      </c>
      <c r="BJ114" s="19" t="s">
        <v>80</v>
      </c>
      <c r="BK114" s="226">
        <f>ROUND(I114*H114,2)</f>
        <v>0</v>
      </c>
      <c r="BL114" s="19" t="s">
        <v>205</v>
      </c>
      <c r="BM114" s="225" t="s">
        <v>279</v>
      </c>
    </row>
    <row r="115" s="13" customFormat="1">
      <c r="A115" s="13"/>
      <c r="B115" s="232"/>
      <c r="C115" s="233"/>
      <c r="D115" s="234" t="s">
        <v>218</v>
      </c>
      <c r="E115" s="235" t="s">
        <v>19</v>
      </c>
      <c r="F115" s="236" t="s">
        <v>4557</v>
      </c>
      <c r="G115" s="233"/>
      <c r="H115" s="237">
        <v>87.769999999999996</v>
      </c>
      <c r="I115" s="238"/>
      <c r="J115" s="233"/>
      <c r="K115" s="233"/>
      <c r="L115" s="239"/>
      <c r="M115" s="240"/>
      <c r="N115" s="241"/>
      <c r="O115" s="241"/>
      <c r="P115" s="241"/>
      <c r="Q115" s="241"/>
      <c r="R115" s="241"/>
      <c r="S115" s="241"/>
      <c r="T115" s="242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3" t="s">
        <v>218</v>
      </c>
      <c r="AU115" s="243" t="s">
        <v>80</v>
      </c>
      <c r="AV115" s="13" t="s">
        <v>82</v>
      </c>
      <c r="AW115" s="13" t="s">
        <v>35</v>
      </c>
      <c r="AX115" s="13" t="s">
        <v>73</v>
      </c>
      <c r="AY115" s="243" t="s">
        <v>198</v>
      </c>
    </row>
    <row r="116" s="13" customFormat="1">
      <c r="A116" s="13"/>
      <c r="B116" s="232"/>
      <c r="C116" s="233"/>
      <c r="D116" s="234" t="s">
        <v>218</v>
      </c>
      <c r="E116" s="235" t="s">
        <v>19</v>
      </c>
      <c r="F116" s="236" t="s">
        <v>4558</v>
      </c>
      <c r="G116" s="233"/>
      <c r="H116" s="237">
        <v>10.75</v>
      </c>
      <c r="I116" s="238"/>
      <c r="J116" s="233"/>
      <c r="K116" s="233"/>
      <c r="L116" s="239"/>
      <c r="M116" s="240"/>
      <c r="N116" s="241"/>
      <c r="O116" s="241"/>
      <c r="P116" s="241"/>
      <c r="Q116" s="241"/>
      <c r="R116" s="241"/>
      <c r="S116" s="241"/>
      <c r="T116" s="242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3" t="s">
        <v>218</v>
      </c>
      <c r="AU116" s="243" t="s">
        <v>80</v>
      </c>
      <c r="AV116" s="13" t="s">
        <v>82</v>
      </c>
      <c r="AW116" s="13" t="s">
        <v>35</v>
      </c>
      <c r="AX116" s="13" t="s">
        <v>73</v>
      </c>
      <c r="AY116" s="243" t="s">
        <v>198</v>
      </c>
    </row>
    <row r="117" s="13" customFormat="1">
      <c r="A117" s="13"/>
      <c r="B117" s="232"/>
      <c r="C117" s="233"/>
      <c r="D117" s="234" t="s">
        <v>218</v>
      </c>
      <c r="E117" s="235" t="s">
        <v>19</v>
      </c>
      <c r="F117" s="236" t="s">
        <v>4559</v>
      </c>
      <c r="G117" s="233"/>
      <c r="H117" s="237">
        <v>8.8499999999999996</v>
      </c>
      <c r="I117" s="238"/>
      <c r="J117" s="233"/>
      <c r="K117" s="233"/>
      <c r="L117" s="239"/>
      <c r="M117" s="240"/>
      <c r="N117" s="241"/>
      <c r="O117" s="241"/>
      <c r="P117" s="241"/>
      <c r="Q117" s="241"/>
      <c r="R117" s="241"/>
      <c r="S117" s="241"/>
      <c r="T117" s="242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3" t="s">
        <v>218</v>
      </c>
      <c r="AU117" s="243" t="s">
        <v>80</v>
      </c>
      <c r="AV117" s="13" t="s">
        <v>82</v>
      </c>
      <c r="AW117" s="13" t="s">
        <v>35</v>
      </c>
      <c r="AX117" s="13" t="s">
        <v>73</v>
      </c>
      <c r="AY117" s="243" t="s">
        <v>198</v>
      </c>
    </row>
    <row r="118" s="14" customFormat="1">
      <c r="A118" s="14"/>
      <c r="B118" s="244"/>
      <c r="C118" s="245"/>
      <c r="D118" s="234" t="s">
        <v>218</v>
      </c>
      <c r="E118" s="246" t="s">
        <v>19</v>
      </c>
      <c r="F118" s="247" t="s">
        <v>233</v>
      </c>
      <c r="G118" s="245"/>
      <c r="H118" s="248">
        <v>107.36999999999999</v>
      </c>
      <c r="I118" s="249"/>
      <c r="J118" s="245"/>
      <c r="K118" s="245"/>
      <c r="L118" s="250"/>
      <c r="M118" s="251"/>
      <c r="N118" s="252"/>
      <c r="O118" s="252"/>
      <c r="P118" s="252"/>
      <c r="Q118" s="252"/>
      <c r="R118" s="252"/>
      <c r="S118" s="252"/>
      <c r="T118" s="253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T118" s="254" t="s">
        <v>218</v>
      </c>
      <c r="AU118" s="254" t="s">
        <v>80</v>
      </c>
      <c r="AV118" s="14" t="s">
        <v>205</v>
      </c>
      <c r="AW118" s="14" t="s">
        <v>35</v>
      </c>
      <c r="AX118" s="14" t="s">
        <v>80</v>
      </c>
      <c r="AY118" s="254" t="s">
        <v>198</v>
      </c>
    </row>
    <row r="119" s="12" customFormat="1" ht="25.92" customHeight="1">
      <c r="A119" s="12"/>
      <c r="B119" s="198"/>
      <c r="C119" s="199"/>
      <c r="D119" s="200" t="s">
        <v>72</v>
      </c>
      <c r="E119" s="201" t="s">
        <v>302</v>
      </c>
      <c r="F119" s="201" t="s">
        <v>4562</v>
      </c>
      <c r="G119" s="199"/>
      <c r="H119" s="199"/>
      <c r="I119" s="202"/>
      <c r="J119" s="203">
        <f>BK119</f>
        <v>0</v>
      </c>
      <c r="K119" s="199"/>
      <c r="L119" s="204"/>
      <c r="M119" s="205"/>
      <c r="N119" s="206"/>
      <c r="O119" s="206"/>
      <c r="P119" s="207">
        <f>SUM(P120:P129)</f>
        <v>0</v>
      </c>
      <c r="Q119" s="206"/>
      <c r="R119" s="207">
        <f>SUM(R120:R129)</f>
        <v>0</v>
      </c>
      <c r="S119" s="206"/>
      <c r="T119" s="208">
        <f>SUM(T120:T129)</f>
        <v>0</v>
      </c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R119" s="209" t="s">
        <v>80</v>
      </c>
      <c r="AT119" s="210" t="s">
        <v>72</v>
      </c>
      <c r="AU119" s="210" t="s">
        <v>73</v>
      </c>
      <c r="AY119" s="209" t="s">
        <v>198</v>
      </c>
      <c r="BK119" s="211">
        <f>SUM(BK120:BK129)</f>
        <v>0</v>
      </c>
    </row>
    <row r="120" s="2" customFormat="1" ht="16.5" customHeight="1">
      <c r="A120" s="40"/>
      <c r="B120" s="41"/>
      <c r="C120" s="214" t="s">
        <v>242</v>
      </c>
      <c r="D120" s="214" t="s">
        <v>200</v>
      </c>
      <c r="E120" s="215" t="s">
        <v>4563</v>
      </c>
      <c r="F120" s="216" t="s">
        <v>4564</v>
      </c>
      <c r="G120" s="217" t="s">
        <v>227</v>
      </c>
      <c r="H120" s="218">
        <v>214.74000000000001</v>
      </c>
      <c r="I120" s="219"/>
      <c r="J120" s="220">
        <f>ROUND(I120*H120,2)</f>
        <v>0</v>
      </c>
      <c r="K120" s="216" t="s">
        <v>19</v>
      </c>
      <c r="L120" s="46"/>
      <c r="M120" s="221" t="s">
        <v>19</v>
      </c>
      <c r="N120" s="222" t="s">
        <v>44</v>
      </c>
      <c r="O120" s="86"/>
      <c r="P120" s="223">
        <f>O120*H120</f>
        <v>0</v>
      </c>
      <c r="Q120" s="223">
        <v>0</v>
      </c>
      <c r="R120" s="223">
        <f>Q120*H120</f>
        <v>0</v>
      </c>
      <c r="S120" s="223">
        <v>0</v>
      </c>
      <c r="T120" s="224">
        <f>S120*H120</f>
        <v>0</v>
      </c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R120" s="225" t="s">
        <v>205</v>
      </c>
      <c r="AT120" s="225" t="s">
        <v>200</v>
      </c>
      <c r="AU120" s="225" t="s">
        <v>80</v>
      </c>
      <c r="AY120" s="19" t="s">
        <v>198</v>
      </c>
      <c r="BE120" s="226">
        <f>IF(N120="základní",J120,0)</f>
        <v>0</v>
      </c>
      <c r="BF120" s="226">
        <f>IF(N120="snížená",J120,0)</f>
        <v>0</v>
      </c>
      <c r="BG120" s="226">
        <f>IF(N120="zákl. přenesená",J120,0)</f>
        <v>0</v>
      </c>
      <c r="BH120" s="226">
        <f>IF(N120="sníž. přenesená",J120,0)</f>
        <v>0</v>
      </c>
      <c r="BI120" s="226">
        <f>IF(N120="nulová",J120,0)</f>
        <v>0</v>
      </c>
      <c r="BJ120" s="19" t="s">
        <v>80</v>
      </c>
      <c r="BK120" s="226">
        <f>ROUND(I120*H120,2)</f>
        <v>0</v>
      </c>
      <c r="BL120" s="19" t="s">
        <v>205</v>
      </c>
      <c r="BM120" s="225" t="s">
        <v>293</v>
      </c>
    </row>
    <row r="121" s="13" customFormat="1">
      <c r="A121" s="13"/>
      <c r="B121" s="232"/>
      <c r="C121" s="233"/>
      <c r="D121" s="234" t="s">
        <v>218</v>
      </c>
      <c r="E121" s="235" t="s">
        <v>19</v>
      </c>
      <c r="F121" s="236" t="s">
        <v>4552</v>
      </c>
      <c r="G121" s="233"/>
      <c r="H121" s="237">
        <v>175.53999999999999</v>
      </c>
      <c r="I121" s="238"/>
      <c r="J121" s="233"/>
      <c r="K121" s="233"/>
      <c r="L121" s="239"/>
      <c r="M121" s="240"/>
      <c r="N121" s="241"/>
      <c r="O121" s="241"/>
      <c r="P121" s="241"/>
      <c r="Q121" s="241"/>
      <c r="R121" s="241"/>
      <c r="S121" s="241"/>
      <c r="T121" s="242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3" t="s">
        <v>218</v>
      </c>
      <c r="AU121" s="243" t="s">
        <v>80</v>
      </c>
      <c r="AV121" s="13" t="s">
        <v>82</v>
      </c>
      <c r="AW121" s="13" t="s">
        <v>35</v>
      </c>
      <c r="AX121" s="13" t="s">
        <v>73</v>
      </c>
      <c r="AY121" s="243" t="s">
        <v>198</v>
      </c>
    </row>
    <row r="122" s="13" customFormat="1">
      <c r="A122" s="13"/>
      <c r="B122" s="232"/>
      <c r="C122" s="233"/>
      <c r="D122" s="234" t="s">
        <v>218</v>
      </c>
      <c r="E122" s="235" t="s">
        <v>19</v>
      </c>
      <c r="F122" s="236" t="s">
        <v>4553</v>
      </c>
      <c r="G122" s="233"/>
      <c r="H122" s="237">
        <v>21.5</v>
      </c>
      <c r="I122" s="238"/>
      <c r="J122" s="233"/>
      <c r="K122" s="233"/>
      <c r="L122" s="239"/>
      <c r="M122" s="240"/>
      <c r="N122" s="241"/>
      <c r="O122" s="241"/>
      <c r="P122" s="241"/>
      <c r="Q122" s="241"/>
      <c r="R122" s="241"/>
      <c r="S122" s="241"/>
      <c r="T122" s="24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218</v>
      </c>
      <c r="AU122" s="243" t="s">
        <v>80</v>
      </c>
      <c r="AV122" s="13" t="s">
        <v>82</v>
      </c>
      <c r="AW122" s="13" t="s">
        <v>35</v>
      </c>
      <c r="AX122" s="13" t="s">
        <v>73</v>
      </c>
      <c r="AY122" s="243" t="s">
        <v>198</v>
      </c>
    </row>
    <row r="123" s="13" customFormat="1">
      <c r="A123" s="13"/>
      <c r="B123" s="232"/>
      <c r="C123" s="233"/>
      <c r="D123" s="234" t="s">
        <v>218</v>
      </c>
      <c r="E123" s="235" t="s">
        <v>19</v>
      </c>
      <c r="F123" s="236" t="s">
        <v>4565</v>
      </c>
      <c r="G123" s="233"/>
      <c r="H123" s="237">
        <v>17.699999999999999</v>
      </c>
      <c r="I123" s="238"/>
      <c r="J123" s="233"/>
      <c r="K123" s="233"/>
      <c r="L123" s="239"/>
      <c r="M123" s="240"/>
      <c r="N123" s="241"/>
      <c r="O123" s="241"/>
      <c r="P123" s="241"/>
      <c r="Q123" s="241"/>
      <c r="R123" s="241"/>
      <c r="S123" s="241"/>
      <c r="T123" s="242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3" t="s">
        <v>218</v>
      </c>
      <c r="AU123" s="243" t="s">
        <v>80</v>
      </c>
      <c r="AV123" s="13" t="s">
        <v>82</v>
      </c>
      <c r="AW123" s="13" t="s">
        <v>35</v>
      </c>
      <c r="AX123" s="13" t="s">
        <v>73</v>
      </c>
      <c r="AY123" s="243" t="s">
        <v>198</v>
      </c>
    </row>
    <row r="124" s="14" customFormat="1">
      <c r="A124" s="14"/>
      <c r="B124" s="244"/>
      <c r="C124" s="245"/>
      <c r="D124" s="234" t="s">
        <v>218</v>
      </c>
      <c r="E124" s="246" t="s">
        <v>19</v>
      </c>
      <c r="F124" s="247" t="s">
        <v>233</v>
      </c>
      <c r="G124" s="245"/>
      <c r="H124" s="248">
        <v>214.73999999999998</v>
      </c>
      <c r="I124" s="249"/>
      <c r="J124" s="245"/>
      <c r="K124" s="245"/>
      <c r="L124" s="250"/>
      <c r="M124" s="251"/>
      <c r="N124" s="252"/>
      <c r="O124" s="252"/>
      <c r="P124" s="252"/>
      <c r="Q124" s="252"/>
      <c r="R124" s="252"/>
      <c r="S124" s="252"/>
      <c r="T124" s="253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254" t="s">
        <v>218</v>
      </c>
      <c r="AU124" s="254" t="s">
        <v>80</v>
      </c>
      <c r="AV124" s="14" t="s">
        <v>205</v>
      </c>
      <c r="AW124" s="14" t="s">
        <v>35</v>
      </c>
      <c r="AX124" s="14" t="s">
        <v>80</v>
      </c>
      <c r="AY124" s="254" t="s">
        <v>198</v>
      </c>
    </row>
    <row r="125" s="2" customFormat="1" ht="21.75" customHeight="1">
      <c r="A125" s="40"/>
      <c r="B125" s="41"/>
      <c r="C125" s="214" t="s">
        <v>247</v>
      </c>
      <c r="D125" s="214" t="s">
        <v>200</v>
      </c>
      <c r="E125" s="215" t="s">
        <v>4566</v>
      </c>
      <c r="F125" s="216" t="s">
        <v>4567</v>
      </c>
      <c r="G125" s="217" t="s">
        <v>227</v>
      </c>
      <c r="H125" s="218">
        <v>70.061999999999998</v>
      </c>
      <c r="I125" s="219"/>
      <c r="J125" s="220">
        <f>ROUND(I125*H125,2)</f>
        <v>0</v>
      </c>
      <c r="K125" s="216" t="s">
        <v>19</v>
      </c>
      <c r="L125" s="46"/>
      <c r="M125" s="221" t="s">
        <v>19</v>
      </c>
      <c r="N125" s="222" t="s">
        <v>44</v>
      </c>
      <c r="O125" s="86"/>
      <c r="P125" s="223">
        <f>O125*H125</f>
        <v>0</v>
      </c>
      <c r="Q125" s="223">
        <v>0</v>
      </c>
      <c r="R125" s="223">
        <f>Q125*H125</f>
        <v>0</v>
      </c>
      <c r="S125" s="223">
        <v>0</v>
      </c>
      <c r="T125" s="224">
        <f>S125*H125</f>
        <v>0</v>
      </c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R125" s="225" t="s">
        <v>205</v>
      </c>
      <c r="AT125" s="225" t="s">
        <v>200</v>
      </c>
      <c r="AU125" s="225" t="s">
        <v>80</v>
      </c>
      <c r="AY125" s="19" t="s">
        <v>198</v>
      </c>
      <c r="BE125" s="226">
        <f>IF(N125="základní",J125,0)</f>
        <v>0</v>
      </c>
      <c r="BF125" s="226">
        <f>IF(N125="snížená",J125,0)</f>
        <v>0</v>
      </c>
      <c r="BG125" s="226">
        <f>IF(N125="zákl. přenesená",J125,0)</f>
        <v>0</v>
      </c>
      <c r="BH125" s="226">
        <f>IF(N125="sníž. přenesená",J125,0)</f>
        <v>0</v>
      </c>
      <c r="BI125" s="226">
        <f>IF(N125="nulová",J125,0)</f>
        <v>0</v>
      </c>
      <c r="BJ125" s="19" t="s">
        <v>80</v>
      </c>
      <c r="BK125" s="226">
        <f>ROUND(I125*H125,2)</f>
        <v>0</v>
      </c>
      <c r="BL125" s="19" t="s">
        <v>205</v>
      </c>
      <c r="BM125" s="225" t="s">
        <v>302</v>
      </c>
    </row>
    <row r="126" s="13" customFormat="1">
      <c r="A126" s="13"/>
      <c r="B126" s="232"/>
      <c r="C126" s="233"/>
      <c r="D126" s="234" t="s">
        <v>218</v>
      </c>
      <c r="E126" s="235" t="s">
        <v>19</v>
      </c>
      <c r="F126" s="236" t="s">
        <v>4568</v>
      </c>
      <c r="G126" s="233"/>
      <c r="H126" s="237">
        <v>52.661999999999999</v>
      </c>
      <c r="I126" s="238"/>
      <c r="J126" s="233"/>
      <c r="K126" s="233"/>
      <c r="L126" s="239"/>
      <c r="M126" s="240"/>
      <c r="N126" s="241"/>
      <c r="O126" s="241"/>
      <c r="P126" s="241"/>
      <c r="Q126" s="241"/>
      <c r="R126" s="241"/>
      <c r="S126" s="241"/>
      <c r="T126" s="242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43" t="s">
        <v>218</v>
      </c>
      <c r="AU126" s="243" t="s">
        <v>80</v>
      </c>
      <c r="AV126" s="13" t="s">
        <v>82</v>
      </c>
      <c r="AW126" s="13" t="s">
        <v>35</v>
      </c>
      <c r="AX126" s="13" t="s">
        <v>73</v>
      </c>
      <c r="AY126" s="243" t="s">
        <v>198</v>
      </c>
    </row>
    <row r="127" s="13" customFormat="1">
      <c r="A127" s="13"/>
      <c r="B127" s="232"/>
      <c r="C127" s="233"/>
      <c r="D127" s="234" t="s">
        <v>218</v>
      </c>
      <c r="E127" s="235" t="s">
        <v>19</v>
      </c>
      <c r="F127" s="236" t="s">
        <v>4569</v>
      </c>
      <c r="G127" s="233"/>
      <c r="H127" s="237">
        <v>10.32</v>
      </c>
      <c r="I127" s="238"/>
      <c r="J127" s="233"/>
      <c r="K127" s="233"/>
      <c r="L127" s="239"/>
      <c r="M127" s="240"/>
      <c r="N127" s="241"/>
      <c r="O127" s="241"/>
      <c r="P127" s="241"/>
      <c r="Q127" s="241"/>
      <c r="R127" s="241"/>
      <c r="S127" s="241"/>
      <c r="T127" s="24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3" t="s">
        <v>218</v>
      </c>
      <c r="AU127" s="243" t="s">
        <v>80</v>
      </c>
      <c r="AV127" s="13" t="s">
        <v>82</v>
      </c>
      <c r="AW127" s="13" t="s">
        <v>35</v>
      </c>
      <c r="AX127" s="13" t="s">
        <v>73</v>
      </c>
      <c r="AY127" s="243" t="s">
        <v>198</v>
      </c>
    </row>
    <row r="128" s="13" customFormat="1">
      <c r="A128" s="13"/>
      <c r="B128" s="232"/>
      <c r="C128" s="233"/>
      <c r="D128" s="234" t="s">
        <v>218</v>
      </c>
      <c r="E128" s="235" t="s">
        <v>19</v>
      </c>
      <c r="F128" s="236" t="s">
        <v>4570</v>
      </c>
      <c r="G128" s="233"/>
      <c r="H128" s="237">
        <v>7.0800000000000001</v>
      </c>
      <c r="I128" s="238"/>
      <c r="J128" s="233"/>
      <c r="K128" s="233"/>
      <c r="L128" s="239"/>
      <c r="M128" s="240"/>
      <c r="N128" s="241"/>
      <c r="O128" s="241"/>
      <c r="P128" s="241"/>
      <c r="Q128" s="241"/>
      <c r="R128" s="241"/>
      <c r="S128" s="241"/>
      <c r="T128" s="242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3" t="s">
        <v>218</v>
      </c>
      <c r="AU128" s="243" t="s">
        <v>80</v>
      </c>
      <c r="AV128" s="13" t="s">
        <v>82</v>
      </c>
      <c r="AW128" s="13" t="s">
        <v>35</v>
      </c>
      <c r="AX128" s="13" t="s">
        <v>73</v>
      </c>
      <c r="AY128" s="243" t="s">
        <v>198</v>
      </c>
    </row>
    <row r="129" s="14" customFormat="1">
      <c r="A129" s="14"/>
      <c r="B129" s="244"/>
      <c r="C129" s="245"/>
      <c r="D129" s="234" t="s">
        <v>218</v>
      </c>
      <c r="E129" s="246" t="s">
        <v>19</v>
      </c>
      <c r="F129" s="247" t="s">
        <v>233</v>
      </c>
      <c r="G129" s="245"/>
      <c r="H129" s="248">
        <v>70.061999999999998</v>
      </c>
      <c r="I129" s="249"/>
      <c r="J129" s="245"/>
      <c r="K129" s="245"/>
      <c r="L129" s="250"/>
      <c r="M129" s="251"/>
      <c r="N129" s="252"/>
      <c r="O129" s="252"/>
      <c r="P129" s="252"/>
      <c r="Q129" s="252"/>
      <c r="R129" s="252"/>
      <c r="S129" s="252"/>
      <c r="T129" s="253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4" t="s">
        <v>218</v>
      </c>
      <c r="AU129" s="254" t="s">
        <v>80</v>
      </c>
      <c r="AV129" s="14" t="s">
        <v>205</v>
      </c>
      <c r="AW129" s="14" t="s">
        <v>35</v>
      </c>
      <c r="AX129" s="14" t="s">
        <v>80</v>
      </c>
      <c r="AY129" s="254" t="s">
        <v>198</v>
      </c>
    </row>
    <row r="130" s="12" customFormat="1" ht="25.92" customHeight="1">
      <c r="A130" s="12"/>
      <c r="B130" s="198"/>
      <c r="C130" s="199"/>
      <c r="D130" s="200" t="s">
        <v>72</v>
      </c>
      <c r="E130" s="201" t="s">
        <v>310</v>
      </c>
      <c r="F130" s="201" t="s">
        <v>4571</v>
      </c>
      <c r="G130" s="199"/>
      <c r="H130" s="199"/>
      <c r="I130" s="202"/>
      <c r="J130" s="203">
        <f>BK130</f>
        <v>0</v>
      </c>
      <c r="K130" s="199"/>
      <c r="L130" s="204"/>
      <c r="M130" s="205"/>
      <c r="N130" s="206"/>
      <c r="O130" s="206"/>
      <c r="P130" s="207">
        <f>SUM(P131:P147)</f>
        <v>0</v>
      </c>
      <c r="Q130" s="206"/>
      <c r="R130" s="207">
        <f>SUM(R131:R147)</f>
        <v>99.254499999999993</v>
      </c>
      <c r="S130" s="206"/>
      <c r="T130" s="208">
        <f>SUM(T131:T147)</f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09" t="s">
        <v>80</v>
      </c>
      <c r="AT130" s="210" t="s">
        <v>72</v>
      </c>
      <c r="AU130" s="210" t="s">
        <v>73</v>
      </c>
      <c r="AY130" s="209" t="s">
        <v>198</v>
      </c>
      <c r="BK130" s="211">
        <f>SUM(BK131:BK147)</f>
        <v>0</v>
      </c>
    </row>
    <row r="131" s="2" customFormat="1" ht="16.5" customHeight="1">
      <c r="A131" s="40"/>
      <c r="B131" s="41"/>
      <c r="C131" s="214" t="s">
        <v>254</v>
      </c>
      <c r="D131" s="214" t="s">
        <v>200</v>
      </c>
      <c r="E131" s="215" t="s">
        <v>4572</v>
      </c>
      <c r="F131" s="216" t="s">
        <v>4573</v>
      </c>
      <c r="G131" s="217" t="s">
        <v>227</v>
      </c>
      <c r="H131" s="218">
        <v>58.384999999999998</v>
      </c>
      <c r="I131" s="219"/>
      <c r="J131" s="220">
        <f>ROUND(I131*H131,2)</f>
        <v>0</v>
      </c>
      <c r="K131" s="216" t="s">
        <v>19</v>
      </c>
      <c r="L131" s="46"/>
      <c r="M131" s="221" t="s">
        <v>19</v>
      </c>
      <c r="N131" s="222" t="s">
        <v>44</v>
      </c>
      <c r="O131" s="86"/>
      <c r="P131" s="223">
        <f>O131*H131</f>
        <v>0</v>
      </c>
      <c r="Q131" s="223">
        <v>1.7</v>
      </c>
      <c r="R131" s="223">
        <f>Q131*H131</f>
        <v>99.254499999999993</v>
      </c>
      <c r="S131" s="223">
        <v>0</v>
      </c>
      <c r="T131" s="224">
        <f>S131*H131</f>
        <v>0</v>
      </c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R131" s="225" t="s">
        <v>205</v>
      </c>
      <c r="AT131" s="225" t="s">
        <v>200</v>
      </c>
      <c r="AU131" s="225" t="s">
        <v>80</v>
      </c>
      <c r="AY131" s="19" t="s">
        <v>198</v>
      </c>
      <c r="BE131" s="226">
        <f>IF(N131="základní",J131,0)</f>
        <v>0</v>
      </c>
      <c r="BF131" s="226">
        <f>IF(N131="snížená",J131,0)</f>
        <v>0</v>
      </c>
      <c r="BG131" s="226">
        <f>IF(N131="zákl. přenesená",J131,0)</f>
        <v>0</v>
      </c>
      <c r="BH131" s="226">
        <f>IF(N131="sníž. přenesená",J131,0)</f>
        <v>0</v>
      </c>
      <c r="BI131" s="226">
        <f>IF(N131="nulová",J131,0)</f>
        <v>0</v>
      </c>
      <c r="BJ131" s="19" t="s">
        <v>80</v>
      </c>
      <c r="BK131" s="226">
        <f>ROUND(I131*H131,2)</f>
        <v>0</v>
      </c>
      <c r="BL131" s="19" t="s">
        <v>205</v>
      </c>
      <c r="BM131" s="225" t="s">
        <v>315</v>
      </c>
    </row>
    <row r="132" s="13" customFormat="1">
      <c r="A132" s="13"/>
      <c r="B132" s="232"/>
      <c r="C132" s="233"/>
      <c r="D132" s="234" t="s">
        <v>218</v>
      </c>
      <c r="E132" s="235" t="s">
        <v>19</v>
      </c>
      <c r="F132" s="236" t="s">
        <v>4574</v>
      </c>
      <c r="G132" s="233"/>
      <c r="H132" s="237">
        <v>43.884999999999998</v>
      </c>
      <c r="I132" s="238"/>
      <c r="J132" s="233"/>
      <c r="K132" s="233"/>
      <c r="L132" s="239"/>
      <c r="M132" s="240"/>
      <c r="N132" s="241"/>
      <c r="O132" s="241"/>
      <c r="P132" s="241"/>
      <c r="Q132" s="241"/>
      <c r="R132" s="241"/>
      <c r="S132" s="241"/>
      <c r="T132" s="242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43" t="s">
        <v>218</v>
      </c>
      <c r="AU132" s="243" t="s">
        <v>80</v>
      </c>
      <c r="AV132" s="13" t="s">
        <v>82</v>
      </c>
      <c r="AW132" s="13" t="s">
        <v>35</v>
      </c>
      <c r="AX132" s="13" t="s">
        <v>73</v>
      </c>
      <c r="AY132" s="243" t="s">
        <v>198</v>
      </c>
    </row>
    <row r="133" s="13" customFormat="1">
      <c r="A133" s="13"/>
      <c r="B133" s="232"/>
      <c r="C133" s="233"/>
      <c r="D133" s="234" t="s">
        <v>218</v>
      </c>
      <c r="E133" s="235" t="s">
        <v>19</v>
      </c>
      <c r="F133" s="236" t="s">
        <v>4575</v>
      </c>
      <c r="G133" s="233"/>
      <c r="H133" s="237">
        <v>8.5999999999999996</v>
      </c>
      <c r="I133" s="238"/>
      <c r="J133" s="233"/>
      <c r="K133" s="233"/>
      <c r="L133" s="239"/>
      <c r="M133" s="240"/>
      <c r="N133" s="241"/>
      <c r="O133" s="241"/>
      <c r="P133" s="241"/>
      <c r="Q133" s="241"/>
      <c r="R133" s="241"/>
      <c r="S133" s="241"/>
      <c r="T133" s="24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3" t="s">
        <v>218</v>
      </c>
      <c r="AU133" s="243" t="s">
        <v>80</v>
      </c>
      <c r="AV133" s="13" t="s">
        <v>82</v>
      </c>
      <c r="AW133" s="13" t="s">
        <v>35</v>
      </c>
      <c r="AX133" s="13" t="s">
        <v>73</v>
      </c>
      <c r="AY133" s="243" t="s">
        <v>198</v>
      </c>
    </row>
    <row r="134" s="13" customFormat="1">
      <c r="A134" s="13"/>
      <c r="B134" s="232"/>
      <c r="C134" s="233"/>
      <c r="D134" s="234" t="s">
        <v>218</v>
      </c>
      <c r="E134" s="235" t="s">
        <v>19</v>
      </c>
      <c r="F134" s="236" t="s">
        <v>4576</v>
      </c>
      <c r="G134" s="233"/>
      <c r="H134" s="237">
        <v>5.9000000000000004</v>
      </c>
      <c r="I134" s="238"/>
      <c r="J134" s="233"/>
      <c r="K134" s="233"/>
      <c r="L134" s="239"/>
      <c r="M134" s="240"/>
      <c r="N134" s="241"/>
      <c r="O134" s="241"/>
      <c r="P134" s="241"/>
      <c r="Q134" s="241"/>
      <c r="R134" s="241"/>
      <c r="S134" s="241"/>
      <c r="T134" s="242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3" t="s">
        <v>218</v>
      </c>
      <c r="AU134" s="243" t="s">
        <v>80</v>
      </c>
      <c r="AV134" s="13" t="s">
        <v>82</v>
      </c>
      <c r="AW134" s="13" t="s">
        <v>35</v>
      </c>
      <c r="AX134" s="13" t="s">
        <v>73</v>
      </c>
      <c r="AY134" s="243" t="s">
        <v>198</v>
      </c>
    </row>
    <row r="135" s="14" customFormat="1">
      <c r="A135" s="14"/>
      <c r="B135" s="244"/>
      <c r="C135" s="245"/>
      <c r="D135" s="234" t="s">
        <v>218</v>
      </c>
      <c r="E135" s="246" t="s">
        <v>19</v>
      </c>
      <c r="F135" s="247" t="s">
        <v>233</v>
      </c>
      <c r="G135" s="245"/>
      <c r="H135" s="248">
        <v>58.384999999999998</v>
      </c>
      <c r="I135" s="249"/>
      <c r="J135" s="245"/>
      <c r="K135" s="245"/>
      <c r="L135" s="250"/>
      <c r="M135" s="251"/>
      <c r="N135" s="252"/>
      <c r="O135" s="252"/>
      <c r="P135" s="252"/>
      <c r="Q135" s="252"/>
      <c r="R135" s="252"/>
      <c r="S135" s="252"/>
      <c r="T135" s="253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54" t="s">
        <v>218</v>
      </c>
      <c r="AU135" s="254" t="s">
        <v>80</v>
      </c>
      <c r="AV135" s="14" t="s">
        <v>205</v>
      </c>
      <c r="AW135" s="14" t="s">
        <v>35</v>
      </c>
      <c r="AX135" s="14" t="s">
        <v>80</v>
      </c>
      <c r="AY135" s="254" t="s">
        <v>198</v>
      </c>
    </row>
    <row r="136" s="2" customFormat="1" ht="16.5" customHeight="1">
      <c r="A136" s="40"/>
      <c r="B136" s="41"/>
      <c r="C136" s="214" t="s">
        <v>261</v>
      </c>
      <c r="D136" s="214" t="s">
        <v>200</v>
      </c>
      <c r="E136" s="215" t="s">
        <v>4577</v>
      </c>
      <c r="F136" s="216" t="s">
        <v>4578</v>
      </c>
      <c r="G136" s="217" t="s">
        <v>227</v>
      </c>
      <c r="H136" s="218">
        <v>144.678</v>
      </c>
      <c r="I136" s="219"/>
      <c r="J136" s="220">
        <f>ROUND(I136*H136,2)</f>
        <v>0</v>
      </c>
      <c r="K136" s="216" t="s">
        <v>19</v>
      </c>
      <c r="L136" s="46"/>
      <c r="M136" s="221" t="s">
        <v>19</v>
      </c>
      <c r="N136" s="222" t="s">
        <v>44</v>
      </c>
      <c r="O136" s="86"/>
      <c r="P136" s="223">
        <f>O136*H136</f>
        <v>0</v>
      </c>
      <c r="Q136" s="223">
        <v>0</v>
      </c>
      <c r="R136" s="223">
        <f>Q136*H136</f>
        <v>0</v>
      </c>
      <c r="S136" s="223">
        <v>0</v>
      </c>
      <c r="T136" s="224">
        <f>S136*H136</f>
        <v>0</v>
      </c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R136" s="225" t="s">
        <v>205</v>
      </c>
      <c r="AT136" s="225" t="s">
        <v>200</v>
      </c>
      <c r="AU136" s="225" t="s">
        <v>80</v>
      </c>
      <c r="AY136" s="19" t="s">
        <v>198</v>
      </c>
      <c r="BE136" s="226">
        <f>IF(N136="základní",J136,0)</f>
        <v>0</v>
      </c>
      <c r="BF136" s="226">
        <f>IF(N136="snížená",J136,0)</f>
        <v>0</v>
      </c>
      <c r="BG136" s="226">
        <f>IF(N136="zákl. přenesená",J136,0)</f>
        <v>0</v>
      </c>
      <c r="BH136" s="226">
        <f>IF(N136="sníž. přenesená",J136,0)</f>
        <v>0</v>
      </c>
      <c r="BI136" s="226">
        <f>IF(N136="nulová",J136,0)</f>
        <v>0</v>
      </c>
      <c r="BJ136" s="19" t="s">
        <v>80</v>
      </c>
      <c r="BK136" s="226">
        <f>ROUND(I136*H136,2)</f>
        <v>0</v>
      </c>
      <c r="BL136" s="19" t="s">
        <v>205</v>
      </c>
      <c r="BM136" s="225" t="s">
        <v>327</v>
      </c>
    </row>
    <row r="137" s="13" customFormat="1">
      <c r="A137" s="13"/>
      <c r="B137" s="232"/>
      <c r="C137" s="233"/>
      <c r="D137" s="234" t="s">
        <v>218</v>
      </c>
      <c r="E137" s="235" t="s">
        <v>19</v>
      </c>
      <c r="F137" s="236" t="s">
        <v>4579</v>
      </c>
      <c r="G137" s="233"/>
      <c r="H137" s="237">
        <v>122.878</v>
      </c>
      <c r="I137" s="238"/>
      <c r="J137" s="233"/>
      <c r="K137" s="233"/>
      <c r="L137" s="239"/>
      <c r="M137" s="240"/>
      <c r="N137" s="241"/>
      <c r="O137" s="241"/>
      <c r="P137" s="241"/>
      <c r="Q137" s="241"/>
      <c r="R137" s="241"/>
      <c r="S137" s="241"/>
      <c r="T137" s="24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3" t="s">
        <v>218</v>
      </c>
      <c r="AU137" s="243" t="s">
        <v>80</v>
      </c>
      <c r="AV137" s="13" t="s">
        <v>82</v>
      </c>
      <c r="AW137" s="13" t="s">
        <v>35</v>
      </c>
      <c r="AX137" s="13" t="s">
        <v>73</v>
      </c>
      <c r="AY137" s="243" t="s">
        <v>198</v>
      </c>
    </row>
    <row r="138" s="13" customFormat="1">
      <c r="A138" s="13"/>
      <c r="B138" s="232"/>
      <c r="C138" s="233"/>
      <c r="D138" s="234" t="s">
        <v>218</v>
      </c>
      <c r="E138" s="235" t="s">
        <v>19</v>
      </c>
      <c r="F138" s="236" t="s">
        <v>4580</v>
      </c>
      <c r="G138" s="233"/>
      <c r="H138" s="237">
        <v>11.18</v>
      </c>
      <c r="I138" s="238"/>
      <c r="J138" s="233"/>
      <c r="K138" s="233"/>
      <c r="L138" s="239"/>
      <c r="M138" s="240"/>
      <c r="N138" s="241"/>
      <c r="O138" s="241"/>
      <c r="P138" s="241"/>
      <c r="Q138" s="241"/>
      <c r="R138" s="241"/>
      <c r="S138" s="241"/>
      <c r="T138" s="24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218</v>
      </c>
      <c r="AU138" s="243" t="s">
        <v>80</v>
      </c>
      <c r="AV138" s="13" t="s">
        <v>82</v>
      </c>
      <c r="AW138" s="13" t="s">
        <v>35</v>
      </c>
      <c r="AX138" s="13" t="s">
        <v>73</v>
      </c>
      <c r="AY138" s="243" t="s">
        <v>198</v>
      </c>
    </row>
    <row r="139" s="13" customFormat="1">
      <c r="A139" s="13"/>
      <c r="B139" s="232"/>
      <c r="C139" s="233"/>
      <c r="D139" s="234" t="s">
        <v>218</v>
      </c>
      <c r="E139" s="235" t="s">
        <v>19</v>
      </c>
      <c r="F139" s="236" t="s">
        <v>4581</v>
      </c>
      <c r="G139" s="233"/>
      <c r="H139" s="237">
        <v>10.619999999999999</v>
      </c>
      <c r="I139" s="238"/>
      <c r="J139" s="233"/>
      <c r="K139" s="233"/>
      <c r="L139" s="239"/>
      <c r="M139" s="240"/>
      <c r="N139" s="241"/>
      <c r="O139" s="241"/>
      <c r="P139" s="241"/>
      <c r="Q139" s="241"/>
      <c r="R139" s="241"/>
      <c r="S139" s="241"/>
      <c r="T139" s="242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3" t="s">
        <v>218</v>
      </c>
      <c r="AU139" s="243" t="s">
        <v>80</v>
      </c>
      <c r="AV139" s="13" t="s">
        <v>82</v>
      </c>
      <c r="AW139" s="13" t="s">
        <v>35</v>
      </c>
      <c r="AX139" s="13" t="s">
        <v>73</v>
      </c>
      <c r="AY139" s="243" t="s">
        <v>198</v>
      </c>
    </row>
    <row r="140" s="14" customFormat="1">
      <c r="A140" s="14"/>
      <c r="B140" s="244"/>
      <c r="C140" s="245"/>
      <c r="D140" s="234" t="s">
        <v>218</v>
      </c>
      <c r="E140" s="246" t="s">
        <v>19</v>
      </c>
      <c r="F140" s="247" t="s">
        <v>233</v>
      </c>
      <c r="G140" s="245"/>
      <c r="H140" s="248">
        <v>144.678</v>
      </c>
      <c r="I140" s="249"/>
      <c r="J140" s="245"/>
      <c r="K140" s="245"/>
      <c r="L140" s="250"/>
      <c r="M140" s="251"/>
      <c r="N140" s="252"/>
      <c r="O140" s="252"/>
      <c r="P140" s="252"/>
      <c r="Q140" s="252"/>
      <c r="R140" s="252"/>
      <c r="S140" s="252"/>
      <c r="T140" s="253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4" t="s">
        <v>218</v>
      </c>
      <c r="AU140" s="254" t="s">
        <v>80</v>
      </c>
      <c r="AV140" s="14" t="s">
        <v>205</v>
      </c>
      <c r="AW140" s="14" t="s">
        <v>35</v>
      </c>
      <c r="AX140" s="14" t="s">
        <v>80</v>
      </c>
      <c r="AY140" s="254" t="s">
        <v>198</v>
      </c>
    </row>
    <row r="141" s="2" customFormat="1" ht="44.25" customHeight="1">
      <c r="A141" s="40"/>
      <c r="B141" s="41"/>
      <c r="C141" s="214" t="s">
        <v>269</v>
      </c>
      <c r="D141" s="214" t="s">
        <v>200</v>
      </c>
      <c r="E141" s="215" t="s">
        <v>303</v>
      </c>
      <c r="F141" s="216" t="s">
        <v>304</v>
      </c>
      <c r="G141" s="217" t="s">
        <v>246</v>
      </c>
      <c r="H141" s="218">
        <v>126.112</v>
      </c>
      <c r="I141" s="219"/>
      <c r="J141" s="220">
        <f>ROUND(I141*H141,2)</f>
        <v>0</v>
      </c>
      <c r="K141" s="216" t="s">
        <v>204</v>
      </c>
      <c r="L141" s="46"/>
      <c r="M141" s="221" t="s">
        <v>19</v>
      </c>
      <c r="N141" s="222" t="s">
        <v>44</v>
      </c>
      <c r="O141" s="86"/>
      <c r="P141" s="223">
        <f>O141*H141</f>
        <v>0</v>
      </c>
      <c r="Q141" s="223">
        <v>0</v>
      </c>
      <c r="R141" s="223">
        <f>Q141*H141</f>
        <v>0</v>
      </c>
      <c r="S141" s="223">
        <v>0</v>
      </c>
      <c r="T141" s="224">
        <f>S141*H141</f>
        <v>0</v>
      </c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R141" s="225" t="s">
        <v>205</v>
      </c>
      <c r="AT141" s="225" t="s">
        <v>200</v>
      </c>
      <c r="AU141" s="225" t="s">
        <v>80</v>
      </c>
      <c r="AY141" s="19" t="s">
        <v>198</v>
      </c>
      <c r="BE141" s="226">
        <f>IF(N141="základní",J141,0)</f>
        <v>0</v>
      </c>
      <c r="BF141" s="226">
        <f>IF(N141="snížená",J141,0)</f>
        <v>0</v>
      </c>
      <c r="BG141" s="226">
        <f>IF(N141="zákl. přenesená",J141,0)</f>
        <v>0</v>
      </c>
      <c r="BH141" s="226">
        <f>IF(N141="sníž. přenesená",J141,0)</f>
        <v>0</v>
      </c>
      <c r="BI141" s="226">
        <f>IF(N141="nulová",J141,0)</f>
        <v>0</v>
      </c>
      <c r="BJ141" s="19" t="s">
        <v>80</v>
      </c>
      <c r="BK141" s="226">
        <f>ROUND(I141*H141,2)</f>
        <v>0</v>
      </c>
      <c r="BL141" s="19" t="s">
        <v>205</v>
      </c>
      <c r="BM141" s="225" t="s">
        <v>4582</v>
      </c>
    </row>
    <row r="142" s="2" customFormat="1">
      <c r="A142" s="40"/>
      <c r="B142" s="41"/>
      <c r="C142" s="42"/>
      <c r="D142" s="227" t="s">
        <v>207</v>
      </c>
      <c r="E142" s="42"/>
      <c r="F142" s="228" t="s">
        <v>306</v>
      </c>
      <c r="G142" s="42"/>
      <c r="H142" s="42"/>
      <c r="I142" s="229"/>
      <c r="J142" s="42"/>
      <c r="K142" s="42"/>
      <c r="L142" s="46"/>
      <c r="M142" s="230"/>
      <c r="N142" s="231"/>
      <c r="O142" s="86"/>
      <c r="P142" s="86"/>
      <c r="Q142" s="86"/>
      <c r="R142" s="86"/>
      <c r="S142" s="86"/>
      <c r="T142" s="87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T142" s="19" t="s">
        <v>207</v>
      </c>
      <c r="AU142" s="19" t="s">
        <v>80</v>
      </c>
    </row>
    <row r="143" s="13" customFormat="1">
      <c r="A143" s="13"/>
      <c r="B143" s="232"/>
      <c r="C143" s="233"/>
      <c r="D143" s="234" t="s">
        <v>218</v>
      </c>
      <c r="E143" s="235" t="s">
        <v>19</v>
      </c>
      <c r="F143" s="236" t="s">
        <v>4568</v>
      </c>
      <c r="G143" s="233"/>
      <c r="H143" s="237">
        <v>52.661999999999999</v>
      </c>
      <c r="I143" s="238"/>
      <c r="J143" s="233"/>
      <c r="K143" s="233"/>
      <c r="L143" s="239"/>
      <c r="M143" s="240"/>
      <c r="N143" s="241"/>
      <c r="O143" s="241"/>
      <c r="P143" s="241"/>
      <c r="Q143" s="241"/>
      <c r="R143" s="241"/>
      <c r="S143" s="241"/>
      <c r="T143" s="242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3" t="s">
        <v>218</v>
      </c>
      <c r="AU143" s="243" t="s">
        <v>80</v>
      </c>
      <c r="AV143" s="13" t="s">
        <v>82</v>
      </c>
      <c r="AW143" s="13" t="s">
        <v>35</v>
      </c>
      <c r="AX143" s="13" t="s">
        <v>73</v>
      </c>
      <c r="AY143" s="243" t="s">
        <v>198</v>
      </c>
    </row>
    <row r="144" s="13" customFormat="1">
      <c r="A144" s="13"/>
      <c r="B144" s="232"/>
      <c r="C144" s="233"/>
      <c r="D144" s="234" t="s">
        <v>218</v>
      </c>
      <c r="E144" s="235" t="s">
        <v>19</v>
      </c>
      <c r="F144" s="236" t="s">
        <v>4569</v>
      </c>
      <c r="G144" s="233"/>
      <c r="H144" s="237">
        <v>10.32</v>
      </c>
      <c r="I144" s="238"/>
      <c r="J144" s="233"/>
      <c r="K144" s="233"/>
      <c r="L144" s="239"/>
      <c r="M144" s="240"/>
      <c r="N144" s="241"/>
      <c r="O144" s="241"/>
      <c r="P144" s="241"/>
      <c r="Q144" s="241"/>
      <c r="R144" s="241"/>
      <c r="S144" s="241"/>
      <c r="T144" s="24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3" t="s">
        <v>218</v>
      </c>
      <c r="AU144" s="243" t="s">
        <v>80</v>
      </c>
      <c r="AV144" s="13" t="s">
        <v>82</v>
      </c>
      <c r="AW144" s="13" t="s">
        <v>35</v>
      </c>
      <c r="AX144" s="13" t="s">
        <v>73</v>
      </c>
      <c r="AY144" s="243" t="s">
        <v>198</v>
      </c>
    </row>
    <row r="145" s="13" customFormat="1">
      <c r="A145" s="13"/>
      <c r="B145" s="232"/>
      <c r="C145" s="233"/>
      <c r="D145" s="234" t="s">
        <v>218</v>
      </c>
      <c r="E145" s="235" t="s">
        <v>19</v>
      </c>
      <c r="F145" s="236" t="s">
        <v>4570</v>
      </c>
      <c r="G145" s="233"/>
      <c r="H145" s="237">
        <v>7.0800000000000001</v>
      </c>
      <c r="I145" s="238"/>
      <c r="J145" s="233"/>
      <c r="K145" s="233"/>
      <c r="L145" s="239"/>
      <c r="M145" s="240"/>
      <c r="N145" s="241"/>
      <c r="O145" s="241"/>
      <c r="P145" s="241"/>
      <c r="Q145" s="241"/>
      <c r="R145" s="241"/>
      <c r="S145" s="241"/>
      <c r="T145" s="24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3" t="s">
        <v>218</v>
      </c>
      <c r="AU145" s="243" t="s">
        <v>80</v>
      </c>
      <c r="AV145" s="13" t="s">
        <v>82</v>
      </c>
      <c r="AW145" s="13" t="s">
        <v>35</v>
      </c>
      <c r="AX145" s="13" t="s">
        <v>73</v>
      </c>
      <c r="AY145" s="243" t="s">
        <v>198</v>
      </c>
    </row>
    <row r="146" s="14" customFormat="1">
      <c r="A146" s="14"/>
      <c r="B146" s="244"/>
      <c r="C146" s="245"/>
      <c r="D146" s="234" t="s">
        <v>218</v>
      </c>
      <c r="E146" s="246" t="s">
        <v>19</v>
      </c>
      <c r="F146" s="247" t="s">
        <v>233</v>
      </c>
      <c r="G146" s="245"/>
      <c r="H146" s="248">
        <v>70.061999999999998</v>
      </c>
      <c r="I146" s="249"/>
      <c r="J146" s="245"/>
      <c r="K146" s="245"/>
      <c r="L146" s="250"/>
      <c r="M146" s="251"/>
      <c r="N146" s="252"/>
      <c r="O146" s="252"/>
      <c r="P146" s="252"/>
      <c r="Q146" s="252"/>
      <c r="R146" s="252"/>
      <c r="S146" s="252"/>
      <c r="T146" s="253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4" t="s">
        <v>218</v>
      </c>
      <c r="AU146" s="254" t="s">
        <v>80</v>
      </c>
      <c r="AV146" s="14" t="s">
        <v>205</v>
      </c>
      <c r="AW146" s="14" t="s">
        <v>35</v>
      </c>
      <c r="AX146" s="14" t="s">
        <v>80</v>
      </c>
      <c r="AY146" s="254" t="s">
        <v>198</v>
      </c>
    </row>
    <row r="147" s="13" customFormat="1">
      <c r="A147" s="13"/>
      <c r="B147" s="232"/>
      <c r="C147" s="233"/>
      <c r="D147" s="234" t="s">
        <v>218</v>
      </c>
      <c r="E147" s="233"/>
      <c r="F147" s="236" t="s">
        <v>4583</v>
      </c>
      <c r="G147" s="233"/>
      <c r="H147" s="237">
        <v>126.112</v>
      </c>
      <c r="I147" s="238"/>
      <c r="J147" s="233"/>
      <c r="K147" s="233"/>
      <c r="L147" s="239"/>
      <c r="M147" s="240"/>
      <c r="N147" s="241"/>
      <c r="O147" s="241"/>
      <c r="P147" s="241"/>
      <c r="Q147" s="241"/>
      <c r="R147" s="241"/>
      <c r="S147" s="241"/>
      <c r="T147" s="24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3" t="s">
        <v>218</v>
      </c>
      <c r="AU147" s="243" t="s">
        <v>80</v>
      </c>
      <c r="AV147" s="13" t="s">
        <v>82</v>
      </c>
      <c r="AW147" s="13" t="s">
        <v>4</v>
      </c>
      <c r="AX147" s="13" t="s">
        <v>80</v>
      </c>
      <c r="AY147" s="243" t="s">
        <v>198</v>
      </c>
    </row>
    <row r="148" s="12" customFormat="1" ht="25.92" customHeight="1">
      <c r="A148" s="12"/>
      <c r="B148" s="198"/>
      <c r="C148" s="199"/>
      <c r="D148" s="200" t="s">
        <v>72</v>
      </c>
      <c r="E148" s="201" t="s">
        <v>487</v>
      </c>
      <c r="F148" s="201" t="s">
        <v>4584</v>
      </c>
      <c r="G148" s="199"/>
      <c r="H148" s="199"/>
      <c r="I148" s="202"/>
      <c r="J148" s="203">
        <f>BK148</f>
        <v>0</v>
      </c>
      <c r="K148" s="199"/>
      <c r="L148" s="204"/>
      <c r="M148" s="205"/>
      <c r="N148" s="206"/>
      <c r="O148" s="206"/>
      <c r="P148" s="207">
        <f>SUM(P149:P153)</f>
        <v>0</v>
      </c>
      <c r="Q148" s="206"/>
      <c r="R148" s="207">
        <f>SUM(R149:R153)</f>
        <v>22.078521290000001</v>
      </c>
      <c r="S148" s="206"/>
      <c r="T148" s="208">
        <f>SUM(T149:T153)</f>
        <v>0</v>
      </c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R148" s="209" t="s">
        <v>80</v>
      </c>
      <c r="AT148" s="210" t="s">
        <v>72</v>
      </c>
      <c r="AU148" s="210" t="s">
        <v>73</v>
      </c>
      <c r="AY148" s="209" t="s">
        <v>198</v>
      </c>
      <c r="BK148" s="211">
        <f>SUM(BK149:BK153)</f>
        <v>0</v>
      </c>
    </row>
    <row r="149" s="2" customFormat="1" ht="21.75" customHeight="1">
      <c r="A149" s="40"/>
      <c r="B149" s="41"/>
      <c r="C149" s="214" t="s">
        <v>279</v>
      </c>
      <c r="D149" s="214" t="s">
        <v>200</v>
      </c>
      <c r="E149" s="215" t="s">
        <v>4585</v>
      </c>
      <c r="F149" s="216" t="s">
        <v>4586</v>
      </c>
      <c r="G149" s="217" t="s">
        <v>227</v>
      </c>
      <c r="H149" s="218">
        <v>11.677</v>
      </c>
      <c r="I149" s="219"/>
      <c r="J149" s="220">
        <f>ROUND(I149*H149,2)</f>
        <v>0</v>
      </c>
      <c r="K149" s="216" t="s">
        <v>19</v>
      </c>
      <c r="L149" s="46"/>
      <c r="M149" s="221" t="s">
        <v>19</v>
      </c>
      <c r="N149" s="222" t="s">
        <v>44</v>
      </c>
      <c r="O149" s="86"/>
      <c r="P149" s="223">
        <f>O149*H149</f>
        <v>0</v>
      </c>
      <c r="Q149" s="223">
        <v>1.8907700000000001</v>
      </c>
      <c r="R149" s="223">
        <f>Q149*H149</f>
        <v>22.078521290000001</v>
      </c>
      <c r="S149" s="223">
        <v>0</v>
      </c>
      <c r="T149" s="224">
        <f>S149*H149</f>
        <v>0</v>
      </c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R149" s="225" t="s">
        <v>205</v>
      </c>
      <c r="AT149" s="225" t="s">
        <v>200</v>
      </c>
      <c r="AU149" s="225" t="s">
        <v>80</v>
      </c>
      <c r="AY149" s="19" t="s">
        <v>198</v>
      </c>
      <c r="BE149" s="226">
        <f>IF(N149="základní",J149,0)</f>
        <v>0</v>
      </c>
      <c r="BF149" s="226">
        <f>IF(N149="snížená",J149,0)</f>
        <v>0</v>
      </c>
      <c r="BG149" s="226">
        <f>IF(N149="zákl. přenesená",J149,0)</f>
        <v>0</v>
      </c>
      <c r="BH149" s="226">
        <f>IF(N149="sníž. přenesená",J149,0)</f>
        <v>0</v>
      </c>
      <c r="BI149" s="226">
        <f>IF(N149="nulová",J149,0)</f>
        <v>0</v>
      </c>
      <c r="BJ149" s="19" t="s">
        <v>80</v>
      </c>
      <c r="BK149" s="226">
        <f>ROUND(I149*H149,2)</f>
        <v>0</v>
      </c>
      <c r="BL149" s="19" t="s">
        <v>205</v>
      </c>
      <c r="BM149" s="225" t="s">
        <v>341</v>
      </c>
    </row>
    <row r="150" s="13" customFormat="1">
      <c r="A150" s="13"/>
      <c r="B150" s="232"/>
      <c r="C150" s="233"/>
      <c r="D150" s="234" t="s">
        <v>218</v>
      </c>
      <c r="E150" s="235" t="s">
        <v>19</v>
      </c>
      <c r="F150" s="236" t="s">
        <v>4587</v>
      </c>
      <c r="G150" s="233"/>
      <c r="H150" s="237">
        <v>8.7769999999999992</v>
      </c>
      <c r="I150" s="238"/>
      <c r="J150" s="233"/>
      <c r="K150" s="233"/>
      <c r="L150" s="239"/>
      <c r="M150" s="240"/>
      <c r="N150" s="241"/>
      <c r="O150" s="241"/>
      <c r="P150" s="241"/>
      <c r="Q150" s="241"/>
      <c r="R150" s="241"/>
      <c r="S150" s="241"/>
      <c r="T150" s="242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3" t="s">
        <v>218</v>
      </c>
      <c r="AU150" s="243" t="s">
        <v>80</v>
      </c>
      <c r="AV150" s="13" t="s">
        <v>82</v>
      </c>
      <c r="AW150" s="13" t="s">
        <v>35</v>
      </c>
      <c r="AX150" s="13" t="s">
        <v>73</v>
      </c>
      <c r="AY150" s="243" t="s">
        <v>198</v>
      </c>
    </row>
    <row r="151" s="13" customFormat="1">
      <c r="A151" s="13"/>
      <c r="B151" s="232"/>
      <c r="C151" s="233"/>
      <c r="D151" s="234" t="s">
        <v>218</v>
      </c>
      <c r="E151" s="235" t="s">
        <v>19</v>
      </c>
      <c r="F151" s="236" t="s">
        <v>4588</v>
      </c>
      <c r="G151" s="233"/>
      <c r="H151" s="237">
        <v>1.72</v>
      </c>
      <c r="I151" s="238"/>
      <c r="J151" s="233"/>
      <c r="K151" s="233"/>
      <c r="L151" s="239"/>
      <c r="M151" s="240"/>
      <c r="N151" s="241"/>
      <c r="O151" s="241"/>
      <c r="P151" s="241"/>
      <c r="Q151" s="241"/>
      <c r="R151" s="241"/>
      <c r="S151" s="241"/>
      <c r="T151" s="242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3" t="s">
        <v>218</v>
      </c>
      <c r="AU151" s="243" t="s">
        <v>80</v>
      </c>
      <c r="AV151" s="13" t="s">
        <v>82</v>
      </c>
      <c r="AW151" s="13" t="s">
        <v>35</v>
      </c>
      <c r="AX151" s="13" t="s">
        <v>73</v>
      </c>
      <c r="AY151" s="243" t="s">
        <v>198</v>
      </c>
    </row>
    <row r="152" s="13" customFormat="1">
      <c r="A152" s="13"/>
      <c r="B152" s="232"/>
      <c r="C152" s="233"/>
      <c r="D152" s="234" t="s">
        <v>218</v>
      </c>
      <c r="E152" s="235" t="s">
        <v>19</v>
      </c>
      <c r="F152" s="236" t="s">
        <v>4589</v>
      </c>
      <c r="G152" s="233"/>
      <c r="H152" s="237">
        <v>1.1799999999999999</v>
      </c>
      <c r="I152" s="238"/>
      <c r="J152" s="233"/>
      <c r="K152" s="233"/>
      <c r="L152" s="239"/>
      <c r="M152" s="240"/>
      <c r="N152" s="241"/>
      <c r="O152" s="241"/>
      <c r="P152" s="241"/>
      <c r="Q152" s="241"/>
      <c r="R152" s="241"/>
      <c r="S152" s="241"/>
      <c r="T152" s="24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3" t="s">
        <v>218</v>
      </c>
      <c r="AU152" s="243" t="s">
        <v>80</v>
      </c>
      <c r="AV152" s="13" t="s">
        <v>82</v>
      </c>
      <c r="AW152" s="13" t="s">
        <v>35</v>
      </c>
      <c r="AX152" s="13" t="s">
        <v>73</v>
      </c>
      <c r="AY152" s="243" t="s">
        <v>198</v>
      </c>
    </row>
    <row r="153" s="14" customFormat="1">
      <c r="A153" s="14"/>
      <c r="B153" s="244"/>
      <c r="C153" s="245"/>
      <c r="D153" s="234" t="s">
        <v>218</v>
      </c>
      <c r="E153" s="246" t="s">
        <v>19</v>
      </c>
      <c r="F153" s="247" t="s">
        <v>233</v>
      </c>
      <c r="G153" s="245"/>
      <c r="H153" s="248">
        <v>11.677</v>
      </c>
      <c r="I153" s="249"/>
      <c r="J153" s="245"/>
      <c r="K153" s="245"/>
      <c r="L153" s="250"/>
      <c r="M153" s="251"/>
      <c r="N153" s="252"/>
      <c r="O153" s="252"/>
      <c r="P153" s="252"/>
      <c r="Q153" s="252"/>
      <c r="R153" s="252"/>
      <c r="S153" s="252"/>
      <c r="T153" s="253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4" t="s">
        <v>218</v>
      </c>
      <c r="AU153" s="254" t="s">
        <v>80</v>
      </c>
      <c r="AV153" s="14" t="s">
        <v>205</v>
      </c>
      <c r="AW153" s="14" t="s">
        <v>35</v>
      </c>
      <c r="AX153" s="14" t="s">
        <v>80</v>
      </c>
      <c r="AY153" s="254" t="s">
        <v>198</v>
      </c>
    </row>
    <row r="154" s="12" customFormat="1" ht="25.92" customHeight="1">
      <c r="A154" s="12"/>
      <c r="B154" s="198"/>
      <c r="C154" s="199"/>
      <c r="D154" s="200" t="s">
        <v>72</v>
      </c>
      <c r="E154" s="201" t="s">
        <v>4590</v>
      </c>
      <c r="F154" s="201" t="s">
        <v>4591</v>
      </c>
      <c r="G154" s="199"/>
      <c r="H154" s="199"/>
      <c r="I154" s="202"/>
      <c r="J154" s="203">
        <f>BK154</f>
        <v>0</v>
      </c>
      <c r="K154" s="199"/>
      <c r="L154" s="204"/>
      <c r="M154" s="205"/>
      <c r="N154" s="206"/>
      <c r="O154" s="206"/>
      <c r="P154" s="207">
        <f>SUM(P155:P195)</f>
        <v>0</v>
      </c>
      <c r="Q154" s="206"/>
      <c r="R154" s="207">
        <f>SUM(R155:R195)</f>
        <v>0.68638979999999994</v>
      </c>
      <c r="S154" s="206"/>
      <c r="T154" s="208">
        <f>SUM(T155:T195)</f>
        <v>0</v>
      </c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R154" s="209" t="s">
        <v>82</v>
      </c>
      <c r="AT154" s="210" t="s">
        <v>72</v>
      </c>
      <c r="AU154" s="210" t="s">
        <v>73</v>
      </c>
      <c r="AY154" s="209" t="s">
        <v>198</v>
      </c>
      <c r="BK154" s="211">
        <f>SUM(BK155:BK195)</f>
        <v>0</v>
      </c>
    </row>
    <row r="155" s="2" customFormat="1" ht="16.5" customHeight="1">
      <c r="A155" s="40"/>
      <c r="B155" s="41"/>
      <c r="C155" s="214" t="s">
        <v>285</v>
      </c>
      <c r="D155" s="214" t="s">
        <v>200</v>
      </c>
      <c r="E155" s="215" t="s">
        <v>4592</v>
      </c>
      <c r="F155" s="216" t="s">
        <v>4593</v>
      </c>
      <c r="G155" s="217" t="s">
        <v>237</v>
      </c>
      <c r="H155" s="218">
        <v>13.550000000000001</v>
      </c>
      <c r="I155" s="219"/>
      <c r="J155" s="220">
        <f>ROUND(I155*H155,2)</f>
        <v>0</v>
      </c>
      <c r="K155" s="216" t="s">
        <v>19</v>
      </c>
      <c r="L155" s="46"/>
      <c r="M155" s="221" t="s">
        <v>19</v>
      </c>
      <c r="N155" s="222" t="s">
        <v>44</v>
      </c>
      <c r="O155" s="86"/>
      <c r="P155" s="223">
        <f>O155*H155</f>
        <v>0</v>
      </c>
      <c r="Q155" s="223">
        <v>0.0016000000000000001</v>
      </c>
      <c r="R155" s="223">
        <f>Q155*H155</f>
        <v>0.021680000000000001</v>
      </c>
      <c r="S155" s="223">
        <v>0</v>
      </c>
      <c r="T155" s="224">
        <f>S155*H155</f>
        <v>0</v>
      </c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R155" s="225" t="s">
        <v>302</v>
      </c>
      <c r="AT155" s="225" t="s">
        <v>200</v>
      </c>
      <c r="AU155" s="225" t="s">
        <v>80</v>
      </c>
      <c r="AY155" s="19" t="s">
        <v>198</v>
      </c>
      <c r="BE155" s="226">
        <f>IF(N155="základní",J155,0)</f>
        <v>0</v>
      </c>
      <c r="BF155" s="226">
        <f>IF(N155="snížená",J155,0)</f>
        <v>0</v>
      </c>
      <c r="BG155" s="226">
        <f>IF(N155="zákl. přenesená",J155,0)</f>
        <v>0</v>
      </c>
      <c r="BH155" s="226">
        <f>IF(N155="sníž. přenesená",J155,0)</f>
        <v>0</v>
      </c>
      <c r="BI155" s="226">
        <f>IF(N155="nulová",J155,0)</f>
        <v>0</v>
      </c>
      <c r="BJ155" s="19" t="s">
        <v>80</v>
      </c>
      <c r="BK155" s="226">
        <f>ROUND(I155*H155,2)</f>
        <v>0</v>
      </c>
      <c r="BL155" s="19" t="s">
        <v>302</v>
      </c>
      <c r="BM155" s="225" t="s">
        <v>352</v>
      </c>
    </row>
    <row r="156" s="13" customFormat="1">
      <c r="A156" s="13"/>
      <c r="B156" s="232"/>
      <c r="C156" s="233"/>
      <c r="D156" s="234" t="s">
        <v>218</v>
      </c>
      <c r="E156" s="235" t="s">
        <v>19</v>
      </c>
      <c r="F156" s="236" t="s">
        <v>4594</v>
      </c>
      <c r="G156" s="233"/>
      <c r="H156" s="237">
        <v>13.550000000000001</v>
      </c>
      <c r="I156" s="238"/>
      <c r="J156" s="233"/>
      <c r="K156" s="233"/>
      <c r="L156" s="239"/>
      <c r="M156" s="240"/>
      <c r="N156" s="241"/>
      <c r="O156" s="241"/>
      <c r="P156" s="241"/>
      <c r="Q156" s="241"/>
      <c r="R156" s="241"/>
      <c r="S156" s="241"/>
      <c r="T156" s="24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218</v>
      </c>
      <c r="AU156" s="243" t="s">
        <v>80</v>
      </c>
      <c r="AV156" s="13" t="s">
        <v>82</v>
      </c>
      <c r="AW156" s="13" t="s">
        <v>35</v>
      </c>
      <c r="AX156" s="13" t="s">
        <v>73</v>
      </c>
      <c r="AY156" s="243" t="s">
        <v>198</v>
      </c>
    </row>
    <row r="157" s="14" customFormat="1">
      <c r="A157" s="14"/>
      <c r="B157" s="244"/>
      <c r="C157" s="245"/>
      <c r="D157" s="234" t="s">
        <v>218</v>
      </c>
      <c r="E157" s="246" t="s">
        <v>19</v>
      </c>
      <c r="F157" s="247" t="s">
        <v>233</v>
      </c>
      <c r="G157" s="245"/>
      <c r="H157" s="248">
        <v>13.550000000000001</v>
      </c>
      <c r="I157" s="249"/>
      <c r="J157" s="245"/>
      <c r="K157" s="245"/>
      <c r="L157" s="250"/>
      <c r="M157" s="251"/>
      <c r="N157" s="252"/>
      <c r="O157" s="252"/>
      <c r="P157" s="252"/>
      <c r="Q157" s="252"/>
      <c r="R157" s="252"/>
      <c r="S157" s="252"/>
      <c r="T157" s="253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4" t="s">
        <v>218</v>
      </c>
      <c r="AU157" s="254" t="s">
        <v>80</v>
      </c>
      <c r="AV157" s="14" t="s">
        <v>205</v>
      </c>
      <c r="AW157" s="14" t="s">
        <v>35</v>
      </c>
      <c r="AX157" s="14" t="s">
        <v>80</v>
      </c>
      <c r="AY157" s="254" t="s">
        <v>198</v>
      </c>
    </row>
    <row r="158" s="2" customFormat="1" ht="16.5" customHeight="1">
      <c r="A158" s="40"/>
      <c r="B158" s="41"/>
      <c r="C158" s="214" t="s">
        <v>293</v>
      </c>
      <c r="D158" s="214" t="s">
        <v>200</v>
      </c>
      <c r="E158" s="215" t="s">
        <v>4595</v>
      </c>
      <c r="F158" s="216" t="s">
        <v>4596</v>
      </c>
      <c r="G158" s="217" t="s">
        <v>237</v>
      </c>
      <c r="H158" s="218">
        <v>63.609999999999999</v>
      </c>
      <c r="I158" s="219"/>
      <c r="J158" s="220">
        <f>ROUND(I158*H158,2)</f>
        <v>0</v>
      </c>
      <c r="K158" s="216" t="s">
        <v>19</v>
      </c>
      <c r="L158" s="46"/>
      <c r="M158" s="221" t="s">
        <v>19</v>
      </c>
      <c r="N158" s="222" t="s">
        <v>44</v>
      </c>
      <c r="O158" s="86"/>
      <c r="P158" s="223">
        <f>O158*H158</f>
        <v>0</v>
      </c>
      <c r="Q158" s="223">
        <v>0.00051999999999999995</v>
      </c>
      <c r="R158" s="223">
        <f>Q158*H158</f>
        <v>0.033077199999999994</v>
      </c>
      <c r="S158" s="223">
        <v>0</v>
      </c>
      <c r="T158" s="224">
        <f>S158*H158</f>
        <v>0</v>
      </c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R158" s="225" t="s">
        <v>302</v>
      </c>
      <c r="AT158" s="225" t="s">
        <v>200</v>
      </c>
      <c r="AU158" s="225" t="s">
        <v>80</v>
      </c>
      <c r="AY158" s="19" t="s">
        <v>198</v>
      </c>
      <c r="BE158" s="226">
        <f>IF(N158="základní",J158,0)</f>
        <v>0</v>
      </c>
      <c r="BF158" s="226">
        <f>IF(N158="snížená",J158,0)</f>
        <v>0</v>
      </c>
      <c r="BG158" s="226">
        <f>IF(N158="zákl. přenesená",J158,0)</f>
        <v>0</v>
      </c>
      <c r="BH158" s="226">
        <f>IF(N158="sníž. přenesená",J158,0)</f>
        <v>0</v>
      </c>
      <c r="BI158" s="226">
        <f>IF(N158="nulová",J158,0)</f>
        <v>0</v>
      </c>
      <c r="BJ158" s="19" t="s">
        <v>80</v>
      </c>
      <c r="BK158" s="226">
        <f>ROUND(I158*H158,2)</f>
        <v>0</v>
      </c>
      <c r="BL158" s="19" t="s">
        <v>302</v>
      </c>
      <c r="BM158" s="225" t="s">
        <v>365</v>
      </c>
    </row>
    <row r="159" s="13" customFormat="1">
      <c r="A159" s="13"/>
      <c r="B159" s="232"/>
      <c r="C159" s="233"/>
      <c r="D159" s="234" t="s">
        <v>218</v>
      </c>
      <c r="E159" s="235" t="s">
        <v>19</v>
      </c>
      <c r="F159" s="236" t="s">
        <v>4597</v>
      </c>
      <c r="G159" s="233"/>
      <c r="H159" s="237">
        <v>63.609999999999999</v>
      </c>
      <c r="I159" s="238"/>
      <c r="J159" s="233"/>
      <c r="K159" s="233"/>
      <c r="L159" s="239"/>
      <c r="M159" s="240"/>
      <c r="N159" s="241"/>
      <c r="O159" s="241"/>
      <c r="P159" s="241"/>
      <c r="Q159" s="241"/>
      <c r="R159" s="241"/>
      <c r="S159" s="241"/>
      <c r="T159" s="24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3" t="s">
        <v>218</v>
      </c>
      <c r="AU159" s="243" t="s">
        <v>80</v>
      </c>
      <c r="AV159" s="13" t="s">
        <v>82</v>
      </c>
      <c r="AW159" s="13" t="s">
        <v>35</v>
      </c>
      <c r="AX159" s="13" t="s">
        <v>73</v>
      </c>
      <c r="AY159" s="243" t="s">
        <v>198</v>
      </c>
    </row>
    <row r="160" s="14" customFormat="1">
      <c r="A160" s="14"/>
      <c r="B160" s="244"/>
      <c r="C160" s="245"/>
      <c r="D160" s="234" t="s">
        <v>218</v>
      </c>
      <c r="E160" s="246" t="s">
        <v>19</v>
      </c>
      <c r="F160" s="247" t="s">
        <v>233</v>
      </c>
      <c r="G160" s="245"/>
      <c r="H160" s="248">
        <v>63.609999999999999</v>
      </c>
      <c r="I160" s="249"/>
      <c r="J160" s="245"/>
      <c r="K160" s="245"/>
      <c r="L160" s="250"/>
      <c r="M160" s="251"/>
      <c r="N160" s="252"/>
      <c r="O160" s="252"/>
      <c r="P160" s="252"/>
      <c r="Q160" s="252"/>
      <c r="R160" s="252"/>
      <c r="S160" s="252"/>
      <c r="T160" s="253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4" t="s">
        <v>218</v>
      </c>
      <c r="AU160" s="254" t="s">
        <v>80</v>
      </c>
      <c r="AV160" s="14" t="s">
        <v>205</v>
      </c>
      <c r="AW160" s="14" t="s">
        <v>35</v>
      </c>
      <c r="AX160" s="14" t="s">
        <v>80</v>
      </c>
      <c r="AY160" s="254" t="s">
        <v>198</v>
      </c>
    </row>
    <row r="161" s="2" customFormat="1" ht="16.5" customHeight="1">
      <c r="A161" s="40"/>
      <c r="B161" s="41"/>
      <c r="C161" s="214" t="s">
        <v>8</v>
      </c>
      <c r="D161" s="214" t="s">
        <v>200</v>
      </c>
      <c r="E161" s="215" t="s">
        <v>4598</v>
      </c>
      <c r="F161" s="216" t="s">
        <v>4599</v>
      </c>
      <c r="G161" s="217" t="s">
        <v>237</v>
      </c>
      <c r="H161" s="218">
        <v>68.519999999999996</v>
      </c>
      <c r="I161" s="219"/>
      <c r="J161" s="220">
        <f>ROUND(I161*H161,2)</f>
        <v>0</v>
      </c>
      <c r="K161" s="216" t="s">
        <v>19</v>
      </c>
      <c r="L161" s="46"/>
      <c r="M161" s="221" t="s">
        <v>19</v>
      </c>
      <c r="N161" s="222" t="s">
        <v>44</v>
      </c>
      <c r="O161" s="86"/>
      <c r="P161" s="223">
        <f>O161*H161</f>
        <v>0</v>
      </c>
      <c r="Q161" s="223">
        <v>0.00131</v>
      </c>
      <c r="R161" s="223">
        <f>Q161*H161</f>
        <v>0.089761199999999999</v>
      </c>
      <c r="S161" s="223">
        <v>0</v>
      </c>
      <c r="T161" s="224">
        <f>S161*H161</f>
        <v>0</v>
      </c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R161" s="225" t="s">
        <v>302</v>
      </c>
      <c r="AT161" s="225" t="s">
        <v>200</v>
      </c>
      <c r="AU161" s="225" t="s">
        <v>80</v>
      </c>
      <c r="AY161" s="19" t="s">
        <v>198</v>
      </c>
      <c r="BE161" s="226">
        <f>IF(N161="základní",J161,0)</f>
        <v>0</v>
      </c>
      <c r="BF161" s="226">
        <f>IF(N161="snížená",J161,0)</f>
        <v>0</v>
      </c>
      <c r="BG161" s="226">
        <f>IF(N161="zákl. přenesená",J161,0)</f>
        <v>0</v>
      </c>
      <c r="BH161" s="226">
        <f>IF(N161="sníž. přenesená",J161,0)</f>
        <v>0</v>
      </c>
      <c r="BI161" s="226">
        <f>IF(N161="nulová",J161,0)</f>
        <v>0</v>
      </c>
      <c r="BJ161" s="19" t="s">
        <v>80</v>
      </c>
      <c r="BK161" s="226">
        <f>ROUND(I161*H161,2)</f>
        <v>0</v>
      </c>
      <c r="BL161" s="19" t="s">
        <v>302</v>
      </c>
      <c r="BM161" s="225" t="s">
        <v>376</v>
      </c>
    </row>
    <row r="162" s="13" customFormat="1">
      <c r="A162" s="13"/>
      <c r="B162" s="232"/>
      <c r="C162" s="233"/>
      <c r="D162" s="234" t="s">
        <v>218</v>
      </c>
      <c r="E162" s="235" t="s">
        <v>19</v>
      </c>
      <c r="F162" s="236" t="s">
        <v>4600</v>
      </c>
      <c r="G162" s="233"/>
      <c r="H162" s="237">
        <v>68.519999999999996</v>
      </c>
      <c r="I162" s="238"/>
      <c r="J162" s="233"/>
      <c r="K162" s="233"/>
      <c r="L162" s="239"/>
      <c r="M162" s="240"/>
      <c r="N162" s="241"/>
      <c r="O162" s="241"/>
      <c r="P162" s="241"/>
      <c r="Q162" s="241"/>
      <c r="R162" s="241"/>
      <c r="S162" s="241"/>
      <c r="T162" s="24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3" t="s">
        <v>218</v>
      </c>
      <c r="AU162" s="243" t="s">
        <v>80</v>
      </c>
      <c r="AV162" s="13" t="s">
        <v>82</v>
      </c>
      <c r="AW162" s="13" t="s">
        <v>35</v>
      </c>
      <c r="AX162" s="13" t="s">
        <v>73</v>
      </c>
      <c r="AY162" s="243" t="s">
        <v>198</v>
      </c>
    </row>
    <row r="163" s="14" customFormat="1">
      <c r="A163" s="14"/>
      <c r="B163" s="244"/>
      <c r="C163" s="245"/>
      <c r="D163" s="234" t="s">
        <v>218</v>
      </c>
      <c r="E163" s="246" t="s">
        <v>19</v>
      </c>
      <c r="F163" s="247" t="s">
        <v>233</v>
      </c>
      <c r="G163" s="245"/>
      <c r="H163" s="248">
        <v>68.519999999999996</v>
      </c>
      <c r="I163" s="249"/>
      <c r="J163" s="245"/>
      <c r="K163" s="245"/>
      <c r="L163" s="250"/>
      <c r="M163" s="251"/>
      <c r="N163" s="252"/>
      <c r="O163" s="252"/>
      <c r="P163" s="252"/>
      <c r="Q163" s="252"/>
      <c r="R163" s="252"/>
      <c r="S163" s="252"/>
      <c r="T163" s="253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4" t="s">
        <v>218</v>
      </c>
      <c r="AU163" s="254" t="s">
        <v>80</v>
      </c>
      <c r="AV163" s="14" t="s">
        <v>205</v>
      </c>
      <c r="AW163" s="14" t="s">
        <v>35</v>
      </c>
      <c r="AX163" s="14" t="s">
        <v>80</v>
      </c>
      <c r="AY163" s="254" t="s">
        <v>198</v>
      </c>
    </row>
    <row r="164" s="2" customFormat="1" ht="21.75" customHeight="1">
      <c r="A164" s="40"/>
      <c r="B164" s="41"/>
      <c r="C164" s="214" t="s">
        <v>302</v>
      </c>
      <c r="D164" s="214" t="s">
        <v>200</v>
      </c>
      <c r="E164" s="215" t="s">
        <v>4601</v>
      </c>
      <c r="F164" s="216" t="s">
        <v>4602</v>
      </c>
      <c r="G164" s="217" t="s">
        <v>237</v>
      </c>
      <c r="H164" s="218">
        <v>72</v>
      </c>
      <c r="I164" s="219"/>
      <c r="J164" s="220">
        <f>ROUND(I164*H164,2)</f>
        <v>0</v>
      </c>
      <c r="K164" s="216" t="s">
        <v>19</v>
      </c>
      <c r="L164" s="46"/>
      <c r="M164" s="221" t="s">
        <v>19</v>
      </c>
      <c r="N164" s="222" t="s">
        <v>44</v>
      </c>
      <c r="O164" s="86"/>
      <c r="P164" s="223">
        <f>O164*H164</f>
        <v>0</v>
      </c>
      <c r="Q164" s="223">
        <v>0.00073999999999999999</v>
      </c>
      <c r="R164" s="223">
        <f>Q164*H164</f>
        <v>0.053280000000000001</v>
      </c>
      <c r="S164" s="223">
        <v>0</v>
      </c>
      <c r="T164" s="224">
        <f>S164*H164</f>
        <v>0</v>
      </c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R164" s="225" t="s">
        <v>302</v>
      </c>
      <c r="AT164" s="225" t="s">
        <v>200</v>
      </c>
      <c r="AU164" s="225" t="s">
        <v>80</v>
      </c>
      <c r="AY164" s="19" t="s">
        <v>198</v>
      </c>
      <c r="BE164" s="226">
        <f>IF(N164="základní",J164,0)</f>
        <v>0</v>
      </c>
      <c r="BF164" s="226">
        <f>IF(N164="snížená",J164,0)</f>
        <v>0</v>
      </c>
      <c r="BG164" s="226">
        <f>IF(N164="zákl. přenesená",J164,0)</f>
        <v>0</v>
      </c>
      <c r="BH164" s="226">
        <f>IF(N164="sníž. přenesená",J164,0)</f>
        <v>0</v>
      </c>
      <c r="BI164" s="226">
        <f>IF(N164="nulová",J164,0)</f>
        <v>0</v>
      </c>
      <c r="BJ164" s="19" t="s">
        <v>80</v>
      </c>
      <c r="BK164" s="226">
        <f>ROUND(I164*H164,2)</f>
        <v>0</v>
      </c>
      <c r="BL164" s="19" t="s">
        <v>302</v>
      </c>
      <c r="BM164" s="225" t="s">
        <v>388</v>
      </c>
    </row>
    <row r="165" s="13" customFormat="1">
      <c r="A165" s="13"/>
      <c r="B165" s="232"/>
      <c r="C165" s="233"/>
      <c r="D165" s="234" t="s">
        <v>218</v>
      </c>
      <c r="E165" s="235" t="s">
        <v>19</v>
      </c>
      <c r="F165" s="236" t="s">
        <v>4603</v>
      </c>
      <c r="G165" s="233"/>
      <c r="H165" s="237">
        <v>72</v>
      </c>
      <c r="I165" s="238"/>
      <c r="J165" s="233"/>
      <c r="K165" s="233"/>
      <c r="L165" s="239"/>
      <c r="M165" s="240"/>
      <c r="N165" s="241"/>
      <c r="O165" s="241"/>
      <c r="P165" s="241"/>
      <c r="Q165" s="241"/>
      <c r="R165" s="241"/>
      <c r="S165" s="241"/>
      <c r="T165" s="24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3" t="s">
        <v>218</v>
      </c>
      <c r="AU165" s="243" t="s">
        <v>80</v>
      </c>
      <c r="AV165" s="13" t="s">
        <v>82</v>
      </c>
      <c r="AW165" s="13" t="s">
        <v>35</v>
      </c>
      <c r="AX165" s="13" t="s">
        <v>73</v>
      </c>
      <c r="AY165" s="243" t="s">
        <v>198</v>
      </c>
    </row>
    <row r="166" s="14" customFormat="1">
      <c r="A166" s="14"/>
      <c r="B166" s="244"/>
      <c r="C166" s="245"/>
      <c r="D166" s="234" t="s">
        <v>218</v>
      </c>
      <c r="E166" s="246" t="s">
        <v>19</v>
      </c>
      <c r="F166" s="247" t="s">
        <v>233</v>
      </c>
      <c r="G166" s="245"/>
      <c r="H166" s="248">
        <v>72</v>
      </c>
      <c r="I166" s="249"/>
      <c r="J166" s="245"/>
      <c r="K166" s="245"/>
      <c r="L166" s="250"/>
      <c r="M166" s="251"/>
      <c r="N166" s="252"/>
      <c r="O166" s="252"/>
      <c r="P166" s="252"/>
      <c r="Q166" s="252"/>
      <c r="R166" s="252"/>
      <c r="S166" s="252"/>
      <c r="T166" s="253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54" t="s">
        <v>218</v>
      </c>
      <c r="AU166" s="254" t="s">
        <v>80</v>
      </c>
      <c r="AV166" s="14" t="s">
        <v>205</v>
      </c>
      <c r="AW166" s="14" t="s">
        <v>35</v>
      </c>
      <c r="AX166" s="14" t="s">
        <v>80</v>
      </c>
      <c r="AY166" s="254" t="s">
        <v>198</v>
      </c>
    </row>
    <row r="167" s="2" customFormat="1" ht="21.75" customHeight="1">
      <c r="A167" s="40"/>
      <c r="B167" s="41"/>
      <c r="C167" s="214" t="s">
        <v>310</v>
      </c>
      <c r="D167" s="214" t="s">
        <v>200</v>
      </c>
      <c r="E167" s="215" t="s">
        <v>4604</v>
      </c>
      <c r="F167" s="216" t="s">
        <v>4605</v>
      </c>
      <c r="G167" s="217" t="s">
        <v>237</v>
      </c>
      <c r="H167" s="218">
        <v>75.769999999999996</v>
      </c>
      <c r="I167" s="219"/>
      <c r="J167" s="220">
        <f>ROUND(I167*H167,2)</f>
        <v>0</v>
      </c>
      <c r="K167" s="216" t="s">
        <v>19</v>
      </c>
      <c r="L167" s="46"/>
      <c r="M167" s="221" t="s">
        <v>19</v>
      </c>
      <c r="N167" s="222" t="s">
        <v>44</v>
      </c>
      <c r="O167" s="86"/>
      <c r="P167" s="223">
        <f>O167*H167</f>
        <v>0</v>
      </c>
      <c r="Q167" s="223">
        <v>0.0013699999999999999</v>
      </c>
      <c r="R167" s="223">
        <f>Q167*H167</f>
        <v>0.10380489999999999</v>
      </c>
      <c r="S167" s="223">
        <v>0</v>
      </c>
      <c r="T167" s="224">
        <f>S167*H167</f>
        <v>0</v>
      </c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R167" s="225" t="s">
        <v>302</v>
      </c>
      <c r="AT167" s="225" t="s">
        <v>200</v>
      </c>
      <c r="AU167" s="225" t="s">
        <v>80</v>
      </c>
      <c r="AY167" s="19" t="s">
        <v>198</v>
      </c>
      <c r="BE167" s="226">
        <f>IF(N167="základní",J167,0)</f>
        <v>0</v>
      </c>
      <c r="BF167" s="226">
        <f>IF(N167="snížená",J167,0)</f>
        <v>0</v>
      </c>
      <c r="BG167" s="226">
        <f>IF(N167="zákl. přenesená",J167,0)</f>
        <v>0</v>
      </c>
      <c r="BH167" s="226">
        <f>IF(N167="sníž. přenesená",J167,0)</f>
        <v>0</v>
      </c>
      <c r="BI167" s="226">
        <f>IF(N167="nulová",J167,0)</f>
        <v>0</v>
      </c>
      <c r="BJ167" s="19" t="s">
        <v>80</v>
      </c>
      <c r="BK167" s="226">
        <f>ROUND(I167*H167,2)</f>
        <v>0</v>
      </c>
      <c r="BL167" s="19" t="s">
        <v>302</v>
      </c>
      <c r="BM167" s="225" t="s">
        <v>399</v>
      </c>
    </row>
    <row r="168" s="13" customFormat="1">
      <c r="A168" s="13"/>
      <c r="B168" s="232"/>
      <c r="C168" s="233"/>
      <c r="D168" s="234" t="s">
        <v>218</v>
      </c>
      <c r="E168" s="235" t="s">
        <v>19</v>
      </c>
      <c r="F168" s="236" t="s">
        <v>4606</v>
      </c>
      <c r="G168" s="233"/>
      <c r="H168" s="237">
        <v>75.769999999999996</v>
      </c>
      <c r="I168" s="238"/>
      <c r="J168" s="233"/>
      <c r="K168" s="233"/>
      <c r="L168" s="239"/>
      <c r="M168" s="240"/>
      <c r="N168" s="241"/>
      <c r="O168" s="241"/>
      <c r="P168" s="241"/>
      <c r="Q168" s="241"/>
      <c r="R168" s="241"/>
      <c r="S168" s="241"/>
      <c r="T168" s="242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3" t="s">
        <v>218</v>
      </c>
      <c r="AU168" s="243" t="s">
        <v>80</v>
      </c>
      <c r="AV168" s="13" t="s">
        <v>82</v>
      </c>
      <c r="AW168" s="13" t="s">
        <v>35</v>
      </c>
      <c r="AX168" s="13" t="s">
        <v>73</v>
      </c>
      <c r="AY168" s="243" t="s">
        <v>198</v>
      </c>
    </row>
    <row r="169" s="14" customFormat="1">
      <c r="A169" s="14"/>
      <c r="B169" s="244"/>
      <c r="C169" s="245"/>
      <c r="D169" s="234" t="s">
        <v>218</v>
      </c>
      <c r="E169" s="246" t="s">
        <v>19</v>
      </c>
      <c r="F169" s="247" t="s">
        <v>233</v>
      </c>
      <c r="G169" s="245"/>
      <c r="H169" s="248">
        <v>75.769999999999996</v>
      </c>
      <c r="I169" s="249"/>
      <c r="J169" s="245"/>
      <c r="K169" s="245"/>
      <c r="L169" s="250"/>
      <c r="M169" s="251"/>
      <c r="N169" s="252"/>
      <c r="O169" s="252"/>
      <c r="P169" s="252"/>
      <c r="Q169" s="252"/>
      <c r="R169" s="252"/>
      <c r="S169" s="252"/>
      <c r="T169" s="253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54" t="s">
        <v>218</v>
      </c>
      <c r="AU169" s="254" t="s">
        <v>80</v>
      </c>
      <c r="AV169" s="14" t="s">
        <v>205</v>
      </c>
      <c r="AW169" s="14" t="s">
        <v>35</v>
      </c>
      <c r="AX169" s="14" t="s">
        <v>80</v>
      </c>
      <c r="AY169" s="254" t="s">
        <v>198</v>
      </c>
    </row>
    <row r="170" s="2" customFormat="1" ht="21.75" customHeight="1">
      <c r="A170" s="40"/>
      <c r="B170" s="41"/>
      <c r="C170" s="214" t="s">
        <v>315</v>
      </c>
      <c r="D170" s="214" t="s">
        <v>200</v>
      </c>
      <c r="E170" s="215" t="s">
        <v>4607</v>
      </c>
      <c r="F170" s="216" t="s">
        <v>4608</v>
      </c>
      <c r="G170" s="217" t="s">
        <v>237</v>
      </c>
      <c r="H170" s="218">
        <v>16.43</v>
      </c>
      <c r="I170" s="219"/>
      <c r="J170" s="220">
        <f>ROUND(I170*H170,2)</f>
        <v>0</v>
      </c>
      <c r="K170" s="216" t="s">
        <v>19</v>
      </c>
      <c r="L170" s="46"/>
      <c r="M170" s="221" t="s">
        <v>19</v>
      </c>
      <c r="N170" s="222" t="s">
        <v>44</v>
      </c>
      <c r="O170" s="86"/>
      <c r="P170" s="223">
        <f>O170*H170</f>
        <v>0</v>
      </c>
      <c r="Q170" s="223">
        <v>0.00173</v>
      </c>
      <c r="R170" s="223">
        <f>Q170*H170</f>
        <v>0.028423899999999998</v>
      </c>
      <c r="S170" s="223">
        <v>0</v>
      </c>
      <c r="T170" s="224">
        <f>S170*H170</f>
        <v>0</v>
      </c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R170" s="225" t="s">
        <v>302</v>
      </c>
      <c r="AT170" s="225" t="s">
        <v>200</v>
      </c>
      <c r="AU170" s="225" t="s">
        <v>80</v>
      </c>
      <c r="AY170" s="19" t="s">
        <v>198</v>
      </c>
      <c r="BE170" s="226">
        <f>IF(N170="základní",J170,0)</f>
        <v>0</v>
      </c>
      <c r="BF170" s="226">
        <f>IF(N170="snížená",J170,0)</f>
        <v>0</v>
      </c>
      <c r="BG170" s="226">
        <f>IF(N170="zákl. přenesená",J170,0)</f>
        <v>0</v>
      </c>
      <c r="BH170" s="226">
        <f>IF(N170="sníž. přenesená",J170,0)</f>
        <v>0</v>
      </c>
      <c r="BI170" s="226">
        <f>IF(N170="nulová",J170,0)</f>
        <v>0</v>
      </c>
      <c r="BJ170" s="19" t="s">
        <v>80</v>
      </c>
      <c r="BK170" s="226">
        <f>ROUND(I170*H170,2)</f>
        <v>0</v>
      </c>
      <c r="BL170" s="19" t="s">
        <v>302</v>
      </c>
      <c r="BM170" s="225" t="s">
        <v>411</v>
      </c>
    </row>
    <row r="171" s="13" customFormat="1">
      <c r="A171" s="13"/>
      <c r="B171" s="232"/>
      <c r="C171" s="233"/>
      <c r="D171" s="234" t="s">
        <v>218</v>
      </c>
      <c r="E171" s="235" t="s">
        <v>19</v>
      </c>
      <c r="F171" s="236" t="s">
        <v>4609</v>
      </c>
      <c r="G171" s="233"/>
      <c r="H171" s="237">
        <v>16.43</v>
      </c>
      <c r="I171" s="238"/>
      <c r="J171" s="233"/>
      <c r="K171" s="233"/>
      <c r="L171" s="239"/>
      <c r="M171" s="240"/>
      <c r="N171" s="241"/>
      <c r="O171" s="241"/>
      <c r="P171" s="241"/>
      <c r="Q171" s="241"/>
      <c r="R171" s="241"/>
      <c r="S171" s="241"/>
      <c r="T171" s="242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3" t="s">
        <v>218</v>
      </c>
      <c r="AU171" s="243" t="s">
        <v>80</v>
      </c>
      <c r="AV171" s="13" t="s">
        <v>82</v>
      </c>
      <c r="AW171" s="13" t="s">
        <v>35</v>
      </c>
      <c r="AX171" s="13" t="s">
        <v>73</v>
      </c>
      <c r="AY171" s="243" t="s">
        <v>198</v>
      </c>
    </row>
    <row r="172" s="14" customFormat="1">
      <c r="A172" s="14"/>
      <c r="B172" s="244"/>
      <c r="C172" s="245"/>
      <c r="D172" s="234" t="s">
        <v>218</v>
      </c>
      <c r="E172" s="246" t="s">
        <v>19</v>
      </c>
      <c r="F172" s="247" t="s">
        <v>233</v>
      </c>
      <c r="G172" s="245"/>
      <c r="H172" s="248">
        <v>16.43</v>
      </c>
      <c r="I172" s="249"/>
      <c r="J172" s="245"/>
      <c r="K172" s="245"/>
      <c r="L172" s="250"/>
      <c r="M172" s="251"/>
      <c r="N172" s="252"/>
      <c r="O172" s="252"/>
      <c r="P172" s="252"/>
      <c r="Q172" s="252"/>
      <c r="R172" s="252"/>
      <c r="S172" s="252"/>
      <c r="T172" s="253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4" t="s">
        <v>218</v>
      </c>
      <c r="AU172" s="254" t="s">
        <v>80</v>
      </c>
      <c r="AV172" s="14" t="s">
        <v>205</v>
      </c>
      <c r="AW172" s="14" t="s">
        <v>35</v>
      </c>
      <c r="AX172" s="14" t="s">
        <v>80</v>
      </c>
      <c r="AY172" s="254" t="s">
        <v>198</v>
      </c>
    </row>
    <row r="173" s="2" customFormat="1" ht="21.75" customHeight="1">
      <c r="A173" s="40"/>
      <c r="B173" s="41"/>
      <c r="C173" s="214" t="s">
        <v>321</v>
      </c>
      <c r="D173" s="214" t="s">
        <v>200</v>
      </c>
      <c r="E173" s="215" t="s">
        <v>4610</v>
      </c>
      <c r="F173" s="216" t="s">
        <v>4611</v>
      </c>
      <c r="G173" s="217" t="s">
        <v>237</v>
      </c>
      <c r="H173" s="218">
        <v>48.710000000000001</v>
      </c>
      <c r="I173" s="219"/>
      <c r="J173" s="220">
        <f>ROUND(I173*H173,2)</f>
        <v>0</v>
      </c>
      <c r="K173" s="216" t="s">
        <v>19</v>
      </c>
      <c r="L173" s="46"/>
      <c r="M173" s="221" t="s">
        <v>19</v>
      </c>
      <c r="N173" s="222" t="s">
        <v>44</v>
      </c>
      <c r="O173" s="86"/>
      <c r="P173" s="223">
        <f>O173*H173</f>
        <v>0</v>
      </c>
      <c r="Q173" s="223">
        <v>0.0020999999999999999</v>
      </c>
      <c r="R173" s="223">
        <f>Q173*H173</f>
        <v>0.10229099999999999</v>
      </c>
      <c r="S173" s="223">
        <v>0</v>
      </c>
      <c r="T173" s="224">
        <f>S173*H173</f>
        <v>0</v>
      </c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R173" s="225" t="s">
        <v>302</v>
      </c>
      <c r="AT173" s="225" t="s">
        <v>200</v>
      </c>
      <c r="AU173" s="225" t="s">
        <v>80</v>
      </c>
      <c r="AY173" s="19" t="s">
        <v>198</v>
      </c>
      <c r="BE173" s="226">
        <f>IF(N173="základní",J173,0)</f>
        <v>0</v>
      </c>
      <c r="BF173" s="226">
        <f>IF(N173="snížená",J173,0)</f>
        <v>0</v>
      </c>
      <c r="BG173" s="226">
        <f>IF(N173="zákl. přenesená",J173,0)</f>
        <v>0</v>
      </c>
      <c r="BH173" s="226">
        <f>IF(N173="sníž. přenesená",J173,0)</f>
        <v>0</v>
      </c>
      <c r="BI173" s="226">
        <f>IF(N173="nulová",J173,0)</f>
        <v>0</v>
      </c>
      <c r="BJ173" s="19" t="s">
        <v>80</v>
      </c>
      <c r="BK173" s="226">
        <f>ROUND(I173*H173,2)</f>
        <v>0</v>
      </c>
      <c r="BL173" s="19" t="s">
        <v>302</v>
      </c>
      <c r="BM173" s="225" t="s">
        <v>424</v>
      </c>
    </row>
    <row r="174" s="13" customFormat="1">
      <c r="A174" s="13"/>
      <c r="B174" s="232"/>
      <c r="C174" s="233"/>
      <c r="D174" s="234" t="s">
        <v>218</v>
      </c>
      <c r="E174" s="235" t="s">
        <v>19</v>
      </c>
      <c r="F174" s="236" t="s">
        <v>4612</v>
      </c>
      <c r="G174" s="233"/>
      <c r="H174" s="237">
        <v>48.710000000000001</v>
      </c>
      <c r="I174" s="238"/>
      <c r="J174" s="233"/>
      <c r="K174" s="233"/>
      <c r="L174" s="239"/>
      <c r="M174" s="240"/>
      <c r="N174" s="241"/>
      <c r="O174" s="241"/>
      <c r="P174" s="241"/>
      <c r="Q174" s="241"/>
      <c r="R174" s="241"/>
      <c r="S174" s="241"/>
      <c r="T174" s="242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3" t="s">
        <v>218</v>
      </c>
      <c r="AU174" s="243" t="s">
        <v>80</v>
      </c>
      <c r="AV174" s="13" t="s">
        <v>82</v>
      </c>
      <c r="AW174" s="13" t="s">
        <v>35</v>
      </c>
      <c r="AX174" s="13" t="s">
        <v>73</v>
      </c>
      <c r="AY174" s="243" t="s">
        <v>198</v>
      </c>
    </row>
    <row r="175" s="14" customFormat="1">
      <c r="A175" s="14"/>
      <c r="B175" s="244"/>
      <c r="C175" s="245"/>
      <c r="D175" s="234" t="s">
        <v>218</v>
      </c>
      <c r="E175" s="246" t="s">
        <v>19</v>
      </c>
      <c r="F175" s="247" t="s">
        <v>233</v>
      </c>
      <c r="G175" s="245"/>
      <c r="H175" s="248">
        <v>48.710000000000001</v>
      </c>
      <c r="I175" s="249"/>
      <c r="J175" s="245"/>
      <c r="K175" s="245"/>
      <c r="L175" s="250"/>
      <c r="M175" s="251"/>
      <c r="N175" s="252"/>
      <c r="O175" s="252"/>
      <c r="P175" s="252"/>
      <c r="Q175" s="252"/>
      <c r="R175" s="252"/>
      <c r="S175" s="252"/>
      <c r="T175" s="253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54" t="s">
        <v>218</v>
      </c>
      <c r="AU175" s="254" t="s">
        <v>80</v>
      </c>
      <c r="AV175" s="14" t="s">
        <v>205</v>
      </c>
      <c r="AW175" s="14" t="s">
        <v>35</v>
      </c>
      <c r="AX175" s="14" t="s">
        <v>80</v>
      </c>
      <c r="AY175" s="254" t="s">
        <v>198</v>
      </c>
    </row>
    <row r="176" s="2" customFormat="1" ht="21.75" customHeight="1">
      <c r="A176" s="40"/>
      <c r="B176" s="41"/>
      <c r="C176" s="214" t="s">
        <v>327</v>
      </c>
      <c r="D176" s="214" t="s">
        <v>200</v>
      </c>
      <c r="E176" s="215" t="s">
        <v>4613</v>
      </c>
      <c r="F176" s="216" t="s">
        <v>4614</v>
      </c>
      <c r="G176" s="217" t="s">
        <v>237</v>
      </c>
      <c r="H176" s="218">
        <v>53.159999999999997</v>
      </c>
      <c r="I176" s="219"/>
      <c r="J176" s="220">
        <f>ROUND(I176*H176,2)</f>
        <v>0</v>
      </c>
      <c r="K176" s="216" t="s">
        <v>19</v>
      </c>
      <c r="L176" s="46"/>
      <c r="M176" s="221" t="s">
        <v>19</v>
      </c>
      <c r="N176" s="222" t="s">
        <v>44</v>
      </c>
      <c r="O176" s="86"/>
      <c r="P176" s="223">
        <f>O176*H176</f>
        <v>0</v>
      </c>
      <c r="Q176" s="223">
        <v>0.0035699999999999998</v>
      </c>
      <c r="R176" s="223">
        <f>Q176*H176</f>
        <v>0.18978119999999998</v>
      </c>
      <c r="S176" s="223">
        <v>0</v>
      </c>
      <c r="T176" s="224">
        <f>S176*H176</f>
        <v>0</v>
      </c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R176" s="225" t="s">
        <v>302</v>
      </c>
      <c r="AT176" s="225" t="s">
        <v>200</v>
      </c>
      <c r="AU176" s="225" t="s">
        <v>80</v>
      </c>
      <c r="AY176" s="19" t="s">
        <v>198</v>
      </c>
      <c r="BE176" s="226">
        <f>IF(N176="základní",J176,0)</f>
        <v>0</v>
      </c>
      <c r="BF176" s="226">
        <f>IF(N176="snížená",J176,0)</f>
        <v>0</v>
      </c>
      <c r="BG176" s="226">
        <f>IF(N176="zákl. přenesená",J176,0)</f>
        <v>0</v>
      </c>
      <c r="BH176" s="226">
        <f>IF(N176="sníž. přenesená",J176,0)</f>
        <v>0</v>
      </c>
      <c r="BI176" s="226">
        <f>IF(N176="nulová",J176,0)</f>
        <v>0</v>
      </c>
      <c r="BJ176" s="19" t="s">
        <v>80</v>
      </c>
      <c r="BK176" s="226">
        <f>ROUND(I176*H176,2)</f>
        <v>0</v>
      </c>
      <c r="BL176" s="19" t="s">
        <v>302</v>
      </c>
      <c r="BM176" s="225" t="s">
        <v>438</v>
      </c>
    </row>
    <row r="177" s="13" customFormat="1">
      <c r="A177" s="13"/>
      <c r="B177" s="232"/>
      <c r="C177" s="233"/>
      <c r="D177" s="234" t="s">
        <v>218</v>
      </c>
      <c r="E177" s="235" t="s">
        <v>19</v>
      </c>
      <c r="F177" s="236" t="s">
        <v>4615</v>
      </c>
      <c r="G177" s="233"/>
      <c r="H177" s="237">
        <v>53.159999999999997</v>
      </c>
      <c r="I177" s="238"/>
      <c r="J177" s="233"/>
      <c r="K177" s="233"/>
      <c r="L177" s="239"/>
      <c r="M177" s="240"/>
      <c r="N177" s="241"/>
      <c r="O177" s="241"/>
      <c r="P177" s="241"/>
      <c r="Q177" s="241"/>
      <c r="R177" s="241"/>
      <c r="S177" s="241"/>
      <c r="T177" s="242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3" t="s">
        <v>218</v>
      </c>
      <c r="AU177" s="243" t="s">
        <v>80</v>
      </c>
      <c r="AV177" s="13" t="s">
        <v>82</v>
      </c>
      <c r="AW177" s="13" t="s">
        <v>35</v>
      </c>
      <c r="AX177" s="13" t="s">
        <v>73</v>
      </c>
      <c r="AY177" s="243" t="s">
        <v>198</v>
      </c>
    </row>
    <row r="178" s="14" customFormat="1">
      <c r="A178" s="14"/>
      <c r="B178" s="244"/>
      <c r="C178" s="245"/>
      <c r="D178" s="234" t="s">
        <v>218</v>
      </c>
      <c r="E178" s="246" t="s">
        <v>19</v>
      </c>
      <c r="F178" s="247" t="s">
        <v>233</v>
      </c>
      <c r="G178" s="245"/>
      <c r="H178" s="248">
        <v>53.159999999999997</v>
      </c>
      <c r="I178" s="249"/>
      <c r="J178" s="245"/>
      <c r="K178" s="245"/>
      <c r="L178" s="250"/>
      <c r="M178" s="251"/>
      <c r="N178" s="252"/>
      <c r="O178" s="252"/>
      <c r="P178" s="252"/>
      <c r="Q178" s="252"/>
      <c r="R178" s="252"/>
      <c r="S178" s="252"/>
      <c r="T178" s="253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4" t="s">
        <v>218</v>
      </c>
      <c r="AU178" s="254" t="s">
        <v>80</v>
      </c>
      <c r="AV178" s="14" t="s">
        <v>205</v>
      </c>
      <c r="AW178" s="14" t="s">
        <v>35</v>
      </c>
      <c r="AX178" s="14" t="s">
        <v>80</v>
      </c>
      <c r="AY178" s="254" t="s">
        <v>198</v>
      </c>
    </row>
    <row r="179" s="2" customFormat="1" ht="21.75" customHeight="1">
      <c r="A179" s="40"/>
      <c r="B179" s="41"/>
      <c r="C179" s="214" t="s">
        <v>7</v>
      </c>
      <c r="D179" s="214" t="s">
        <v>200</v>
      </c>
      <c r="E179" s="215" t="s">
        <v>4616</v>
      </c>
      <c r="F179" s="216" t="s">
        <v>4617</v>
      </c>
      <c r="G179" s="217" t="s">
        <v>237</v>
      </c>
      <c r="H179" s="218">
        <v>20.52</v>
      </c>
      <c r="I179" s="219"/>
      <c r="J179" s="220">
        <f>ROUND(I179*H179,2)</f>
        <v>0</v>
      </c>
      <c r="K179" s="216" t="s">
        <v>19</v>
      </c>
      <c r="L179" s="46"/>
      <c r="M179" s="221" t="s">
        <v>19</v>
      </c>
      <c r="N179" s="222" t="s">
        <v>44</v>
      </c>
      <c r="O179" s="86"/>
      <c r="P179" s="223">
        <f>O179*H179</f>
        <v>0</v>
      </c>
      <c r="Q179" s="223">
        <v>0.0025200000000000001</v>
      </c>
      <c r="R179" s="223">
        <f>Q179*H179</f>
        <v>0.051710400000000004</v>
      </c>
      <c r="S179" s="223">
        <v>0</v>
      </c>
      <c r="T179" s="224">
        <f>S179*H179</f>
        <v>0</v>
      </c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R179" s="225" t="s">
        <v>302</v>
      </c>
      <c r="AT179" s="225" t="s">
        <v>200</v>
      </c>
      <c r="AU179" s="225" t="s">
        <v>80</v>
      </c>
      <c r="AY179" s="19" t="s">
        <v>198</v>
      </c>
      <c r="BE179" s="226">
        <f>IF(N179="základní",J179,0)</f>
        <v>0</v>
      </c>
      <c r="BF179" s="226">
        <f>IF(N179="snížená",J179,0)</f>
        <v>0</v>
      </c>
      <c r="BG179" s="226">
        <f>IF(N179="zákl. přenesená",J179,0)</f>
        <v>0</v>
      </c>
      <c r="BH179" s="226">
        <f>IF(N179="sníž. přenesená",J179,0)</f>
        <v>0</v>
      </c>
      <c r="BI179" s="226">
        <f>IF(N179="nulová",J179,0)</f>
        <v>0</v>
      </c>
      <c r="BJ179" s="19" t="s">
        <v>80</v>
      </c>
      <c r="BK179" s="226">
        <f>ROUND(I179*H179,2)</f>
        <v>0</v>
      </c>
      <c r="BL179" s="19" t="s">
        <v>302</v>
      </c>
      <c r="BM179" s="225" t="s">
        <v>451</v>
      </c>
    </row>
    <row r="180" s="13" customFormat="1">
      <c r="A180" s="13"/>
      <c r="B180" s="232"/>
      <c r="C180" s="233"/>
      <c r="D180" s="234" t="s">
        <v>218</v>
      </c>
      <c r="E180" s="235" t="s">
        <v>19</v>
      </c>
      <c r="F180" s="236" t="s">
        <v>4618</v>
      </c>
      <c r="G180" s="233"/>
      <c r="H180" s="237">
        <v>20.52</v>
      </c>
      <c r="I180" s="238"/>
      <c r="J180" s="233"/>
      <c r="K180" s="233"/>
      <c r="L180" s="239"/>
      <c r="M180" s="240"/>
      <c r="N180" s="241"/>
      <c r="O180" s="241"/>
      <c r="P180" s="241"/>
      <c r="Q180" s="241"/>
      <c r="R180" s="241"/>
      <c r="S180" s="241"/>
      <c r="T180" s="242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3" t="s">
        <v>218</v>
      </c>
      <c r="AU180" s="243" t="s">
        <v>80</v>
      </c>
      <c r="AV180" s="13" t="s">
        <v>82</v>
      </c>
      <c r="AW180" s="13" t="s">
        <v>35</v>
      </c>
      <c r="AX180" s="13" t="s">
        <v>73</v>
      </c>
      <c r="AY180" s="243" t="s">
        <v>198</v>
      </c>
    </row>
    <row r="181" s="14" customFormat="1">
      <c r="A181" s="14"/>
      <c r="B181" s="244"/>
      <c r="C181" s="245"/>
      <c r="D181" s="234" t="s">
        <v>218</v>
      </c>
      <c r="E181" s="246" t="s">
        <v>19</v>
      </c>
      <c r="F181" s="247" t="s">
        <v>233</v>
      </c>
      <c r="G181" s="245"/>
      <c r="H181" s="248">
        <v>20.52</v>
      </c>
      <c r="I181" s="249"/>
      <c r="J181" s="245"/>
      <c r="K181" s="245"/>
      <c r="L181" s="250"/>
      <c r="M181" s="251"/>
      <c r="N181" s="252"/>
      <c r="O181" s="252"/>
      <c r="P181" s="252"/>
      <c r="Q181" s="252"/>
      <c r="R181" s="252"/>
      <c r="S181" s="252"/>
      <c r="T181" s="253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54" t="s">
        <v>218</v>
      </c>
      <c r="AU181" s="254" t="s">
        <v>80</v>
      </c>
      <c r="AV181" s="14" t="s">
        <v>205</v>
      </c>
      <c r="AW181" s="14" t="s">
        <v>35</v>
      </c>
      <c r="AX181" s="14" t="s">
        <v>80</v>
      </c>
      <c r="AY181" s="254" t="s">
        <v>198</v>
      </c>
    </row>
    <row r="182" s="2" customFormat="1" ht="16.5" customHeight="1">
      <c r="A182" s="40"/>
      <c r="B182" s="41"/>
      <c r="C182" s="214" t="s">
        <v>341</v>
      </c>
      <c r="D182" s="214" t="s">
        <v>200</v>
      </c>
      <c r="E182" s="215" t="s">
        <v>4619</v>
      </c>
      <c r="F182" s="216" t="s">
        <v>4620</v>
      </c>
      <c r="G182" s="217" t="s">
        <v>441</v>
      </c>
      <c r="H182" s="218">
        <v>2</v>
      </c>
      <c r="I182" s="219"/>
      <c r="J182" s="220">
        <f>ROUND(I182*H182,2)</f>
        <v>0</v>
      </c>
      <c r="K182" s="216" t="s">
        <v>19</v>
      </c>
      <c r="L182" s="46"/>
      <c r="M182" s="221" t="s">
        <v>19</v>
      </c>
      <c r="N182" s="222" t="s">
        <v>44</v>
      </c>
      <c r="O182" s="86"/>
      <c r="P182" s="223">
        <f>O182*H182</f>
        <v>0</v>
      </c>
      <c r="Q182" s="223">
        <v>0.00038000000000000002</v>
      </c>
      <c r="R182" s="223">
        <f>Q182*H182</f>
        <v>0.00076000000000000004</v>
      </c>
      <c r="S182" s="223">
        <v>0</v>
      </c>
      <c r="T182" s="224">
        <f>S182*H182</f>
        <v>0</v>
      </c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R182" s="225" t="s">
        <v>302</v>
      </c>
      <c r="AT182" s="225" t="s">
        <v>200</v>
      </c>
      <c r="AU182" s="225" t="s">
        <v>80</v>
      </c>
      <c r="AY182" s="19" t="s">
        <v>198</v>
      </c>
      <c r="BE182" s="226">
        <f>IF(N182="základní",J182,0)</f>
        <v>0</v>
      </c>
      <c r="BF182" s="226">
        <f>IF(N182="snížená",J182,0)</f>
        <v>0</v>
      </c>
      <c r="BG182" s="226">
        <f>IF(N182="zákl. přenesená",J182,0)</f>
        <v>0</v>
      </c>
      <c r="BH182" s="226">
        <f>IF(N182="sníž. přenesená",J182,0)</f>
        <v>0</v>
      </c>
      <c r="BI182" s="226">
        <f>IF(N182="nulová",J182,0)</f>
        <v>0</v>
      </c>
      <c r="BJ182" s="19" t="s">
        <v>80</v>
      </c>
      <c r="BK182" s="226">
        <f>ROUND(I182*H182,2)</f>
        <v>0</v>
      </c>
      <c r="BL182" s="19" t="s">
        <v>302</v>
      </c>
      <c r="BM182" s="225" t="s">
        <v>464</v>
      </c>
    </row>
    <row r="183" s="2" customFormat="1" ht="16.5" customHeight="1">
      <c r="A183" s="40"/>
      <c r="B183" s="41"/>
      <c r="C183" s="214" t="s">
        <v>347</v>
      </c>
      <c r="D183" s="214" t="s">
        <v>200</v>
      </c>
      <c r="E183" s="215" t="s">
        <v>4621</v>
      </c>
      <c r="F183" s="216" t="s">
        <v>4622</v>
      </c>
      <c r="G183" s="217" t="s">
        <v>441</v>
      </c>
      <c r="H183" s="218">
        <v>4</v>
      </c>
      <c r="I183" s="219"/>
      <c r="J183" s="220">
        <f>ROUND(I183*H183,2)</f>
        <v>0</v>
      </c>
      <c r="K183" s="216" t="s">
        <v>19</v>
      </c>
      <c r="L183" s="46"/>
      <c r="M183" s="221" t="s">
        <v>19</v>
      </c>
      <c r="N183" s="222" t="s">
        <v>44</v>
      </c>
      <c r="O183" s="86"/>
      <c r="P183" s="223">
        <f>O183*H183</f>
        <v>0</v>
      </c>
      <c r="Q183" s="223">
        <v>0.00027</v>
      </c>
      <c r="R183" s="223">
        <f>Q183*H183</f>
        <v>0.00108</v>
      </c>
      <c r="S183" s="223">
        <v>0</v>
      </c>
      <c r="T183" s="224">
        <f>S183*H183</f>
        <v>0</v>
      </c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R183" s="225" t="s">
        <v>302</v>
      </c>
      <c r="AT183" s="225" t="s">
        <v>200</v>
      </c>
      <c r="AU183" s="225" t="s">
        <v>80</v>
      </c>
      <c r="AY183" s="19" t="s">
        <v>198</v>
      </c>
      <c r="BE183" s="226">
        <f>IF(N183="základní",J183,0)</f>
        <v>0</v>
      </c>
      <c r="BF183" s="226">
        <f>IF(N183="snížená",J183,0)</f>
        <v>0</v>
      </c>
      <c r="BG183" s="226">
        <f>IF(N183="zákl. přenesená",J183,0)</f>
        <v>0</v>
      </c>
      <c r="BH183" s="226">
        <f>IF(N183="sníž. přenesená",J183,0)</f>
        <v>0</v>
      </c>
      <c r="BI183" s="226">
        <f>IF(N183="nulová",J183,0)</f>
        <v>0</v>
      </c>
      <c r="BJ183" s="19" t="s">
        <v>80</v>
      </c>
      <c r="BK183" s="226">
        <f>ROUND(I183*H183,2)</f>
        <v>0</v>
      </c>
      <c r="BL183" s="19" t="s">
        <v>302</v>
      </c>
      <c r="BM183" s="225" t="s">
        <v>482</v>
      </c>
    </row>
    <row r="184" s="2" customFormat="1" ht="16.5" customHeight="1">
      <c r="A184" s="40"/>
      <c r="B184" s="41"/>
      <c r="C184" s="214" t="s">
        <v>352</v>
      </c>
      <c r="D184" s="214" t="s">
        <v>200</v>
      </c>
      <c r="E184" s="215" t="s">
        <v>4623</v>
      </c>
      <c r="F184" s="216" t="s">
        <v>4624</v>
      </c>
      <c r="G184" s="217" t="s">
        <v>441</v>
      </c>
      <c r="H184" s="218">
        <v>10</v>
      </c>
      <c r="I184" s="219"/>
      <c r="J184" s="220">
        <f>ROUND(I184*H184,2)</f>
        <v>0</v>
      </c>
      <c r="K184" s="216" t="s">
        <v>19</v>
      </c>
      <c r="L184" s="46"/>
      <c r="M184" s="221" t="s">
        <v>19</v>
      </c>
      <c r="N184" s="222" t="s">
        <v>44</v>
      </c>
      <c r="O184" s="86"/>
      <c r="P184" s="223">
        <f>O184*H184</f>
        <v>0</v>
      </c>
      <c r="Q184" s="223">
        <v>0.00050000000000000001</v>
      </c>
      <c r="R184" s="223">
        <f>Q184*H184</f>
        <v>0.0050000000000000001</v>
      </c>
      <c r="S184" s="223">
        <v>0</v>
      </c>
      <c r="T184" s="224">
        <f>S184*H184</f>
        <v>0</v>
      </c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R184" s="225" t="s">
        <v>302</v>
      </c>
      <c r="AT184" s="225" t="s">
        <v>200</v>
      </c>
      <c r="AU184" s="225" t="s">
        <v>80</v>
      </c>
      <c r="AY184" s="19" t="s">
        <v>198</v>
      </c>
      <c r="BE184" s="226">
        <f>IF(N184="základní",J184,0)</f>
        <v>0</v>
      </c>
      <c r="BF184" s="226">
        <f>IF(N184="snížená",J184,0)</f>
        <v>0</v>
      </c>
      <c r="BG184" s="226">
        <f>IF(N184="zákl. přenesená",J184,0)</f>
        <v>0</v>
      </c>
      <c r="BH184" s="226">
        <f>IF(N184="sníž. přenesená",J184,0)</f>
        <v>0</v>
      </c>
      <c r="BI184" s="226">
        <f>IF(N184="nulová",J184,0)</f>
        <v>0</v>
      </c>
      <c r="BJ184" s="19" t="s">
        <v>80</v>
      </c>
      <c r="BK184" s="226">
        <f>ROUND(I184*H184,2)</f>
        <v>0</v>
      </c>
      <c r="BL184" s="19" t="s">
        <v>302</v>
      </c>
      <c r="BM184" s="225" t="s">
        <v>500</v>
      </c>
    </row>
    <row r="185" s="2" customFormat="1" ht="24.15" customHeight="1">
      <c r="A185" s="40"/>
      <c r="B185" s="41"/>
      <c r="C185" s="214" t="s">
        <v>358</v>
      </c>
      <c r="D185" s="214" t="s">
        <v>200</v>
      </c>
      <c r="E185" s="215" t="s">
        <v>4625</v>
      </c>
      <c r="F185" s="216" t="s">
        <v>4626</v>
      </c>
      <c r="G185" s="217" t="s">
        <v>4627</v>
      </c>
      <c r="H185" s="218">
        <v>10</v>
      </c>
      <c r="I185" s="219"/>
      <c r="J185" s="220">
        <f>ROUND(I185*H185,2)</f>
        <v>0</v>
      </c>
      <c r="K185" s="216" t="s">
        <v>19</v>
      </c>
      <c r="L185" s="46"/>
      <c r="M185" s="221" t="s">
        <v>19</v>
      </c>
      <c r="N185" s="222" t="s">
        <v>44</v>
      </c>
      <c r="O185" s="86"/>
      <c r="P185" s="223">
        <f>O185*H185</f>
        <v>0</v>
      </c>
      <c r="Q185" s="223">
        <v>0</v>
      </c>
      <c r="R185" s="223">
        <f>Q185*H185</f>
        <v>0</v>
      </c>
      <c r="S185" s="223">
        <v>0</v>
      </c>
      <c r="T185" s="224">
        <f>S185*H185</f>
        <v>0</v>
      </c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R185" s="225" t="s">
        <v>302</v>
      </c>
      <c r="AT185" s="225" t="s">
        <v>200</v>
      </c>
      <c r="AU185" s="225" t="s">
        <v>80</v>
      </c>
      <c r="AY185" s="19" t="s">
        <v>198</v>
      </c>
      <c r="BE185" s="226">
        <f>IF(N185="základní",J185,0)</f>
        <v>0</v>
      </c>
      <c r="BF185" s="226">
        <f>IF(N185="snížená",J185,0)</f>
        <v>0</v>
      </c>
      <c r="BG185" s="226">
        <f>IF(N185="zákl. přenesená",J185,0)</f>
        <v>0</v>
      </c>
      <c r="BH185" s="226">
        <f>IF(N185="sníž. přenesená",J185,0)</f>
        <v>0</v>
      </c>
      <c r="BI185" s="226">
        <f>IF(N185="nulová",J185,0)</f>
        <v>0</v>
      </c>
      <c r="BJ185" s="19" t="s">
        <v>80</v>
      </c>
      <c r="BK185" s="226">
        <f>ROUND(I185*H185,2)</f>
        <v>0</v>
      </c>
      <c r="BL185" s="19" t="s">
        <v>302</v>
      </c>
      <c r="BM185" s="225" t="s">
        <v>508</v>
      </c>
    </row>
    <row r="186" s="2" customFormat="1" ht="21.75" customHeight="1">
      <c r="A186" s="40"/>
      <c r="B186" s="41"/>
      <c r="C186" s="214" t="s">
        <v>365</v>
      </c>
      <c r="D186" s="214" t="s">
        <v>200</v>
      </c>
      <c r="E186" s="215" t="s">
        <v>4628</v>
      </c>
      <c r="F186" s="216" t="s">
        <v>4629</v>
      </c>
      <c r="G186" s="217" t="s">
        <v>441</v>
      </c>
      <c r="H186" s="218">
        <v>7</v>
      </c>
      <c r="I186" s="219"/>
      <c r="J186" s="220">
        <f>ROUND(I186*H186,2)</f>
        <v>0</v>
      </c>
      <c r="K186" s="216" t="s">
        <v>19</v>
      </c>
      <c r="L186" s="46"/>
      <c r="M186" s="221" t="s">
        <v>19</v>
      </c>
      <c r="N186" s="222" t="s">
        <v>44</v>
      </c>
      <c r="O186" s="86"/>
      <c r="P186" s="223">
        <f>O186*H186</f>
        <v>0</v>
      </c>
      <c r="Q186" s="223">
        <v>0.00081999999999999998</v>
      </c>
      <c r="R186" s="223">
        <f>Q186*H186</f>
        <v>0.0057400000000000003</v>
      </c>
      <c r="S186" s="223">
        <v>0</v>
      </c>
      <c r="T186" s="224">
        <f>S186*H186</f>
        <v>0</v>
      </c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R186" s="225" t="s">
        <v>302</v>
      </c>
      <c r="AT186" s="225" t="s">
        <v>200</v>
      </c>
      <c r="AU186" s="225" t="s">
        <v>80</v>
      </c>
      <c r="AY186" s="19" t="s">
        <v>198</v>
      </c>
      <c r="BE186" s="226">
        <f>IF(N186="základní",J186,0)</f>
        <v>0</v>
      </c>
      <c r="BF186" s="226">
        <f>IF(N186="snížená",J186,0)</f>
        <v>0</v>
      </c>
      <c r="BG186" s="226">
        <f>IF(N186="zákl. přenesená",J186,0)</f>
        <v>0</v>
      </c>
      <c r="BH186" s="226">
        <f>IF(N186="sníž. přenesená",J186,0)</f>
        <v>0</v>
      </c>
      <c r="BI186" s="226">
        <f>IF(N186="nulová",J186,0)</f>
        <v>0</v>
      </c>
      <c r="BJ186" s="19" t="s">
        <v>80</v>
      </c>
      <c r="BK186" s="226">
        <f>ROUND(I186*H186,2)</f>
        <v>0</v>
      </c>
      <c r="BL186" s="19" t="s">
        <v>302</v>
      </c>
      <c r="BM186" s="225" t="s">
        <v>517</v>
      </c>
    </row>
    <row r="187" s="2" customFormat="1" ht="16.5" customHeight="1">
      <c r="A187" s="40"/>
      <c r="B187" s="41"/>
      <c r="C187" s="214" t="s">
        <v>371</v>
      </c>
      <c r="D187" s="214" t="s">
        <v>200</v>
      </c>
      <c r="E187" s="215" t="s">
        <v>4630</v>
      </c>
      <c r="F187" s="216" t="s">
        <v>4631</v>
      </c>
      <c r="G187" s="217" t="s">
        <v>237</v>
      </c>
      <c r="H187" s="218">
        <v>135.61000000000001</v>
      </c>
      <c r="I187" s="219"/>
      <c r="J187" s="220">
        <f>ROUND(I187*H187,2)</f>
        <v>0</v>
      </c>
      <c r="K187" s="216" t="s">
        <v>19</v>
      </c>
      <c r="L187" s="46"/>
      <c r="M187" s="221" t="s">
        <v>19</v>
      </c>
      <c r="N187" s="222" t="s">
        <v>44</v>
      </c>
      <c r="O187" s="86"/>
      <c r="P187" s="223">
        <f>O187*H187</f>
        <v>0</v>
      </c>
      <c r="Q187" s="223">
        <v>0</v>
      </c>
      <c r="R187" s="223">
        <f>Q187*H187</f>
        <v>0</v>
      </c>
      <c r="S187" s="223">
        <v>0</v>
      </c>
      <c r="T187" s="224">
        <f>S187*H187</f>
        <v>0</v>
      </c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R187" s="225" t="s">
        <v>302</v>
      </c>
      <c r="AT187" s="225" t="s">
        <v>200</v>
      </c>
      <c r="AU187" s="225" t="s">
        <v>80</v>
      </c>
      <c r="AY187" s="19" t="s">
        <v>198</v>
      </c>
      <c r="BE187" s="226">
        <f>IF(N187="základní",J187,0)</f>
        <v>0</v>
      </c>
      <c r="BF187" s="226">
        <f>IF(N187="snížená",J187,0)</f>
        <v>0</v>
      </c>
      <c r="BG187" s="226">
        <f>IF(N187="zákl. přenesená",J187,0)</f>
        <v>0</v>
      </c>
      <c r="BH187" s="226">
        <f>IF(N187="sníž. přenesená",J187,0)</f>
        <v>0</v>
      </c>
      <c r="BI187" s="226">
        <f>IF(N187="nulová",J187,0)</f>
        <v>0</v>
      </c>
      <c r="BJ187" s="19" t="s">
        <v>80</v>
      </c>
      <c r="BK187" s="226">
        <f>ROUND(I187*H187,2)</f>
        <v>0</v>
      </c>
      <c r="BL187" s="19" t="s">
        <v>302</v>
      </c>
      <c r="BM187" s="225" t="s">
        <v>560</v>
      </c>
    </row>
    <row r="188" s="13" customFormat="1">
      <c r="A188" s="13"/>
      <c r="B188" s="232"/>
      <c r="C188" s="233"/>
      <c r="D188" s="234" t="s">
        <v>218</v>
      </c>
      <c r="E188" s="235" t="s">
        <v>19</v>
      </c>
      <c r="F188" s="236" t="s">
        <v>4632</v>
      </c>
      <c r="G188" s="233"/>
      <c r="H188" s="237">
        <v>135.61000000000001</v>
      </c>
      <c r="I188" s="238"/>
      <c r="J188" s="233"/>
      <c r="K188" s="233"/>
      <c r="L188" s="239"/>
      <c r="M188" s="240"/>
      <c r="N188" s="241"/>
      <c r="O188" s="241"/>
      <c r="P188" s="241"/>
      <c r="Q188" s="241"/>
      <c r="R188" s="241"/>
      <c r="S188" s="241"/>
      <c r="T188" s="242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43" t="s">
        <v>218</v>
      </c>
      <c r="AU188" s="243" t="s">
        <v>80</v>
      </c>
      <c r="AV188" s="13" t="s">
        <v>82</v>
      </c>
      <c r="AW188" s="13" t="s">
        <v>35</v>
      </c>
      <c r="AX188" s="13" t="s">
        <v>73</v>
      </c>
      <c r="AY188" s="243" t="s">
        <v>198</v>
      </c>
    </row>
    <row r="189" s="14" customFormat="1">
      <c r="A189" s="14"/>
      <c r="B189" s="244"/>
      <c r="C189" s="245"/>
      <c r="D189" s="234" t="s">
        <v>218</v>
      </c>
      <c r="E189" s="246" t="s">
        <v>19</v>
      </c>
      <c r="F189" s="247" t="s">
        <v>233</v>
      </c>
      <c r="G189" s="245"/>
      <c r="H189" s="248">
        <v>135.61000000000001</v>
      </c>
      <c r="I189" s="249"/>
      <c r="J189" s="245"/>
      <c r="K189" s="245"/>
      <c r="L189" s="250"/>
      <c r="M189" s="251"/>
      <c r="N189" s="252"/>
      <c r="O189" s="252"/>
      <c r="P189" s="252"/>
      <c r="Q189" s="252"/>
      <c r="R189" s="252"/>
      <c r="S189" s="252"/>
      <c r="T189" s="253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54" t="s">
        <v>218</v>
      </c>
      <c r="AU189" s="254" t="s">
        <v>80</v>
      </c>
      <c r="AV189" s="14" t="s">
        <v>205</v>
      </c>
      <c r="AW189" s="14" t="s">
        <v>35</v>
      </c>
      <c r="AX189" s="14" t="s">
        <v>80</v>
      </c>
      <c r="AY189" s="254" t="s">
        <v>198</v>
      </c>
    </row>
    <row r="190" s="2" customFormat="1" ht="16.5" customHeight="1">
      <c r="A190" s="40"/>
      <c r="B190" s="41"/>
      <c r="C190" s="214" t="s">
        <v>376</v>
      </c>
      <c r="D190" s="214" t="s">
        <v>200</v>
      </c>
      <c r="E190" s="215" t="s">
        <v>4633</v>
      </c>
      <c r="F190" s="216" t="s">
        <v>4634</v>
      </c>
      <c r="G190" s="217" t="s">
        <v>237</v>
      </c>
      <c r="H190" s="218">
        <v>243.5</v>
      </c>
      <c r="I190" s="219"/>
      <c r="J190" s="220">
        <f>ROUND(I190*H190,2)</f>
        <v>0</v>
      </c>
      <c r="K190" s="216" t="s">
        <v>19</v>
      </c>
      <c r="L190" s="46"/>
      <c r="M190" s="221" t="s">
        <v>19</v>
      </c>
      <c r="N190" s="222" t="s">
        <v>44</v>
      </c>
      <c r="O190" s="86"/>
      <c r="P190" s="223">
        <f>O190*H190</f>
        <v>0</v>
      </c>
      <c r="Q190" s="223">
        <v>0</v>
      </c>
      <c r="R190" s="223">
        <f>Q190*H190</f>
        <v>0</v>
      </c>
      <c r="S190" s="223">
        <v>0</v>
      </c>
      <c r="T190" s="224">
        <f>S190*H190</f>
        <v>0</v>
      </c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R190" s="225" t="s">
        <v>302</v>
      </c>
      <c r="AT190" s="225" t="s">
        <v>200</v>
      </c>
      <c r="AU190" s="225" t="s">
        <v>80</v>
      </c>
      <c r="AY190" s="19" t="s">
        <v>198</v>
      </c>
      <c r="BE190" s="226">
        <f>IF(N190="základní",J190,0)</f>
        <v>0</v>
      </c>
      <c r="BF190" s="226">
        <f>IF(N190="snížená",J190,0)</f>
        <v>0</v>
      </c>
      <c r="BG190" s="226">
        <f>IF(N190="zákl. přenesená",J190,0)</f>
        <v>0</v>
      </c>
      <c r="BH190" s="226">
        <f>IF(N190="sníž. přenesená",J190,0)</f>
        <v>0</v>
      </c>
      <c r="BI190" s="226">
        <f>IF(N190="nulová",J190,0)</f>
        <v>0</v>
      </c>
      <c r="BJ190" s="19" t="s">
        <v>80</v>
      </c>
      <c r="BK190" s="226">
        <f>ROUND(I190*H190,2)</f>
        <v>0</v>
      </c>
      <c r="BL190" s="19" t="s">
        <v>302</v>
      </c>
      <c r="BM190" s="225" t="s">
        <v>574</v>
      </c>
    </row>
    <row r="191" s="13" customFormat="1">
      <c r="A191" s="13"/>
      <c r="B191" s="232"/>
      <c r="C191" s="233"/>
      <c r="D191" s="234" t="s">
        <v>218</v>
      </c>
      <c r="E191" s="235" t="s">
        <v>19</v>
      </c>
      <c r="F191" s="236" t="s">
        <v>4635</v>
      </c>
      <c r="G191" s="233"/>
      <c r="H191" s="237">
        <v>243.5</v>
      </c>
      <c r="I191" s="238"/>
      <c r="J191" s="233"/>
      <c r="K191" s="233"/>
      <c r="L191" s="239"/>
      <c r="M191" s="240"/>
      <c r="N191" s="241"/>
      <c r="O191" s="241"/>
      <c r="P191" s="241"/>
      <c r="Q191" s="241"/>
      <c r="R191" s="241"/>
      <c r="S191" s="241"/>
      <c r="T191" s="242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3" t="s">
        <v>218</v>
      </c>
      <c r="AU191" s="243" t="s">
        <v>80</v>
      </c>
      <c r="AV191" s="13" t="s">
        <v>82</v>
      </c>
      <c r="AW191" s="13" t="s">
        <v>35</v>
      </c>
      <c r="AX191" s="13" t="s">
        <v>73</v>
      </c>
      <c r="AY191" s="243" t="s">
        <v>198</v>
      </c>
    </row>
    <row r="192" s="14" customFormat="1">
      <c r="A192" s="14"/>
      <c r="B192" s="244"/>
      <c r="C192" s="245"/>
      <c r="D192" s="234" t="s">
        <v>218</v>
      </c>
      <c r="E192" s="246" t="s">
        <v>19</v>
      </c>
      <c r="F192" s="247" t="s">
        <v>233</v>
      </c>
      <c r="G192" s="245"/>
      <c r="H192" s="248">
        <v>243.5</v>
      </c>
      <c r="I192" s="249"/>
      <c r="J192" s="245"/>
      <c r="K192" s="245"/>
      <c r="L192" s="250"/>
      <c r="M192" s="251"/>
      <c r="N192" s="252"/>
      <c r="O192" s="252"/>
      <c r="P192" s="252"/>
      <c r="Q192" s="252"/>
      <c r="R192" s="252"/>
      <c r="S192" s="252"/>
      <c r="T192" s="253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4" t="s">
        <v>218</v>
      </c>
      <c r="AU192" s="254" t="s">
        <v>80</v>
      </c>
      <c r="AV192" s="14" t="s">
        <v>205</v>
      </c>
      <c r="AW192" s="14" t="s">
        <v>35</v>
      </c>
      <c r="AX192" s="14" t="s">
        <v>80</v>
      </c>
      <c r="AY192" s="254" t="s">
        <v>198</v>
      </c>
    </row>
    <row r="193" s="2" customFormat="1" ht="16.5" customHeight="1">
      <c r="A193" s="40"/>
      <c r="B193" s="41"/>
      <c r="C193" s="214" t="s">
        <v>382</v>
      </c>
      <c r="D193" s="214" t="s">
        <v>200</v>
      </c>
      <c r="E193" s="215" t="s">
        <v>4636</v>
      </c>
      <c r="F193" s="216" t="s">
        <v>4637</v>
      </c>
      <c r="G193" s="217" t="s">
        <v>237</v>
      </c>
      <c r="H193" s="218">
        <v>53.159999999999997</v>
      </c>
      <c r="I193" s="219"/>
      <c r="J193" s="220">
        <f>ROUND(I193*H193,2)</f>
        <v>0</v>
      </c>
      <c r="K193" s="216" t="s">
        <v>19</v>
      </c>
      <c r="L193" s="46"/>
      <c r="M193" s="221" t="s">
        <v>19</v>
      </c>
      <c r="N193" s="222" t="s">
        <v>44</v>
      </c>
      <c r="O193" s="86"/>
      <c r="P193" s="223">
        <f>O193*H193</f>
        <v>0</v>
      </c>
      <c r="Q193" s="223">
        <v>0</v>
      </c>
      <c r="R193" s="223">
        <f>Q193*H193</f>
        <v>0</v>
      </c>
      <c r="S193" s="223">
        <v>0</v>
      </c>
      <c r="T193" s="224">
        <f>S193*H193</f>
        <v>0</v>
      </c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R193" s="225" t="s">
        <v>302</v>
      </c>
      <c r="AT193" s="225" t="s">
        <v>200</v>
      </c>
      <c r="AU193" s="225" t="s">
        <v>80</v>
      </c>
      <c r="AY193" s="19" t="s">
        <v>198</v>
      </c>
      <c r="BE193" s="226">
        <f>IF(N193="základní",J193,0)</f>
        <v>0</v>
      </c>
      <c r="BF193" s="226">
        <f>IF(N193="snížená",J193,0)</f>
        <v>0</v>
      </c>
      <c r="BG193" s="226">
        <f>IF(N193="zákl. přenesená",J193,0)</f>
        <v>0</v>
      </c>
      <c r="BH193" s="226">
        <f>IF(N193="sníž. přenesená",J193,0)</f>
        <v>0</v>
      </c>
      <c r="BI193" s="226">
        <f>IF(N193="nulová",J193,0)</f>
        <v>0</v>
      </c>
      <c r="BJ193" s="19" t="s">
        <v>80</v>
      </c>
      <c r="BK193" s="226">
        <f>ROUND(I193*H193,2)</f>
        <v>0</v>
      </c>
      <c r="BL193" s="19" t="s">
        <v>302</v>
      </c>
      <c r="BM193" s="225" t="s">
        <v>588</v>
      </c>
    </row>
    <row r="194" s="13" customFormat="1">
      <c r="A194" s="13"/>
      <c r="B194" s="232"/>
      <c r="C194" s="233"/>
      <c r="D194" s="234" t="s">
        <v>218</v>
      </c>
      <c r="E194" s="235" t="s">
        <v>19</v>
      </c>
      <c r="F194" s="236" t="s">
        <v>4638</v>
      </c>
      <c r="G194" s="233"/>
      <c r="H194" s="237">
        <v>53.159999999999997</v>
      </c>
      <c r="I194" s="238"/>
      <c r="J194" s="233"/>
      <c r="K194" s="233"/>
      <c r="L194" s="239"/>
      <c r="M194" s="240"/>
      <c r="N194" s="241"/>
      <c r="O194" s="241"/>
      <c r="P194" s="241"/>
      <c r="Q194" s="241"/>
      <c r="R194" s="241"/>
      <c r="S194" s="241"/>
      <c r="T194" s="242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3" t="s">
        <v>218</v>
      </c>
      <c r="AU194" s="243" t="s">
        <v>80</v>
      </c>
      <c r="AV194" s="13" t="s">
        <v>82</v>
      </c>
      <c r="AW194" s="13" t="s">
        <v>35</v>
      </c>
      <c r="AX194" s="13" t="s">
        <v>73</v>
      </c>
      <c r="AY194" s="243" t="s">
        <v>198</v>
      </c>
    </row>
    <row r="195" s="14" customFormat="1">
      <c r="A195" s="14"/>
      <c r="B195" s="244"/>
      <c r="C195" s="245"/>
      <c r="D195" s="234" t="s">
        <v>218</v>
      </c>
      <c r="E195" s="246" t="s">
        <v>19</v>
      </c>
      <c r="F195" s="247" t="s">
        <v>233</v>
      </c>
      <c r="G195" s="245"/>
      <c r="H195" s="248">
        <v>53.159999999999997</v>
      </c>
      <c r="I195" s="249"/>
      <c r="J195" s="245"/>
      <c r="K195" s="245"/>
      <c r="L195" s="250"/>
      <c r="M195" s="251"/>
      <c r="N195" s="252"/>
      <c r="O195" s="252"/>
      <c r="P195" s="252"/>
      <c r="Q195" s="252"/>
      <c r="R195" s="252"/>
      <c r="S195" s="252"/>
      <c r="T195" s="253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54" t="s">
        <v>218</v>
      </c>
      <c r="AU195" s="254" t="s">
        <v>80</v>
      </c>
      <c r="AV195" s="14" t="s">
        <v>205</v>
      </c>
      <c r="AW195" s="14" t="s">
        <v>35</v>
      </c>
      <c r="AX195" s="14" t="s">
        <v>80</v>
      </c>
      <c r="AY195" s="254" t="s">
        <v>198</v>
      </c>
    </row>
    <row r="196" s="12" customFormat="1" ht="25.92" customHeight="1">
      <c r="A196" s="12"/>
      <c r="B196" s="198"/>
      <c r="C196" s="199"/>
      <c r="D196" s="200" t="s">
        <v>72</v>
      </c>
      <c r="E196" s="201" t="s">
        <v>4116</v>
      </c>
      <c r="F196" s="201" t="s">
        <v>4639</v>
      </c>
      <c r="G196" s="199"/>
      <c r="H196" s="199"/>
      <c r="I196" s="202"/>
      <c r="J196" s="203">
        <f>BK196</f>
        <v>0</v>
      </c>
      <c r="K196" s="199"/>
      <c r="L196" s="204"/>
      <c r="M196" s="205"/>
      <c r="N196" s="206"/>
      <c r="O196" s="206"/>
      <c r="P196" s="207">
        <f>SUM(P197:P223)</f>
        <v>0</v>
      </c>
      <c r="Q196" s="206"/>
      <c r="R196" s="207">
        <f>SUM(R197:R223)</f>
        <v>0.4539261</v>
      </c>
      <c r="S196" s="206"/>
      <c r="T196" s="208">
        <f>SUM(T197:T223)</f>
        <v>0</v>
      </c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R196" s="209" t="s">
        <v>82</v>
      </c>
      <c r="AT196" s="210" t="s">
        <v>72</v>
      </c>
      <c r="AU196" s="210" t="s">
        <v>73</v>
      </c>
      <c r="AY196" s="209" t="s">
        <v>198</v>
      </c>
      <c r="BK196" s="211">
        <f>SUM(BK197:BK223)</f>
        <v>0</v>
      </c>
    </row>
    <row r="197" s="2" customFormat="1" ht="16.5" customHeight="1">
      <c r="A197" s="40"/>
      <c r="B197" s="41"/>
      <c r="C197" s="214" t="s">
        <v>388</v>
      </c>
      <c r="D197" s="214" t="s">
        <v>200</v>
      </c>
      <c r="E197" s="215" t="s">
        <v>4640</v>
      </c>
      <c r="F197" s="216" t="s">
        <v>4641</v>
      </c>
      <c r="G197" s="217" t="s">
        <v>237</v>
      </c>
      <c r="H197" s="218">
        <v>302</v>
      </c>
      <c r="I197" s="219"/>
      <c r="J197" s="220">
        <f>ROUND(I197*H197,2)</f>
        <v>0</v>
      </c>
      <c r="K197" s="216" t="s">
        <v>19</v>
      </c>
      <c r="L197" s="46"/>
      <c r="M197" s="221" t="s">
        <v>19</v>
      </c>
      <c r="N197" s="222" t="s">
        <v>44</v>
      </c>
      <c r="O197" s="86"/>
      <c r="P197" s="223">
        <f>O197*H197</f>
        <v>0</v>
      </c>
      <c r="Q197" s="223">
        <v>0.00042999999999999999</v>
      </c>
      <c r="R197" s="223">
        <f>Q197*H197</f>
        <v>0.12986</v>
      </c>
      <c r="S197" s="223">
        <v>0</v>
      </c>
      <c r="T197" s="224">
        <f>S197*H197</f>
        <v>0</v>
      </c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R197" s="225" t="s">
        <v>302</v>
      </c>
      <c r="AT197" s="225" t="s">
        <v>200</v>
      </c>
      <c r="AU197" s="225" t="s">
        <v>80</v>
      </c>
      <c r="AY197" s="19" t="s">
        <v>198</v>
      </c>
      <c r="BE197" s="226">
        <f>IF(N197="základní",J197,0)</f>
        <v>0</v>
      </c>
      <c r="BF197" s="226">
        <f>IF(N197="snížená",J197,0)</f>
        <v>0</v>
      </c>
      <c r="BG197" s="226">
        <f>IF(N197="zákl. přenesená",J197,0)</f>
        <v>0</v>
      </c>
      <c r="BH197" s="226">
        <f>IF(N197="sníž. přenesená",J197,0)</f>
        <v>0</v>
      </c>
      <c r="BI197" s="226">
        <f>IF(N197="nulová",J197,0)</f>
        <v>0</v>
      </c>
      <c r="BJ197" s="19" t="s">
        <v>80</v>
      </c>
      <c r="BK197" s="226">
        <f>ROUND(I197*H197,2)</f>
        <v>0</v>
      </c>
      <c r="BL197" s="19" t="s">
        <v>302</v>
      </c>
      <c r="BM197" s="225" t="s">
        <v>605</v>
      </c>
    </row>
    <row r="198" s="2" customFormat="1" ht="16.5" customHeight="1">
      <c r="A198" s="40"/>
      <c r="B198" s="41"/>
      <c r="C198" s="214" t="s">
        <v>394</v>
      </c>
      <c r="D198" s="214" t="s">
        <v>200</v>
      </c>
      <c r="E198" s="215" t="s">
        <v>4642</v>
      </c>
      <c r="F198" s="216" t="s">
        <v>4643</v>
      </c>
      <c r="G198" s="217" t="s">
        <v>237</v>
      </c>
      <c r="H198" s="218">
        <v>20.66</v>
      </c>
      <c r="I198" s="219"/>
      <c r="J198" s="220">
        <f>ROUND(I198*H198,2)</f>
        <v>0</v>
      </c>
      <c r="K198" s="216" t="s">
        <v>19</v>
      </c>
      <c r="L198" s="46"/>
      <c r="M198" s="221" t="s">
        <v>19</v>
      </c>
      <c r="N198" s="222" t="s">
        <v>44</v>
      </c>
      <c r="O198" s="86"/>
      <c r="P198" s="223">
        <f>O198*H198</f>
        <v>0</v>
      </c>
      <c r="Q198" s="223">
        <v>0.00052999999999999998</v>
      </c>
      <c r="R198" s="223">
        <f>Q198*H198</f>
        <v>0.010949799999999999</v>
      </c>
      <c r="S198" s="223">
        <v>0</v>
      </c>
      <c r="T198" s="224">
        <f>S198*H198</f>
        <v>0</v>
      </c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R198" s="225" t="s">
        <v>302</v>
      </c>
      <c r="AT198" s="225" t="s">
        <v>200</v>
      </c>
      <c r="AU198" s="225" t="s">
        <v>80</v>
      </c>
      <c r="AY198" s="19" t="s">
        <v>198</v>
      </c>
      <c r="BE198" s="226">
        <f>IF(N198="základní",J198,0)</f>
        <v>0</v>
      </c>
      <c r="BF198" s="226">
        <f>IF(N198="snížená",J198,0)</f>
        <v>0</v>
      </c>
      <c r="BG198" s="226">
        <f>IF(N198="zákl. přenesená",J198,0)</f>
        <v>0</v>
      </c>
      <c r="BH198" s="226">
        <f>IF(N198="sníž. přenesená",J198,0)</f>
        <v>0</v>
      </c>
      <c r="BI198" s="226">
        <f>IF(N198="nulová",J198,0)</f>
        <v>0</v>
      </c>
      <c r="BJ198" s="19" t="s">
        <v>80</v>
      </c>
      <c r="BK198" s="226">
        <f>ROUND(I198*H198,2)</f>
        <v>0</v>
      </c>
      <c r="BL198" s="19" t="s">
        <v>302</v>
      </c>
      <c r="BM198" s="225" t="s">
        <v>619</v>
      </c>
    </row>
    <row r="199" s="2" customFormat="1" ht="16.5" customHeight="1">
      <c r="A199" s="40"/>
      <c r="B199" s="41"/>
      <c r="C199" s="214" t="s">
        <v>399</v>
      </c>
      <c r="D199" s="214" t="s">
        <v>200</v>
      </c>
      <c r="E199" s="215" t="s">
        <v>4644</v>
      </c>
      <c r="F199" s="216" t="s">
        <v>4645</v>
      </c>
      <c r="G199" s="217" t="s">
        <v>237</v>
      </c>
      <c r="H199" s="218">
        <v>11.800000000000001</v>
      </c>
      <c r="I199" s="219"/>
      <c r="J199" s="220">
        <f>ROUND(I199*H199,2)</f>
        <v>0</v>
      </c>
      <c r="K199" s="216" t="s">
        <v>19</v>
      </c>
      <c r="L199" s="46"/>
      <c r="M199" s="221" t="s">
        <v>19</v>
      </c>
      <c r="N199" s="222" t="s">
        <v>44</v>
      </c>
      <c r="O199" s="86"/>
      <c r="P199" s="223">
        <f>O199*H199</f>
        <v>0</v>
      </c>
      <c r="Q199" s="223">
        <v>0.00072999999999999996</v>
      </c>
      <c r="R199" s="223">
        <f>Q199*H199</f>
        <v>0.0086140000000000001</v>
      </c>
      <c r="S199" s="223">
        <v>0</v>
      </c>
      <c r="T199" s="224">
        <f>S199*H199</f>
        <v>0</v>
      </c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R199" s="225" t="s">
        <v>302</v>
      </c>
      <c r="AT199" s="225" t="s">
        <v>200</v>
      </c>
      <c r="AU199" s="225" t="s">
        <v>80</v>
      </c>
      <c r="AY199" s="19" t="s">
        <v>198</v>
      </c>
      <c r="BE199" s="226">
        <f>IF(N199="základní",J199,0)</f>
        <v>0</v>
      </c>
      <c r="BF199" s="226">
        <f>IF(N199="snížená",J199,0)</f>
        <v>0</v>
      </c>
      <c r="BG199" s="226">
        <f>IF(N199="zákl. přenesená",J199,0)</f>
        <v>0</v>
      </c>
      <c r="BH199" s="226">
        <f>IF(N199="sníž. přenesená",J199,0)</f>
        <v>0</v>
      </c>
      <c r="BI199" s="226">
        <f>IF(N199="nulová",J199,0)</f>
        <v>0</v>
      </c>
      <c r="BJ199" s="19" t="s">
        <v>80</v>
      </c>
      <c r="BK199" s="226">
        <f>ROUND(I199*H199,2)</f>
        <v>0</v>
      </c>
      <c r="BL199" s="19" t="s">
        <v>302</v>
      </c>
      <c r="BM199" s="225" t="s">
        <v>634</v>
      </c>
    </row>
    <row r="200" s="2" customFormat="1" ht="16.5" customHeight="1">
      <c r="A200" s="40"/>
      <c r="B200" s="41"/>
      <c r="C200" s="214" t="s">
        <v>404</v>
      </c>
      <c r="D200" s="214" t="s">
        <v>200</v>
      </c>
      <c r="E200" s="215" t="s">
        <v>4646</v>
      </c>
      <c r="F200" s="216" t="s">
        <v>4647</v>
      </c>
      <c r="G200" s="217" t="s">
        <v>237</v>
      </c>
      <c r="H200" s="218">
        <v>48.75</v>
      </c>
      <c r="I200" s="219"/>
      <c r="J200" s="220">
        <f>ROUND(I200*H200,2)</f>
        <v>0</v>
      </c>
      <c r="K200" s="216" t="s">
        <v>19</v>
      </c>
      <c r="L200" s="46"/>
      <c r="M200" s="221" t="s">
        <v>19</v>
      </c>
      <c r="N200" s="222" t="s">
        <v>44</v>
      </c>
      <c r="O200" s="86"/>
      <c r="P200" s="223">
        <f>O200*H200</f>
        <v>0</v>
      </c>
      <c r="Q200" s="223">
        <v>0.0010200000000000001</v>
      </c>
      <c r="R200" s="223">
        <f>Q200*H200</f>
        <v>0.049725000000000005</v>
      </c>
      <c r="S200" s="223">
        <v>0</v>
      </c>
      <c r="T200" s="224">
        <f>S200*H200</f>
        <v>0</v>
      </c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R200" s="225" t="s">
        <v>302</v>
      </c>
      <c r="AT200" s="225" t="s">
        <v>200</v>
      </c>
      <c r="AU200" s="225" t="s">
        <v>80</v>
      </c>
      <c r="AY200" s="19" t="s">
        <v>198</v>
      </c>
      <c r="BE200" s="226">
        <f>IF(N200="základní",J200,0)</f>
        <v>0</v>
      </c>
      <c r="BF200" s="226">
        <f>IF(N200="snížená",J200,0)</f>
        <v>0</v>
      </c>
      <c r="BG200" s="226">
        <f>IF(N200="zákl. přenesená",J200,0)</f>
        <v>0</v>
      </c>
      <c r="BH200" s="226">
        <f>IF(N200="sníž. přenesená",J200,0)</f>
        <v>0</v>
      </c>
      <c r="BI200" s="226">
        <f>IF(N200="nulová",J200,0)</f>
        <v>0</v>
      </c>
      <c r="BJ200" s="19" t="s">
        <v>80</v>
      </c>
      <c r="BK200" s="226">
        <f>ROUND(I200*H200,2)</f>
        <v>0</v>
      </c>
      <c r="BL200" s="19" t="s">
        <v>302</v>
      </c>
      <c r="BM200" s="225" t="s">
        <v>656</v>
      </c>
    </row>
    <row r="201" s="2" customFormat="1" ht="24.15" customHeight="1">
      <c r="A201" s="40"/>
      <c r="B201" s="41"/>
      <c r="C201" s="214" t="s">
        <v>411</v>
      </c>
      <c r="D201" s="214" t="s">
        <v>200</v>
      </c>
      <c r="E201" s="215" t="s">
        <v>4648</v>
      </c>
      <c r="F201" s="216" t="s">
        <v>4649</v>
      </c>
      <c r="G201" s="217" t="s">
        <v>237</v>
      </c>
      <c r="H201" s="218">
        <v>302</v>
      </c>
      <c r="I201" s="219"/>
      <c r="J201" s="220">
        <f>ROUND(I201*H201,2)</f>
        <v>0</v>
      </c>
      <c r="K201" s="216" t="s">
        <v>19</v>
      </c>
      <c r="L201" s="46"/>
      <c r="M201" s="221" t="s">
        <v>19</v>
      </c>
      <c r="N201" s="222" t="s">
        <v>44</v>
      </c>
      <c r="O201" s="86"/>
      <c r="P201" s="223">
        <f>O201*H201</f>
        <v>0</v>
      </c>
      <c r="Q201" s="223">
        <v>4.0000000000000003E-05</v>
      </c>
      <c r="R201" s="223">
        <f>Q201*H201</f>
        <v>0.012080000000000001</v>
      </c>
      <c r="S201" s="223">
        <v>0</v>
      </c>
      <c r="T201" s="224">
        <f>S201*H201</f>
        <v>0</v>
      </c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R201" s="225" t="s">
        <v>302</v>
      </c>
      <c r="AT201" s="225" t="s">
        <v>200</v>
      </c>
      <c r="AU201" s="225" t="s">
        <v>80</v>
      </c>
      <c r="AY201" s="19" t="s">
        <v>198</v>
      </c>
      <c r="BE201" s="226">
        <f>IF(N201="základní",J201,0)</f>
        <v>0</v>
      </c>
      <c r="BF201" s="226">
        <f>IF(N201="snížená",J201,0)</f>
        <v>0</v>
      </c>
      <c r="BG201" s="226">
        <f>IF(N201="zákl. přenesená",J201,0)</f>
        <v>0</v>
      </c>
      <c r="BH201" s="226">
        <f>IF(N201="sníž. přenesená",J201,0)</f>
        <v>0</v>
      </c>
      <c r="BI201" s="226">
        <f>IF(N201="nulová",J201,0)</f>
        <v>0</v>
      </c>
      <c r="BJ201" s="19" t="s">
        <v>80</v>
      </c>
      <c r="BK201" s="226">
        <f>ROUND(I201*H201,2)</f>
        <v>0</v>
      </c>
      <c r="BL201" s="19" t="s">
        <v>302</v>
      </c>
      <c r="BM201" s="225" t="s">
        <v>666</v>
      </c>
    </row>
    <row r="202" s="2" customFormat="1" ht="24.15" customHeight="1">
      <c r="A202" s="40"/>
      <c r="B202" s="41"/>
      <c r="C202" s="214" t="s">
        <v>418</v>
      </c>
      <c r="D202" s="214" t="s">
        <v>200</v>
      </c>
      <c r="E202" s="215" t="s">
        <v>4650</v>
      </c>
      <c r="F202" s="216" t="s">
        <v>4651</v>
      </c>
      <c r="G202" s="217" t="s">
        <v>237</v>
      </c>
      <c r="H202" s="218">
        <v>21</v>
      </c>
      <c r="I202" s="219"/>
      <c r="J202" s="220">
        <f>ROUND(I202*H202,2)</f>
        <v>0</v>
      </c>
      <c r="K202" s="216" t="s">
        <v>19</v>
      </c>
      <c r="L202" s="46"/>
      <c r="M202" s="221" t="s">
        <v>19</v>
      </c>
      <c r="N202" s="222" t="s">
        <v>44</v>
      </c>
      <c r="O202" s="86"/>
      <c r="P202" s="223">
        <f>O202*H202</f>
        <v>0</v>
      </c>
      <c r="Q202" s="223">
        <v>8.0000000000000007E-05</v>
      </c>
      <c r="R202" s="223">
        <f>Q202*H202</f>
        <v>0.0016800000000000001</v>
      </c>
      <c r="S202" s="223">
        <v>0</v>
      </c>
      <c r="T202" s="224">
        <f>S202*H202</f>
        <v>0</v>
      </c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R202" s="225" t="s">
        <v>302</v>
      </c>
      <c r="AT202" s="225" t="s">
        <v>200</v>
      </c>
      <c r="AU202" s="225" t="s">
        <v>80</v>
      </c>
      <c r="AY202" s="19" t="s">
        <v>198</v>
      </c>
      <c r="BE202" s="226">
        <f>IF(N202="základní",J202,0)</f>
        <v>0</v>
      </c>
      <c r="BF202" s="226">
        <f>IF(N202="snížená",J202,0)</f>
        <v>0</v>
      </c>
      <c r="BG202" s="226">
        <f>IF(N202="zákl. přenesená",J202,0)</f>
        <v>0</v>
      </c>
      <c r="BH202" s="226">
        <f>IF(N202="sníž. přenesená",J202,0)</f>
        <v>0</v>
      </c>
      <c r="BI202" s="226">
        <f>IF(N202="nulová",J202,0)</f>
        <v>0</v>
      </c>
      <c r="BJ202" s="19" t="s">
        <v>80</v>
      </c>
      <c r="BK202" s="226">
        <f>ROUND(I202*H202,2)</f>
        <v>0</v>
      </c>
      <c r="BL202" s="19" t="s">
        <v>302</v>
      </c>
      <c r="BM202" s="225" t="s">
        <v>676</v>
      </c>
    </row>
    <row r="203" s="2" customFormat="1" ht="24.15" customHeight="1">
      <c r="A203" s="40"/>
      <c r="B203" s="41"/>
      <c r="C203" s="214" t="s">
        <v>424</v>
      </c>
      <c r="D203" s="214" t="s">
        <v>200</v>
      </c>
      <c r="E203" s="215" t="s">
        <v>4652</v>
      </c>
      <c r="F203" s="216" t="s">
        <v>4653</v>
      </c>
      <c r="G203" s="217" t="s">
        <v>237</v>
      </c>
      <c r="H203" s="218">
        <v>12</v>
      </c>
      <c r="I203" s="219"/>
      <c r="J203" s="220">
        <f>ROUND(I203*H203,2)</f>
        <v>0</v>
      </c>
      <c r="K203" s="216" t="s">
        <v>19</v>
      </c>
      <c r="L203" s="46"/>
      <c r="M203" s="221" t="s">
        <v>19</v>
      </c>
      <c r="N203" s="222" t="s">
        <v>44</v>
      </c>
      <c r="O203" s="86"/>
      <c r="P203" s="223">
        <f>O203*H203</f>
        <v>0</v>
      </c>
      <c r="Q203" s="223">
        <v>6.0000000000000002E-05</v>
      </c>
      <c r="R203" s="223">
        <f>Q203*H203</f>
        <v>0.00072000000000000005</v>
      </c>
      <c r="S203" s="223">
        <v>0</v>
      </c>
      <c r="T203" s="224">
        <f>S203*H203</f>
        <v>0</v>
      </c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R203" s="225" t="s">
        <v>302</v>
      </c>
      <c r="AT203" s="225" t="s">
        <v>200</v>
      </c>
      <c r="AU203" s="225" t="s">
        <v>80</v>
      </c>
      <c r="AY203" s="19" t="s">
        <v>198</v>
      </c>
      <c r="BE203" s="226">
        <f>IF(N203="základní",J203,0)</f>
        <v>0</v>
      </c>
      <c r="BF203" s="226">
        <f>IF(N203="snížená",J203,0)</f>
        <v>0</v>
      </c>
      <c r="BG203" s="226">
        <f>IF(N203="zákl. přenesená",J203,0)</f>
        <v>0</v>
      </c>
      <c r="BH203" s="226">
        <f>IF(N203="sníž. přenesená",J203,0)</f>
        <v>0</v>
      </c>
      <c r="BI203" s="226">
        <f>IF(N203="nulová",J203,0)</f>
        <v>0</v>
      </c>
      <c r="BJ203" s="19" t="s">
        <v>80</v>
      </c>
      <c r="BK203" s="226">
        <f>ROUND(I203*H203,2)</f>
        <v>0</v>
      </c>
      <c r="BL203" s="19" t="s">
        <v>302</v>
      </c>
      <c r="BM203" s="225" t="s">
        <v>686</v>
      </c>
    </row>
    <row r="204" s="2" customFormat="1" ht="24.15" customHeight="1">
      <c r="A204" s="40"/>
      <c r="B204" s="41"/>
      <c r="C204" s="214" t="s">
        <v>430</v>
      </c>
      <c r="D204" s="214" t="s">
        <v>200</v>
      </c>
      <c r="E204" s="215" t="s">
        <v>4654</v>
      </c>
      <c r="F204" s="216" t="s">
        <v>4655</v>
      </c>
      <c r="G204" s="217" t="s">
        <v>237</v>
      </c>
      <c r="H204" s="218">
        <v>49</v>
      </c>
      <c r="I204" s="219"/>
      <c r="J204" s="220">
        <f>ROUND(I204*H204,2)</f>
        <v>0</v>
      </c>
      <c r="K204" s="216" t="s">
        <v>19</v>
      </c>
      <c r="L204" s="46"/>
      <c r="M204" s="221" t="s">
        <v>19</v>
      </c>
      <c r="N204" s="222" t="s">
        <v>44</v>
      </c>
      <c r="O204" s="86"/>
      <c r="P204" s="223">
        <f>O204*H204</f>
        <v>0</v>
      </c>
      <c r="Q204" s="223">
        <v>0.00013999999999999999</v>
      </c>
      <c r="R204" s="223">
        <f>Q204*H204</f>
        <v>0.0068599999999999998</v>
      </c>
      <c r="S204" s="223">
        <v>0</v>
      </c>
      <c r="T204" s="224">
        <f>S204*H204</f>
        <v>0</v>
      </c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R204" s="225" t="s">
        <v>302</v>
      </c>
      <c r="AT204" s="225" t="s">
        <v>200</v>
      </c>
      <c r="AU204" s="225" t="s">
        <v>80</v>
      </c>
      <c r="AY204" s="19" t="s">
        <v>198</v>
      </c>
      <c r="BE204" s="226">
        <f>IF(N204="základní",J204,0)</f>
        <v>0</v>
      </c>
      <c r="BF204" s="226">
        <f>IF(N204="snížená",J204,0)</f>
        <v>0</v>
      </c>
      <c r="BG204" s="226">
        <f>IF(N204="zákl. přenesená",J204,0)</f>
        <v>0</v>
      </c>
      <c r="BH204" s="226">
        <f>IF(N204="sníž. přenesená",J204,0)</f>
        <v>0</v>
      </c>
      <c r="BI204" s="226">
        <f>IF(N204="nulová",J204,0)</f>
        <v>0</v>
      </c>
      <c r="BJ204" s="19" t="s">
        <v>80</v>
      </c>
      <c r="BK204" s="226">
        <f>ROUND(I204*H204,2)</f>
        <v>0</v>
      </c>
      <c r="BL204" s="19" t="s">
        <v>302</v>
      </c>
      <c r="BM204" s="225" t="s">
        <v>697</v>
      </c>
    </row>
    <row r="205" s="2" customFormat="1" ht="24.15" customHeight="1">
      <c r="A205" s="40"/>
      <c r="B205" s="41"/>
      <c r="C205" s="214" t="s">
        <v>438</v>
      </c>
      <c r="D205" s="214" t="s">
        <v>200</v>
      </c>
      <c r="E205" s="215" t="s">
        <v>4656</v>
      </c>
      <c r="F205" s="216" t="s">
        <v>4657</v>
      </c>
      <c r="G205" s="217" t="s">
        <v>441</v>
      </c>
      <c r="H205" s="218">
        <v>1</v>
      </c>
      <c r="I205" s="219"/>
      <c r="J205" s="220">
        <f>ROUND(I205*H205,2)</f>
        <v>0</v>
      </c>
      <c r="K205" s="216" t="s">
        <v>19</v>
      </c>
      <c r="L205" s="46"/>
      <c r="M205" s="221" t="s">
        <v>19</v>
      </c>
      <c r="N205" s="222" t="s">
        <v>44</v>
      </c>
      <c r="O205" s="86"/>
      <c r="P205" s="223">
        <f>O205*H205</f>
        <v>0</v>
      </c>
      <c r="Q205" s="223">
        <v>0</v>
      </c>
      <c r="R205" s="223">
        <f>Q205*H205</f>
        <v>0</v>
      </c>
      <c r="S205" s="223">
        <v>0</v>
      </c>
      <c r="T205" s="224">
        <f>S205*H205</f>
        <v>0</v>
      </c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R205" s="225" t="s">
        <v>302</v>
      </c>
      <c r="AT205" s="225" t="s">
        <v>200</v>
      </c>
      <c r="AU205" s="225" t="s">
        <v>80</v>
      </c>
      <c r="AY205" s="19" t="s">
        <v>198</v>
      </c>
      <c r="BE205" s="226">
        <f>IF(N205="základní",J205,0)</f>
        <v>0</v>
      </c>
      <c r="BF205" s="226">
        <f>IF(N205="snížená",J205,0)</f>
        <v>0</v>
      </c>
      <c r="BG205" s="226">
        <f>IF(N205="zákl. přenesená",J205,0)</f>
        <v>0</v>
      </c>
      <c r="BH205" s="226">
        <f>IF(N205="sníž. přenesená",J205,0)</f>
        <v>0</v>
      </c>
      <c r="BI205" s="226">
        <f>IF(N205="nulová",J205,0)</f>
        <v>0</v>
      </c>
      <c r="BJ205" s="19" t="s">
        <v>80</v>
      </c>
      <c r="BK205" s="226">
        <f>ROUND(I205*H205,2)</f>
        <v>0</v>
      </c>
      <c r="BL205" s="19" t="s">
        <v>302</v>
      </c>
      <c r="BM205" s="225" t="s">
        <v>706</v>
      </c>
    </row>
    <row r="206" s="2" customFormat="1" ht="16.5" customHeight="1">
      <c r="A206" s="40"/>
      <c r="B206" s="41"/>
      <c r="C206" s="214" t="s">
        <v>445</v>
      </c>
      <c r="D206" s="214" t="s">
        <v>200</v>
      </c>
      <c r="E206" s="215" t="s">
        <v>4658</v>
      </c>
      <c r="F206" s="216" t="s">
        <v>4659</v>
      </c>
      <c r="G206" s="217" t="s">
        <v>441</v>
      </c>
      <c r="H206" s="218">
        <v>15</v>
      </c>
      <c r="I206" s="219"/>
      <c r="J206" s="220">
        <f>ROUND(I206*H206,2)</f>
        <v>0</v>
      </c>
      <c r="K206" s="216" t="s">
        <v>19</v>
      </c>
      <c r="L206" s="46"/>
      <c r="M206" s="221" t="s">
        <v>19</v>
      </c>
      <c r="N206" s="222" t="s">
        <v>44</v>
      </c>
      <c r="O206" s="86"/>
      <c r="P206" s="223">
        <f>O206*H206</f>
        <v>0</v>
      </c>
      <c r="Q206" s="223">
        <v>0.00017000000000000001</v>
      </c>
      <c r="R206" s="223">
        <f>Q206*H206</f>
        <v>0.0025500000000000002</v>
      </c>
      <c r="S206" s="223">
        <v>0</v>
      </c>
      <c r="T206" s="224">
        <f>S206*H206</f>
        <v>0</v>
      </c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R206" s="225" t="s">
        <v>302</v>
      </c>
      <c r="AT206" s="225" t="s">
        <v>200</v>
      </c>
      <c r="AU206" s="225" t="s">
        <v>80</v>
      </c>
      <c r="AY206" s="19" t="s">
        <v>198</v>
      </c>
      <c r="BE206" s="226">
        <f>IF(N206="základní",J206,0)</f>
        <v>0</v>
      </c>
      <c r="BF206" s="226">
        <f>IF(N206="snížená",J206,0)</f>
        <v>0</v>
      </c>
      <c r="BG206" s="226">
        <f>IF(N206="zákl. přenesená",J206,0)</f>
        <v>0</v>
      </c>
      <c r="BH206" s="226">
        <f>IF(N206="sníž. přenesená",J206,0)</f>
        <v>0</v>
      </c>
      <c r="BI206" s="226">
        <f>IF(N206="nulová",J206,0)</f>
        <v>0</v>
      </c>
      <c r="BJ206" s="19" t="s">
        <v>80</v>
      </c>
      <c r="BK206" s="226">
        <f>ROUND(I206*H206,2)</f>
        <v>0</v>
      </c>
      <c r="BL206" s="19" t="s">
        <v>302</v>
      </c>
      <c r="BM206" s="225" t="s">
        <v>716</v>
      </c>
    </row>
    <row r="207" s="2" customFormat="1" ht="16.5" customHeight="1">
      <c r="A207" s="40"/>
      <c r="B207" s="41"/>
      <c r="C207" s="214" t="s">
        <v>451</v>
      </c>
      <c r="D207" s="214" t="s">
        <v>200</v>
      </c>
      <c r="E207" s="215" t="s">
        <v>4660</v>
      </c>
      <c r="F207" s="216" t="s">
        <v>4661</v>
      </c>
      <c r="G207" s="217" t="s">
        <v>441</v>
      </c>
      <c r="H207" s="218">
        <v>5</v>
      </c>
      <c r="I207" s="219"/>
      <c r="J207" s="220">
        <f>ROUND(I207*H207,2)</f>
        <v>0</v>
      </c>
      <c r="K207" s="216" t="s">
        <v>19</v>
      </c>
      <c r="L207" s="46"/>
      <c r="M207" s="221" t="s">
        <v>19</v>
      </c>
      <c r="N207" s="222" t="s">
        <v>44</v>
      </c>
      <c r="O207" s="86"/>
      <c r="P207" s="223">
        <f>O207*H207</f>
        <v>0</v>
      </c>
      <c r="Q207" s="223">
        <v>0.00027</v>
      </c>
      <c r="R207" s="223">
        <f>Q207*H207</f>
        <v>0.0013500000000000001</v>
      </c>
      <c r="S207" s="223">
        <v>0</v>
      </c>
      <c r="T207" s="224">
        <f>S207*H207</f>
        <v>0</v>
      </c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R207" s="225" t="s">
        <v>302</v>
      </c>
      <c r="AT207" s="225" t="s">
        <v>200</v>
      </c>
      <c r="AU207" s="225" t="s">
        <v>80</v>
      </c>
      <c r="AY207" s="19" t="s">
        <v>198</v>
      </c>
      <c r="BE207" s="226">
        <f>IF(N207="základní",J207,0)</f>
        <v>0</v>
      </c>
      <c r="BF207" s="226">
        <f>IF(N207="snížená",J207,0)</f>
        <v>0</v>
      </c>
      <c r="BG207" s="226">
        <f>IF(N207="zákl. přenesená",J207,0)</f>
        <v>0</v>
      </c>
      <c r="BH207" s="226">
        <f>IF(N207="sníž. přenesená",J207,0)</f>
        <v>0</v>
      </c>
      <c r="BI207" s="226">
        <f>IF(N207="nulová",J207,0)</f>
        <v>0</v>
      </c>
      <c r="BJ207" s="19" t="s">
        <v>80</v>
      </c>
      <c r="BK207" s="226">
        <f>ROUND(I207*H207,2)</f>
        <v>0</v>
      </c>
      <c r="BL207" s="19" t="s">
        <v>302</v>
      </c>
      <c r="BM207" s="225" t="s">
        <v>726</v>
      </c>
    </row>
    <row r="208" s="2" customFormat="1" ht="16.5" customHeight="1">
      <c r="A208" s="40"/>
      <c r="B208" s="41"/>
      <c r="C208" s="214" t="s">
        <v>458</v>
      </c>
      <c r="D208" s="214" t="s">
        <v>200</v>
      </c>
      <c r="E208" s="215" t="s">
        <v>4662</v>
      </c>
      <c r="F208" s="216" t="s">
        <v>4663</v>
      </c>
      <c r="G208" s="217" t="s">
        <v>441</v>
      </c>
      <c r="H208" s="218">
        <v>5</v>
      </c>
      <c r="I208" s="219"/>
      <c r="J208" s="220">
        <f>ROUND(I208*H208,2)</f>
        <v>0</v>
      </c>
      <c r="K208" s="216" t="s">
        <v>19</v>
      </c>
      <c r="L208" s="46"/>
      <c r="M208" s="221" t="s">
        <v>19</v>
      </c>
      <c r="N208" s="222" t="s">
        <v>44</v>
      </c>
      <c r="O208" s="86"/>
      <c r="P208" s="223">
        <f>O208*H208</f>
        <v>0</v>
      </c>
      <c r="Q208" s="223">
        <v>0.00055000000000000003</v>
      </c>
      <c r="R208" s="223">
        <f>Q208*H208</f>
        <v>0.0027500000000000003</v>
      </c>
      <c r="S208" s="223">
        <v>0</v>
      </c>
      <c r="T208" s="224">
        <f>S208*H208</f>
        <v>0</v>
      </c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R208" s="225" t="s">
        <v>302</v>
      </c>
      <c r="AT208" s="225" t="s">
        <v>200</v>
      </c>
      <c r="AU208" s="225" t="s">
        <v>80</v>
      </c>
      <c r="AY208" s="19" t="s">
        <v>198</v>
      </c>
      <c r="BE208" s="226">
        <f>IF(N208="základní",J208,0)</f>
        <v>0</v>
      </c>
      <c r="BF208" s="226">
        <f>IF(N208="snížená",J208,0)</f>
        <v>0</v>
      </c>
      <c r="BG208" s="226">
        <f>IF(N208="zákl. přenesená",J208,0)</f>
        <v>0</v>
      </c>
      <c r="BH208" s="226">
        <f>IF(N208="sníž. přenesená",J208,0)</f>
        <v>0</v>
      </c>
      <c r="BI208" s="226">
        <f>IF(N208="nulová",J208,0)</f>
        <v>0</v>
      </c>
      <c r="BJ208" s="19" t="s">
        <v>80</v>
      </c>
      <c r="BK208" s="226">
        <f>ROUND(I208*H208,2)</f>
        <v>0</v>
      </c>
      <c r="BL208" s="19" t="s">
        <v>302</v>
      </c>
      <c r="BM208" s="225" t="s">
        <v>749</v>
      </c>
    </row>
    <row r="209" s="2" customFormat="1" ht="16.5" customHeight="1">
      <c r="A209" s="40"/>
      <c r="B209" s="41"/>
      <c r="C209" s="214" t="s">
        <v>464</v>
      </c>
      <c r="D209" s="214" t="s">
        <v>200</v>
      </c>
      <c r="E209" s="215" t="s">
        <v>4664</v>
      </c>
      <c r="F209" s="216" t="s">
        <v>4665</v>
      </c>
      <c r="G209" s="217" t="s">
        <v>441</v>
      </c>
      <c r="H209" s="218">
        <v>5</v>
      </c>
      <c r="I209" s="219"/>
      <c r="J209" s="220">
        <f>ROUND(I209*H209,2)</f>
        <v>0</v>
      </c>
      <c r="K209" s="216" t="s">
        <v>19</v>
      </c>
      <c r="L209" s="46"/>
      <c r="M209" s="221" t="s">
        <v>19</v>
      </c>
      <c r="N209" s="222" t="s">
        <v>44</v>
      </c>
      <c r="O209" s="86"/>
      <c r="P209" s="223">
        <f>O209*H209</f>
        <v>0</v>
      </c>
      <c r="Q209" s="223">
        <v>0.00081999999999999998</v>
      </c>
      <c r="R209" s="223">
        <f>Q209*H209</f>
        <v>0.0040999999999999995</v>
      </c>
      <c r="S209" s="223">
        <v>0</v>
      </c>
      <c r="T209" s="224">
        <f>S209*H209</f>
        <v>0</v>
      </c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R209" s="225" t="s">
        <v>302</v>
      </c>
      <c r="AT209" s="225" t="s">
        <v>200</v>
      </c>
      <c r="AU209" s="225" t="s">
        <v>80</v>
      </c>
      <c r="AY209" s="19" t="s">
        <v>198</v>
      </c>
      <c r="BE209" s="226">
        <f>IF(N209="základní",J209,0)</f>
        <v>0</v>
      </c>
      <c r="BF209" s="226">
        <f>IF(N209="snížená",J209,0)</f>
        <v>0</v>
      </c>
      <c r="BG209" s="226">
        <f>IF(N209="zákl. přenesená",J209,0)</f>
        <v>0</v>
      </c>
      <c r="BH209" s="226">
        <f>IF(N209="sníž. přenesená",J209,0)</f>
        <v>0</v>
      </c>
      <c r="BI209" s="226">
        <f>IF(N209="nulová",J209,0)</f>
        <v>0</v>
      </c>
      <c r="BJ209" s="19" t="s">
        <v>80</v>
      </c>
      <c r="BK209" s="226">
        <f>ROUND(I209*H209,2)</f>
        <v>0</v>
      </c>
      <c r="BL209" s="19" t="s">
        <v>302</v>
      </c>
      <c r="BM209" s="225" t="s">
        <v>762</v>
      </c>
    </row>
    <row r="210" s="2" customFormat="1" ht="16.5" customHeight="1">
      <c r="A210" s="40"/>
      <c r="B210" s="41"/>
      <c r="C210" s="214" t="s">
        <v>475</v>
      </c>
      <c r="D210" s="214" t="s">
        <v>200</v>
      </c>
      <c r="E210" s="215" t="s">
        <v>4666</v>
      </c>
      <c r="F210" s="216" t="s">
        <v>4667</v>
      </c>
      <c r="G210" s="217" t="s">
        <v>441</v>
      </c>
      <c r="H210" s="218">
        <v>15</v>
      </c>
      <c r="I210" s="219"/>
      <c r="J210" s="220">
        <f>ROUND(I210*H210,2)</f>
        <v>0</v>
      </c>
      <c r="K210" s="216" t="s">
        <v>19</v>
      </c>
      <c r="L210" s="46"/>
      <c r="M210" s="221" t="s">
        <v>19</v>
      </c>
      <c r="N210" s="222" t="s">
        <v>44</v>
      </c>
      <c r="O210" s="86"/>
      <c r="P210" s="223">
        <f>O210*H210</f>
        <v>0</v>
      </c>
      <c r="Q210" s="223">
        <v>4.0000000000000003E-05</v>
      </c>
      <c r="R210" s="223">
        <f>Q210*H210</f>
        <v>0.00060000000000000006</v>
      </c>
      <c r="S210" s="223">
        <v>0</v>
      </c>
      <c r="T210" s="224">
        <f>S210*H210</f>
        <v>0</v>
      </c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R210" s="225" t="s">
        <v>302</v>
      </c>
      <c r="AT210" s="225" t="s">
        <v>200</v>
      </c>
      <c r="AU210" s="225" t="s">
        <v>80</v>
      </c>
      <c r="AY210" s="19" t="s">
        <v>198</v>
      </c>
      <c r="BE210" s="226">
        <f>IF(N210="základní",J210,0)</f>
        <v>0</v>
      </c>
      <c r="BF210" s="226">
        <f>IF(N210="snížená",J210,0)</f>
        <v>0</v>
      </c>
      <c r="BG210" s="226">
        <f>IF(N210="zákl. přenesená",J210,0)</f>
        <v>0</v>
      </c>
      <c r="BH210" s="226">
        <f>IF(N210="sníž. přenesená",J210,0)</f>
        <v>0</v>
      </c>
      <c r="BI210" s="226">
        <f>IF(N210="nulová",J210,0)</f>
        <v>0</v>
      </c>
      <c r="BJ210" s="19" t="s">
        <v>80</v>
      </c>
      <c r="BK210" s="226">
        <f>ROUND(I210*H210,2)</f>
        <v>0</v>
      </c>
      <c r="BL210" s="19" t="s">
        <v>302</v>
      </c>
      <c r="BM210" s="225" t="s">
        <v>775</v>
      </c>
    </row>
    <row r="211" s="2" customFormat="1" ht="16.5" customHeight="1">
      <c r="A211" s="40"/>
      <c r="B211" s="41"/>
      <c r="C211" s="214" t="s">
        <v>482</v>
      </c>
      <c r="D211" s="214" t="s">
        <v>200</v>
      </c>
      <c r="E211" s="215" t="s">
        <v>4668</v>
      </c>
      <c r="F211" s="216" t="s">
        <v>4669</v>
      </c>
      <c r="G211" s="217" t="s">
        <v>441</v>
      </c>
      <c r="H211" s="218">
        <v>5</v>
      </c>
      <c r="I211" s="219"/>
      <c r="J211" s="220">
        <f>ROUND(I211*H211,2)</f>
        <v>0</v>
      </c>
      <c r="K211" s="216" t="s">
        <v>19</v>
      </c>
      <c r="L211" s="46"/>
      <c r="M211" s="221" t="s">
        <v>19</v>
      </c>
      <c r="N211" s="222" t="s">
        <v>44</v>
      </c>
      <c r="O211" s="86"/>
      <c r="P211" s="223">
        <f>O211*H211</f>
        <v>0</v>
      </c>
      <c r="Q211" s="223">
        <v>0</v>
      </c>
      <c r="R211" s="223">
        <f>Q211*H211</f>
        <v>0</v>
      </c>
      <c r="S211" s="223">
        <v>0</v>
      </c>
      <c r="T211" s="224">
        <f>S211*H211</f>
        <v>0</v>
      </c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R211" s="225" t="s">
        <v>302</v>
      </c>
      <c r="AT211" s="225" t="s">
        <v>200</v>
      </c>
      <c r="AU211" s="225" t="s">
        <v>80</v>
      </c>
      <c r="AY211" s="19" t="s">
        <v>198</v>
      </c>
      <c r="BE211" s="226">
        <f>IF(N211="základní",J211,0)</f>
        <v>0</v>
      </c>
      <c r="BF211" s="226">
        <f>IF(N211="snížená",J211,0)</f>
        <v>0</v>
      </c>
      <c r="BG211" s="226">
        <f>IF(N211="zákl. přenesená",J211,0)</f>
        <v>0</v>
      </c>
      <c r="BH211" s="226">
        <f>IF(N211="sníž. přenesená",J211,0)</f>
        <v>0</v>
      </c>
      <c r="BI211" s="226">
        <f>IF(N211="nulová",J211,0)</f>
        <v>0</v>
      </c>
      <c r="BJ211" s="19" t="s">
        <v>80</v>
      </c>
      <c r="BK211" s="226">
        <f>ROUND(I211*H211,2)</f>
        <v>0</v>
      </c>
      <c r="BL211" s="19" t="s">
        <v>302</v>
      </c>
      <c r="BM211" s="225" t="s">
        <v>814</v>
      </c>
    </row>
    <row r="212" s="2" customFormat="1" ht="16.5" customHeight="1">
      <c r="A212" s="40"/>
      <c r="B212" s="41"/>
      <c r="C212" s="214" t="s">
        <v>487</v>
      </c>
      <c r="D212" s="214" t="s">
        <v>200</v>
      </c>
      <c r="E212" s="215" t="s">
        <v>4670</v>
      </c>
      <c r="F212" s="216" t="s">
        <v>4671</v>
      </c>
      <c r="G212" s="217" t="s">
        <v>441</v>
      </c>
      <c r="H212" s="218">
        <v>5</v>
      </c>
      <c r="I212" s="219"/>
      <c r="J212" s="220">
        <f>ROUND(I212*H212,2)</f>
        <v>0</v>
      </c>
      <c r="K212" s="216" t="s">
        <v>19</v>
      </c>
      <c r="L212" s="46"/>
      <c r="M212" s="221" t="s">
        <v>19</v>
      </c>
      <c r="N212" s="222" t="s">
        <v>44</v>
      </c>
      <c r="O212" s="86"/>
      <c r="P212" s="223">
        <f>O212*H212</f>
        <v>0</v>
      </c>
      <c r="Q212" s="223">
        <v>0</v>
      </c>
      <c r="R212" s="223">
        <f>Q212*H212</f>
        <v>0</v>
      </c>
      <c r="S212" s="223">
        <v>0</v>
      </c>
      <c r="T212" s="224">
        <f>S212*H212</f>
        <v>0</v>
      </c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R212" s="225" t="s">
        <v>302</v>
      </c>
      <c r="AT212" s="225" t="s">
        <v>200</v>
      </c>
      <c r="AU212" s="225" t="s">
        <v>80</v>
      </c>
      <c r="AY212" s="19" t="s">
        <v>198</v>
      </c>
      <c r="BE212" s="226">
        <f>IF(N212="základní",J212,0)</f>
        <v>0</v>
      </c>
      <c r="BF212" s="226">
        <f>IF(N212="snížená",J212,0)</f>
        <v>0</v>
      </c>
      <c r="BG212" s="226">
        <f>IF(N212="zákl. přenesená",J212,0)</f>
        <v>0</v>
      </c>
      <c r="BH212" s="226">
        <f>IF(N212="sníž. přenesená",J212,0)</f>
        <v>0</v>
      </c>
      <c r="BI212" s="226">
        <f>IF(N212="nulová",J212,0)</f>
        <v>0</v>
      </c>
      <c r="BJ212" s="19" t="s">
        <v>80</v>
      </c>
      <c r="BK212" s="226">
        <f>ROUND(I212*H212,2)</f>
        <v>0</v>
      </c>
      <c r="BL212" s="19" t="s">
        <v>302</v>
      </c>
      <c r="BM212" s="225" t="s">
        <v>833</v>
      </c>
    </row>
    <row r="213" s="2" customFormat="1" ht="16.5" customHeight="1">
      <c r="A213" s="40"/>
      <c r="B213" s="41"/>
      <c r="C213" s="214" t="s">
        <v>500</v>
      </c>
      <c r="D213" s="214" t="s">
        <v>200</v>
      </c>
      <c r="E213" s="215" t="s">
        <v>4672</v>
      </c>
      <c r="F213" s="216" t="s">
        <v>4673</v>
      </c>
      <c r="G213" s="217" t="s">
        <v>441</v>
      </c>
      <c r="H213" s="218">
        <v>5</v>
      </c>
      <c r="I213" s="219"/>
      <c r="J213" s="220">
        <f>ROUND(I213*H213,2)</f>
        <v>0</v>
      </c>
      <c r="K213" s="216" t="s">
        <v>19</v>
      </c>
      <c r="L213" s="46"/>
      <c r="M213" s="221" t="s">
        <v>19</v>
      </c>
      <c r="N213" s="222" t="s">
        <v>44</v>
      </c>
      <c r="O213" s="86"/>
      <c r="P213" s="223">
        <f>O213*H213</f>
        <v>0</v>
      </c>
      <c r="Q213" s="223">
        <v>0</v>
      </c>
      <c r="R213" s="223">
        <f>Q213*H213</f>
        <v>0</v>
      </c>
      <c r="S213" s="223">
        <v>0</v>
      </c>
      <c r="T213" s="224">
        <f>S213*H213</f>
        <v>0</v>
      </c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R213" s="225" t="s">
        <v>302</v>
      </c>
      <c r="AT213" s="225" t="s">
        <v>200</v>
      </c>
      <c r="AU213" s="225" t="s">
        <v>80</v>
      </c>
      <c r="AY213" s="19" t="s">
        <v>198</v>
      </c>
      <c r="BE213" s="226">
        <f>IF(N213="základní",J213,0)</f>
        <v>0</v>
      </c>
      <c r="BF213" s="226">
        <f>IF(N213="snížená",J213,0)</f>
        <v>0</v>
      </c>
      <c r="BG213" s="226">
        <f>IF(N213="zákl. přenesená",J213,0)</f>
        <v>0</v>
      </c>
      <c r="BH213" s="226">
        <f>IF(N213="sníž. přenesená",J213,0)</f>
        <v>0</v>
      </c>
      <c r="BI213" s="226">
        <f>IF(N213="nulová",J213,0)</f>
        <v>0</v>
      </c>
      <c r="BJ213" s="19" t="s">
        <v>80</v>
      </c>
      <c r="BK213" s="226">
        <f>ROUND(I213*H213,2)</f>
        <v>0</v>
      </c>
      <c r="BL213" s="19" t="s">
        <v>302</v>
      </c>
      <c r="BM213" s="225" t="s">
        <v>846</v>
      </c>
    </row>
    <row r="214" s="2" customFormat="1" ht="16.5" customHeight="1">
      <c r="A214" s="40"/>
      <c r="B214" s="41"/>
      <c r="C214" s="214" t="s">
        <v>504</v>
      </c>
      <c r="D214" s="214" t="s">
        <v>200</v>
      </c>
      <c r="E214" s="215" t="s">
        <v>4674</v>
      </c>
      <c r="F214" s="216" t="s">
        <v>4675</v>
      </c>
      <c r="G214" s="217" t="s">
        <v>441</v>
      </c>
      <c r="H214" s="218">
        <v>4</v>
      </c>
      <c r="I214" s="219"/>
      <c r="J214" s="220">
        <f>ROUND(I214*H214,2)</f>
        <v>0</v>
      </c>
      <c r="K214" s="216" t="s">
        <v>19</v>
      </c>
      <c r="L214" s="46"/>
      <c r="M214" s="221" t="s">
        <v>19</v>
      </c>
      <c r="N214" s="222" t="s">
        <v>44</v>
      </c>
      <c r="O214" s="86"/>
      <c r="P214" s="223">
        <f>O214*H214</f>
        <v>0</v>
      </c>
      <c r="Q214" s="223">
        <v>0.00064999999999999997</v>
      </c>
      <c r="R214" s="223">
        <f>Q214*H214</f>
        <v>0.0025999999999999999</v>
      </c>
      <c r="S214" s="223">
        <v>0</v>
      </c>
      <c r="T214" s="224">
        <f>S214*H214</f>
        <v>0</v>
      </c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R214" s="225" t="s">
        <v>302</v>
      </c>
      <c r="AT214" s="225" t="s">
        <v>200</v>
      </c>
      <c r="AU214" s="225" t="s">
        <v>80</v>
      </c>
      <c r="AY214" s="19" t="s">
        <v>198</v>
      </c>
      <c r="BE214" s="226">
        <f>IF(N214="základní",J214,0)</f>
        <v>0</v>
      </c>
      <c r="BF214" s="226">
        <f>IF(N214="snížená",J214,0)</f>
        <v>0</v>
      </c>
      <c r="BG214" s="226">
        <f>IF(N214="zákl. přenesená",J214,0)</f>
        <v>0</v>
      </c>
      <c r="BH214" s="226">
        <f>IF(N214="sníž. přenesená",J214,0)</f>
        <v>0</v>
      </c>
      <c r="BI214" s="226">
        <f>IF(N214="nulová",J214,0)</f>
        <v>0</v>
      </c>
      <c r="BJ214" s="19" t="s">
        <v>80</v>
      </c>
      <c r="BK214" s="226">
        <f>ROUND(I214*H214,2)</f>
        <v>0</v>
      </c>
      <c r="BL214" s="19" t="s">
        <v>302</v>
      </c>
      <c r="BM214" s="225" t="s">
        <v>862</v>
      </c>
    </row>
    <row r="215" s="2" customFormat="1" ht="16.5" customHeight="1">
      <c r="A215" s="40"/>
      <c r="B215" s="41"/>
      <c r="C215" s="214" t="s">
        <v>508</v>
      </c>
      <c r="D215" s="214" t="s">
        <v>200</v>
      </c>
      <c r="E215" s="215" t="s">
        <v>4676</v>
      </c>
      <c r="F215" s="216" t="s">
        <v>4677</v>
      </c>
      <c r="G215" s="217" t="s">
        <v>441</v>
      </c>
      <c r="H215" s="218">
        <v>30</v>
      </c>
      <c r="I215" s="219"/>
      <c r="J215" s="220">
        <f>ROUND(I215*H215,2)</f>
        <v>0</v>
      </c>
      <c r="K215" s="216" t="s">
        <v>19</v>
      </c>
      <c r="L215" s="46"/>
      <c r="M215" s="221" t="s">
        <v>19</v>
      </c>
      <c r="N215" s="222" t="s">
        <v>44</v>
      </c>
      <c r="O215" s="86"/>
      <c r="P215" s="223">
        <f>O215*H215</f>
        <v>0</v>
      </c>
      <c r="Q215" s="223">
        <v>0.0071199999999999996</v>
      </c>
      <c r="R215" s="223">
        <f>Q215*H215</f>
        <v>0.21359999999999998</v>
      </c>
      <c r="S215" s="223">
        <v>0</v>
      </c>
      <c r="T215" s="224">
        <f>S215*H215</f>
        <v>0</v>
      </c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R215" s="225" t="s">
        <v>302</v>
      </c>
      <c r="AT215" s="225" t="s">
        <v>200</v>
      </c>
      <c r="AU215" s="225" t="s">
        <v>80</v>
      </c>
      <c r="AY215" s="19" t="s">
        <v>198</v>
      </c>
      <c r="BE215" s="226">
        <f>IF(N215="základní",J215,0)</f>
        <v>0</v>
      </c>
      <c r="BF215" s="226">
        <f>IF(N215="snížená",J215,0)</f>
        <v>0</v>
      </c>
      <c r="BG215" s="226">
        <f>IF(N215="zákl. přenesená",J215,0)</f>
        <v>0</v>
      </c>
      <c r="BH215" s="226">
        <f>IF(N215="sníž. přenesená",J215,0)</f>
        <v>0</v>
      </c>
      <c r="BI215" s="226">
        <f>IF(N215="nulová",J215,0)</f>
        <v>0</v>
      </c>
      <c r="BJ215" s="19" t="s">
        <v>80</v>
      </c>
      <c r="BK215" s="226">
        <f>ROUND(I215*H215,2)</f>
        <v>0</v>
      </c>
      <c r="BL215" s="19" t="s">
        <v>302</v>
      </c>
      <c r="BM215" s="225" t="s">
        <v>873</v>
      </c>
    </row>
    <row r="216" s="2" customFormat="1" ht="21.75" customHeight="1">
      <c r="A216" s="40"/>
      <c r="B216" s="41"/>
      <c r="C216" s="214" t="s">
        <v>512</v>
      </c>
      <c r="D216" s="214" t="s">
        <v>200</v>
      </c>
      <c r="E216" s="215" t="s">
        <v>4678</v>
      </c>
      <c r="F216" s="216" t="s">
        <v>4679</v>
      </c>
      <c r="G216" s="217" t="s">
        <v>237</v>
      </c>
      <c r="H216" s="218">
        <v>350.73000000000002</v>
      </c>
      <c r="I216" s="219"/>
      <c r="J216" s="220">
        <f>ROUND(I216*H216,2)</f>
        <v>0</v>
      </c>
      <c r="K216" s="216" t="s">
        <v>19</v>
      </c>
      <c r="L216" s="46"/>
      <c r="M216" s="221" t="s">
        <v>19</v>
      </c>
      <c r="N216" s="222" t="s">
        <v>44</v>
      </c>
      <c r="O216" s="86"/>
      <c r="P216" s="223">
        <f>O216*H216</f>
        <v>0</v>
      </c>
      <c r="Q216" s="223">
        <v>1.0000000000000001E-05</v>
      </c>
      <c r="R216" s="223">
        <f>Q216*H216</f>
        <v>0.0035073000000000005</v>
      </c>
      <c r="S216" s="223">
        <v>0</v>
      </c>
      <c r="T216" s="224">
        <f>S216*H216</f>
        <v>0</v>
      </c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R216" s="225" t="s">
        <v>302</v>
      </c>
      <c r="AT216" s="225" t="s">
        <v>200</v>
      </c>
      <c r="AU216" s="225" t="s">
        <v>80</v>
      </c>
      <c r="AY216" s="19" t="s">
        <v>198</v>
      </c>
      <c r="BE216" s="226">
        <f>IF(N216="základní",J216,0)</f>
        <v>0</v>
      </c>
      <c r="BF216" s="226">
        <f>IF(N216="snížená",J216,0)</f>
        <v>0</v>
      </c>
      <c r="BG216" s="226">
        <f>IF(N216="zákl. přenesená",J216,0)</f>
        <v>0</v>
      </c>
      <c r="BH216" s="226">
        <f>IF(N216="sníž. přenesená",J216,0)</f>
        <v>0</v>
      </c>
      <c r="BI216" s="226">
        <f>IF(N216="nulová",J216,0)</f>
        <v>0</v>
      </c>
      <c r="BJ216" s="19" t="s">
        <v>80</v>
      </c>
      <c r="BK216" s="226">
        <f>ROUND(I216*H216,2)</f>
        <v>0</v>
      </c>
      <c r="BL216" s="19" t="s">
        <v>302</v>
      </c>
      <c r="BM216" s="225" t="s">
        <v>883</v>
      </c>
    </row>
    <row r="217" s="2" customFormat="1" ht="16.5" customHeight="1">
      <c r="A217" s="40"/>
      <c r="B217" s="41"/>
      <c r="C217" s="214" t="s">
        <v>517</v>
      </c>
      <c r="D217" s="214" t="s">
        <v>200</v>
      </c>
      <c r="E217" s="215" t="s">
        <v>4680</v>
      </c>
      <c r="F217" s="216" t="s">
        <v>4681</v>
      </c>
      <c r="G217" s="217" t="s">
        <v>441</v>
      </c>
      <c r="H217" s="218">
        <v>3</v>
      </c>
      <c r="I217" s="219"/>
      <c r="J217" s="220">
        <f>ROUND(I217*H217,2)</f>
        <v>0</v>
      </c>
      <c r="K217" s="216" t="s">
        <v>19</v>
      </c>
      <c r="L217" s="46"/>
      <c r="M217" s="221" t="s">
        <v>19</v>
      </c>
      <c r="N217" s="222" t="s">
        <v>44</v>
      </c>
      <c r="O217" s="86"/>
      <c r="P217" s="223">
        <f>O217*H217</f>
        <v>0</v>
      </c>
      <c r="Q217" s="223">
        <v>0</v>
      </c>
      <c r="R217" s="223">
        <f>Q217*H217</f>
        <v>0</v>
      </c>
      <c r="S217" s="223">
        <v>0</v>
      </c>
      <c r="T217" s="224">
        <f>S217*H217</f>
        <v>0</v>
      </c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R217" s="225" t="s">
        <v>302</v>
      </c>
      <c r="AT217" s="225" t="s">
        <v>200</v>
      </c>
      <c r="AU217" s="225" t="s">
        <v>80</v>
      </c>
      <c r="AY217" s="19" t="s">
        <v>198</v>
      </c>
      <c r="BE217" s="226">
        <f>IF(N217="základní",J217,0)</f>
        <v>0</v>
      </c>
      <c r="BF217" s="226">
        <f>IF(N217="snížená",J217,0)</f>
        <v>0</v>
      </c>
      <c r="BG217" s="226">
        <f>IF(N217="zákl. přenesená",J217,0)</f>
        <v>0</v>
      </c>
      <c r="BH217" s="226">
        <f>IF(N217="sníž. přenesená",J217,0)</f>
        <v>0</v>
      </c>
      <c r="BI217" s="226">
        <f>IF(N217="nulová",J217,0)</f>
        <v>0</v>
      </c>
      <c r="BJ217" s="19" t="s">
        <v>80</v>
      </c>
      <c r="BK217" s="226">
        <f>ROUND(I217*H217,2)</f>
        <v>0</v>
      </c>
      <c r="BL217" s="19" t="s">
        <v>302</v>
      </c>
      <c r="BM217" s="225" t="s">
        <v>897</v>
      </c>
    </row>
    <row r="218" s="2" customFormat="1" ht="16.5" customHeight="1">
      <c r="A218" s="40"/>
      <c r="B218" s="41"/>
      <c r="C218" s="214" t="s">
        <v>551</v>
      </c>
      <c r="D218" s="214" t="s">
        <v>200</v>
      </c>
      <c r="E218" s="215" t="s">
        <v>4682</v>
      </c>
      <c r="F218" s="216" t="s">
        <v>4683</v>
      </c>
      <c r="G218" s="217" t="s">
        <v>441</v>
      </c>
      <c r="H218" s="218">
        <v>3</v>
      </c>
      <c r="I218" s="219"/>
      <c r="J218" s="220">
        <f>ROUND(I218*H218,2)</f>
        <v>0</v>
      </c>
      <c r="K218" s="216" t="s">
        <v>19</v>
      </c>
      <c r="L218" s="46"/>
      <c r="M218" s="221" t="s">
        <v>19</v>
      </c>
      <c r="N218" s="222" t="s">
        <v>44</v>
      </c>
      <c r="O218" s="86"/>
      <c r="P218" s="223">
        <f>O218*H218</f>
        <v>0</v>
      </c>
      <c r="Q218" s="223">
        <v>0</v>
      </c>
      <c r="R218" s="223">
        <f>Q218*H218</f>
        <v>0</v>
      </c>
      <c r="S218" s="223">
        <v>0</v>
      </c>
      <c r="T218" s="224">
        <f>S218*H218</f>
        <v>0</v>
      </c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R218" s="225" t="s">
        <v>302</v>
      </c>
      <c r="AT218" s="225" t="s">
        <v>200</v>
      </c>
      <c r="AU218" s="225" t="s">
        <v>80</v>
      </c>
      <c r="AY218" s="19" t="s">
        <v>198</v>
      </c>
      <c r="BE218" s="226">
        <f>IF(N218="základní",J218,0)</f>
        <v>0</v>
      </c>
      <c r="BF218" s="226">
        <f>IF(N218="snížená",J218,0)</f>
        <v>0</v>
      </c>
      <c r="BG218" s="226">
        <f>IF(N218="zákl. přenesená",J218,0)</f>
        <v>0</v>
      </c>
      <c r="BH218" s="226">
        <f>IF(N218="sníž. přenesená",J218,0)</f>
        <v>0</v>
      </c>
      <c r="BI218" s="226">
        <f>IF(N218="nulová",J218,0)</f>
        <v>0</v>
      </c>
      <c r="BJ218" s="19" t="s">
        <v>80</v>
      </c>
      <c r="BK218" s="226">
        <f>ROUND(I218*H218,2)</f>
        <v>0</v>
      </c>
      <c r="BL218" s="19" t="s">
        <v>302</v>
      </c>
      <c r="BM218" s="225" t="s">
        <v>911</v>
      </c>
    </row>
    <row r="219" s="2" customFormat="1" ht="16.5" customHeight="1">
      <c r="A219" s="40"/>
      <c r="B219" s="41"/>
      <c r="C219" s="214" t="s">
        <v>560</v>
      </c>
      <c r="D219" s="214" t="s">
        <v>200</v>
      </c>
      <c r="E219" s="215" t="s">
        <v>4684</v>
      </c>
      <c r="F219" s="216" t="s">
        <v>4685</v>
      </c>
      <c r="G219" s="217" t="s">
        <v>441</v>
      </c>
      <c r="H219" s="218">
        <v>2</v>
      </c>
      <c r="I219" s="219"/>
      <c r="J219" s="220">
        <f>ROUND(I219*H219,2)</f>
        <v>0</v>
      </c>
      <c r="K219" s="216" t="s">
        <v>19</v>
      </c>
      <c r="L219" s="46"/>
      <c r="M219" s="221" t="s">
        <v>19</v>
      </c>
      <c r="N219" s="222" t="s">
        <v>44</v>
      </c>
      <c r="O219" s="86"/>
      <c r="P219" s="223">
        <f>O219*H219</f>
        <v>0</v>
      </c>
      <c r="Q219" s="223">
        <v>0.00084999999999999995</v>
      </c>
      <c r="R219" s="223">
        <f>Q219*H219</f>
        <v>0.0016999999999999999</v>
      </c>
      <c r="S219" s="223">
        <v>0</v>
      </c>
      <c r="T219" s="224">
        <f>S219*H219</f>
        <v>0</v>
      </c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R219" s="225" t="s">
        <v>302</v>
      </c>
      <c r="AT219" s="225" t="s">
        <v>200</v>
      </c>
      <c r="AU219" s="225" t="s">
        <v>80</v>
      </c>
      <c r="AY219" s="19" t="s">
        <v>198</v>
      </c>
      <c r="BE219" s="226">
        <f>IF(N219="základní",J219,0)</f>
        <v>0</v>
      </c>
      <c r="BF219" s="226">
        <f>IF(N219="snížená",J219,0)</f>
        <v>0</v>
      </c>
      <c r="BG219" s="226">
        <f>IF(N219="zákl. přenesená",J219,0)</f>
        <v>0</v>
      </c>
      <c r="BH219" s="226">
        <f>IF(N219="sníž. přenesená",J219,0)</f>
        <v>0</v>
      </c>
      <c r="BI219" s="226">
        <f>IF(N219="nulová",J219,0)</f>
        <v>0</v>
      </c>
      <c r="BJ219" s="19" t="s">
        <v>80</v>
      </c>
      <c r="BK219" s="226">
        <f>ROUND(I219*H219,2)</f>
        <v>0</v>
      </c>
      <c r="BL219" s="19" t="s">
        <v>302</v>
      </c>
      <c r="BM219" s="225" t="s">
        <v>951</v>
      </c>
    </row>
    <row r="220" s="2" customFormat="1" ht="16.5" customHeight="1">
      <c r="A220" s="40"/>
      <c r="B220" s="41"/>
      <c r="C220" s="214" t="s">
        <v>569</v>
      </c>
      <c r="D220" s="214" t="s">
        <v>200</v>
      </c>
      <c r="E220" s="215" t="s">
        <v>4686</v>
      </c>
      <c r="F220" s="216" t="s">
        <v>4687</v>
      </c>
      <c r="G220" s="217" t="s">
        <v>441</v>
      </c>
      <c r="H220" s="218">
        <v>1</v>
      </c>
      <c r="I220" s="219"/>
      <c r="J220" s="220">
        <f>ROUND(I220*H220,2)</f>
        <v>0</v>
      </c>
      <c r="K220" s="216" t="s">
        <v>19</v>
      </c>
      <c r="L220" s="46"/>
      <c r="M220" s="221" t="s">
        <v>19</v>
      </c>
      <c r="N220" s="222" t="s">
        <v>44</v>
      </c>
      <c r="O220" s="86"/>
      <c r="P220" s="223">
        <f>O220*H220</f>
        <v>0</v>
      </c>
      <c r="Q220" s="223">
        <v>0</v>
      </c>
      <c r="R220" s="223">
        <f>Q220*H220</f>
        <v>0</v>
      </c>
      <c r="S220" s="223">
        <v>0</v>
      </c>
      <c r="T220" s="224">
        <f>S220*H220</f>
        <v>0</v>
      </c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R220" s="225" t="s">
        <v>302</v>
      </c>
      <c r="AT220" s="225" t="s">
        <v>200</v>
      </c>
      <c r="AU220" s="225" t="s">
        <v>80</v>
      </c>
      <c r="AY220" s="19" t="s">
        <v>198</v>
      </c>
      <c r="BE220" s="226">
        <f>IF(N220="základní",J220,0)</f>
        <v>0</v>
      </c>
      <c r="BF220" s="226">
        <f>IF(N220="snížená",J220,0)</f>
        <v>0</v>
      </c>
      <c r="BG220" s="226">
        <f>IF(N220="zákl. přenesená",J220,0)</f>
        <v>0</v>
      </c>
      <c r="BH220" s="226">
        <f>IF(N220="sníž. přenesená",J220,0)</f>
        <v>0</v>
      </c>
      <c r="BI220" s="226">
        <f>IF(N220="nulová",J220,0)</f>
        <v>0</v>
      </c>
      <c r="BJ220" s="19" t="s">
        <v>80</v>
      </c>
      <c r="BK220" s="226">
        <f>ROUND(I220*H220,2)</f>
        <v>0</v>
      </c>
      <c r="BL220" s="19" t="s">
        <v>302</v>
      </c>
      <c r="BM220" s="225" t="s">
        <v>979</v>
      </c>
    </row>
    <row r="221" s="2" customFormat="1" ht="16.5" customHeight="1">
      <c r="A221" s="40"/>
      <c r="B221" s="41"/>
      <c r="C221" s="214" t="s">
        <v>574</v>
      </c>
      <c r="D221" s="214" t="s">
        <v>200</v>
      </c>
      <c r="E221" s="215" t="s">
        <v>4688</v>
      </c>
      <c r="F221" s="216" t="s">
        <v>4689</v>
      </c>
      <c r="G221" s="217" t="s">
        <v>2162</v>
      </c>
      <c r="H221" s="218">
        <v>1</v>
      </c>
      <c r="I221" s="219"/>
      <c r="J221" s="220">
        <f>ROUND(I221*H221,2)</f>
        <v>0</v>
      </c>
      <c r="K221" s="216" t="s">
        <v>19</v>
      </c>
      <c r="L221" s="46"/>
      <c r="M221" s="221" t="s">
        <v>19</v>
      </c>
      <c r="N221" s="222" t="s">
        <v>44</v>
      </c>
      <c r="O221" s="86"/>
      <c r="P221" s="223">
        <f>O221*H221</f>
        <v>0</v>
      </c>
      <c r="Q221" s="223">
        <v>0.00013999999999999999</v>
      </c>
      <c r="R221" s="223">
        <f>Q221*H221</f>
        <v>0.00013999999999999999</v>
      </c>
      <c r="S221" s="223">
        <v>0</v>
      </c>
      <c r="T221" s="224">
        <f>S221*H221</f>
        <v>0</v>
      </c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R221" s="225" t="s">
        <v>302</v>
      </c>
      <c r="AT221" s="225" t="s">
        <v>200</v>
      </c>
      <c r="AU221" s="225" t="s">
        <v>80</v>
      </c>
      <c r="AY221" s="19" t="s">
        <v>198</v>
      </c>
      <c r="BE221" s="226">
        <f>IF(N221="základní",J221,0)</f>
        <v>0</v>
      </c>
      <c r="BF221" s="226">
        <f>IF(N221="snížená",J221,0)</f>
        <v>0</v>
      </c>
      <c r="BG221" s="226">
        <f>IF(N221="zákl. přenesená",J221,0)</f>
        <v>0</v>
      </c>
      <c r="BH221" s="226">
        <f>IF(N221="sníž. přenesená",J221,0)</f>
        <v>0</v>
      </c>
      <c r="BI221" s="226">
        <f>IF(N221="nulová",J221,0)</f>
        <v>0</v>
      </c>
      <c r="BJ221" s="19" t="s">
        <v>80</v>
      </c>
      <c r="BK221" s="226">
        <f>ROUND(I221*H221,2)</f>
        <v>0</v>
      </c>
      <c r="BL221" s="19" t="s">
        <v>302</v>
      </c>
      <c r="BM221" s="225" t="s">
        <v>992</v>
      </c>
    </row>
    <row r="222" s="2" customFormat="1" ht="16.5" customHeight="1">
      <c r="A222" s="40"/>
      <c r="B222" s="41"/>
      <c r="C222" s="214" t="s">
        <v>583</v>
      </c>
      <c r="D222" s="214" t="s">
        <v>200</v>
      </c>
      <c r="E222" s="215" t="s">
        <v>4690</v>
      </c>
      <c r="F222" s="216" t="s">
        <v>4691</v>
      </c>
      <c r="G222" s="217" t="s">
        <v>441</v>
      </c>
      <c r="H222" s="218">
        <v>1</v>
      </c>
      <c r="I222" s="219"/>
      <c r="J222" s="220">
        <f>ROUND(I222*H222,2)</f>
        <v>0</v>
      </c>
      <c r="K222" s="216" t="s">
        <v>19</v>
      </c>
      <c r="L222" s="46"/>
      <c r="M222" s="221" t="s">
        <v>19</v>
      </c>
      <c r="N222" s="222" t="s">
        <v>44</v>
      </c>
      <c r="O222" s="86"/>
      <c r="P222" s="223">
        <f>O222*H222</f>
        <v>0</v>
      </c>
      <c r="Q222" s="223">
        <v>0.00027</v>
      </c>
      <c r="R222" s="223">
        <f>Q222*H222</f>
        <v>0.00027</v>
      </c>
      <c r="S222" s="223">
        <v>0</v>
      </c>
      <c r="T222" s="224">
        <f>S222*H222</f>
        <v>0</v>
      </c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R222" s="225" t="s">
        <v>302</v>
      </c>
      <c r="AT222" s="225" t="s">
        <v>200</v>
      </c>
      <c r="AU222" s="225" t="s">
        <v>80</v>
      </c>
      <c r="AY222" s="19" t="s">
        <v>198</v>
      </c>
      <c r="BE222" s="226">
        <f>IF(N222="základní",J222,0)</f>
        <v>0</v>
      </c>
      <c r="BF222" s="226">
        <f>IF(N222="snížená",J222,0)</f>
        <v>0</v>
      </c>
      <c r="BG222" s="226">
        <f>IF(N222="zákl. přenesená",J222,0)</f>
        <v>0</v>
      </c>
      <c r="BH222" s="226">
        <f>IF(N222="sníž. přenesená",J222,0)</f>
        <v>0</v>
      </c>
      <c r="BI222" s="226">
        <f>IF(N222="nulová",J222,0)</f>
        <v>0</v>
      </c>
      <c r="BJ222" s="19" t="s">
        <v>80</v>
      </c>
      <c r="BK222" s="226">
        <f>ROUND(I222*H222,2)</f>
        <v>0</v>
      </c>
      <c r="BL222" s="19" t="s">
        <v>302</v>
      </c>
      <c r="BM222" s="225" t="s">
        <v>1005</v>
      </c>
    </row>
    <row r="223" s="2" customFormat="1" ht="24.15" customHeight="1">
      <c r="A223" s="40"/>
      <c r="B223" s="41"/>
      <c r="C223" s="214" t="s">
        <v>588</v>
      </c>
      <c r="D223" s="214" t="s">
        <v>200</v>
      </c>
      <c r="E223" s="215" t="s">
        <v>4692</v>
      </c>
      <c r="F223" s="216" t="s">
        <v>4693</v>
      </c>
      <c r="G223" s="217" t="s">
        <v>441</v>
      </c>
      <c r="H223" s="218">
        <v>1</v>
      </c>
      <c r="I223" s="219"/>
      <c r="J223" s="220">
        <f>ROUND(I223*H223,2)</f>
        <v>0</v>
      </c>
      <c r="K223" s="216" t="s">
        <v>19</v>
      </c>
      <c r="L223" s="46"/>
      <c r="M223" s="221" t="s">
        <v>19</v>
      </c>
      <c r="N223" s="222" t="s">
        <v>44</v>
      </c>
      <c r="O223" s="86"/>
      <c r="P223" s="223">
        <f>O223*H223</f>
        <v>0</v>
      </c>
      <c r="Q223" s="223">
        <v>0.00027</v>
      </c>
      <c r="R223" s="223">
        <f>Q223*H223</f>
        <v>0.00027</v>
      </c>
      <c r="S223" s="223">
        <v>0</v>
      </c>
      <c r="T223" s="224">
        <f>S223*H223</f>
        <v>0</v>
      </c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R223" s="225" t="s">
        <v>302</v>
      </c>
      <c r="AT223" s="225" t="s">
        <v>200</v>
      </c>
      <c r="AU223" s="225" t="s">
        <v>80</v>
      </c>
      <c r="AY223" s="19" t="s">
        <v>198</v>
      </c>
      <c r="BE223" s="226">
        <f>IF(N223="základní",J223,0)</f>
        <v>0</v>
      </c>
      <c r="BF223" s="226">
        <f>IF(N223="snížená",J223,0)</f>
        <v>0</v>
      </c>
      <c r="BG223" s="226">
        <f>IF(N223="zákl. přenesená",J223,0)</f>
        <v>0</v>
      </c>
      <c r="BH223" s="226">
        <f>IF(N223="sníž. přenesená",J223,0)</f>
        <v>0</v>
      </c>
      <c r="BI223" s="226">
        <f>IF(N223="nulová",J223,0)</f>
        <v>0</v>
      </c>
      <c r="BJ223" s="19" t="s">
        <v>80</v>
      </c>
      <c r="BK223" s="226">
        <f>ROUND(I223*H223,2)</f>
        <v>0</v>
      </c>
      <c r="BL223" s="19" t="s">
        <v>302</v>
      </c>
      <c r="BM223" s="225" t="s">
        <v>1016</v>
      </c>
    </row>
    <row r="224" s="12" customFormat="1" ht="25.92" customHeight="1">
      <c r="A224" s="12"/>
      <c r="B224" s="198"/>
      <c r="C224" s="199"/>
      <c r="D224" s="200" t="s">
        <v>72</v>
      </c>
      <c r="E224" s="201" t="s">
        <v>4694</v>
      </c>
      <c r="F224" s="201" t="s">
        <v>4695</v>
      </c>
      <c r="G224" s="199"/>
      <c r="H224" s="199"/>
      <c r="I224" s="202"/>
      <c r="J224" s="203">
        <f>BK224</f>
        <v>0</v>
      </c>
      <c r="K224" s="199"/>
      <c r="L224" s="204"/>
      <c r="M224" s="205"/>
      <c r="N224" s="206"/>
      <c r="O224" s="206"/>
      <c r="P224" s="207">
        <f>SUM(P225:P246)</f>
        <v>0</v>
      </c>
      <c r="Q224" s="206"/>
      <c r="R224" s="207">
        <f>SUM(R225:R246)</f>
        <v>0.18260000000000001</v>
      </c>
      <c r="S224" s="206"/>
      <c r="T224" s="208">
        <f>SUM(T225:T246)</f>
        <v>0</v>
      </c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R224" s="209" t="s">
        <v>82</v>
      </c>
      <c r="AT224" s="210" t="s">
        <v>72</v>
      </c>
      <c r="AU224" s="210" t="s">
        <v>73</v>
      </c>
      <c r="AY224" s="209" t="s">
        <v>198</v>
      </c>
      <c r="BK224" s="211">
        <f>SUM(BK225:BK246)</f>
        <v>0</v>
      </c>
    </row>
    <row r="225" s="2" customFormat="1" ht="16.5" customHeight="1">
      <c r="A225" s="40"/>
      <c r="B225" s="41"/>
      <c r="C225" s="214" t="s">
        <v>600</v>
      </c>
      <c r="D225" s="214" t="s">
        <v>200</v>
      </c>
      <c r="E225" s="215" t="s">
        <v>4696</v>
      </c>
      <c r="F225" s="216" t="s">
        <v>4697</v>
      </c>
      <c r="G225" s="217" t="s">
        <v>4236</v>
      </c>
      <c r="H225" s="218">
        <v>5</v>
      </c>
      <c r="I225" s="219"/>
      <c r="J225" s="220">
        <f>ROUND(I225*H225,2)</f>
        <v>0</v>
      </c>
      <c r="K225" s="216" t="s">
        <v>19</v>
      </c>
      <c r="L225" s="46"/>
      <c r="M225" s="221" t="s">
        <v>19</v>
      </c>
      <c r="N225" s="222" t="s">
        <v>44</v>
      </c>
      <c r="O225" s="86"/>
      <c r="P225" s="223">
        <f>O225*H225</f>
        <v>0</v>
      </c>
      <c r="Q225" s="223">
        <v>0.00088999999999999995</v>
      </c>
      <c r="R225" s="223">
        <f>Q225*H225</f>
        <v>0.00445</v>
      </c>
      <c r="S225" s="223">
        <v>0</v>
      </c>
      <c r="T225" s="224">
        <f>S225*H225</f>
        <v>0</v>
      </c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R225" s="225" t="s">
        <v>302</v>
      </c>
      <c r="AT225" s="225" t="s">
        <v>200</v>
      </c>
      <c r="AU225" s="225" t="s">
        <v>80</v>
      </c>
      <c r="AY225" s="19" t="s">
        <v>198</v>
      </c>
      <c r="BE225" s="226">
        <f>IF(N225="základní",J225,0)</f>
        <v>0</v>
      </c>
      <c r="BF225" s="226">
        <f>IF(N225="snížená",J225,0)</f>
        <v>0</v>
      </c>
      <c r="BG225" s="226">
        <f>IF(N225="zákl. přenesená",J225,0)</f>
        <v>0</v>
      </c>
      <c r="BH225" s="226">
        <f>IF(N225="sníž. přenesená",J225,0)</f>
        <v>0</v>
      </c>
      <c r="BI225" s="226">
        <f>IF(N225="nulová",J225,0)</f>
        <v>0</v>
      </c>
      <c r="BJ225" s="19" t="s">
        <v>80</v>
      </c>
      <c r="BK225" s="226">
        <f>ROUND(I225*H225,2)</f>
        <v>0</v>
      </c>
      <c r="BL225" s="19" t="s">
        <v>302</v>
      </c>
      <c r="BM225" s="225" t="s">
        <v>1037</v>
      </c>
    </row>
    <row r="226" s="2" customFormat="1" ht="16.5" customHeight="1">
      <c r="A226" s="40"/>
      <c r="B226" s="41"/>
      <c r="C226" s="214" t="s">
        <v>605</v>
      </c>
      <c r="D226" s="214" t="s">
        <v>200</v>
      </c>
      <c r="E226" s="215" t="s">
        <v>4698</v>
      </c>
      <c r="F226" s="216" t="s">
        <v>4699</v>
      </c>
      <c r="G226" s="217" t="s">
        <v>441</v>
      </c>
      <c r="H226" s="218">
        <v>1</v>
      </c>
      <c r="I226" s="219"/>
      <c r="J226" s="220">
        <f>ROUND(I226*H226,2)</f>
        <v>0</v>
      </c>
      <c r="K226" s="216" t="s">
        <v>19</v>
      </c>
      <c r="L226" s="46"/>
      <c r="M226" s="221" t="s">
        <v>19</v>
      </c>
      <c r="N226" s="222" t="s">
        <v>44</v>
      </c>
      <c r="O226" s="86"/>
      <c r="P226" s="223">
        <f>O226*H226</f>
        <v>0</v>
      </c>
      <c r="Q226" s="223">
        <v>0.027810000000000001</v>
      </c>
      <c r="R226" s="223">
        <f>Q226*H226</f>
        <v>0.027810000000000001</v>
      </c>
      <c r="S226" s="223">
        <v>0</v>
      </c>
      <c r="T226" s="224">
        <f>S226*H226</f>
        <v>0</v>
      </c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R226" s="225" t="s">
        <v>302</v>
      </c>
      <c r="AT226" s="225" t="s">
        <v>200</v>
      </c>
      <c r="AU226" s="225" t="s">
        <v>80</v>
      </c>
      <c r="AY226" s="19" t="s">
        <v>198</v>
      </c>
      <c r="BE226" s="226">
        <f>IF(N226="základní",J226,0)</f>
        <v>0</v>
      </c>
      <c r="BF226" s="226">
        <f>IF(N226="snížená",J226,0)</f>
        <v>0</v>
      </c>
      <c r="BG226" s="226">
        <f>IF(N226="zákl. přenesená",J226,0)</f>
        <v>0</v>
      </c>
      <c r="BH226" s="226">
        <f>IF(N226="sníž. přenesená",J226,0)</f>
        <v>0</v>
      </c>
      <c r="BI226" s="226">
        <f>IF(N226="nulová",J226,0)</f>
        <v>0</v>
      </c>
      <c r="BJ226" s="19" t="s">
        <v>80</v>
      </c>
      <c r="BK226" s="226">
        <f>ROUND(I226*H226,2)</f>
        <v>0</v>
      </c>
      <c r="BL226" s="19" t="s">
        <v>302</v>
      </c>
      <c r="BM226" s="225" t="s">
        <v>4700</v>
      </c>
    </row>
    <row r="227" s="2" customFormat="1">
      <c r="A227" s="40"/>
      <c r="B227" s="41"/>
      <c r="C227" s="42"/>
      <c r="D227" s="234" t="s">
        <v>780</v>
      </c>
      <c r="E227" s="42"/>
      <c r="F227" s="275" t="s">
        <v>4701</v>
      </c>
      <c r="G227" s="42"/>
      <c r="H227" s="42"/>
      <c r="I227" s="229"/>
      <c r="J227" s="42"/>
      <c r="K227" s="42"/>
      <c r="L227" s="46"/>
      <c r="M227" s="230"/>
      <c r="N227" s="231"/>
      <c r="O227" s="86"/>
      <c r="P227" s="86"/>
      <c r="Q227" s="86"/>
      <c r="R227" s="86"/>
      <c r="S227" s="86"/>
      <c r="T227" s="87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T227" s="19" t="s">
        <v>780</v>
      </c>
      <c r="AU227" s="19" t="s">
        <v>80</v>
      </c>
    </row>
    <row r="228" s="2" customFormat="1" ht="16.5" customHeight="1">
      <c r="A228" s="40"/>
      <c r="B228" s="41"/>
      <c r="C228" s="214" t="s">
        <v>611</v>
      </c>
      <c r="D228" s="214" t="s">
        <v>200</v>
      </c>
      <c r="E228" s="215" t="s">
        <v>4702</v>
      </c>
      <c r="F228" s="216" t="s">
        <v>4703</v>
      </c>
      <c r="G228" s="217" t="s">
        <v>4236</v>
      </c>
      <c r="H228" s="218">
        <v>6</v>
      </c>
      <c r="I228" s="219"/>
      <c r="J228" s="220">
        <f>ROUND(I228*H228,2)</f>
        <v>0</v>
      </c>
      <c r="K228" s="216" t="s">
        <v>19</v>
      </c>
      <c r="L228" s="46"/>
      <c r="M228" s="221" t="s">
        <v>19</v>
      </c>
      <c r="N228" s="222" t="s">
        <v>44</v>
      </c>
      <c r="O228" s="86"/>
      <c r="P228" s="223">
        <f>O228*H228</f>
        <v>0</v>
      </c>
      <c r="Q228" s="223">
        <v>0</v>
      </c>
      <c r="R228" s="223">
        <f>Q228*H228</f>
        <v>0</v>
      </c>
      <c r="S228" s="223">
        <v>0</v>
      </c>
      <c r="T228" s="224">
        <f>S228*H228</f>
        <v>0</v>
      </c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R228" s="225" t="s">
        <v>302</v>
      </c>
      <c r="AT228" s="225" t="s">
        <v>200</v>
      </c>
      <c r="AU228" s="225" t="s">
        <v>80</v>
      </c>
      <c r="AY228" s="19" t="s">
        <v>198</v>
      </c>
      <c r="BE228" s="226">
        <f>IF(N228="základní",J228,0)</f>
        <v>0</v>
      </c>
      <c r="BF228" s="226">
        <f>IF(N228="snížená",J228,0)</f>
        <v>0</v>
      </c>
      <c r="BG228" s="226">
        <f>IF(N228="zákl. přenesená",J228,0)</f>
        <v>0</v>
      </c>
      <c r="BH228" s="226">
        <f>IF(N228="sníž. přenesená",J228,0)</f>
        <v>0</v>
      </c>
      <c r="BI228" s="226">
        <f>IF(N228="nulová",J228,0)</f>
        <v>0</v>
      </c>
      <c r="BJ228" s="19" t="s">
        <v>80</v>
      </c>
      <c r="BK228" s="226">
        <f>ROUND(I228*H228,2)</f>
        <v>0</v>
      </c>
      <c r="BL228" s="19" t="s">
        <v>302</v>
      </c>
      <c r="BM228" s="225" t="s">
        <v>1058</v>
      </c>
    </row>
    <row r="229" s="2" customFormat="1" ht="16.5" customHeight="1">
      <c r="A229" s="40"/>
      <c r="B229" s="41"/>
      <c r="C229" s="214" t="s">
        <v>619</v>
      </c>
      <c r="D229" s="214" t="s">
        <v>200</v>
      </c>
      <c r="E229" s="215" t="s">
        <v>4704</v>
      </c>
      <c r="F229" s="216" t="s">
        <v>4705</v>
      </c>
      <c r="G229" s="217" t="s">
        <v>441</v>
      </c>
      <c r="H229" s="218">
        <v>6</v>
      </c>
      <c r="I229" s="219"/>
      <c r="J229" s="220">
        <f>ROUND(I229*H229,2)</f>
        <v>0</v>
      </c>
      <c r="K229" s="216" t="s">
        <v>19</v>
      </c>
      <c r="L229" s="46"/>
      <c r="M229" s="221" t="s">
        <v>19</v>
      </c>
      <c r="N229" s="222" t="s">
        <v>44</v>
      </c>
      <c r="O229" s="86"/>
      <c r="P229" s="223">
        <f>O229*H229</f>
        <v>0</v>
      </c>
      <c r="Q229" s="223">
        <v>0.00011</v>
      </c>
      <c r="R229" s="223">
        <f>Q229*H229</f>
        <v>0.00066</v>
      </c>
      <c r="S229" s="223">
        <v>0</v>
      </c>
      <c r="T229" s="224">
        <f>S229*H229</f>
        <v>0</v>
      </c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R229" s="225" t="s">
        <v>302</v>
      </c>
      <c r="AT229" s="225" t="s">
        <v>200</v>
      </c>
      <c r="AU229" s="225" t="s">
        <v>80</v>
      </c>
      <c r="AY229" s="19" t="s">
        <v>198</v>
      </c>
      <c r="BE229" s="226">
        <f>IF(N229="základní",J229,0)</f>
        <v>0</v>
      </c>
      <c r="BF229" s="226">
        <f>IF(N229="snížená",J229,0)</f>
        <v>0</v>
      </c>
      <c r="BG229" s="226">
        <f>IF(N229="zákl. přenesená",J229,0)</f>
        <v>0</v>
      </c>
      <c r="BH229" s="226">
        <f>IF(N229="sníž. přenesená",J229,0)</f>
        <v>0</v>
      </c>
      <c r="BI229" s="226">
        <f>IF(N229="nulová",J229,0)</f>
        <v>0</v>
      </c>
      <c r="BJ229" s="19" t="s">
        <v>80</v>
      </c>
      <c r="BK229" s="226">
        <f>ROUND(I229*H229,2)</f>
        <v>0</v>
      </c>
      <c r="BL229" s="19" t="s">
        <v>302</v>
      </c>
      <c r="BM229" s="225" t="s">
        <v>1070</v>
      </c>
    </row>
    <row r="230" s="2" customFormat="1">
      <c r="A230" s="40"/>
      <c r="B230" s="41"/>
      <c r="C230" s="42"/>
      <c r="D230" s="234" t="s">
        <v>780</v>
      </c>
      <c r="E230" s="42"/>
      <c r="F230" s="275" t="s">
        <v>4701</v>
      </c>
      <c r="G230" s="42"/>
      <c r="H230" s="42"/>
      <c r="I230" s="229"/>
      <c r="J230" s="42"/>
      <c r="K230" s="42"/>
      <c r="L230" s="46"/>
      <c r="M230" s="230"/>
      <c r="N230" s="231"/>
      <c r="O230" s="86"/>
      <c r="P230" s="86"/>
      <c r="Q230" s="86"/>
      <c r="R230" s="86"/>
      <c r="S230" s="86"/>
      <c r="T230" s="87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T230" s="19" t="s">
        <v>780</v>
      </c>
      <c r="AU230" s="19" t="s">
        <v>80</v>
      </c>
    </row>
    <row r="231" s="2" customFormat="1" ht="16.5" customHeight="1">
      <c r="A231" s="40"/>
      <c r="B231" s="41"/>
      <c r="C231" s="214" t="s">
        <v>626</v>
      </c>
      <c r="D231" s="214" t="s">
        <v>200</v>
      </c>
      <c r="E231" s="215" t="s">
        <v>4706</v>
      </c>
      <c r="F231" s="216" t="s">
        <v>4707</v>
      </c>
      <c r="G231" s="217" t="s">
        <v>441</v>
      </c>
      <c r="H231" s="218">
        <v>4</v>
      </c>
      <c r="I231" s="219"/>
      <c r="J231" s="220">
        <f>ROUND(I231*H231,2)</f>
        <v>0</v>
      </c>
      <c r="K231" s="216" t="s">
        <v>19</v>
      </c>
      <c r="L231" s="46"/>
      <c r="M231" s="221" t="s">
        <v>19</v>
      </c>
      <c r="N231" s="222" t="s">
        <v>44</v>
      </c>
      <c r="O231" s="86"/>
      <c r="P231" s="223">
        <f>O231*H231</f>
        <v>0</v>
      </c>
      <c r="Q231" s="223">
        <v>0.0043899999999999998</v>
      </c>
      <c r="R231" s="223">
        <f>Q231*H231</f>
        <v>0.017559999999999999</v>
      </c>
      <c r="S231" s="223">
        <v>0</v>
      </c>
      <c r="T231" s="224">
        <f>S231*H231</f>
        <v>0</v>
      </c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R231" s="225" t="s">
        <v>302</v>
      </c>
      <c r="AT231" s="225" t="s">
        <v>200</v>
      </c>
      <c r="AU231" s="225" t="s">
        <v>80</v>
      </c>
      <c r="AY231" s="19" t="s">
        <v>198</v>
      </c>
      <c r="BE231" s="226">
        <f>IF(N231="základní",J231,0)</f>
        <v>0</v>
      </c>
      <c r="BF231" s="226">
        <f>IF(N231="snížená",J231,0)</f>
        <v>0</v>
      </c>
      <c r="BG231" s="226">
        <f>IF(N231="zákl. přenesená",J231,0)</f>
        <v>0</v>
      </c>
      <c r="BH231" s="226">
        <f>IF(N231="sníž. přenesená",J231,0)</f>
        <v>0</v>
      </c>
      <c r="BI231" s="226">
        <f>IF(N231="nulová",J231,0)</f>
        <v>0</v>
      </c>
      <c r="BJ231" s="19" t="s">
        <v>80</v>
      </c>
      <c r="BK231" s="226">
        <f>ROUND(I231*H231,2)</f>
        <v>0</v>
      </c>
      <c r="BL231" s="19" t="s">
        <v>302</v>
      </c>
      <c r="BM231" s="225" t="s">
        <v>1080</v>
      </c>
    </row>
    <row r="232" s="2" customFormat="1" ht="21.75" customHeight="1">
      <c r="A232" s="40"/>
      <c r="B232" s="41"/>
      <c r="C232" s="214" t="s">
        <v>634</v>
      </c>
      <c r="D232" s="214" t="s">
        <v>200</v>
      </c>
      <c r="E232" s="215" t="s">
        <v>4708</v>
      </c>
      <c r="F232" s="216" t="s">
        <v>4709</v>
      </c>
      <c r="G232" s="217" t="s">
        <v>4236</v>
      </c>
      <c r="H232" s="218">
        <v>4</v>
      </c>
      <c r="I232" s="219"/>
      <c r="J232" s="220">
        <f>ROUND(I232*H232,2)</f>
        <v>0</v>
      </c>
      <c r="K232" s="216" t="s">
        <v>19</v>
      </c>
      <c r="L232" s="46"/>
      <c r="M232" s="221" t="s">
        <v>19</v>
      </c>
      <c r="N232" s="222" t="s">
        <v>44</v>
      </c>
      <c r="O232" s="86"/>
      <c r="P232" s="223">
        <f>O232*H232</f>
        <v>0</v>
      </c>
      <c r="Q232" s="223">
        <v>0.0011999999999999999</v>
      </c>
      <c r="R232" s="223">
        <f>Q232*H232</f>
        <v>0.0047999999999999996</v>
      </c>
      <c r="S232" s="223">
        <v>0</v>
      </c>
      <c r="T232" s="224">
        <f>S232*H232</f>
        <v>0</v>
      </c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R232" s="225" t="s">
        <v>302</v>
      </c>
      <c r="AT232" s="225" t="s">
        <v>200</v>
      </c>
      <c r="AU232" s="225" t="s">
        <v>80</v>
      </c>
      <c r="AY232" s="19" t="s">
        <v>198</v>
      </c>
      <c r="BE232" s="226">
        <f>IF(N232="základní",J232,0)</f>
        <v>0</v>
      </c>
      <c r="BF232" s="226">
        <f>IF(N232="snížená",J232,0)</f>
        <v>0</v>
      </c>
      <c r="BG232" s="226">
        <f>IF(N232="zákl. přenesená",J232,0)</f>
        <v>0</v>
      </c>
      <c r="BH232" s="226">
        <f>IF(N232="sníž. přenesená",J232,0)</f>
        <v>0</v>
      </c>
      <c r="BI232" s="226">
        <f>IF(N232="nulová",J232,0)</f>
        <v>0</v>
      </c>
      <c r="BJ232" s="19" t="s">
        <v>80</v>
      </c>
      <c r="BK232" s="226">
        <f>ROUND(I232*H232,2)</f>
        <v>0</v>
      </c>
      <c r="BL232" s="19" t="s">
        <v>302</v>
      </c>
      <c r="BM232" s="225" t="s">
        <v>4710</v>
      </c>
    </row>
    <row r="233" s="2" customFormat="1">
      <c r="A233" s="40"/>
      <c r="B233" s="41"/>
      <c r="C233" s="42"/>
      <c r="D233" s="234" t="s">
        <v>780</v>
      </c>
      <c r="E233" s="42"/>
      <c r="F233" s="275" t="s">
        <v>4711</v>
      </c>
      <c r="G233" s="42"/>
      <c r="H233" s="42"/>
      <c r="I233" s="229"/>
      <c r="J233" s="42"/>
      <c r="K233" s="42"/>
      <c r="L233" s="46"/>
      <c r="M233" s="230"/>
      <c r="N233" s="231"/>
      <c r="O233" s="86"/>
      <c r="P233" s="86"/>
      <c r="Q233" s="86"/>
      <c r="R233" s="86"/>
      <c r="S233" s="86"/>
      <c r="T233" s="87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T233" s="19" t="s">
        <v>780</v>
      </c>
      <c r="AU233" s="19" t="s">
        <v>80</v>
      </c>
    </row>
    <row r="234" s="2" customFormat="1" ht="16.5" customHeight="1">
      <c r="A234" s="40"/>
      <c r="B234" s="41"/>
      <c r="C234" s="214" t="s">
        <v>642</v>
      </c>
      <c r="D234" s="214" t="s">
        <v>200</v>
      </c>
      <c r="E234" s="215" t="s">
        <v>4712</v>
      </c>
      <c r="F234" s="216" t="s">
        <v>4713</v>
      </c>
      <c r="G234" s="217" t="s">
        <v>441</v>
      </c>
      <c r="H234" s="218">
        <v>1</v>
      </c>
      <c r="I234" s="219"/>
      <c r="J234" s="220">
        <f>ROUND(I234*H234,2)</f>
        <v>0</v>
      </c>
      <c r="K234" s="216" t="s">
        <v>19</v>
      </c>
      <c r="L234" s="46"/>
      <c r="M234" s="221" t="s">
        <v>19</v>
      </c>
      <c r="N234" s="222" t="s">
        <v>44</v>
      </c>
      <c r="O234" s="86"/>
      <c r="P234" s="223">
        <f>O234*H234</f>
        <v>0</v>
      </c>
      <c r="Q234" s="223">
        <v>0.0224</v>
      </c>
      <c r="R234" s="223">
        <f>Q234*H234</f>
        <v>0.0224</v>
      </c>
      <c r="S234" s="223">
        <v>0</v>
      </c>
      <c r="T234" s="224">
        <f>S234*H234</f>
        <v>0</v>
      </c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R234" s="225" t="s">
        <v>302</v>
      </c>
      <c r="AT234" s="225" t="s">
        <v>200</v>
      </c>
      <c r="AU234" s="225" t="s">
        <v>80</v>
      </c>
      <c r="AY234" s="19" t="s">
        <v>198</v>
      </c>
      <c r="BE234" s="226">
        <f>IF(N234="základní",J234,0)</f>
        <v>0</v>
      </c>
      <c r="BF234" s="226">
        <f>IF(N234="snížená",J234,0)</f>
        <v>0</v>
      </c>
      <c r="BG234" s="226">
        <f>IF(N234="zákl. přenesená",J234,0)</f>
        <v>0</v>
      </c>
      <c r="BH234" s="226">
        <f>IF(N234="sníž. přenesená",J234,0)</f>
        <v>0</v>
      </c>
      <c r="BI234" s="226">
        <f>IF(N234="nulová",J234,0)</f>
        <v>0</v>
      </c>
      <c r="BJ234" s="19" t="s">
        <v>80</v>
      </c>
      <c r="BK234" s="226">
        <f>ROUND(I234*H234,2)</f>
        <v>0</v>
      </c>
      <c r="BL234" s="19" t="s">
        <v>302</v>
      </c>
      <c r="BM234" s="225" t="s">
        <v>1099</v>
      </c>
    </row>
    <row r="235" s="2" customFormat="1">
      <c r="A235" s="40"/>
      <c r="B235" s="41"/>
      <c r="C235" s="42"/>
      <c r="D235" s="234" t="s">
        <v>780</v>
      </c>
      <c r="E235" s="42"/>
      <c r="F235" s="275" t="s">
        <v>4701</v>
      </c>
      <c r="G235" s="42"/>
      <c r="H235" s="42"/>
      <c r="I235" s="229"/>
      <c r="J235" s="42"/>
      <c r="K235" s="42"/>
      <c r="L235" s="46"/>
      <c r="M235" s="230"/>
      <c r="N235" s="231"/>
      <c r="O235" s="86"/>
      <c r="P235" s="86"/>
      <c r="Q235" s="86"/>
      <c r="R235" s="86"/>
      <c r="S235" s="86"/>
      <c r="T235" s="87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T235" s="19" t="s">
        <v>780</v>
      </c>
      <c r="AU235" s="19" t="s">
        <v>80</v>
      </c>
    </row>
    <row r="236" s="2" customFormat="1" ht="16.5" customHeight="1">
      <c r="A236" s="40"/>
      <c r="B236" s="41"/>
      <c r="C236" s="214" t="s">
        <v>656</v>
      </c>
      <c r="D236" s="214" t="s">
        <v>200</v>
      </c>
      <c r="E236" s="215" t="s">
        <v>4714</v>
      </c>
      <c r="F236" s="216" t="s">
        <v>4715</v>
      </c>
      <c r="G236" s="217" t="s">
        <v>441</v>
      </c>
      <c r="H236" s="218">
        <v>1</v>
      </c>
      <c r="I236" s="219"/>
      <c r="J236" s="220">
        <f>ROUND(I236*H236,2)</f>
        <v>0</v>
      </c>
      <c r="K236" s="216" t="s">
        <v>19</v>
      </c>
      <c r="L236" s="46"/>
      <c r="M236" s="221" t="s">
        <v>19</v>
      </c>
      <c r="N236" s="222" t="s">
        <v>44</v>
      </c>
      <c r="O236" s="86"/>
      <c r="P236" s="223">
        <f>O236*H236</f>
        <v>0</v>
      </c>
      <c r="Q236" s="223">
        <v>4.0000000000000003E-05</v>
      </c>
      <c r="R236" s="223">
        <f>Q236*H236</f>
        <v>4.0000000000000003E-05</v>
      </c>
      <c r="S236" s="223">
        <v>0</v>
      </c>
      <c r="T236" s="224">
        <f>S236*H236</f>
        <v>0</v>
      </c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R236" s="225" t="s">
        <v>302</v>
      </c>
      <c r="AT236" s="225" t="s">
        <v>200</v>
      </c>
      <c r="AU236" s="225" t="s">
        <v>80</v>
      </c>
      <c r="AY236" s="19" t="s">
        <v>198</v>
      </c>
      <c r="BE236" s="226">
        <f>IF(N236="základní",J236,0)</f>
        <v>0</v>
      </c>
      <c r="BF236" s="226">
        <f>IF(N236="snížená",J236,0)</f>
        <v>0</v>
      </c>
      <c r="BG236" s="226">
        <f>IF(N236="zákl. přenesená",J236,0)</f>
        <v>0</v>
      </c>
      <c r="BH236" s="226">
        <f>IF(N236="sníž. přenesená",J236,0)</f>
        <v>0</v>
      </c>
      <c r="BI236" s="226">
        <f>IF(N236="nulová",J236,0)</f>
        <v>0</v>
      </c>
      <c r="BJ236" s="19" t="s">
        <v>80</v>
      </c>
      <c r="BK236" s="226">
        <f>ROUND(I236*H236,2)</f>
        <v>0</v>
      </c>
      <c r="BL236" s="19" t="s">
        <v>302</v>
      </c>
      <c r="BM236" s="225" t="s">
        <v>1110</v>
      </c>
    </row>
    <row r="237" s="2" customFormat="1" ht="16.5" customHeight="1">
      <c r="A237" s="40"/>
      <c r="B237" s="41"/>
      <c r="C237" s="214" t="s">
        <v>661</v>
      </c>
      <c r="D237" s="214" t="s">
        <v>200</v>
      </c>
      <c r="E237" s="215" t="s">
        <v>4716</v>
      </c>
      <c r="F237" s="216" t="s">
        <v>4717</v>
      </c>
      <c r="G237" s="217" t="s">
        <v>441</v>
      </c>
      <c r="H237" s="218">
        <v>28</v>
      </c>
      <c r="I237" s="219"/>
      <c r="J237" s="220">
        <f>ROUND(I237*H237,2)</f>
        <v>0</v>
      </c>
      <c r="K237" s="216" t="s">
        <v>19</v>
      </c>
      <c r="L237" s="46"/>
      <c r="M237" s="221" t="s">
        <v>19</v>
      </c>
      <c r="N237" s="222" t="s">
        <v>44</v>
      </c>
      <c r="O237" s="86"/>
      <c r="P237" s="223">
        <f>O237*H237</f>
        <v>0</v>
      </c>
      <c r="Q237" s="223">
        <v>0.00141</v>
      </c>
      <c r="R237" s="223">
        <f>Q237*H237</f>
        <v>0.039480000000000001</v>
      </c>
      <c r="S237" s="223">
        <v>0</v>
      </c>
      <c r="T237" s="224">
        <f>S237*H237</f>
        <v>0</v>
      </c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R237" s="225" t="s">
        <v>302</v>
      </c>
      <c r="AT237" s="225" t="s">
        <v>200</v>
      </c>
      <c r="AU237" s="225" t="s">
        <v>80</v>
      </c>
      <c r="AY237" s="19" t="s">
        <v>198</v>
      </c>
      <c r="BE237" s="226">
        <f>IF(N237="základní",J237,0)</f>
        <v>0</v>
      </c>
      <c r="BF237" s="226">
        <f>IF(N237="snížená",J237,0)</f>
        <v>0</v>
      </c>
      <c r="BG237" s="226">
        <f>IF(N237="zákl. přenesená",J237,0)</f>
        <v>0</v>
      </c>
      <c r="BH237" s="226">
        <f>IF(N237="sníž. přenesená",J237,0)</f>
        <v>0</v>
      </c>
      <c r="BI237" s="226">
        <f>IF(N237="nulová",J237,0)</f>
        <v>0</v>
      </c>
      <c r="BJ237" s="19" t="s">
        <v>80</v>
      </c>
      <c r="BK237" s="226">
        <f>ROUND(I237*H237,2)</f>
        <v>0</v>
      </c>
      <c r="BL237" s="19" t="s">
        <v>302</v>
      </c>
      <c r="BM237" s="225" t="s">
        <v>1120</v>
      </c>
    </row>
    <row r="238" s="2" customFormat="1" ht="16.5" customHeight="1">
      <c r="A238" s="40"/>
      <c r="B238" s="41"/>
      <c r="C238" s="214" t="s">
        <v>666</v>
      </c>
      <c r="D238" s="214" t="s">
        <v>200</v>
      </c>
      <c r="E238" s="215" t="s">
        <v>4718</v>
      </c>
      <c r="F238" s="216" t="s">
        <v>4719</v>
      </c>
      <c r="G238" s="217" t="s">
        <v>4236</v>
      </c>
      <c r="H238" s="218">
        <v>1</v>
      </c>
      <c r="I238" s="219"/>
      <c r="J238" s="220">
        <f>ROUND(I238*H238,2)</f>
        <v>0</v>
      </c>
      <c r="K238" s="216" t="s">
        <v>19</v>
      </c>
      <c r="L238" s="46"/>
      <c r="M238" s="221" t="s">
        <v>19</v>
      </c>
      <c r="N238" s="222" t="s">
        <v>44</v>
      </c>
      <c r="O238" s="86"/>
      <c r="P238" s="223">
        <f>O238*H238</f>
        <v>0</v>
      </c>
      <c r="Q238" s="223">
        <v>0.01</v>
      </c>
      <c r="R238" s="223">
        <f>Q238*H238</f>
        <v>0.01</v>
      </c>
      <c r="S238" s="223">
        <v>0</v>
      </c>
      <c r="T238" s="224">
        <f>S238*H238</f>
        <v>0</v>
      </c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R238" s="225" t="s">
        <v>302</v>
      </c>
      <c r="AT238" s="225" t="s">
        <v>200</v>
      </c>
      <c r="AU238" s="225" t="s">
        <v>80</v>
      </c>
      <c r="AY238" s="19" t="s">
        <v>198</v>
      </c>
      <c r="BE238" s="226">
        <f>IF(N238="základní",J238,0)</f>
        <v>0</v>
      </c>
      <c r="BF238" s="226">
        <f>IF(N238="snížená",J238,0)</f>
        <v>0</v>
      </c>
      <c r="BG238" s="226">
        <f>IF(N238="zákl. přenesená",J238,0)</f>
        <v>0</v>
      </c>
      <c r="BH238" s="226">
        <f>IF(N238="sníž. přenesená",J238,0)</f>
        <v>0</v>
      </c>
      <c r="BI238" s="226">
        <f>IF(N238="nulová",J238,0)</f>
        <v>0</v>
      </c>
      <c r="BJ238" s="19" t="s">
        <v>80</v>
      </c>
      <c r="BK238" s="226">
        <f>ROUND(I238*H238,2)</f>
        <v>0</v>
      </c>
      <c r="BL238" s="19" t="s">
        <v>302</v>
      </c>
      <c r="BM238" s="225" t="s">
        <v>1128</v>
      </c>
    </row>
    <row r="239" s="2" customFormat="1" ht="16.5" customHeight="1">
      <c r="A239" s="40"/>
      <c r="B239" s="41"/>
      <c r="C239" s="214" t="s">
        <v>671</v>
      </c>
      <c r="D239" s="214" t="s">
        <v>200</v>
      </c>
      <c r="E239" s="215" t="s">
        <v>4720</v>
      </c>
      <c r="F239" s="216" t="s">
        <v>4721</v>
      </c>
      <c r="G239" s="217" t="s">
        <v>441</v>
      </c>
      <c r="H239" s="218">
        <v>29</v>
      </c>
      <c r="I239" s="219"/>
      <c r="J239" s="220">
        <f>ROUND(I239*H239,2)</f>
        <v>0</v>
      </c>
      <c r="K239" s="216" t="s">
        <v>19</v>
      </c>
      <c r="L239" s="46"/>
      <c r="M239" s="221" t="s">
        <v>19</v>
      </c>
      <c r="N239" s="222" t="s">
        <v>44</v>
      </c>
      <c r="O239" s="86"/>
      <c r="P239" s="223">
        <f>O239*H239</f>
        <v>0</v>
      </c>
      <c r="Q239" s="223">
        <v>0.0011999999999999999</v>
      </c>
      <c r="R239" s="223">
        <f>Q239*H239</f>
        <v>0.034799999999999998</v>
      </c>
      <c r="S239" s="223">
        <v>0</v>
      </c>
      <c r="T239" s="224">
        <f>S239*H239</f>
        <v>0</v>
      </c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R239" s="225" t="s">
        <v>302</v>
      </c>
      <c r="AT239" s="225" t="s">
        <v>200</v>
      </c>
      <c r="AU239" s="225" t="s">
        <v>80</v>
      </c>
      <c r="AY239" s="19" t="s">
        <v>198</v>
      </c>
      <c r="BE239" s="226">
        <f>IF(N239="základní",J239,0)</f>
        <v>0</v>
      </c>
      <c r="BF239" s="226">
        <f>IF(N239="snížená",J239,0)</f>
        <v>0</v>
      </c>
      <c r="BG239" s="226">
        <f>IF(N239="zákl. přenesená",J239,0)</f>
        <v>0</v>
      </c>
      <c r="BH239" s="226">
        <f>IF(N239="sníž. přenesená",J239,0)</f>
        <v>0</v>
      </c>
      <c r="BI239" s="226">
        <f>IF(N239="nulová",J239,0)</f>
        <v>0</v>
      </c>
      <c r="BJ239" s="19" t="s">
        <v>80</v>
      </c>
      <c r="BK239" s="226">
        <f>ROUND(I239*H239,2)</f>
        <v>0</v>
      </c>
      <c r="BL239" s="19" t="s">
        <v>302</v>
      </c>
      <c r="BM239" s="225" t="s">
        <v>1137</v>
      </c>
    </row>
    <row r="240" s="2" customFormat="1">
      <c r="A240" s="40"/>
      <c r="B240" s="41"/>
      <c r="C240" s="42"/>
      <c r="D240" s="234" t="s">
        <v>780</v>
      </c>
      <c r="E240" s="42"/>
      <c r="F240" s="275" t="s">
        <v>4722</v>
      </c>
      <c r="G240" s="42"/>
      <c r="H240" s="42"/>
      <c r="I240" s="229"/>
      <c r="J240" s="42"/>
      <c r="K240" s="42"/>
      <c r="L240" s="46"/>
      <c r="M240" s="230"/>
      <c r="N240" s="231"/>
      <c r="O240" s="86"/>
      <c r="P240" s="86"/>
      <c r="Q240" s="86"/>
      <c r="R240" s="86"/>
      <c r="S240" s="86"/>
      <c r="T240" s="87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T240" s="19" t="s">
        <v>780</v>
      </c>
      <c r="AU240" s="19" t="s">
        <v>80</v>
      </c>
    </row>
    <row r="241" s="2" customFormat="1" ht="16.5" customHeight="1">
      <c r="A241" s="40"/>
      <c r="B241" s="41"/>
      <c r="C241" s="214" t="s">
        <v>676</v>
      </c>
      <c r="D241" s="214" t="s">
        <v>200</v>
      </c>
      <c r="E241" s="215" t="s">
        <v>4723</v>
      </c>
      <c r="F241" s="216" t="s">
        <v>4724</v>
      </c>
      <c r="G241" s="217" t="s">
        <v>441</v>
      </c>
      <c r="H241" s="218">
        <v>29</v>
      </c>
      <c r="I241" s="219"/>
      <c r="J241" s="220">
        <f>ROUND(I241*H241,2)</f>
        <v>0</v>
      </c>
      <c r="K241" s="216" t="s">
        <v>19</v>
      </c>
      <c r="L241" s="46"/>
      <c r="M241" s="221" t="s">
        <v>19</v>
      </c>
      <c r="N241" s="222" t="s">
        <v>44</v>
      </c>
      <c r="O241" s="86"/>
      <c r="P241" s="223">
        <f>O241*H241</f>
        <v>0</v>
      </c>
      <c r="Q241" s="223">
        <v>0</v>
      </c>
      <c r="R241" s="223">
        <f>Q241*H241</f>
        <v>0</v>
      </c>
      <c r="S241" s="223">
        <v>0</v>
      </c>
      <c r="T241" s="224">
        <f>S241*H241</f>
        <v>0</v>
      </c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R241" s="225" t="s">
        <v>302</v>
      </c>
      <c r="AT241" s="225" t="s">
        <v>200</v>
      </c>
      <c r="AU241" s="225" t="s">
        <v>80</v>
      </c>
      <c r="AY241" s="19" t="s">
        <v>198</v>
      </c>
      <c r="BE241" s="226">
        <f>IF(N241="základní",J241,0)</f>
        <v>0</v>
      </c>
      <c r="BF241" s="226">
        <f>IF(N241="snížená",J241,0)</f>
        <v>0</v>
      </c>
      <c r="BG241" s="226">
        <f>IF(N241="zákl. přenesená",J241,0)</f>
        <v>0</v>
      </c>
      <c r="BH241" s="226">
        <f>IF(N241="sníž. přenesená",J241,0)</f>
        <v>0</v>
      </c>
      <c r="BI241" s="226">
        <f>IF(N241="nulová",J241,0)</f>
        <v>0</v>
      </c>
      <c r="BJ241" s="19" t="s">
        <v>80</v>
      </c>
      <c r="BK241" s="226">
        <f>ROUND(I241*H241,2)</f>
        <v>0</v>
      </c>
      <c r="BL241" s="19" t="s">
        <v>302</v>
      </c>
      <c r="BM241" s="225" t="s">
        <v>1151</v>
      </c>
    </row>
    <row r="242" s="2" customFormat="1" ht="16.5" customHeight="1">
      <c r="A242" s="40"/>
      <c r="B242" s="41"/>
      <c r="C242" s="214" t="s">
        <v>681</v>
      </c>
      <c r="D242" s="214" t="s">
        <v>200</v>
      </c>
      <c r="E242" s="215" t="s">
        <v>4725</v>
      </c>
      <c r="F242" s="216" t="s">
        <v>4726</v>
      </c>
      <c r="G242" s="217" t="s">
        <v>4236</v>
      </c>
      <c r="H242" s="218">
        <v>1</v>
      </c>
      <c r="I242" s="219"/>
      <c r="J242" s="220">
        <f>ROUND(I242*H242,2)</f>
        <v>0</v>
      </c>
      <c r="K242" s="216" t="s">
        <v>19</v>
      </c>
      <c r="L242" s="46"/>
      <c r="M242" s="221" t="s">
        <v>19</v>
      </c>
      <c r="N242" s="222" t="s">
        <v>44</v>
      </c>
      <c r="O242" s="86"/>
      <c r="P242" s="223">
        <f>O242*H242</f>
        <v>0</v>
      </c>
      <c r="Q242" s="223">
        <v>0.0109</v>
      </c>
      <c r="R242" s="223">
        <f>Q242*H242</f>
        <v>0.0109</v>
      </c>
      <c r="S242" s="223">
        <v>0</v>
      </c>
      <c r="T242" s="224">
        <f>S242*H242</f>
        <v>0</v>
      </c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R242" s="225" t="s">
        <v>302</v>
      </c>
      <c r="AT242" s="225" t="s">
        <v>200</v>
      </c>
      <c r="AU242" s="225" t="s">
        <v>80</v>
      </c>
      <c r="AY242" s="19" t="s">
        <v>198</v>
      </c>
      <c r="BE242" s="226">
        <f>IF(N242="základní",J242,0)</f>
        <v>0</v>
      </c>
      <c r="BF242" s="226">
        <f>IF(N242="snížená",J242,0)</f>
        <v>0</v>
      </c>
      <c r="BG242" s="226">
        <f>IF(N242="zákl. přenesená",J242,0)</f>
        <v>0</v>
      </c>
      <c r="BH242" s="226">
        <f>IF(N242="sníž. přenesená",J242,0)</f>
        <v>0</v>
      </c>
      <c r="BI242" s="226">
        <f>IF(N242="nulová",J242,0)</f>
        <v>0</v>
      </c>
      <c r="BJ242" s="19" t="s">
        <v>80</v>
      </c>
      <c r="BK242" s="226">
        <f>ROUND(I242*H242,2)</f>
        <v>0</v>
      </c>
      <c r="BL242" s="19" t="s">
        <v>302</v>
      </c>
      <c r="BM242" s="225" t="s">
        <v>1168</v>
      </c>
    </row>
    <row r="243" s="2" customFormat="1" ht="21.75" customHeight="1">
      <c r="A243" s="40"/>
      <c r="B243" s="41"/>
      <c r="C243" s="214" t="s">
        <v>686</v>
      </c>
      <c r="D243" s="214" t="s">
        <v>200</v>
      </c>
      <c r="E243" s="215" t="s">
        <v>4727</v>
      </c>
      <c r="F243" s="216" t="s">
        <v>4728</v>
      </c>
      <c r="G243" s="217" t="s">
        <v>441</v>
      </c>
      <c r="H243" s="218">
        <v>1</v>
      </c>
      <c r="I243" s="219"/>
      <c r="J243" s="220">
        <f>ROUND(I243*H243,2)</f>
        <v>0</v>
      </c>
      <c r="K243" s="216" t="s">
        <v>19</v>
      </c>
      <c r="L243" s="46"/>
      <c r="M243" s="221" t="s">
        <v>19</v>
      </c>
      <c r="N243" s="222" t="s">
        <v>44</v>
      </c>
      <c r="O243" s="86"/>
      <c r="P243" s="223">
        <f>O243*H243</f>
        <v>0</v>
      </c>
      <c r="Q243" s="223">
        <v>0.0011999999999999999</v>
      </c>
      <c r="R243" s="223">
        <f>Q243*H243</f>
        <v>0.0011999999999999999</v>
      </c>
      <c r="S243" s="223">
        <v>0</v>
      </c>
      <c r="T243" s="224">
        <f>S243*H243</f>
        <v>0</v>
      </c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R243" s="225" t="s">
        <v>302</v>
      </c>
      <c r="AT243" s="225" t="s">
        <v>200</v>
      </c>
      <c r="AU243" s="225" t="s">
        <v>80</v>
      </c>
      <c r="AY243" s="19" t="s">
        <v>198</v>
      </c>
      <c r="BE243" s="226">
        <f>IF(N243="základní",J243,0)</f>
        <v>0</v>
      </c>
      <c r="BF243" s="226">
        <f>IF(N243="snížená",J243,0)</f>
        <v>0</v>
      </c>
      <c r="BG243" s="226">
        <f>IF(N243="zákl. přenesená",J243,0)</f>
        <v>0</v>
      </c>
      <c r="BH243" s="226">
        <f>IF(N243="sníž. přenesená",J243,0)</f>
        <v>0</v>
      </c>
      <c r="BI243" s="226">
        <f>IF(N243="nulová",J243,0)</f>
        <v>0</v>
      </c>
      <c r="BJ243" s="19" t="s">
        <v>80</v>
      </c>
      <c r="BK243" s="226">
        <f>ROUND(I243*H243,2)</f>
        <v>0</v>
      </c>
      <c r="BL243" s="19" t="s">
        <v>302</v>
      </c>
      <c r="BM243" s="225" t="s">
        <v>1180</v>
      </c>
    </row>
    <row r="244" s="2" customFormat="1">
      <c r="A244" s="40"/>
      <c r="B244" s="41"/>
      <c r="C244" s="42"/>
      <c r="D244" s="234" t="s">
        <v>780</v>
      </c>
      <c r="E244" s="42"/>
      <c r="F244" s="275" t="s">
        <v>4722</v>
      </c>
      <c r="G244" s="42"/>
      <c r="H244" s="42"/>
      <c r="I244" s="229"/>
      <c r="J244" s="42"/>
      <c r="K244" s="42"/>
      <c r="L244" s="46"/>
      <c r="M244" s="230"/>
      <c r="N244" s="231"/>
      <c r="O244" s="86"/>
      <c r="P244" s="86"/>
      <c r="Q244" s="86"/>
      <c r="R244" s="86"/>
      <c r="S244" s="86"/>
      <c r="T244" s="87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T244" s="19" t="s">
        <v>780</v>
      </c>
      <c r="AU244" s="19" t="s">
        <v>80</v>
      </c>
    </row>
    <row r="245" s="2" customFormat="1" ht="16.5" customHeight="1">
      <c r="A245" s="40"/>
      <c r="B245" s="41"/>
      <c r="C245" s="214" t="s">
        <v>692</v>
      </c>
      <c r="D245" s="214" t="s">
        <v>200</v>
      </c>
      <c r="E245" s="215" t="s">
        <v>4729</v>
      </c>
      <c r="F245" s="216" t="s">
        <v>4730</v>
      </c>
      <c r="G245" s="217" t="s">
        <v>4236</v>
      </c>
      <c r="H245" s="218">
        <v>34</v>
      </c>
      <c r="I245" s="219"/>
      <c r="J245" s="220">
        <f>ROUND(I245*H245,2)</f>
        <v>0</v>
      </c>
      <c r="K245" s="216" t="s">
        <v>19</v>
      </c>
      <c r="L245" s="46"/>
      <c r="M245" s="221" t="s">
        <v>19</v>
      </c>
      <c r="N245" s="222" t="s">
        <v>44</v>
      </c>
      <c r="O245" s="86"/>
      <c r="P245" s="223">
        <f>O245*H245</f>
        <v>0</v>
      </c>
      <c r="Q245" s="223">
        <v>8.0000000000000007E-05</v>
      </c>
      <c r="R245" s="223">
        <f>Q245*H245</f>
        <v>0.0027200000000000002</v>
      </c>
      <c r="S245" s="223">
        <v>0</v>
      </c>
      <c r="T245" s="224">
        <f>S245*H245</f>
        <v>0</v>
      </c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R245" s="225" t="s">
        <v>302</v>
      </c>
      <c r="AT245" s="225" t="s">
        <v>200</v>
      </c>
      <c r="AU245" s="225" t="s">
        <v>80</v>
      </c>
      <c r="AY245" s="19" t="s">
        <v>198</v>
      </c>
      <c r="BE245" s="226">
        <f>IF(N245="základní",J245,0)</f>
        <v>0</v>
      </c>
      <c r="BF245" s="226">
        <f>IF(N245="snížená",J245,0)</f>
        <v>0</v>
      </c>
      <c r="BG245" s="226">
        <f>IF(N245="zákl. přenesená",J245,0)</f>
        <v>0</v>
      </c>
      <c r="BH245" s="226">
        <f>IF(N245="sníž. přenesená",J245,0)</f>
        <v>0</v>
      </c>
      <c r="BI245" s="226">
        <f>IF(N245="nulová",J245,0)</f>
        <v>0</v>
      </c>
      <c r="BJ245" s="19" t="s">
        <v>80</v>
      </c>
      <c r="BK245" s="226">
        <f>ROUND(I245*H245,2)</f>
        <v>0</v>
      </c>
      <c r="BL245" s="19" t="s">
        <v>302</v>
      </c>
      <c r="BM245" s="225" t="s">
        <v>1207</v>
      </c>
    </row>
    <row r="246" s="2" customFormat="1" ht="16.5" customHeight="1">
      <c r="A246" s="40"/>
      <c r="B246" s="41"/>
      <c r="C246" s="255" t="s">
        <v>697</v>
      </c>
      <c r="D246" s="255" t="s">
        <v>243</v>
      </c>
      <c r="E246" s="256" t="s">
        <v>4731</v>
      </c>
      <c r="F246" s="257" t="s">
        <v>4732</v>
      </c>
      <c r="G246" s="258" t="s">
        <v>4236</v>
      </c>
      <c r="H246" s="259">
        <v>34</v>
      </c>
      <c r="I246" s="260"/>
      <c r="J246" s="261">
        <f>ROUND(I246*H246,2)</f>
        <v>0</v>
      </c>
      <c r="K246" s="257" t="s">
        <v>19</v>
      </c>
      <c r="L246" s="262"/>
      <c r="M246" s="263" t="s">
        <v>19</v>
      </c>
      <c r="N246" s="264" t="s">
        <v>44</v>
      </c>
      <c r="O246" s="86"/>
      <c r="P246" s="223">
        <f>O246*H246</f>
        <v>0</v>
      </c>
      <c r="Q246" s="223">
        <v>0.00017000000000000001</v>
      </c>
      <c r="R246" s="223">
        <f>Q246*H246</f>
        <v>0.0057800000000000004</v>
      </c>
      <c r="S246" s="223">
        <v>0</v>
      </c>
      <c r="T246" s="224">
        <f>S246*H246</f>
        <v>0</v>
      </c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R246" s="225" t="s">
        <v>399</v>
      </c>
      <c r="AT246" s="225" t="s">
        <v>243</v>
      </c>
      <c r="AU246" s="225" t="s">
        <v>80</v>
      </c>
      <c r="AY246" s="19" t="s">
        <v>198</v>
      </c>
      <c r="BE246" s="226">
        <f>IF(N246="základní",J246,0)</f>
        <v>0</v>
      </c>
      <c r="BF246" s="226">
        <f>IF(N246="snížená",J246,0)</f>
        <v>0</v>
      </c>
      <c r="BG246" s="226">
        <f>IF(N246="zákl. přenesená",J246,0)</f>
        <v>0</v>
      </c>
      <c r="BH246" s="226">
        <f>IF(N246="sníž. přenesená",J246,0)</f>
        <v>0</v>
      </c>
      <c r="BI246" s="226">
        <f>IF(N246="nulová",J246,0)</f>
        <v>0</v>
      </c>
      <c r="BJ246" s="19" t="s">
        <v>80</v>
      </c>
      <c r="BK246" s="226">
        <f>ROUND(I246*H246,2)</f>
        <v>0</v>
      </c>
      <c r="BL246" s="19" t="s">
        <v>302</v>
      </c>
      <c r="BM246" s="225" t="s">
        <v>4733</v>
      </c>
    </row>
    <row r="247" s="12" customFormat="1" ht="25.92" customHeight="1">
      <c r="A247" s="12"/>
      <c r="B247" s="198"/>
      <c r="C247" s="199"/>
      <c r="D247" s="200" t="s">
        <v>72</v>
      </c>
      <c r="E247" s="201" t="s">
        <v>4734</v>
      </c>
      <c r="F247" s="201" t="s">
        <v>4735</v>
      </c>
      <c r="G247" s="199"/>
      <c r="H247" s="199"/>
      <c r="I247" s="202"/>
      <c r="J247" s="203">
        <f>BK247</f>
        <v>0</v>
      </c>
      <c r="K247" s="199"/>
      <c r="L247" s="204"/>
      <c r="M247" s="205"/>
      <c r="N247" s="206"/>
      <c r="O247" s="206"/>
      <c r="P247" s="207">
        <f>SUM(P248:P249)</f>
        <v>0</v>
      </c>
      <c r="Q247" s="206"/>
      <c r="R247" s="207">
        <f>SUM(R248:R249)</f>
        <v>0.0068300000000000001</v>
      </c>
      <c r="S247" s="206"/>
      <c r="T247" s="208">
        <f>SUM(T248:T249)</f>
        <v>0</v>
      </c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R247" s="209" t="s">
        <v>82</v>
      </c>
      <c r="AT247" s="210" t="s">
        <v>72</v>
      </c>
      <c r="AU247" s="210" t="s">
        <v>73</v>
      </c>
      <c r="AY247" s="209" t="s">
        <v>198</v>
      </c>
      <c r="BK247" s="211">
        <f>SUM(BK248:BK249)</f>
        <v>0</v>
      </c>
    </row>
    <row r="248" s="2" customFormat="1" ht="16.5" customHeight="1">
      <c r="A248" s="40"/>
      <c r="B248" s="41"/>
      <c r="C248" s="214" t="s">
        <v>701</v>
      </c>
      <c r="D248" s="214" t="s">
        <v>200</v>
      </c>
      <c r="E248" s="215" t="s">
        <v>4736</v>
      </c>
      <c r="F248" s="216" t="s">
        <v>4737</v>
      </c>
      <c r="G248" s="217" t="s">
        <v>4236</v>
      </c>
      <c r="H248" s="218">
        <v>1</v>
      </c>
      <c r="I248" s="219"/>
      <c r="J248" s="220">
        <f>ROUND(I248*H248,2)</f>
        <v>0</v>
      </c>
      <c r="K248" s="216" t="s">
        <v>19</v>
      </c>
      <c r="L248" s="46"/>
      <c r="M248" s="221" t="s">
        <v>19</v>
      </c>
      <c r="N248" s="222" t="s">
        <v>44</v>
      </c>
      <c r="O248" s="86"/>
      <c r="P248" s="223">
        <f>O248*H248</f>
        <v>0</v>
      </c>
      <c r="Q248" s="223">
        <v>0.00052999999999999998</v>
      </c>
      <c r="R248" s="223">
        <f>Q248*H248</f>
        <v>0.00052999999999999998</v>
      </c>
      <c r="S248" s="223">
        <v>0</v>
      </c>
      <c r="T248" s="224">
        <f>S248*H248</f>
        <v>0</v>
      </c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R248" s="225" t="s">
        <v>302</v>
      </c>
      <c r="AT248" s="225" t="s">
        <v>200</v>
      </c>
      <c r="AU248" s="225" t="s">
        <v>80</v>
      </c>
      <c r="AY248" s="19" t="s">
        <v>198</v>
      </c>
      <c r="BE248" s="226">
        <f>IF(N248="základní",J248,0)</f>
        <v>0</v>
      </c>
      <c r="BF248" s="226">
        <f>IF(N248="snížená",J248,0)</f>
        <v>0</v>
      </c>
      <c r="BG248" s="226">
        <f>IF(N248="zákl. přenesená",J248,0)</f>
        <v>0</v>
      </c>
      <c r="BH248" s="226">
        <f>IF(N248="sníž. přenesená",J248,0)</f>
        <v>0</v>
      </c>
      <c r="BI248" s="226">
        <f>IF(N248="nulová",J248,0)</f>
        <v>0</v>
      </c>
      <c r="BJ248" s="19" t="s">
        <v>80</v>
      </c>
      <c r="BK248" s="226">
        <f>ROUND(I248*H248,2)</f>
        <v>0</v>
      </c>
      <c r="BL248" s="19" t="s">
        <v>302</v>
      </c>
      <c r="BM248" s="225" t="s">
        <v>1219</v>
      </c>
    </row>
    <row r="249" s="2" customFormat="1" ht="16.5" customHeight="1">
      <c r="A249" s="40"/>
      <c r="B249" s="41"/>
      <c r="C249" s="214" t="s">
        <v>706</v>
      </c>
      <c r="D249" s="214" t="s">
        <v>200</v>
      </c>
      <c r="E249" s="215" t="s">
        <v>4738</v>
      </c>
      <c r="F249" s="216" t="s">
        <v>4739</v>
      </c>
      <c r="G249" s="217" t="s">
        <v>441</v>
      </c>
      <c r="H249" s="218">
        <v>1</v>
      </c>
      <c r="I249" s="219"/>
      <c r="J249" s="220">
        <f>ROUND(I249*H249,2)</f>
        <v>0</v>
      </c>
      <c r="K249" s="216" t="s">
        <v>19</v>
      </c>
      <c r="L249" s="46"/>
      <c r="M249" s="221" t="s">
        <v>19</v>
      </c>
      <c r="N249" s="222" t="s">
        <v>44</v>
      </c>
      <c r="O249" s="86"/>
      <c r="P249" s="223">
        <f>O249*H249</f>
        <v>0</v>
      </c>
      <c r="Q249" s="223">
        <v>0.0063</v>
      </c>
      <c r="R249" s="223">
        <f>Q249*H249</f>
        <v>0.0063</v>
      </c>
      <c r="S249" s="223">
        <v>0</v>
      </c>
      <c r="T249" s="224">
        <f>S249*H249</f>
        <v>0</v>
      </c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R249" s="225" t="s">
        <v>302</v>
      </c>
      <c r="AT249" s="225" t="s">
        <v>200</v>
      </c>
      <c r="AU249" s="225" t="s">
        <v>80</v>
      </c>
      <c r="AY249" s="19" t="s">
        <v>198</v>
      </c>
      <c r="BE249" s="226">
        <f>IF(N249="základní",J249,0)</f>
        <v>0</v>
      </c>
      <c r="BF249" s="226">
        <f>IF(N249="snížená",J249,0)</f>
        <v>0</v>
      </c>
      <c r="BG249" s="226">
        <f>IF(N249="zákl. přenesená",J249,0)</f>
        <v>0</v>
      </c>
      <c r="BH249" s="226">
        <f>IF(N249="sníž. přenesená",J249,0)</f>
        <v>0</v>
      </c>
      <c r="BI249" s="226">
        <f>IF(N249="nulová",J249,0)</f>
        <v>0</v>
      </c>
      <c r="BJ249" s="19" t="s">
        <v>80</v>
      </c>
      <c r="BK249" s="226">
        <f>ROUND(I249*H249,2)</f>
        <v>0</v>
      </c>
      <c r="BL249" s="19" t="s">
        <v>302</v>
      </c>
      <c r="BM249" s="225" t="s">
        <v>1229</v>
      </c>
    </row>
    <row r="250" s="12" customFormat="1" ht="25.92" customHeight="1">
      <c r="A250" s="12"/>
      <c r="B250" s="198"/>
      <c r="C250" s="199"/>
      <c r="D250" s="200" t="s">
        <v>72</v>
      </c>
      <c r="E250" s="201" t="s">
        <v>145</v>
      </c>
      <c r="F250" s="201" t="s">
        <v>146</v>
      </c>
      <c r="G250" s="199"/>
      <c r="H250" s="199"/>
      <c r="I250" s="202"/>
      <c r="J250" s="203">
        <f>BK250</f>
        <v>0</v>
      </c>
      <c r="K250" s="199"/>
      <c r="L250" s="204"/>
      <c r="M250" s="205"/>
      <c r="N250" s="206"/>
      <c r="O250" s="206"/>
      <c r="P250" s="207">
        <f>P251</f>
        <v>0</v>
      </c>
      <c r="Q250" s="206"/>
      <c r="R250" s="207">
        <f>R251</f>
        <v>0</v>
      </c>
      <c r="S250" s="206"/>
      <c r="T250" s="208">
        <f>T251</f>
        <v>0</v>
      </c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R250" s="209" t="s">
        <v>224</v>
      </c>
      <c r="AT250" s="210" t="s">
        <v>72</v>
      </c>
      <c r="AU250" s="210" t="s">
        <v>73</v>
      </c>
      <c r="AY250" s="209" t="s">
        <v>198</v>
      </c>
      <c r="BK250" s="211">
        <f>BK251</f>
        <v>0</v>
      </c>
    </row>
    <row r="251" s="12" customFormat="1" ht="22.8" customHeight="1">
      <c r="A251" s="12"/>
      <c r="B251" s="198"/>
      <c r="C251" s="199"/>
      <c r="D251" s="200" t="s">
        <v>72</v>
      </c>
      <c r="E251" s="212" t="s">
        <v>1922</v>
      </c>
      <c r="F251" s="212" t="s">
        <v>1923</v>
      </c>
      <c r="G251" s="199"/>
      <c r="H251" s="199"/>
      <c r="I251" s="202"/>
      <c r="J251" s="213">
        <f>BK251</f>
        <v>0</v>
      </c>
      <c r="K251" s="199"/>
      <c r="L251" s="204"/>
      <c r="M251" s="205"/>
      <c r="N251" s="206"/>
      <c r="O251" s="206"/>
      <c r="P251" s="207">
        <f>SUM(P252:P253)</f>
        <v>0</v>
      </c>
      <c r="Q251" s="206"/>
      <c r="R251" s="207">
        <f>SUM(R252:R253)</f>
        <v>0</v>
      </c>
      <c r="S251" s="206"/>
      <c r="T251" s="208">
        <f>SUM(T252:T253)</f>
        <v>0</v>
      </c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R251" s="209" t="s">
        <v>224</v>
      </c>
      <c r="AT251" s="210" t="s">
        <v>72</v>
      </c>
      <c r="AU251" s="210" t="s">
        <v>80</v>
      </c>
      <c r="AY251" s="209" t="s">
        <v>198</v>
      </c>
      <c r="BK251" s="211">
        <f>SUM(BK252:BK253)</f>
        <v>0</v>
      </c>
    </row>
    <row r="252" s="2" customFormat="1" ht="16.5" customHeight="1">
      <c r="A252" s="40"/>
      <c r="B252" s="41"/>
      <c r="C252" s="214" t="s">
        <v>711</v>
      </c>
      <c r="D252" s="214" t="s">
        <v>200</v>
      </c>
      <c r="E252" s="215" t="s">
        <v>1925</v>
      </c>
      <c r="F252" s="216" t="s">
        <v>1926</v>
      </c>
      <c r="G252" s="217" t="s">
        <v>1135</v>
      </c>
      <c r="H252" s="218">
        <v>1</v>
      </c>
      <c r="I252" s="219"/>
      <c r="J252" s="220">
        <f>ROUND(I252*H252,2)</f>
        <v>0</v>
      </c>
      <c r="K252" s="216" t="s">
        <v>204</v>
      </c>
      <c r="L252" s="46"/>
      <c r="M252" s="221" t="s">
        <v>19</v>
      </c>
      <c r="N252" s="222" t="s">
        <v>44</v>
      </c>
      <c r="O252" s="86"/>
      <c r="P252" s="223">
        <f>O252*H252</f>
        <v>0</v>
      </c>
      <c r="Q252" s="223">
        <v>0</v>
      </c>
      <c r="R252" s="223">
        <f>Q252*H252</f>
        <v>0</v>
      </c>
      <c r="S252" s="223">
        <v>0</v>
      </c>
      <c r="T252" s="224">
        <f>S252*H252</f>
        <v>0</v>
      </c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R252" s="225" t="s">
        <v>1927</v>
      </c>
      <c r="AT252" s="225" t="s">
        <v>200</v>
      </c>
      <c r="AU252" s="225" t="s">
        <v>82</v>
      </c>
      <c r="AY252" s="19" t="s">
        <v>198</v>
      </c>
      <c r="BE252" s="226">
        <f>IF(N252="základní",J252,0)</f>
        <v>0</v>
      </c>
      <c r="BF252" s="226">
        <f>IF(N252="snížená",J252,0)</f>
        <v>0</v>
      </c>
      <c r="BG252" s="226">
        <f>IF(N252="zákl. přenesená",J252,0)</f>
        <v>0</v>
      </c>
      <c r="BH252" s="226">
        <f>IF(N252="sníž. přenesená",J252,0)</f>
        <v>0</v>
      </c>
      <c r="BI252" s="226">
        <f>IF(N252="nulová",J252,0)</f>
        <v>0</v>
      </c>
      <c r="BJ252" s="19" t="s">
        <v>80</v>
      </c>
      <c r="BK252" s="226">
        <f>ROUND(I252*H252,2)</f>
        <v>0</v>
      </c>
      <c r="BL252" s="19" t="s">
        <v>1927</v>
      </c>
      <c r="BM252" s="225" t="s">
        <v>4740</v>
      </c>
    </row>
    <row r="253" s="2" customFormat="1">
      <c r="A253" s="40"/>
      <c r="B253" s="41"/>
      <c r="C253" s="42"/>
      <c r="D253" s="227" t="s">
        <v>207</v>
      </c>
      <c r="E253" s="42"/>
      <c r="F253" s="228" t="s">
        <v>1929</v>
      </c>
      <c r="G253" s="42"/>
      <c r="H253" s="42"/>
      <c r="I253" s="229"/>
      <c r="J253" s="42"/>
      <c r="K253" s="42"/>
      <c r="L253" s="46"/>
      <c r="M253" s="276"/>
      <c r="N253" s="277"/>
      <c r="O253" s="278"/>
      <c r="P253" s="278"/>
      <c r="Q253" s="278"/>
      <c r="R253" s="278"/>
      <c r="S253" s="278"/>
      <c r="T253" s="279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T253" s="19" t="s">
        <v>207</v>
      </c>
      <c r="AU253" s="19" t="s">
        <v>82</v>
      </c>
    </row>
    <row r="254" s="2" customFormat="1" ht="6.96" customHeight="1">
      <c r="A254" s="40"/>
      <c r="B254" s="61"/>
      <c r="C254" s="62"/>
      <c r="D254" s="62"/>
      <c r="E254" s="62"/>
      <c r="F254" s="62"/>
      <c r="G254" s="62"/>
      <c r="H254" s="62"/>
      <c r="I254" s="62"/>
      <c r="J254" s="62"/>
      <c r="K254" s="62"/>
      <c r="L254" s="46"/>
      <c r="M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</row>
  </sheetData>
  <sheetProtection sheet="1" autoFilter="0" formatColumns="0" formatRows="0" objects="1" scenarios="1" spinCount="100000" saltValue="OPQbWlT6dp2l6Puh3JmYUdjnWBsqXDg2IILoyEHDrqpEdOqtorbCr1e3kJjtzs/ZK01/+oHwlD8USyoHyJt4qA==" hashValue="KKwxbyD1BK7t+NGpj59YjamL5vFZ/BCM0I1UPziQrA7eRLtdXXD/xWZQHwRpuMnE1rpchMfW5qjxVKuBWTN80Q==" algorithmName="SHA-512" password="CC35"/>
  <autoFilter ref="C96:K253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5:H85"/>
    <mergeCell ref="E87:H87"/>
    <mergeCell ref="E89:H89"/>
    <mergeCell ref="L2:V2"/>
  </mergeCells>
  <hyperlinks>
    <hyperlink ref="F142" r:id="rId1" display="https://podminky.urs.cz/item/CS_URS_2024_01/171201231"/>
    <hyperlink ref="F253" r:id="rId2" display="https://podminky.urs.cz/item/CS_URS_2024_01/013294000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3"/>
</worksheet>
</file>

<file path=xl/worksheets/sheet1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126</v>
      </c>
    </row>
    <row r="3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2"/>
      <c r="AT3" s="19" t="s">
        <v>82</v>
      </c>
    </row>
    <row r="4" s="1" customFormat="1" ht="24.96" customHeight="1">
      <c r="B4" s="22"/>
      <c r="D4" s="142" t="s">
        <v>148</v>
      </c>
      <c r="L4" s="22"/>
      <c r="M4" s="143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4" t="s">
        <v>16</v>
      </c>
      <c r="L6" s="22"/>
    </row>
    <row r="7" s="1" customFormat="1" ht="16.5" customHeight="1">
      <c r="B7" s="22"/>
      <c r="E7" s="145" t="str">
        <f>'Rekapitulace stavby'!K6</f>
        <v>ZŠ Veltrusy - výstavba odborných učeben</v>
      </c>
      <c r="F7" s="144"/>
      <c r="G7" s="144"/>
      <c r="H7" s="144"/>
      <c r="L7" s="22"/>
    </row>
    <row r="8" s="1" customFormat="1" ht="12" customHeight="1">
      <c r="B8" s="22"/>
      <c r="D8" s="144" t="s">
        <v>149</v>
      </c>
      <c r="L8" s="22"/>
    </row>
    <row r="9" s="2" customFormat="1" ht="16.5" customHeight="1">
      <c r="A9" s="40"/>
      <c r="B9" s="46"/>
      <c r="C9" s="40"/>
      <c r="D9" s="40"/>
      <c r="E9" s="145" t="s">
        <v>3800</v>
      </c>
      <c r="F9" s="40"/>
      <c r="G9" s="40"/>
      <c r="H9" s="40"/>
      <c r="I9" s="40"/>
      <c r="J9" s="40"/>
      <c r="K9" s="40"/>
      <c r="L9" s="146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44" t="s">
        <v>151</v>
      </c>
      <c r="E10" s="40"/>
      <c r="F10" s="40"/>
      <c r="G10" s="40"/>
      <c r="H10" s="40"/>
      <c r="I10" s="40"/>
      <c r="J10" s="40"/>
      <c r="K10" s="40"/>
      <c r="L10" s="146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6.5" customHeight="1">
      <c r="A11" s="40"/>
      <c r="B11" s="46"/>
      <c r="C11" s="40"/>
      <c r="D11" s="40"/>
      <c r="E11" s="147" t="s">
        <v>2007</v>
      </c>
      <c r="F11" s="40"/>
      <c r="G11" s="40"/>
      <c r="H11" s="40"/>
      <c r="I11" s="40"/>
      <c r="J11" s="40"/>
      <c r="K11" s="40"/>
      <c r="L11" s="146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146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44" t="s">
        <v>18</v>
      </c>
      <c r="E13" s="40"/>
      <c r="F13" s="135" t="s">
        <v>19</v>
      </c>
      <c r="G13" s="40"/>
      <c r="H13" s="40"/>
      <c r="I13" s="144" t="s">
        <v>20</v>
      </c>
      <c r="J13" s="135" t="s">
        <v>19</v>
      </c>
      <c r="K13" s="40"/>
      <c r="L13" s="146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4" t="s">
        <v>21</v>
      </c>
      <c r="E14" s="40"/>
      <c r="F14" s="135" t="s">
        <v>22</v>
      </c>
      <c r="G14" s="40"/>
      <c r="H14" s="40"/>
      <c r="I14" s="144" t="s">
        <v>23</v>
      </c>
      <c r="J14" s="148" t="str">
        <f>'Rekapitulace stavby'!AN8</f>
        <v>16. 4. 2024</v>
      </c>
      <c r="K14" s="40"/>
      <c r="L14" s="146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146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4" t="s">
        <v>25</v>
      </c>
      <c r="E16" s="40"/>
      <c r="F16" s="40"/>
      <c r="G16" s="40"/>
      <c r="H16" s="40"/>
      <c r="I16" s="144" t="s">
        <v>26</v>
      </c>
      <c r="J16" s="135" t="s">
        <v>27</v>
      </c>
      <c r="K16" s="40"/>
      <c r="L16" s="146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35" t="s">
        <v>28</v>
      </c>
      <c r="F17" s="40"/>
      <c r="G17" s="40"/>
      <c r="H17" s="40"/>
      <c r="I17" s="144" t="s">
        <v>29</v>
      </c>
      <c r="J17" s="135" t="s">
        <v>19</v>
      </c>
      <c r="K17" s="40"/>
      <c r="L17" s="146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146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44" t="s">
        <v>30</v>
      </c>
      <c r="E19" s="40"/>
      <c r="F19" s="40"/>
      <c r="G19" s="40"/>
      <c r="H19" s="40"/>
      <c r="I19" s="144" t="s">
        <v>26</v>
      </c>
      <c r="J19" s="35" t="str">
        <f>'Rekapitulace stavby'!AN13</f>
        <v>Vyplň údaj</v>
      </c>
      <c r="K19" s="40"/>
      <c r="L19" s="146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5" t="str">
        <f>'Rekapitulace stavby'!E14</f>
        <v>Vyplň údaj</v>
      </c>
      <c r="F20" s="135"/>
      <c r="G20" s="135"/>
      <c r="H20" s="135"/>
      <c r="I20" s="144" t="s">
        <v>29</v>
      </c>
      <c r="J20" s="35" t="str">
        <f>'Rekapitulace stavby'!AN14</f>
        <v>Vyplň údaj</v>
      </c>
      <c r="K20" s="40"/>
      <c r="L20" s="146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146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44" t="s">
        <v>32</v>
      </c>
      <c r="E22" s="40"/>
      <c r="F22" s="40"/>
      <c r="G22" s="40"/>
      <c r="H22" s="40"/>
      <c r="I22" s="144" t="s">
        <v>26</v>
      </c>
      <c r="J22" s="135" t="s">
        <v>33</v>
      </c>
      <c r="K22" s="40"/>
      <c r="L22" s="146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35" t="s">
        <v>34</v>
      </c>
      <c r="F23" s="40"/>
      <c r="G23" s="40"/>
      <c r="H23" s="40"/>
      <c r="I23" s="144" t="s">
        <v>29</v>
      </c>
      <c r="J23" s="135" t="s">
        <v>19</v>
      </c>
      <c r="K23" s="40"/>
      <c r="L23" s="146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146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44" t="s">
        <v>36</v>
      </c>
      <c r="E25" s="40"/>
      <c r="F25" s="40"/>
      <c r="G25" s="40"/>
      <c r="H25" s="40"/>
      <c r="I25" s="144" t="s">
        <v>26</v>
      </c>
      <c r="J25" s="135" t="s">
        <v>33</v>
      </c>
      <c r="K25" s="40"/>
      <c r="L25" s="146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35" t="s">
        <v>34</v>
      </c>
      <c r="F26" s="40"/>
      <c r="G26" s="40"/>
      <c r="H26" s="40"/>
      <c r="I26" s="144" t="s">
        <v>29</v>
      </c>
      <c r="J26" s="135" t="s">
        <v>19</v>
      </c>
      <c r="K26" s="40"/>
      <c r="L26" s="146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146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44" t="s">
        <v>37</v>
      </c>
      <c r="E28" s="40"/>
      <c r="F28" s="40"/>
      <c r="G28" s="40"/>
      <c r="H28" s="40"/>
      <c r="I28" s="40"/>
      <c r="J28" s="40"/>
      <c r="K28" s="40"/>
      <c r="L28" s="146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71.25" customHeight="1">
      <c r="A29" s="149"/>
      <c r="B29" s="150"/>
      <c r="C29" s="149"/>
      <c r="D29" s="149"/>
      <c r="E29" s="151" t="s">
        <v>38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146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3"/>
      <c r="E31" s="153"/>
      <c r="F31" s="153"/>
      <c r="G31" s="153"/>
      <c r="H31" s="153"/>
      <c r="I31" s="153"/>
      <c r="J31" s="153"/>
      <c r="K31" s="153"/>
      <c r="L31" s="146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54" t="s">
        <v>39</v>
      </c>
      <c r="E32" s="40"/>
      <c r="F32" s="40"/>
      <c r="G32" s="40"/>
      <c r="H32" s="40"/>
      <c r="I32" s="40"/>
      <c r="J32" s="155">
        <f>ROUND(J101, 2)</f>
        <v>0</v>
      </c>
      <c r="K32" s="40"/>
      <c r="L32" s="146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3"/>
      <c r="E33" s="153"/>
      <c r="F33" s="153"/>
      <c r="G33" s="153"/>
      <c r="H33" s="153"/>
      <c r="I33" s="153"/>
      <c r="J33" s="153"/>
      <c r="K33" s="153"/>
      <c r="L33" s="146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56" t="s">
        <v>41</v>
      </c>
      <c r="G34" s="40"/>
      <c r="H34" s="40"/>
      <c r="I34" s="156" t="s">
        <v>40</v>
      </c>
      <c r="J34" s="156" t="s">
        <v>42</v>
      </c>
      <c r="K34" s="40"/>
      <c r="L34" s="146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57" t="s">
        <v>43</v>
      </c>
      <c r="E35" s="144" t="s">
        <v>44</v>
      </c>
      <c r="F35" s="158">
        <f>ROUND((SUM(BE101:BE224)),  2)</f>
        <v>0</v>
      </c>
      <c r="G35" s="40"/>
      <c r="H35" s="40"/>
      <c r="I35" s="159">
        <v>0.20999999999999999</v>
      </c>
      <c r="J35" s="158">
        <f>ROUND(((SUM(BE101:BE224))*I35),  2)</f>
        <v>0</v>
      </c>
      <c r="K35" s="40"/>
      <c r="L35" s="146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44" t="s">
        <v>45</v>
      </c>
      <c r="F36" s="158">
        <f>ROUND((SUM(BF101:BF224)),  2)</f>
        <v>0</v>
      </c>
      <c r="G36" s="40"/>
      <c r="H36" s="40"/>
      <c r="I36" s="159">
        <v>0.14999999999999999</v>
      </c>
      <c r="J36" s="158">
        <f>ROUND(((SUM(BF101:BF224))*I36),  2)</f>
        <v>0</v>
      </c>
      <c r="K36" s="40"/>
      <c r="L36" s="146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4" t="s">
        <v>46</v>
      </c>
      <c r="F37" s="158">
        <f>ROUND((SUM(BG101:BG224)),  2)</f>
        <v>0</v>
      </c>
      <c r="G37" s="40"/>
      <c r="H37" s="40"/>
      <c r="I37" s="159">
        <v>0.20999999999999999</v>
      </c>
      <c r="J37" s="158">
        <f>0</f>
        <v>0</v>
      </c>
      <c r="K37" s="40"/>
      <c r="L37" s="146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44" t="s">
        <v>47</v>
      </c>
      <c r="F38" s="158">
        <f>ROUND((SUM(BH101:BH224)),  2)</f>
        <v>0</v>
      </c>
      <c r="G38" s="40"/>
      <c r="H38" s="40"/>
      <c r="I38" s="159">
        <v>0.14999999999999999</v>
      </c>
      <c r="J38" s="158">
        <f>0</f>
        <v>0</v>
      </c>
      <c r="K38" s="40"/>
      <c r="L38" s="146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4" t="s">
        <v>48</v>
      </c>
      <c r="F39" s="158">
        <f>ROUND((SUM(BI101:BI224)),  2)</f>
        <v>0</v>
      </c>
      <c r="G39" s="40"/>
      <c r="H39" s="40"/>
      <c r="I39" s="159">
        <v>0</v>
      </c>
      <c r="J39" s="158">
        <f>0</f>
        <v>0</v>
      </c>
      <c r="K39" s="40"/>
      <c r="L39" s="146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146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0"/>
      <c r="D41" s="161" t="s">
        <v>49</v>
      </c>
      <c r="E41" s="162"/>
      <c r="F41" s="162"/>
      <c r="G41" s="163" t="s">
        <v>50</v>
      </c>
      <c r="H41" s="164" t="s">
        <v>51</v>
      </c>
      <c r="I41" s="162"/>
      <c r="J41" s="165">
        <f>SUM(J32:J39)</f>
        <v>0</v>
      </c>
      <c r="K41" s="166"/>
      <c r="L41" s="146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6" s="2" customFormat="1" ht="6.96" customHeight="1">
      <c r="A46" s="40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24.96" customHeight="1">
      <c r="A47" s="40"/>
      <c r="B47" s="41"/>
      <c r="C47" s="25" t="s">
        <v>153</v>
      </c>
      <c r="D47" s="42"/>
      <c r="E47" s="42"/>
      <c r="F47" s="42"/>
      <c r="G47" s="42"/>
      <c r="H47" s="42"/>
      <c r="I47" s="42"/>
      <c r="J47" s="42"/>
      <c r="K47" s="42"/>
      <c r="L47" s="146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146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16</v>
      </c>
      <c r="D49" s="42"/>
      <c r="E49" s="42"/>
      <c r="F49" s="42"/>
      <c r="G49" s="42"/>
      <c r="H49" s="42"/>
      <c r="I49" s="42"/>
      <c r="J49" s="42"/>
      <c r="K49" s="42"/>
      <c r="L49" s="146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171" t="str">
        <f>E7</f>
        <v>ZŠ Veltrusy - výstavba odborných učeben</v>
      </c>
      <c r="F50" s="34"/>
      <c r="G50" s="34"/>
      <c r="H50" s="34"/>
      <c r="I50" s="42"/>
      <c r="J50" s="42"/>
      <c r="K50" s="42"/>
      <c r="L50" s="146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1" customFormat="1" ht="12" customHeight="1">
      <c r="B51" s="23"/>
      <c r="C51" s="34" t="s">
        <v>149</v>
      </c>
      <c r="D51" s="24"/>
      <c r="E51" s="24"/>
      <c r="F51" s="24"/>
      <c r="G51" s="24"/>
      <c r="H51" s="24"/>
      <c r="I51" s="24"/>
      <c r="J51" s="24"/>
      <c r="K51" s="24"/>
      <c r="L51" s="22"/>
    </row>
    <row r="52" s="2" customFormat="1" ht="16.5" customHeight="1">
      <c r="A52" s="40"/>
      <c r="B52" s="41"/>
      <c r="C52" s="42"/>
      <c r="D52" s="42"/>
      <c r="E52" s="171" t="s">
        <v>3800</v>
      </c>
      <c r="F52" s="42"/>
      <c r="G52" s="42"/>
      <c r="H52" s="42"/>
      <c r="I52" s="42"/>
      <c r="J52" s="42"/>
      <c r="K52" s="42"/>
      <c r="L52" s="146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12" customHeight="1">
      <c r="A53" s="40"/>
      <c r="B53" s="41"/>
      <c r="C53" s="34" t="s">
        <v>151</v>
      </c>
      <c r="D53" s="42"/>
      <c r="E53" s="42"/>
      <c r="F53" s="42"/>
      <c r="G53" s="42"/>
      <c r="H53" s="42"/>
      <c r="I53" s="42"/>
      <c r="J53" s="42"/>
      <c r="K53" s="42"/>
      <c r="L53" s="146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6.5" customHeight="1">
      <c r="A54" s="40"/>
      <c r="B54" s="41"/>
      <c r="C54" s="42"/>
      <c r="D54" s="42"/>
      <c r="E54" s="71" t="str">
        <f>E11</f>
        <v>044 - Energetická opatření</v>
      </c>
      <c r="F54" s="42"/>
      <c r="G54" s="42"/>
      <c r="H54" s="42"/>
      <c r="I54" s="42"/>
      <c r="J54" s="42"/>
      <c r="K54" s="42"/>
      <c r="L54" s="146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6.96" customHeight="1">
      <c r="A55" s="40"/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146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2" customHeight="1">
      <c r="A56" s="40"/>
      <c r="B56" s="41"/>
      <c r="C56" s="34" t="s">
        <v>21</v>
      </c>
      <c r="D56" s="42"/>
      <c r="E56" s="42"/>
      <c r="F56" s="29" t="str">
        <f>F14</f>
        <v>Veltrusy</v>
      </c>
      <c r="G56" s="42"/>
      <c r="H56" s="42"/>
      <c r="I56" s="34" t="s">
        <v>23</v>
      </c>
      <c r="J56" s="74" t="str">
        <f>IF(J14="","",J14)</f>
        <v>16. 4. 2024</v>
      </c>
      <c r="K56" s="42"/>
      <c r="L56" s="146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6.96" customHeight="1">
      <c r="A57" s="40"/>
      <c r="B57" s="41"/>
      <c r="C57" s="42"/>
      <c r="D57" s="42"/>
      <c r="E57" s="42"/>
      <c r="F57" s="42"/>
      <c r="G57" s="42"/>
      <c r="H57" s="42"/>
      <c r="I57" s="42"/>
      <c r="J57" s="42"/>
      <c r="K57" s="42"/>
      <c r="L57" s="146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5.15" customHeight="1">
      <c r="A58" s="40"/>
      <c r="B58" s="41"/>
      <c r="C58" s="34" t="s">
        <v>25</v>
      </c>
      <c r="D58" s="42"/>
      <c r="E58" s="42"/>
      <c r="F58" s="29" t="str">
        <f>E17</f>
        <v>Město Veltrusy</v>
      </c>
      <c r="G58" s="42"/>
      <c r="H58" s="42"/>
      <c r="I58" s="34" t="s">
        <v>32</v>
      </c>
      <c r="J58" s="38" t="str">
        <f>E23</f>
        <v>REMIUMA</v>
      </c>
      <c r="K58" s="42"/>
      <c r="L58" s="146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15.15" customHeight="1">
      <c r="A59" s="40"/>
      <c r="B59" s="41"/>
      <c r="C59" s="34" t="s">
        <v>30</v>
      </c>
      <c r="D59" s="42"/>
      <c r="E59" s="42"/>
      <c r="F59" s="29" t="str">
        <f>IF(E20="","",E20)</f>
        <v>Vyplň údaj</v>
      </c>
      <c r="G59" s="42"/>
      <c r="H59" s="42"/>
      <c r="I59" s="34" t="s">
        <v>36</v>
      </c>
      <c r="J59" s="38" t="str">
        <f>E26</f>
        <v>REMIUMA</v>
      </c>
      <c r="K59" s="42"/>
      <c r="L59" s="146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0.32" customHeight="1">
      <c r="A60" s="40"/>
      <c r="B60" s="41"/>
      <c r="C60" s="42"/>
      <c r="D60" s="42"/>
      <c r="E60" s="42"/>
      <c r="F60" s="42"/>
      <c r="G60" s="42"/>
      <c r="H60" s="42"/>
      <c r="I60" s="42"/>
      <c r="J60" s="42"/>
      <c r="K60" s="42"/>
      <c r="L60" s="146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29.28" customHeight="1">
      <c r="A61" s="40"/>
      <c r="B61" s="41"/>
      <c r="C61" s="172" t="s">
        <v>154</v>
      </c>
      <c r="D61" s="173"/>
      <c r="E61" s="173"/>
      <c r="F61" s="173"/>
      <c r="G61" s="173"/>
      <c r="H61" s="173"/>
      <c r="I61" s="173"/>
      <c r="J61" s="174" t="s">
        <v>155</v>
      </c>
      <c r="K61" s="173"/>
      <c r="L61" s="146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10.32" customHeight="1">
      <c r="A62" s="40"/>
      <c r="B62" s="41"/>
      <c r="C62" s="42"/>
      <c r="D62" s="42"/>
      <c r="E62" s="42"/>
      <c r="F62" s="42"/>
      <c r="G62" s="42"/>
      <c r="H62" s="42"/>
      <c r="I62" s="42"/>
      <c r="J62" s="42"/>
      <c r="K62" s="42"/>
      <c r="L62" s="146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22.8" customHeight="1">
      <c r="A63" s="40"/>
      <c r="B63" s="41"/>
      <c r="C63" s="175" t="s">
        <v>71</v>
      </c>
      <c r="D63" s="42"/>
      <c r="E63" s="42"/>
      <c r="F63" s="42"/>
      <c r="G63" s="42"/>
      <c r="H63" s="42"/>
      <c r="I63" s="42"/>
      <c r="J63" s="104">
        <f>J101</f>
        <v>0</v>
      </c>
      <c r="K63" s="42"/>
      <c r="L63" s="146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U63" s="19" t="s">
        <v>156</v>
      </c>
    </row>
    <row r="64" s="9" customFormat="1" ht="24.96" customHeight="1">
      <c r="A64" s="9"/>
      <c r="B64" s="176"/>
      <c r="C64" s="177"/>
      <c r="D64" s="178" t="s">
        <v>167</v>
      </c>
      <c r="E64" s="179"/>
      <c r="F64" s="179"/>
      <c r="G64" s="179"/>
      <c r="H64" s="179"/>
      <c r="I64" s="179"/>
      <c r="J64" s="180">
        <f>J102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2"/>
      <c r="C65" s="127"/>
      <c r="D65" s="183" t="s">
        <v>4741</v>
      </c>
      <c r="E65" s="184"/>
      <c r="F65" s="184"/>
      <c r="G65" s="184"/>
      <c r="H65" s="184"/>
      <c r="I65" s="184"/>
      <c r="J65" s="185">
        <f>J103</f>
        <v>0</v>
      </c>
      <c r="K65" s="127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2"/>
      <c r="C66" s="127"/>
      <c r="D66" s="183" t="s">
        <v>4742</v>
      </c>
      <c r="E66" s="184"/>
      <c r="F66" s="184"/>
      <c r="G66" s="184"/>
      <c r="H66" s="184"/>
      <c r="I66" s="184"/>
      <c r="J66" s="185">
        <f>J110</f>
        <v>0</v>
      </c>
      <c r="K66" s="127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2"/>
      <c r="C67" s="127"/>
      <c r="D67" s="183" t="s">
        <v>4743</v>
      </c>
      <c r="E67" s="184"/>
      <c r="F67" s="184"/>
      <c r="G67" s="184"/>
      <c r="H67" s="184"/>
      <c r="I67" s="184"/>
      <c r="J67" s="185">
        <f>J120</f>
        <v>0</v>
      </c>
      <c r="K67" s="127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2"/>
      <c r="C68" s="127"/>
      <c r="D68" s="183" t="s">
        <v>4744</v>
      </c>
      <c r="E68" s="184"/>
      <c r="F68" s="184"/>
      <c r="G68" s="184"/>
      <c r="H68" s="184"/>
      <c r="I68" s="184"/>
      <c r="J68" s="185">
        <f>J150</f>
        <v>0</v>
      </c>
      <c r="K68" s="127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9" customFormat="1" ht="24.96" customHeight="1">
      <c r="A69" s="9"/>
      <c r="B69" s="176"/>
      <c r="C69" s="177"/>
      <c r="D69" s="178" t="s">
        <v>4745</v>
      </c>
      <c r="E69" s="179"/>
      <c r="F69" s="179"/>
      <c r="G69" s="179"/>
      <c r="H69" s="179"/>
      <c r="I69" s="179"/>
      <c r="J69" s="180">
        <f>J164</f>
        <v>0</v>
      </c>
      <c r="K69" s="177"/>
      <c r="L69" s="181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="10" customFormat="1" ht="19.92" customHeight="1">
      <c r="A70" s="10"/>
      <c r="B70" s="182"/>
      <c r="C70" s="127"/>
      <c r="D70" s="183" t="s">
        <v>4746</v>
      </c>
      <c r="E70" s="184"/>
      <c r="F70" s="184"/>
      <c r="G70" s="184"/>
      <c r="H70" s="184"/>
      <c r="I70" s="184"/>
      <c r="J70" s="185">
        <f>J165</f>
        <v>0</v>
      </c>
      <c r="K70" s="127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2"/>
      <c r="C71" s="127"/>
      <c r="D71" s="183" t="s">
        <v>3804</v>
      </c>
      <c r="E71" s="184"/>
      <c r="F71" s="184"/>
      <c r="G71" s="184"/>
      <c r="H71" s="184"/>
      <c r="I71" s="184"/>
      <c r="J71" s="185">
        <f>J178</f>
        <v>0</v>
      </c>
      <c r="K71" s="127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9" customFormat="1" ht="24.96" customHeight="1">
      <c r="A72" s="9"/>
      <c r="B72" s="176"/>
      <c r="C72" s="177"/>
      <c r="D72" s="178" t="s">
        <v>4747</v>
      </c>
      <c r="E72" s="179"/>
      <c r="F72" s="179"/>
      <c r="G72" s="179"/>
      <c r="H72" s="179"/>
      <c r="I72" s="179"/>
      <c r="J72" s="180">
        <f>J183</f>
        <v>0</v>
      </c>
      <c r="K72" s="177"/>
      <c r="L72" s="181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s="10" customFormat="1" ht="19.92" customHeight="1">
      <c r="A73" s="10"/>
      <c r="B73" s="182"/>
      <c r="C73" s="127"/>
      <c r="D73" s="183" t="s">
        <v>4748</v>
      </c>
      <c r="E73" s="184"/>
      <c r="F73" s="184"/>
      <c r="G73" s="184"/>
      <c r="H73" s="184"/>
      <c r="I73" s="184"/>
      <c r="J73" s="185">
        <f>J184</f>
        <v>0</v>
      </c>
      <c r="K73" s="127"/>
      <c r="L73" s="186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2"/>
      <c r="C74" s="127"/>
      <c r="D74" s="183" t="s">
        <v>4749</v>
      </c>
      <c r="E74" s="184"/>
      <c r="F74" s="184"/>
      <c r="G74" s="184"/>
      <c r="H74" s="184"/>
      <c r="I74" s="184"/>
      <c r="J74" s="185">
        <f>J194</f>
        <v>0</v>
      </c>
      <c r="K74" s="127"/>
      <c r="L74" s="186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2"/>
      <c r="C75" s="127"/>
      <c r="D75" s="183" t="s">
        <v>4750</v>
      </c>
      <c r="E75" s="184"/>
      <c r="F75" s="184"/>
      <c r="G75" s="184"/>
      <c r="H75" s="184"/>
      <c r="I75" s="184"/>
      <c r="J75" s="185">
        <f>J209</f>
        <v>0</v>
      </c>
      <c r="K75" s="127"/>
      <c r="L75" s="186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2"/>
      <c r="C76" s="127"/>
      <c r="D76" s="183" t="s">
        <v>4751</v>
      </c>
      <c r="E76" s="184"/>
      <c r="F76" s="184"/>
      <c r="G76" s="184"/>
      <c r="H76" s="184"/>
      <c r="I76" s="184"/>
      <c r="J76" s="185">
        <f>J213</f>
        <v>0</v>
      </c>
      <c r="K76" s="127"/>
      <c r="L76" s="186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2"/>
      <c r="C77" s="127"/>
      <c r="D77" s="183" t="s">
        <v>4752</v>
      </c>
      <c r="E77" s="184"/>
      <c r="F77" s="184"/>
      <c r="G77" s="184"/>
      <c r="H77" s="184"/>
      <c r="I77" s="184"/>
      <c r="J77" s="185">
        <f>J217</f>
        <v>0</v>
      </c>
      <c r="K77" s="127"/>
      <c r="L77" s="186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9" customFormat="1" ht="24.96" customHeight="1">
      <c r="A78" s="9"/>
      <c r="B78" s="176"/>
      <c r="C78" s="177"/>
      <c r="D78" s="178" t="s">
        <v>181</v>
      </c>
      <c r="E78" s="179"/>
      <c r="F78" s="179"/>
      <c r="G78" s="179"/>
      <c r="H78" s="179"/>
      <c r="I78" s="179"/>
      <c r="J78" s="180">
        <f>J221</f>
        <v>0</v>
      </c>
      <c r="K78" s="177"/>
      <c r="L78" s="181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</row>
    <row r="79" s="10" customFormat="1" ht="19.92" customHeight="1">
      <c r="A79" s="10"/>
      <c r="B79" s="182"/>
      <c r="C79" s="127"/>
      <c r="D79" s="183" t="s">
        <v>182</v>
      </c>
      <c r="E79" s="184"/>
      <c r="F79" s="184"/>
      <c r="G79" s="184"/>
      <c r="H79" s="184"/>
      <c r="I79" s="184"/>
      <c r="J79" s="185">
        <f>J222</f>
        <v>0</v>
      </c>
      <c r="K79" s="127"/>
      <c r="L79" s="186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2" customFormat="1" ht="21.84" customHeight="1">
      <c r="A80" s="40"/>
      <c r="B80" s="41"/>
      <c r="C80" s="42"/>
      <c r="D80" s="42"/>
      <c r="E80" s="42"/>
      <c r="F80" s="42"/>
      <c r="G80" s="42"/>
      <c r="H80" s="42"/>
      <c r="I80" s="42"/>
      <c r="J80" s="42"/>
      <c r="K80" s="42"/>
      <c r="L80" s="146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6.96" customHeight="1">
      <c r="A81" s="40"/>
      <c r="B81" s="61"/>
      <c r="C81" s="62"/>
      <c r="D81" s="62"/>
      <c r="E81" s="62"/>
      <c r="F81" s="62"/>
      <c r="G81" s="62"/>
      <c r="H81" s="62"/>
      <c r="I81" s="62"/>
      <c r="J81" s="62"/>
      <c r="K81" s="62"/>
      <c r="L81" s="146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5" s="2" customFormat="1" ht="6.96" customHeight="1">
      <c r="A85" s="40"/>
      <c r="B85" s="63"/>
      <c r="C85" s="64"/>
      <c r="D85" s="64"/>
      <c r="E85" s="64"/>
      <c r="F85" s="64"/>
      <c r="G85" s="64"/>
      <c r="H85" s="64"/>
      <c r="I85" s="64"/>
      <c r="J85" s="64"/>
      <c r="K85" s="64"/>
      <c r="L85" s="146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24.96" customHeight="1">
      <c r="A86" s="40"/>
      <c r="B86" s="41"/>
      <c r="C86" s="25" t="s">
        <v>183</v>
      </c>
      <c r="D86" s="42"/>
      <c r="E86" s="42"/>
      <c r="F86" s="42"/>
      <c r="G86" s="42"/>
      <c r="H86" s="42"/>
      <c r="I86" s="42"/>
      <c r="J86" s="42"/>
      <c r="K86" s="42"/>
      <c r="L86" s="146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6.96" customHeight="1">
      <c r="A87" s="40"/>
      <c r="B87" s="41"/>
      <c r="C87" s="42"/>
      <c r="D87" s="42"/>
      <c r="E87" s="42"/>
      <c r="F87" s="42"/>
      <c r="G87" s="42"/>
      <c r="H87" s="42"/>
      <c r="I87" s="42"/>
      <c r="J87" s="42"/>
      <c r="K87" s="42"/>
      <c r="L87" s="146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12" customHeight="1">
      <c r="A88" s="40"/>
      <c r="B88" s="41"/>
      <c r="C88" s="34" t="s">
        <v>16</v>
      </c>
      <c r="D88" s="42"/>
      <c r="E88" s="42"/>
      <c r="F88" s="42"/>
      <c r="G88" s="42"/>
      <c r="H88" s="42"/>
      <c r="I88" s="42"/>
      <c r="J88" s="42"/>
      <c r="K88" s="42"/>
      <c r="L88" s="146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16.5" customHeight="1">
      <c r="A89" s="40"/>
      <c r="B89" s="41"/>
      <c r="C89" s="42"/>
      <c r="D89" s="42"/>
      <c r="E89" s="171" t="str">
        <f>E7</f>
        <v>ZŠ Veltrusy - výstavba odborných učeben</v>
      </c>
      <c r="F89" s="34"/>
      <c r="G89" s="34"/>
      <c r="H89" s="34"/>
      <c r="I89" s="42"/>
      <c r="J89" s="42"/>
      <c r="K89" s="42"/>
      <c r="L89" s="146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1" customFormat="1" ht="12" customHeight="1">
      <c r="B90" s="23"/>
      <c r="C90" s="34" t="s">
        <v>149</v>
      </c>
      <c r="D90" s="24"/>
      <c r="E90" s="24"/>
      <c r="F90" s="24"/>
      <c r="G90" s="24"/>
      <c r="H90" s="24"/>
      <c r="I90" s="24"/>
      <c r="J90" s="24"/>
      <c r="K90" s="24"/>
      <c r="L90" s="22"/>
    </row>
    <row r="91" s="2" customFormat="1" ht="16.5" customHeight="1">
      <c r="A91" s="40"/>
      <c r="B91" s="41"/>
      <c r="C91" s="42"/>
      <c r="D91" s="42"/>
      <c r="E91" s="171" t="s">
        <v>3800</v>
      </c>
      <c r="F91" s="42"/>
      <c r="G91" s="42"/>
      <c r="H91" s="42"/>
      <c r="I91" s="42"/>
      <c r="J91" s="42"/>
      <c r="K91" s="42"/>
      <c r="L91" s="146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12" customHeight="1">
      <c r="A92" s="40"/>
      <c r="B92" s="41"/>
      <c r="C92" s="34" t="s">
        <v>151</v>
      </c>
      <c r="D92" s="42"/>
      <c r="E92" s="42"/>
      <c r="F92" s="42"/>
      <c r="G92" s="42"/>
      <c r="H92" s="42"/>
      <c r="I92" s="42"/>
      <c r="J92" s="42"/>
      <c r="K92" s="42"/>
      <c r="L92" s="146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16.5" customHeight="1">
      <c r="A93" s="40"/>
      <c r="B93" s="41"/>
      <c r="C93" s="42"/>
      <c r="D93" s="42"/>
      <c r="E93" s="71" t="str">
        <f>E11</f>
        <v>044 - Energetická opatření</v>
      </c>
      <c r="F93" s="42"/>
      <c r="G93" s="42"/>
      <c r="H93" s="42"/>
      <c r="I93" s="42"/>
      <c r="J93" s="42"/>
      <c r="K93" s="42"/>
      <c r="L93" s="146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2" customFormat="1" ht="6.96" customHeight="1">
      <c r="A94" s="40"/>
      <c r="B94" s="41"/>
      <c r="C94" s="42"/>
      <c r="D94" s="42"/>
      <c r="E94" s="42"/>
      <c r="F94" s="42"/>
      <c r="G94" s="42"/>
      <c r="H94" s="42"/>
      <c r="I94" s="42"/>
      <c r="J94" s="42"/>
      <c r="K94" s="42"/>
      <c r="L94" s="146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="2" customFormat="1" ht="12" customHeight="1">
      <c r="A95" s="40"/>
      <c r="B95" s="41"/>
      <c r="C95" s="34" t="s">
        <v>21</v>
      </c>
      <c r="D95" s="42"/>
      <c r="E95" s="42"/>
      <c r="F95" s="29" t="str">
        <f>F14</f>
        <v>Veltrusy</v>
      </c>
      <c r="G95" s="42"/>
      <c r="H95" s="42"/>
      <c r="I95" s="34" t="s">
        <v>23</v>
      </c>
      <c r="J95" s="74" t="str">
        <f>IF(J14="","",J14)</f>
        <v>16. 4. 2024</v>
      </c>
      <c r="K95" s="42"/>
      <c r="L95" s="146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="2" customFormat="1" ht="6.96" customHeight="1">
      <c r="A96" s="40"/>
      <c r="B96" s="41"/>
      <c r="C96" s="42"/>
      <c r="D96" s="42"/>
      <c r="E96" s="42"/>
      <c r="F96" s="42"/>
      <c r="G96" s="42"/>
      <c r="H96" s="42"/>
      <c r="I96" s="42"/>
      <c r="J96" s="42"/>
      <c r="K96" s="42"/>
      <c r="L96" s="146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="2" customFormat="1" ht="15.15" customHeight="1">
      <c r="A97" s="40"/>
      <c r="B97" s="41"/>
      <c r="C97" s="34" t="s">
        <v>25</v>
      </c>
      <c r="D97" s="42"/>
      <c r="E97" s="42"/>
      <c r="F97" s="29" t="str">
        <f>E17</f>
        <v>Město Veltrusy</v>
      </c>
      <c r="G97" s="42"/>
      <c r="H97" s="42"/>
      <c r="I97" s="34" t="s">
        <v>32</v>
      </c>
      <c r="J97" s="38" t="str">
        <f>E23</f>
        <v>REMIUMA</v>
      </c>
      <c r="K97" s="42"/>
      <c r="L97" s="146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="2" customFormat="1" ht="15.15" customHeight="1">
      <c r="A98" s="40"/>
      <c r="B98" s="41"/>
      <c r="C98" s="34" t="s">
        <v>30</v>
      </c>
      <c r="D98" s="42"/>
      <c r="E98" s="42"/>
      <c r="F98" s="29" t="str">
        <f>IF(E20="","",E20)</f>
        <v>Vyplň údaj</v>
      </c>
      <c r="G98" s="42"/>
      <c r="H98" s="42"/>
      <c r="I98" s="34" t="s">
        <v>36</v>
      </c>
      <c r="J98" s="38" t="str">
        <f>E26</f>
        <v>REMIUMA</v>
      </c>
      <c r="K98" s="42"/>
      <c r="L98" s="146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</row>
    <row r="99" s="2" customFormat="1" ht="10.32" customHeight="1">
      <c r="A99" s="40"/>
      <c r="B99" s="41"/>
      <c r="C99" s="42"/>
      <c r="D99" s="42"/>
      <c r="E99" s="42"/>
      <c r="F99" s="42"/>
      <c r="G99" s="42"/>
      <c r="H99" s="42"/>
      <c r="I99" s="42"/>
      <c r="J99" s="42"/>
      <c r="K99" s="42"/>
      <c r="L99" s="146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</row>
    <row r="100" s="11" customFormat="1" ht="29.28" customHeight="1">
      <c r="A100" s="187"/>
      <c r="B100" s="188"/>
      <c r="C100" s="189" t="s">
        <v>184</v>
      </c>
      <c r="D100" s="190" t="s">
        <v>58</v>
      </c>
      <c r="E100" s="190" t="s">
        <v>54</v>
      </c>
      <c r="F100" s="190" t="s">
        <v>55</v>
      </c>
      <c r="G100" s="190" t="s">
        <v>185</v>
      </c>
      <c r="H100" s="190" t="s">
        <v>186</v>
      </c>
      <c r="I100" s="190" t="s">
        <v>187</v>
      </c>
      <c r="J100" s="190" t="s">
        <v>155</v>
      </c>
      <c r="K100" s="191" t="s">
        <v>188</v>
      </c>
      <c r="L100" s="192"/>
      <c r="M100" s="94" t="s">
        <v>19</v>
      </c>
      <c r="N100" s="95" t="s">
        <v>43</v>
      </c>
      <c r="O100" s="95" t="s">
        <v>189</v>
      </c>
      <c r="P100" s="95" t="s">
        <v>190</v>
      </c>
      <c r="Q100" s="95" t="s">
        <v>191</v>
      </c>
      <c r="R100" s="95" t="s">
        <v>192</v>
      </c>
      <c r="S100" s="95" t="s">
        <v>193</v>
      </c>
      <c r="T100" s="96" t="s">
        <v>194</v>
      </c>
      <c r="U100" s="187"/>
      <c r="V100" s="187"/>
      <c r="W100" s="187"/>
      <c r="X100" s="187"/>
      <c r="Y100" s="187"/>
      <c r="Z100" s="187"/>
      <c r="AA100" s="187"/>
      <c r="AB100" s="187"/>
      <c r="AC100" s="187"/>
      <c r="AD100" s="187"/>
      <c r="AE100" s="187"/>
    </row>
    <row r="101" s="2" customFormat="1" ht="22.8" customHeight="1">
      <c r="A101" s="40"/>
      <c r="B101" s="41"/>
      <c r="C101" s="101" t="s">
        <v>195</v>
      </c>
      <c r="D101" s="42"/>
      <c r="E101" s="42"/>
      <c r="F101" s="42"/>
      <c r="G101" s="42"/>
      <c r="H101" s="42"/>
      <c r="I101" s="42"/>
      <c r="J101" s="193">
        <f>BK101</f>
        <v>0</v>
      </c>
      <c r="K101" s="42"/>
      <c r="L101" s="46"/>
      <c r="M101" s="97"/>
      <c r="N101" s="194"/>
      <c r="O101" s="98"/>
      <c r="P101" s="195">
        <f>P102+P164+P183+P221</f>
        <v>0</v>
      </c>
      <c r="Q101" s="98"/>
      <c r="R101" s="195">
        <f>R102+R164+R183+R221</f>
        <v>72.714480719000008</v>
      </c>
      <c r="S101" s="98"/>
      <c r="T101" s="196">
        <f>T102+T164+T183+T221</f>
        <v>0</v>
      </c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T101" s="19" t="s">
        <v>72</v>
      </c>
      <c r="AU101" s="19" t="s">
        <v>156</v>
      </c>
      <c r="BK101" s="197">
        <f>BK102+BK164+BK183+BK221</f>
        <v>0</v>
      </c>
    </row>
    <row r="102" s="12" customFormat="1" ht="25.92" customHeight="1">
      <c r="A102" s="12"/>
      <c r="B102" s="198"/>
      <c r="C102" s="199"/>
      <c r="D102" s="200" t="s">
        <v>72</v>
      </c>
      <c r="E102" s="201" t="s">
        <v>1203</v>
      </c>
      <c r="F102" s="201" t="s">
        <v>1204</v>
      </c>
      <c r="G102" s="199"/>
      <c r="H102" s="199"/>
      <c r="I102" s="202"/>
      <c r="J102" s="203">
        <f>BK102</f>
        <v>0</v>
      </c>
      <c r="K102" s="199"/>
      <c r="L102" s="204"/>
      <c r="M102" s="205"/>
      <c r="N102" s="206"/>
      <c r="O102" s="206"/>
      <c r="P102" s="207">
        <f>P103+P110+P120+P150</f>
        <v>0</v>
      </c>
      <c r="Q102" s="206"/>
      <c r="R102" s="207">
        <f>R103+R110+R120+R150</f>
        <v>2.526685219</v>
      </c>
      <c r="S102" s="206"/>
      <c r="T102" s="208">
        <f>T103+T110+T120+T150</f>
        <v>0</v>
      </c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R102" s="209" t="s">
        <v>82</v>
      </c>
      <c r="AT102" s="210" t="s">
        <v>72</v>
      </c>
      <c r="AU102" s="210" t="s">
        <v>73</v>
      </c>
      <c r="AY102" s="209" t="s">
        <v>198</v>
      </c>
      <c r="BK102" s="211">
        <f>BK103+BK110+BK120+BK150</f>
        <v>0</v>
      </c>
    </row>
    <row r="103" s="12" customFormat="1" ht="22.8" customHeight="1">
      <c r="A103" s="12"/>
      <c r="B103" s="198"/>
      <c r="C103" s="199"/>
      <c r="D103" s="200" t="s">
        <v>72</v>
      </c>
      <c r="E103" s="212" t="s">
        <v>4753</v>
      </c>
      <c r="F103" s="212" t="s">
        <v>4754</v>
      </c>
      <c r="G103" s="199"/>
      <c r="H103" s="199"/>
      <c r="I103" s="202"/>
      <c r="J103" s="213">
        <f>BK103</f>
        <v>0</v>
      </c>
      <c r="K103" s="199"/>
      <c r="L103" s="204"/>
      <c r="M103" s="205"/>
      <c r="N103" s="206"/>
      <c r="O103" s="206"/>
      <c r="P103" s="207">
        <f>SUM(P104:P109)</f>
        <v>0</v>
      </c>
      <c r="Q103" s="206"/>
      <c r="R103" s="207">
        <f>SUM(R104:R109)</f>
        <v>0.020211528999999999</v>
      </c>
      <c r="S103" s="206"/>
      <c r="T103" s="208">
        <f>SUM(T104:T109)</f>
        <v>0</v>
      </c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R103" s="209" t="s">
        <v>82</v>
      </c>
      <c r="AT103" s="210" t="s">
        <v>72</v>
      </c>
      <c r="AU103" s="210" t="s">
        <v>80</v>
      </c>
      <c r="AY103" s="209" t="s">
        <v>198</v>
      </c>
      <c r="BK103" s="211">
        <f>SUM(BK104:BK109)</f>
        <v>0</v>
      </c>
    </row>
    <row r="104" s="2" customFormat="1" ht="37.8" customHeight="1">
      <c r="A104" s="40"/>
      <c r="B104" s="41"/>
      <c r="C104" s="214" t="s">
        <v>80</v>
      </c>
      <c r="D104" s="214" t="s">
        <v>200</v>
      </c>
      <c r="E104" s="215" t="s">
        <v>4755</v>
      </c>
      <c r="F104" s="216" t="s">
        <v>4756</v>
      </c>
      <c r="G104" s="217" t="s">
        <v>4236</v>
      </c>
      <c r="H104" s="218">
        <v>2</v>
      </c>
      <c r="I104" s="219"/>
      <c r="J104" s="220">
        <f>ROUND(I104*H104,2)</f>
        <v>0</v>
      </c>
      <c r="K104" s="216" t="s">
        <v>204</v>
      </c>
      <c r="L104" s="46"/>
      <c r="M104" s="221" t="s">
        <v>19</v>
      </c>
      <c r="N104" s="222" t="s">
        <v>44</v>
      </c>
      <c r="O104" s="86"/>
      <c r="P104" s="223">
        <f>O104*H104</f>
        <v>0</v>
      </c>
      <c r="Q104" s="223">
        <v>0.00084076449999999998</v>
      </c>
      <c r="R104" s="223">
        <f>Q104*H104</f>
        <v>0.001681529</v>
      </c>
      <c r="S104" s="223">
        <v>0</v>
      </c>
      <c r="T104" s="224">
        <f>S104*H104</f>
        <v>0</v>
      </c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R104" s="225" t="s">
        <v>302</v>
      </c>
      <c r="AT104" s="225" t="s">
        <v>200</v>
      </c>
      <c r="AU104" s="225" t="s">
        <v>82</v>
      </c>
      <c r="AY104" s="19" t="s">
        <v>198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9" t="s">
        <v>80</v>
      </c>
      <c r="BK104" s="226">
        <f>ROUND(I104*H104,2)</f>
        <v>0</v>
      </c>
      <c r="BL104" s="19" t="s">
        <v>302</v>
      </c>
      <c r="BM104" s="225" t="s">
        <v>4757</v>
      </c>
    </row>
    <row r="105" s="2" customFormat="1">
      <c r="A105" s="40"/>
      <c r="B105" s="41"/>
      <c r="C105" s="42"/>
      <c r="D105" s="227" t="s">
        <v>207</v>
      </c>
      <c r="E105" s="42"/>
      <c r="F105" s="228" t="s">
        <v>4758</v>
      </c>
      <c r="G105" s="42"/>
      <c r="H105" s="42"/>
      <c r="I105" s="229"/>
      <c r="J105" s="42"/>
      <c r="K105" s="42"/>
      <c r="L105" s="46"/>
      <c r="M105" s="230"/>
      <c r="N105" s="231"/>
      <c r="O105" s="86"/>
      <c r="P105" s="86"/>
      <c r="Q105" s="86"/>
      <c r="R105" s="86"/>
      <c r="S105" s="86"/>
      <c r="T105" s="87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T105" s="19" t="s">
        <v>207</v>
      </c>
      <c r="AU105" s="19" t="s">
        <v>82</v>
      </c>
    </row>
    <row r="106" s="2" customFormat="1" ht="24.15" customHeight="1">
      <c r="A106" s="40"/>
      <c r="B106" s="41"/>
      <c r="C106" s="255" t="s">
        <v>82</v>
      </c>
      <c r="D106" s="255" t="s">
        <v>243</v>
      </c>
      <c r="E106" s="256" t="s">
        <v>4759</v>
      </c>
      <c r="F106" s="257" t="s">
        <v>4760</v>
      </c>
      <c r="G106" s="258" t="s">
        <v>441</v>
      </c>
      <c r="H106" s="259">
        <v>2</v>
      </c>
      <c r="I106" s="260"/>
      <c r="J106" s="261">
        <f>ROUND(I106*H106,2)</f>
        <v>0</v>
      </c>
      <c r="K106" s="257" t="s">
        <v>204</v>
      </c>
      <c r="L106" s="262"/>
      <c r="M106" s="263" t="s">
        <v>19</v>
      </c>
      <c r="N106" s="264" t="s">
        <v>44</v>
      </c>
      <c r="O106" s="86"/>
      <c r="P106" s="223">
        <f>O106*H106</f>
        <v>0</v>
      </c>
      <c r="Q106" s="223">
        <v>0.0080999999999999996</v>
      </c>
      <c r="R106" s="223">
        <f>Q106*H106</f>
        <v>0.016199999999999999</v>
      </c>
      <c r="S106" s="223">
        <v>0</v>
      </c>
      <c r="T106" s="224">
        <f>S106*H106</f>
        <v>0</v>
      </c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R106" s="225" t="s">
        <v>399</v>
      </c>
      <c r="AT106" s="225" t="s">
        <v>243</v>
      </c>
      <c r="AU106" s="225" t="s">
        <v>82</v>
      </c>
      <c r="AY106" s="19" t="s">
        <v>198</v>
      </c>
      <c r="BE106" s="226">
        <f>IF(N106="základní",J106,0)</f>
        <v>0</v>
      </c>
      <c r="BF106" s="226">
        <f>IF(N106="snížená",J106,0)</f>
        <v>0</v>
      </c>
      <c r="BG106" s="226">
        <f>IF(N106="zákl. přenesená",J106,0)</f>
        <v>0</v>
      </c>
      <c r="BH106" s="226">
        <f>IF(N106="sníž. přenesená",J106,0)</f>
        <v>0</v>
      </c>
      <c r="BI106" s="226">
        <f>IF(N106="nulová",J106,0)</f>
        <v>0</v>
      </c>
      <c r="BJ106" s="19" t="s">
        <v>80</v>
      </c>
      <c r="BK106" s="226">
        <f>ROUND(I106*H106,2)</f>
        <v>0</v>
      </c>
      <c r="BL106" s="19" t="s">
        <v>302</v>
      </c>
      <c r="BM106" s="225" t="s">
        <v>4761</v>
      </c>
    </row>
    <row r="107" s="2" customFormat="1" ht="21.75" customHeight="1">
      <c r="A107" s="40"/>
      <c r="B107" s="41"/>
      <c r="C107" s="214" t="s">
        <v>213</v>
      </c>
      <c r="D107" s="214" t="s">
        <v>200</v>
      </c>
      <c r="E107" s="215" t="s">
        <v>4762</v>
      </c>
      <c r="F107" s="216" t="s">
        <v>4763</v>
      </c>
      <c r="G107" s="217" t="s">
        <v>4236</v>
      </c>
      <c r="H107" s="218">
        <v>1</v>
      </c>
      <c r="I107" s="219"/>
      <c r="J107" s="220">
        <f>ROUND(I107*H107,2)</f>
        <v>0</v>
      </c>
      <c r="K107" s="216" t="s">
        <v>19</v>
      </c>
      <c r="L107" s="46"/>
      <c r="M107" s="221" t="s">
        <v>19</v>
      </c>
      <c r="N107" s="222" t="s">
        <v>44</v>
      </c>
      <c r="O107" s="86"/>
      <c r="P107" s="223">
        <f>O107*H107</f>
        <v>0</v>
      </c>
      <c r="Q107" s="223">
        <v>0.00233</v>
      </c>
      <c r="R107" s="223">
        <f>Q107*H107</f>
        <v>0.00233</v>
      </c>
      <c r="S107" s="223">
        <v>0</v>
      </c>
      <c r="T107" s="224">
        <f>S107*H107</f>
        <v>0</v>
      </c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R107" s="225" t="s">
        <v>302</v>
      </c>
      <c r="AT107" s="225" t="s">
        <v>200</v>
      </c>
      <c r="AU107" s="225" t="s">
        <v>82</v>
      </c>
      <c r="AY107" s="19" t="s">
        <v>198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9" t="s">
        <v>80</v>
      </c>
      <c r="BK107" s="226">
        <f>ROUND(I107*H107,2)</f>
        <v>0</v>
      </c>
      <c r="BL107" s="19" t="s">
        <v>302</v>
      </c>
      <c r="BM107" s="225" t="s">
        <v>4764</v>
      </c>
    </row>
    <row r="108" s="2" customFormat="1" ht="49.05" customHeight="1">
      <c r="A108" s="40"/>
      <c r="B108" s="41"/>
      <c r="C108" s="214" t="s">
        <v>205</v>
      </c>
      <c r="D108" s="214" t="s">
        <v>200</v>
      </c>
      <c r="E108" s="215" t="s">
        <v>4765</v>
      </c>
      <c r="F108" s="216" t="s">
        <v>4766</v>
      </c>
      <c r="G108" s="217" t="s">
        <v>246</v>
      </c>
      <c r="H108" s="218">
        <v>0.02</v>
      </c>
      <c r="I108" s="219"/>
      <c r="J108" s="220">
        <f>ROUND(I108*H108,2)</f>
        <v>0</v>
      </c>
      <c r="K108" s="216" t="s">
        <v>204</v>
      </c>
      <c r="L108" s="46"/>
      <c r="M108" s="221" t="s">
        <v>19</v>
      </c>
      <c r="N108" s="222" t="s">
        <v>44</v>
      </c>
      <c r="O108" s="86"/>
      <c r="P108" s="223">
        <f>O108*H108</f>
        <v>0</v>
      </c>
      <c r="Q108" s="223">
        <v>0</v>
      </c>
      <c r="R108" s="223">
        <f>Q108*H108</f>
        <v>0</v>
      </c>
      <c r="S108" s="223">
        <v>0</v>
      </c>
      <c r="T108" s="224">
        <f>S108*H108</f>
        <v>0</v>
      </c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R108" s="225" t="s">
        <v>302</v>
      </c>
      <c r="AT108" s="225" t="s">
        <v>200</v>
      </c>
      <c r="AU108" s="225" t="s">
        <v>82</v>
      </c>
      <c r="AY108" s="19" t="s">
        <v>198</v>
      </c>
      <c r="BE108" s="226">
        <f>IF(N108="základní",J108,0)</f>
        <v>0</v>
      </c>
      <c r="BF108" s="226">
        <f>IF(N108="snížená",J108,0)</f>
        <v>0</v>
      </c>
      <c r="BG108" s="226">
        <f>IF(N108="zákl. přenesená",J108,0)</f>
        <v>0</v>
      </c>
      <c r="BH108" s="226">
        <f>IF(N108="sníž. přenesená",J108,0)</f>
        <v>0</v>
      </c>
      <c r="BI108" s="226">
        <f>IF(N108="nulová",J108,0)</f>
        <v>0</v>
      </c>
      <c r="BJ108" s="19" t="s">
        <v>80</v>
      </c>
      <c r="BK108" s="226">
        <f>ROUND(I108*H108,2)</f>
        <v>0</v>
      </c>
      <c r="BL108" s="19" t="s">
        <v>302</v>
      </c>
      <c r="BM108" s="225" t="s">
        <v>4767</v>
      </c>
    </row>
    <row r="109" s="2" customFormat="1">
      <c r="A109" s="40"/>
      <c r="B109" s="41"/>
      <c r="C109" s="42"/>
      <c r="D109" s="227" t="s">
        <v>207</v>
      </c>
      <c r="E109" s="42"/>
      <c r="F109" s="228" t="s">
        <v>4768</v>
      </c>
      <c r="G109" s="42"/>
      <c r="H109" s="42"/>
      <c r="I109" s="229"/>
      <c r="J109" s="42"/>
      <c r="K109" s="42"/>
      <c r="L109" s="46"/>
      <c r="M109" s="230"/>
      <c r="N109" s="231"/>
      <c r="O109" s="86"/>
      <c r="P109" s="86"/>
      <c r="Q109" s="86"/>
      <c r="R109" s="86"/>
      <c r="S109" s="86"/>
      <c r="T109" s="87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T109" s="19" t="s">
        <v>207</v>
      </c>
      <c r="AU109" s="19" t="s">
        <v>82</v>
      </c>
    </row>
    <row r="110" s="12" customFormat="1" ht="22.8" customHeight="1">
      <c r="A110" s="12"/>
      <c r="B110" s="198"/>
      <c r="C110" s="199"/>
      <c r="D110" s="200" t="s">
        <v>72</v>
      </c>
      <c r="E110" s="212" t="s">
        <v>4769</v>
      </c>
      <c r="F110" s="212" t="s">
        <v>4770</v>
      </c>
      <c r="G110" s="199"/>
      <c r="H110" s="199"/>
      <c r="I110" s="202"/>
      <c r="J110" s="213">
        <f>BK110</f>
        <v>0</v>
      </c>
      <c r="K110" s="199"/>
      <c r="L110" s="204"/>
      <c r="M110" s="205"/>
      <c r="N110" s="206"/>
      <c r="O110" s="206"/>
      <c r="P110" s="207">
        <f>SUM(P111:P119)</f>
        <v>0</v>
      </c>
      <c r="Q110" s="206"/>
      <c r="R110" s="207">
        <f>SUM(R111:R119)</f>
        <v>0.035177859999999998</v>
      </c>
      <c r="S110" s="206"/>
      <c r="T110" s="208">
        <f>SUM(T111:T119)</f>
        <v>0</v>
      </c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R110" s="209" t="s">
        <v>82</v>
      </c>
      <c r="AT110" s="210" t="s">
        <v>72</v>
      </c>
      <c r="AU110" s="210" t="s">
        <v>80</v>
      </c>
      <c r="AY110" s="209" t="s">
        <v>198</v>
      </c>
      <c r="BK110" s="211">
        <f>SUM(BK111:BK119)</f>
        <v>0</v>
      </c>
    </row>
    <row r="111" s="2" customFormat="1" ht="16.5" customHeight="1">
      <c r="A111" s="40"/>
      <c r="B111" s="41"/>
      <c r="C111" s="214" t="s">
        <v>224</v>
      </c>
      <c r="D111" s="214" t="s">
        <v>200</v>
      </c>
      <c r="E111" s="215" t="s">
        <v>4771</v>
      </c>
      <c r="F111" s="216" t="s">
        <v>4772</v>
      </c>
      <c r="G111" s="217" t="s">
        <v>4236</v>
      </c>
      <c r="H111" s="218">
        <v>1</v>
      </c>
      <c r="I111" s="219"/>
      <c r="J111" s="220">
        <f>ROUND(I111*H111,2)</f>
        <v>0</v>
      </c>
      <c r="K111" s="216" t="s">
        <v>19</v>
      </c>
      <c r="L111" s="46"/>
      <c r="M111" s="221" t="s">
        <v>19</v>
      </c>
      <c r="N111" s="222" t="s">
        <v>44</v>
      </c>
      <c r="O111" s="86"/>
      <c r="P111" s="223">
        <f>O111*H111</f>
        <v>0</v>
      </c>
      <c r="Q111" s="223">
        <v>0</v>
      </c>
      <c r="R111" s="223">
        <f>Q111*H111</f>
        <v>0</v>
      </c>
      <c r="S111" s="223">
        <v>0</v>
      </c>
      <c r="T111" s="224">
        <f>S111*H111</f>
        <v>0</v>
      </c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R111" s="225" t="s">
        <v>302</v>
      </c>
      <c r="AT111" s="225" t="s">
        <v>200</v>
      </c>
      <c r="AU111" s="225" t="s">
        <v>82</v>
      </c>
      <c r="AY111" s="19" t="s">
        <v>198</v>
      </c>
      <c r="BE111" s="226">
        <f>IF(N111="základní",J111,0)</f>
        <v>0</v>
      </c>
      <c r="BF111" s="226">
        <f>IF(N111="snížená",J111,0)</f>
        <v>0</v>
      </c>
      <c r="BG111" s="226">
        <f>IF(N111="zákl. přenesená",J111,0)</f>
        <v>0</v>
      </c>
      <c r="BH111" s="226">
        <f>IF(N111="sníž. přenesená",J111,0)</f>
        <v>0</v>
      </c>
      <c r="BI111" s="226">
        <f>IF(N111="nulová",J111,0)</f>
        <v>0</v>
      </c>
      <c r="BJ111" s="19" t="s">
        <v>80</v>
      </c>
      <c r="BK111" s="226">
        <f>ROUND(I111*H111,2)</f>
        <v>0</v>
      </c>
      <c r="BL111" s="19" t="s">
        <v>302</v>
      </c>
      <c r="BM111" s="225" t="s">
        <v>4773</v>
      </c>
    </row>
    <row r="112" s="2" customFormat="1" ht="16.5" customHeight="1">
      <c r="A112" s="40"/>
      <c r="B112" s="41"/>
      <c r="C112" s="214" t="s">
        <v>234</v>
      </c>
      <c r="D112" s="214" t="s">
        <v>200</v>
      </c>
      <c r="E112" s="215" t="s">
        <v>4774</v>
      </c>
      <c r="F112" s="216" t="s">
        <v>4495</v>
      </c>
      <c r="G112" s="217" t="s">
        <v>4236</v>
      </c>
      <c r="H112" s="218">
        <v>1</v>
      </c>
      <c r="I112" s="219"/>
      <c r="J112" s="220">
        <f>ROUND(I112*H112,2)</f>
        <v>0</v>
      </c>
      <c r="K112" s="216" t="s">
        <v>19</v>
      </c>
      <c r="L112" s="46"/>
      <c r="M112" s="221" t="s">
        <v>19</v>
      </c>
      <c r="N112" s="222" t="s">
        <v>44</v>
      </c>
      <c r="O112" s="86"/>
      <c r="P112" s="223">
        <f>O112*H112</f>
        <v>0</v>
      </c>
      <c r="Q112" s="223">
        <v>0</v>
      </c>
      <c r="R112" s="223">
        <f>Q112*H112</f>
        <v>0</v>
      </c>
      <c r="S112" s="223">
        <v>0</v>
      </c>
      <c r="T112" s="224">
        <f>S112*H112</f>
        <v>0</v>
      </c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R112" s="225" t="s">
        <v>302</v>
      </c>
      <c r="AT112" s="225" t="s">
        <v>200</v>
      </c>
      <c r="AU112" s="225" t="s">
        <v>82</v>
      </c>
      <c r="AY112" s="19" t="s">
        <v>198</v>
      </c>
      <c r="BE112" s="226">
        <f>IF(N112="základní",J112,0)</f>
        <v>0</v>
      </c>
      <c r="BF112" s="226">
        <f>IF(N112="snížená",J112,0)</f>
        <v>0</v>
      </c>
      <c r="BG112" s="226">
        <f>IF(N112="zákl. přenesená",J112,0)</f>
        <v>0</v>
      </c>
      <c r="BH112" s="226">
        <f>IF(N112="sníž. přenesená",J112,0)</f>
        <v>0</v>
      </c>
      <c r="BI112" s="226">
        <f>IF(N112="nulová",J112,0)</f>
        <v>0</v>
      </c>
      <c r="BJ112" s="19" t="s">
        <v>80</v>
      </c>
      <c r="BK112" s="226">
        <f>ROUND(I112*H112,2)</f>
        <v>0</v>
      </c>
      <c r="BL112" s="19" t="s">
        <v>302</v>
      </c>
      <c r="BM112" s="225" t="s">
        <v>4775</v>
      </c>
    </row>
    <row r="113" s="2" customFormat="1" ht="37.8" customHeight="1">
      <c r="A113" s="40"/>
      <c r="B113" s="41"/>
      <c r="C113" s="214" t="s">
        <v>242</v>
      </c>
      <c r="D113" s="214" t="s">
        <v>200</v>
      </c>
      <c r="E113" s="215" t="s">
        <v>4776</v>
      </c>
      <c r="F113" s="216" t="s">
        <v>4777</v>
      </c>
      <c r="G113" s="217" t="s">
        <v>4236</v>
      </c>
      <c r="H113" s="218">
        <v>1</v>
      </c>
      <c r="I113" s="219"/>
      <c r="J113" s="220">
        <f>ROUND(I113*H113,2)</f>
        <v>0</v>
      </c>
      <c r="K113" s="216" t="s">
        <v>204</v>
      </c>
      <c r="L113" s="46"/>
      <c r="M113" s="221" t="s">
        <v>19</v>
      </c>
      <c r="N113" s="222" t="s">
        <v>44</v>
      </c>
      <c r="O113" s="86"/>
      <c r="P113" s="223">
        <f>O113*H113</f>
        <v>0</v>
      </c>
      <c r="Q113" s="223">
        <v>0.0013278599999999999</v>
      </c>
      <c r="R113" s="223">
        <f>Q113*H113</f>
        <v>0.0013278599999999999</v>
      </c>
      <c r="S113" s="223">
        <v>0</v>
      </c>
      <c r="T113" s="224">
        <f>S113*H113</f>
        <v>0</v>
      </c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R113" s="225" t="s">
        <v>302</v>
      </c>
      <c r="AT113" s="225" t="s">
        <v>200</v>
      </c>
      <c r="AU113" s="225" t="s">
        <v>82</v>
      </c>
      <c r="AY113" s="19" t="s">
        <v>198</v>
      </c>
      <c r="BE113" s="226">
        <f>IF(N113="základní",J113,0)</f>
        <v>0</v>
      </c>
      <c r="BF113" s="226">
        <f>IF(N113="snížená",J113,0)</f>
        <v>0</v>
      </c>
      <c r="BG113" s="226">
        <f>IF(N113="zákl. přenesená",J113,0)</f>
        <v>0</v>
      </c>
      <c r="BH113" s="226">
        <f>IF(N113="sníž. přenesená",J113,0)</f>
        <v>0</v>
      </c>
      <c r="BI113" s="226">
        <f>IF(N113="nulová",J113,0)</f>
        <v>0</v>
      </c>
      <c r="BJ113" s="19" t="s">
        <v>80</v>
      </c>
      <c r="BK113" s="226">
        <f>ROUND(I113*H113,2)</f>
        <v>0</v>
      </c>
      <c r="BL113" s="19" t="s">
        <v>302</v>
      </c>
      <c r="BM113" s="225" t="s">
        <v>4778</v>
      </c>
    </row>
    <row r="114" s="2" customFormat="1">
      <c r="A114" s="40"/>
      <c r="B114" s="41"/>
      <c r="C114" s="42"/>
      <c r="D114" s="227" t="s">
        <v>207</v>
      </c>
      <c r="E114" s="42"/>
      <c r="F114" s="228" t="s">
        <v>4779</v>
      </c>
      <c r="G114" s="42"/>
      <c r="H114" s="42"/>
      <c r="I114" s="229"/>
      <c r="J114" s="42"/>
      <c r="K114" s="42"/>
      <c r="L114" s="46"/>
      <c r="M114" s="230"/>
      <c r="N114" s="231"/>
      <c r="O114" s="86"/>
      <c r="P114" s="86"/>
      <c r="Q114" s="86"/>
      <c r="R114" s="86"/>
      <c r="S114" s="86"/>
      <c r="T114" s="87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T114" s="19" t="s">
        <v>207</v>
      </c>
      <c r="AU114" s="19" t="s">
        <v>82</v>
      </c>
    </row>
    <row r="115" s="2" customFormat="1" ht="16.5" customHeight="1">
      <c r="A115" s="40"/>
      <c r="B115" s="41"/>
      <c r="C115" s="255" t="s">
        <v>247</v>
      </c>
      <c r="D115" s="255" t="s">
        <v>243</v>
      </c>
      <c r="E115" s="256" t="s">
        <v>4780</v>
      </c>
      <c r="F115" s="257" t="s">
        <v>4781</v>
      </c>
      <c r="G115" s="258" t="s">
        <v>441</v>
      </c>
      <c r="H115" s="259">
        <v>1</v>
      </c>
      <c r="I115" s="260"/>
      <c r="J115" s="261">
        <f>ROUND(I115*H115,2)</f>
        <v>0</v>
      </c>
      <c r="K115" s="257" t="s">
        <v>204</v>
      </c>
      <c r="L115" s="262"/>
      <c r="M115" s="263" t="s">
        <v>19</v>
      </c>
      <c r="N115" s="264" t="s">
        <v>44</v>
      </c>
      <c r="O115" s="86"/>
      <c r="P115" s="223">
        <f>O115*H115</f>
        <v>0</v>
      </c>
      <c r="Q115" s="223">
        <v>0.0332</v>
      </c>
      <c r="R115" s="223">
        <f>Q115*H115</f>
        <v>0.0332</v>
      </c>
      <c r="S115" s="223">
        <v>0</v>
      </c>
      <c r="T115" s="224">
        <f>S115*H115</f>
        <v>0</v>
      </c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R115" s="225" t="s">
        <v>399</v>
      </c>
      <c r="AT115" s="225" t="s">
        <v>243</v>
      </c>
      <c r="AU115" s="225" t="s">
        <v>82</v>
      </c>
      <c r="AY115" s="19" t="s">
        <v>198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9" t="s">
        <v>80</v>
      </c>
      <c r="BK115" s="226">
        <f>ROUND(I115*H115,2)</f>
        <v>0</v>
      </c>
      <c r="BL115" s="19" t="s">
        <v>302</v>
      </c>
      <c r="BM115" s="225" t="s">
        <v>4782</v>
      </c>
    </row>
    <row r="116" s="2" customFormat="1" ht="24.15" customHeight="1">
      <c r="A116" s="40"/>
      <c r="B116" s="41"/>
      <c r="C116" s="255" t="s">
        <v>254</v>
      </c>
      <c r="D116" s="255" t="s">
        <v>243</v>
      </c>
      <c r="E116" s="256" t="s">
        <v>4783</v>
      </c>
      <c r="F116" s="257" t="s">
        <v>4784</v>
      </c>
      <c r="G116" s="258" t="s">
        <v>1459</v>
      </c>
      <c r="H116" s="259">
        <v>1</v>
      </c>
      <c r="I116" s="260"/>
      <c r="J116" s="261">
        <f>ROUND(I116*H116,2)</f>
        <v>0</v>
      </c>
      <c r="K116" s="257" t="s">
        <v>204</v>
      </c>
      <c r="L116" s="262"/>
      <c r="M116" s="263" t="s">
        <v>19</v>
      </c>
      <c r="N116" s="264" t="s">
        <v>44</v>
      </c>
      <c r="O116" s="86"/>
      <c r="P116" s="223">
        <f>O116*H116</f>
        <v>0</v>
      </c>
      <c r="Q116" s="223">
        <v>0.00064999999999999997</v>
      </c>
      <c r="R116" s="223">
        <f>Q116*H116</f>
        <v>0.00064999999999999997</v>
      </c>
      <c r="S116" s="223">
        <v>0</v>
      </c>
      <c r="T116" s="224">
        <f>S116*H116</f>
        <v>0</v>
      </c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R116" s="225" t="s">
        <v>399</v>
      </c>
      <c r="AT116" s="225" t="s">
        <v>243</v>
      </c>
      <c r="AU116" s="225" t="s">
        <v>82</v>
      </c>
      <c r="AY116" s="19" t="s">
        <v>198</v>
      </c>
      <c r="BE116" s="226">
        <f>IF(N116="základní",J116,0)</f>
        <v>0</v>
      </c>
      <c r="BF116" s="226">
        <f>IF(N116="snížená",J116,0)</f>
        <v>0</v>
      </c>
      <c r="BG116" s="226">
        <f>IF(N116="zákl. přenesená",J116,0)</f>
        <v>0</v>
      </c>
      <c r="BH116" s="226">
        <f>IF(N116="sníž. přenesená",J116,0)</f>
        <v>0</v>
      </c>
      <c r="BI116" s="226">
        <f>IF(N116="nulová",J116,0)</f>
        <v>0</v>
      </c>
      <c r="BJ116" s="19" t="s">
        <v>80</v>
      </c>
      <c r="BK116" s="226">
        <f>ROUND(I116*H116,2)</f>
        <v>0</v>
      </c>
      <c r="BL116" s="19" t="s">
        <v>302</v>
      </c>
      <c r="BM116" s="225" t="s">
        <v>4785</v>
      </c>
    </row>
    <row r="117" s="2" customFormat="1">
      <c r="A117" s="40"/>
      <c r="B117" s="41"/>
      <c r="C117" s="42"/>
      <c r="D117" s="234" t="s">
        <v>780</v>
      </c>
      <c r="E117" s="42"/>
      <c r="F117" s="275" t="s">
        <v>4786</v>
      </c>
      <c r="G117" s="42"/>
      <c r="H117" s="42"/>
      <c r="I117" s="229"/>
      <c r="J117" s="42"/>
      <c r="K117" s="42"/>
      <c r="L117" s="46"/>
      <c r="M117" s="230"/>
      <c r="N117" s="231"/>
      <c r="O117" s="86"/>
      <c r="P117" s="86"/>
      <c r="Q117" s="86"/>
      <c r="R117" s="86"/>
      <c r="S117" s="86"/>
      <c r="T117" s="87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T117" s="19" t="s">
        <v>780</v>
      </c>
      <c r="AU117" s="19" t="s">
        <v>82</v>
      </c>
    </row>
    <row r="118" s="2" customFormat="1" ht="49.05" customHeight="1">
      <c r="A118" s="40"/>
      <c r="B118" s="41"/>
      <c r="C118" s="214" t="s">
        <v>261</v>
      </c>
      <c r="D118" s="214" t="s">
        <v>200</v>
      </c>
      <c r="E118" s="215" t="s">
        <v>4787</v>
      </c>
      <c r="F118" s="216" t="s">
        <v>4788</v>
      </c>
      <c r="G118" s="217" t="s">
        <v>246</v>
      </c>
      <c r="H118" s="218">
        <v>0.035000000000000003</v>
      </c>
      <c r="I118" s="219"/>
      <c r="J118" s="220">
        <f>ROUND(I118*H118,2)</f>
        <v>0</v>
      </c>
      <c r="K118" s="216" t="s">
        <v>204</v>
      </c>
      <c r="L118" s="46"/>
      <c r="M118" s="221" t="s">
        <v>19</v>
      </c>
      <c r="N118" s="222" t="s">
        <v>44</v>
      </c>
      <c r="O118" s="86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4">
        <f>S118*H118</f>
        <v>0</v>
      </c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R118" s="225" t="s">
        <v>302</v>
      </c>
      <c r="AT118" s="225" t="s">
        <v>200</v>
      </c>
      <c r="AU118" s="225" t="s">
        <v>82</v>
      </c>
      <c r="AY118" s="19" t="s">
        <v>198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9" t="s">
        <v>80</v>
      </c>
      <c r="BK118" s="226">
        <f>ROUND(I118*H118,2)</f>
        <v>0</v>
      </c>
      <c r="BL118" s="19" t="s">
        <v>302</v>
      </c>
      <c r="BM118" s="225" t="s">
        <v>4789</v>
      </c>
    </row>
    <row r="119" s="2" customFormat="1">
      <c r="A119" s="40"/>
      <c r="B119" s="41"/>
      <c r="C119" s="42"/>
      <c r="D119" s="227" t="s">
        <v>207</v>
      </c>
      <c r="E119" s="42"/>
      <c r="F119" s="228" t="s">
        <v>4790</v>
      </c>
      <c r="G119" s="42"/>
      <c r="H119" s="42"/>
      <c r="I119" s="229"/>
      <c r="J119" s="42"/>
      <c r="K119" s="42"/>
      <c r="L119" s="46"/>
      <c r="M119" s="230"/>
      <c r="N119" s="231"/>
      <c r="O119" s="86"/>
      <c r="P119" s="86"/>
      <c r="Q119" s="86"/>
      <c r="R119" s="86"/>
      <c r="S119" s="86"/>
      <c r="T119" s="87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T119" s="19" t="s">
        <v>207</v>
      </c>
      <c r="AU119" s="19" t="s">
        <v>82</v>
      </c>
    </row>
    <row r="120" s="12" customFormat="1" ht="22.8" customHeight="1">
      <c r="A120" s="12"/>
      <c r="B120" s="198"/>
      <c r="C120" s="199"/>
      <c r="D120" s="200" t="s">
        <v>72</v>
      </c>
      <c r="E120" s="212" t="s">
        <v>4734</v>
      </c>
      <c r="F120" s="212" t="s">
        <v>4791</v>
      </c>
      <c r="G120" s="199"/>
      <c r="H120" s="199"/>
      <c r="I120" s="202"/>
      <c r="J120" s="213">
        <f>BK120</f>
        <v>0</v>
      </c>
      <c r="K120" s="199"/>
      <c r="L120" s="204"/>
      <c r="M120" s="205"/>
      <c r="N120" s="206"/>
      <c r="O120" s="206"/>
      <c r="P120" s="207">
        <f>SUM(P121:P149)</f>
        <v>0</v>
      </c>
      <c r="Q120" s="206"/>
      <c r="R120" s="207">
        <f>SUM(R121:R149)</f>
        <v>0.58529582999999996</v>
      </c>
      <c r="S120" s="206"/>
      <c r="T120" s="208">
        <f>SUM(T121:T149)</f>
        <v>0</v>
      </c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R120" s="209" t="s">
        <v>82</v>
      </c>
      <c r="AT120" s="210" t="s">
        <v>72</v>
      </c>
      <c r="AU120" s="210" t="s">
        <v>80</v>
      </c>
      <c r="AY120" s="209" t="s">
        <v>198</v>
      </c>
      <c r="BK120" s="211">
        <f>SUM(BK121:BK149)</f>
        <v>0</v>
      </c>
    </row>
    <row r="121" s="2" customFormat="1" ht="33" customHeight="1">
      <c r="A121" s="40"/>
      <c r="B121" s="41"/>
      <c r="C121" s="214" t="s">
        <v>269</v>
      </c>
      <c r="D121" s="214" t="s">
        <v>200</v>
      </c>
      <c r="E121" s="215" t="s">
        <v>4792</v>
      </c>
      <c r="F121" s="216" t="s">
        <v>4793</v>
      </c>
      <c r="G121" s="217" t="s">
        <v>441</v>
      </c>
      <c r="H121" s="218">
        <v>1</v>
      </c>
      <c r="I121" s="219"/>
      <c r="J121" s="220">
        <f>ROUND(I121*H121,2)</f>
        <v>0</v>
      </c>
      <c r="K121" s="216" t="s">
        <v>204</v>
      </c>
      <c r="L121" s="46"/>
      <c r="M121" s="221" t="s">
        <v>19</v>
      </c>
      <c r="N121" s="222" t="s">
        <v>44</v>
      </c>
      <c r="O121" s="86"/>
      <c r="P121" s="223">
        <f>O121*H121</f>
        <v>0</v>
      </c>
      <c r="Q121" s="223">
        <v>0.028344000000000001</v>
      </c>
      <c r="R121" s="223">
        <f>Q121*H121</f>
        <v>0.028344000000000001</v>
      </c>
      <c r="S121" s="223">
        <v>0</v>
      </c>
      <c r="T121" s="224">
        <f>S121*H121</f>
        <v>0</v>
      </c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R121" s="225" t="s">
        <v>302</v>
      </c>
      <c r="AT121" s="225" t="s">
        <v>200</v>
      </c>
      <c r="AU121" s="225" t="s">
        <v>82</v>
      </c>
      <c r="AY121" s="19" t="s">
        <v>198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9" t="s">
        <v>80</v>
      </c>
      <c r="BK121" s="226">
        <f>ROUND(I121*H121,2)</f>
        <v>0</v>
      </c>
      <c r="BL121" s="19" t="s">
        <v>302</v>
      </c>
      <c r="BM121" s="225" t="s">
        <v>4794</v>
      </c>
    </row>
    <row r="122" s="2" customFormat="1">
      <c r="A122" s="40"/>
      <c r="B122" s="41"/>
      <c r="C122" s="42"/>
      <c r="D122" s="227" t="s">
        <v>207</v>
      </c>
      <c r="E122" s="42"/>
      <c r="F122" s="228" t="s">
        <v>4795</v>
      </c>
      <c r="G122" s="42"/>
      <c r="H122" s="42"/>
      <c r="I122" s="229"/>
      <c r="J122" s="42"/>
      <c r="K122" s="42"/>
      <c r="L122" s="46"/>
      <c r="M122" s="230"/>
      <c r="N122" s="231"/>
      <c r="O122" s="86"/>
      <c r="P122" s="86"/>
      <c r="Q122" s="86"/>
      <c r="R122" s="86"/>
      <c r="S122" s="86"/>
      <c r="T122" s="87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T122" s="19" t="s">
        <v>207</v>
      </c>
      <c r="AU122" s="19" t="s">
        <v>82</v>
      </c>
    </row>
    <row r="123" s="2" customFormat="1">
      <c r="A123" s="40"/>
      <c r="B123" s="41"/>
      <c r="C123" s="42"/>
      <c r="D123" s="234" t="s">
        <v>780</v>
      </c>
      <c r="E123" s="42"/>
      <c r="F123" s="275" t="s">
        <v>4796</v>
      </c>
      <c r="G123" s="42"/>
      <c r="H123" s="42"/>
      <c r="I123" s="229"/>
      <c r="J123" s="42"/>
      <c r="K123" s="42"/>
      <c r="L123" s="46"/>
      <c r="M123" s="230"/>
      <c r="N123" s="231"/>
      <c r="O123" s="86"/>
      <c r="P123" s="86"/>
      <c r="Q123" s="86"/>
      <c r="R123" s="86"/>
      <c r="S123" s="86"/>
      <c r="T123" s="87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T123" s="19" t="s">
        <v>780</v>
      </c>
      <c r="AU123" s="19" t="s">
        <v>82</v>
      </c>
    </row>
    <row r="124" s="2" customFormat="1" ht="16.5" customHeight="1">
      <c r="A124" s="40"/>
      <c r="B124" s="41"/>
      <c r="C124" s="214" t="s">
        <v>279</v>
      </c>
      <c r="D124" s="214" t="s">
        <v>200</v>
      </c>
      <c r="E124" s="215" t="s">
        <v>4797</v>
      </c>
      <c r="F124" s="216" t="s">
        <v>4798</v>
      </c>
      <c r="G124" s="217" t="s">
        <v>4236</v>
      </c>
      <c r="H124" s="218">
        <v>2</v>
      </c>
      <c r="I124" s="219"/>
      <c r="J124" s="220">
        <f>ROUND(I124*H124,2)</f>
        <v>0</v>
      </c>
      <c r="K124" s="216" t="s">
        <v>204</v>
      </c>
      <c r="L124" s="46"/>
      <c r="M124" s="221" t="s">
        <v>19</v>
      </c>
      <c r="N124" s="222" t="s">
        <v>44</v>
      </c>
      <c r="O124" s="86"/>
      <c r="P124" s="223">
        <f>O124*H124</f>
        <v>0</v>
      </c>
      <c r="Q124" s="223">
        <v>0.0011243</v>
      </c>
      <c r="R124" s="223">
        <f>Q124*H124</f>
        <v>0.0022485999999999999</v>
      </c>
      <c r="S124" s="223">
        <v>0</v>
      </c>
      <c r="T124" s="224">
        <f>S124*H124</f>
        <v>0</v>
      </c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R124" s="225" t="s">
        <v>302</v>
      </c>
      <c r="AT124" s="225" t="s">
        <v>200</v>
      </c>
      <c r="AU124" s="225" t="s">
        <v>82</v>
      </c>
      <c r="AY124" s="19" t="s">
        <v>198</v>
      </c>
      <c r="BE124" s="226">
        <f>IF(N124="základní",J124,0)</f>
        <v>0</v>
      </c>
      <c r="BF124" s="226">
        <f>IF(N124="snížená",J124,0)</f>
        <v>0</v>
      </c>
      <c r="BG124" s="226">
        <f>IF(N124="zákl. přenesená",J124,0)</f>
        <v>0</v>
      </c>
      <c r="BH124" s="226">
        <f>IF(N124="sníž. přenesená",J124,0)</f>
        <v>0</v>
      </c>
      <c r="BI124" s="226">
        <f>IF(N124="nulová",J124,0)</f>
        <v>0</v>
      </c>
      <c r="BJ124" s="19" t="s">
        <v>80</v>
      </c>
      <c r="BK124" s="226">
        <f>ROUND(I124*H124,2)</f>
        <v>0</v>
      </c>
      <c r="BL124" s="19" t="s">
        <v>302</v>
      </c>
      <c r="BM124" s="225" t="s">
        <v>4799</v>
      </c>
    </row>
    <row r="125" s="2" customFormat="1">
      <c r="A125" s="40"/>
      <c r="B125" s="41"/>
      <c r="C125" s="42"/>
      <c r="D125" s="227" t="s">
        <v>207</v>
      </c>
      <c r="E125" s="42"/>
      <c r="F125" s="228" t="s">
        <v>4800</v>
      </c>
      <c r="G125" s="42"/>
      <c r="H125" s="42"/>
      <c r="I125" s="229"/>
      <c r="J125" s="42"/>
      <c r="K125" s="42"/>
      <c r="L125" s="46"/>
      <c r="M125" s="230"/>
      <c r="N125" s="231"/>
      <c r="O125" s="86"/>
      <c r="P125" s="86"/>
      <c r="Q125" s="86"/>
      <c r="R125" s="86"/>
      <c r="S125" s="86"/>
      <c r="T125" s="87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T125" s="19" t="s">
        <v>207</v>
      </c>
      <c r="AU125" s="19" t="s">
        <v>82</v>
      </c>
    </row>
    <row r="126" s="13" customFormat="1">
      <c r="A126" s="13"/>
      <c r="B126" s="232"/>
      <c r="C126" s="233"/>
      <c r="D126" s="234" t="s">
        <v>218</v>
      </c>
      <c r="E126" s="235" t="s">
        <v>19</v>
      </c>
      <c r="F126" s="236" t="s">
        <v>4801</v>
      </c>
      <c r="G126" s="233"/>
      <c r="H126" s="237">
        <v>2</v>
      </c>
      <c r="I126" s="238"/>
      <c r="J126" s="233"/>
      <c r="K126" s="233"/>
      <c r="L126" s="239"/>
      <c r="M126" s="240"/>
      <c r="N126" s="241"/>
      <c r="O126" s="241"/>
      <c r="P126" s="241"/>
      <c r="Q126" s="241"/>
      <c r="R126" s="241"/>
      <c r="S126" s="241"/>
      <c r="T126" s="242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43" t="s">
        <v>218</v>
      </c>
      <c r="AU126" s="243" t="s">
        <v>82</v>
      </c>
      <c r="AV126" s="13" t="s">
        <v>82</v>
      </c>
      <c r="AW126" s="13" t="s">
        <v>35</v>
      </c>
      <c r="AX126" s="13" t="s">
        <v>80</v>
      </c>
      <c r="AY126" s="243" t="s">
        <v>198</v>
      </c>
    </row>
    <row r="127" s="2" customFormat="1" ht="37.8" customHeight="1">
      <c r="A127" s="40"/>
      <c r="B127" s="41"/>
      <c r="C127" s="214" t="s">
        <v>285</v>
      </c>
      <c r="D127" s="214" t="s">
        <v>200</v>
      </c>
      <c r="E127" s="215" t="s">
        <v>4802</v>
      </c>
      <c r="F127" s="216" t="s">
        <v>4803</v>
      </c>
      <c r="G127" s="217" t="s">
        <v>4236</v>
      </c>
      <c r="H127" s="218">
        <v>1</v>
      </c>
      <c r="I127" s="219"/>
      <c r="J127" s="220">
        <f>ROUND(I127*H127,2)</f>
        <v>0</v>
      </c>
      <c r="K127" s="216" t="s">
        <v>204</v>
      </c>
      <c r="L127" s="46"/>
      <c r="M127" s="221" t="s">
        <v>19</v>
      </c>
      <c r="N127" s="222" t="s">
        <v>44</v>
      </c>
      <c r="O127" s="86"/>
      <c r="P127" s="223">
        <f>O127*H127</f>
        <v>0</v>
      </c>
      <c r="Q127" s="223">
        <v>0.1194337306</v>
      </c>
      <c r="R127" s="223">
        <f>Q127*H127</f>
        <v>0.1194337306</v>
      </c>
      <c r="S127" s="223">
        <v>0</v>
      </c>
      <c r="T127" s="224">
        <f>S127*H127</f>
        <v>0</v>
      </c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R127" s="225" t="s">
        <v>302</v>
      </c>
      <c r="AT127" s="225" t="s">
        <v>200</v>
      </c>
      <c r="AU127" s="225" t="s">
        <v>82</v>
      </c>
      <c r="AY127" s="19" t="s">
        <v>198</v>
      </c>
      <c r="BE127" s="226">
        <f>IF(N127="základní",J127,0)</f>
        <v>0</v>
      </c>
      <c r="BF127" s="226">
        <f>IF(N127="snížená",J127,0)</f>
        <v>0</v>
      </c>
      <c r="BG127" s="226">
        <f>IF(N127="zákl. přenesená",J127,0)</f>
        <v>0</v>
      </c>
      <c r="BH127" s="226">
        <f>IF(N127="sníž. přenesená",J127,0)</f>
        <v>0</v>
      </c>
      <c r="BI127" s="226">
        <f>IF(N127="nulová",J127,0)</f>
        <v>0</v>
      </c>
      <c r="BJ127" s="19" t="s">
        <v>80</v>
      </c>
      <c r="BK127" s="226">
        <f>ROUND(I127*H127,2)</f>
        <v>0</v>
      </c>
      <c r="BL127" s="19" t="s">
        <v>302</v>
      </c>
      <c r="BM127" s="225" t="s">
        <v>4804</v>
      </c>
    </row>
    <row r="128" s="2" customFormat="1">
      <c r="A128" s="40"/>
      <c r="B128" s="41"/>
      <c r="C128" s="42"/>
      <c r="D128" s="227" t="s">
        <v>207</v>
      </c>
      <c r="E128" s="42"/>
      <c r="F128" s="228" t="s">
        <v>4805</v>
      </c>
      <c r="G128" s="42"/>
      <c r="H128" s="42"/>
      <c r="I128" s="229"/>
      <c r="J128" s="42"/>
      <c r="K128" s="42"/>
      <c r="L128" s="46"/>
      <c r="M128" s="230"/>
      <c r="N128" s="231"/>
      <c r="O128" s="86"/>
      <c r="P128" s="86"/>
      <c r="Q128" s="86"/>
      <c r="R128" s="86"/>
      <c r="S128" s="86"/>
      <c r="T128" s="87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T128" s="19" t="s">
        <v>207</v>
      </c>
      <c r="AU128" s="19" t="s">
        <v>82</v>
      </c>
    </row>
    <row r="129" s="2" customFormat="1" ht="24.15" customHeight="1">
      <c r="A129" s="40"/>
      <c r="B129" s="41"/>
      <c r="C129" s="214" t="s">
        <v>293</v>
      </c>
      <c r="D129" s="214" t="s">
        <v>200</v>
      </c>
      <c r="E129" s="215" t="s">
        <v>4806</v>
      </c>
      <c r="F129" s="216" t="s">
        <v>4807</v>
      </c>
      <c r="G129" s="217" t="s">
        <v>4236</v>
      </c>
      <c r="H129" s="218">
        <v>1</v>
      </c>
      <c r="I129" s="219"/>
      <c r="J129" s="220">
        <f>ROUND(I129*H129,2)</f>
        <v>0</v>
      </c>
      <c r="K129" s="216" t="s">
        <v>19</v>
      </c>
      <c r="L129" s="46"/>
      <c r="M129" s="221" t="s">
        <v>19</v>
      </c>
      <c r="N129" s="222" t="s">
        <v>44</v>
      </c>
      <c r="O129" s="86"/>
      <c r="P129" s="223">
        <f>O129*H129</f>
        <v>0</v>
      </c>
      <c r="Q129" s="223">
        <v>0.18906999999999999</v>
      </c>
      <c r="R129" s="223">
        <f>Q129*H129</f>
        <v>0.18906999999999999</v>
      </c>
      <c r="S129" s="223">
        <v>0</v>
      </c>
      <c r="T129" s="224">
        <f>S129*H129</f>
        <v>0</v>
      </c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R129" s="225" t="s">
        <v>302</v>
      </c>
      <c r="AT129" s="225" t="s">
        <v>200</v>
      </c>
      <c r="AU129" s="225" t="s">
        <v>82</v>
      </c>
      <c r="AY129" s="19" t="s">
        <v>198</v>
      </c>
      <c r="BE129" s="226">
        <f>IF(N129="základní",J129,0)</f>
        <v>0</v>
      </c>
      <c r="BF129" s="226">
        <f>IF(N129="snížená",J129,0)</f>
        <v>0</v>
      </c>
      <c r="BG129" s="226">
        <f>IF(N129="zákl. přenesená",J129,0)</f>
        <v>0</v>
      </c>
      <c r="BH129" s="226">
        <f>IF(N129="sníž. přenesená",J129,0)</f>
        <v>0</v>
      </c>
      <c r="BI129" s="226">
        <f>IF(N129="nulová",J129,0)</f>
        <v>0</v>
      </c>
      <c r="BJ129" s="19" t="s">
        <v>80</v>
      </c>
      <c r="BK129" s="226">
        <f>ROUND(I129*H129,2)</f>
        <v>0</v>
      </c>
      <c r="BL129" s="19" t="s">
        <v>302</v>
      </c>
      <c r="BM129" s="225" t="s">
        <v>4808</v>
      </c>
    </row>
    <row r="130" s="2" customFormat="1">
      <c r="A130" s="40"/>
      <c r="B130" s="41"/>
      <c r="C130" s="42"/>
      <c r="D130" s="234" t="s">
        <v>780</v>
      </c>
      <c r="E130" s="42"/>
      <c r="F130" s="275" t="s">
        <v>4809</v>
      </c>
      <c r="G130" s="42"/>
      <c r="H130" s="42"/>
      <c r="I130" s="229"/>
      <c r="J130" s="42"/>
      <c r="K130" s="42"/>
      <c r="L130" s="46"/>
      <c r="M130" s="230"/>
      <c r="N130" s="231"/>
      <c r="O130" s="86"/>
      <c r="P130" s="86"/>
      <c r="Q130" s="86"/>
      <c r="R130" s="86"/>
      <c r="S130" s="86"/>
      <c r="T130" s="87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T130" s="19" t="s">
        <v>780</v>
      </c>
      <c r="AU130" s="19" t="s">
        <v>82</v>
      </c>
    </row>
    <row r="131" s="2" customFormat="1" ht="24.15" customHeight="1">
      <c r="A131" s="40"/>
      <c r="B131" s="41"/>
      <c r="C131" s="214" t="s">
        <v>8</v>
      </c>
      <c r="D131" s="214" t="s">
        <v>200</v>
      </c>
      <c r="E131" s="215" t="s">
        <v>4810</v>
      </c>
      <c r="F131" s="216" t="s">
        <v>4811</v>
      </c>
      <c r="G131" s="217" t="s">
        <v>4236</v>
      </c>
      <c r="H131" s="218">
        <v>1</v>
      </c>
      <c r="I131" s="219"/>
      <c r="J131" s="220">
        <f>ROUND(I131*H131,2)</f>
        <v>0</v>
      </c>
      <c r="K131" s="216" t="s">
        <v>204</v>
      </c>
      <c r="L131" s="46"/>
      <c r="M131" s="221" t="s">
        <v>19</v>
      </c>
      <c r="N131" s="222" t="s">
        <v>44</v>
      </c>
      <c r="O131" s="86"/>
      <c r="P131" s="223">
        <f>O131*H131</f>
        <v>0</v>
      </c>
      <c r="Q131" s="223">
        <v>0.00266</v>
      </c>
      <c r="R131" s="223">
        <f>Q131*H131</f>
        <v>0.00266</v>
      </c>
      <c r="S131" s="223">
        <v>0</v>
      </c>
      <c r="T131" s="224">
        <f>S131*H131</f>
        <v>0</v>
      </c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R131" s="225" t="s">
        <v>302</v>
      </c>
      <c r="AT131" s="225" t="s">
        <v>200</v>
      </c>
      <c r="AU131" s="225" t="s">
        <v>82</v>
      </c>
      <c r="AY131" s="19" t="s">
        <v>198</v>
      </c>
      <c r="BE131" s="226">
        <f>IF(N131="základní",J131,0)</f>
        <v>0</v>
      </c>
      <c r="BF131" s="226">
        <f>IF(N131="snížená",J131,0)</f>
        <v>0</v>
      </c>
      <c r="BG131" s="226">
        <f>IF(N131="zákl. přenesená",J131,0)</f>
        <v>0</v>
      </c>
      <c r="BH131" s="226">
        <f>IF(N131="sníž. přenesená",J131,0)</f>
        <v>0</v>
      </c>
      <c r="BI131" s="226">
        <f>IF(N131="nulová",J131,0)</f>
        <v>0</v>
      </c>
      <c r="BJ131" s="19" t="s">
        <v>80</v>
      </c>
      <c r="BK131" s="226">
        <f>ROUND(I131*H131,2)</f>
        <v>0</v>
      </c>
      <c r="BL131" s="19" t="s">
        <v>302</v>
      </c>
      <c r="BM131" s="225" t="s">
        <v>4812</v>
      </c>
    </row>
    <row r="132" s="2" customFormat="1">
      <c r="A132" s="40"/>
      <c r="B132" s="41"/>
      <c r="C132" s="42"/>
      <c r="D132" s="227" t="s">
        <v>207</v>
      </c>
      <c r="E132" s="42"/>
      <c r="F132" s="228" t="s">
        <v>4813</v>
      </c>
      <c r="G132" s="42"/>
      <c r="H132" s="42"/>
      <c r="I132" s="229"/>
      <c r="J132" s="42"/>
      <c r="K132" s="42"/>
      <c r="L132" s="46"/>
      <c r="M132" s="230"/>
      <c r="N132" s="231"/>
      <c r="O132" s="86"/>
      <c r="P132" s="86"/>
      <c r="Q132" s="86"/>
      <c r="R132" s="86"/>
      <c r="S132" s="86"/>
      <c r="T132" s="87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T132" s="19" t="s">
        <v>207</v>
      </c>
      <c r="AU132" s="19" t="s">
        <v>82</v>
      </c>
    </row>
    <row r="133" s="2" customFormat="1" ht="37.8" customHeight="1">
      <c r="A133" s="40"/>
      <c r="B133" s="41"/>
      <c r="C133" s="214" t="s">
        <v>302</v>
      </c>
      <c r="D133" s="214" t="s">
        <v>200</v>
      </c>
      <c r="E133" s="215" t="s">
        <v>4814</v>
      </c>
      <c r="F133" s="216" t="s">
        <v>4815</v>
      </c>
      <c r="G133" s="217" t="s">
        <v>441</v>
      </c>
      <c r="H133" s="218">
        <v>2</v>
      </c>
      <c r="I133" s="219"/>
      <c r="J133" s="220">
        <f>ROUND(I133*H133,2)</f>
        <v>0</v>
      </c>
      <c r="K133" s="216" t="s">
        <v>204</v>
      </c>
      <c r="L133" s="46"/>
      <c r="M133" s="221" t="s">
        <v>19</v>
      </c>
      <c r="N133" s="222" t="s">
        <v>44</v>
      </c>
      <c r="O133" s="86"/>
      <c r="P133" s="223">
        <f>O133*H133</f>
        <v>0</v>
      </c>
      <c r="Q133" s="223">
        <v>0.0006686153</v>
      </c>
      <c r="R133" s="223">
        <f>Q133*H133</f>
        <v>0.0013372306</v>
      </c>
      <c r="S133" s="223">
        <v>0</v>
      </c>
      <c r="T133" s="224">
        <f>S133*H133</f>
        <v>0</v>
      </c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R133" s="225" t="s">
        <v>302</v>
      </c>
      <c r="AT133" s="225" t="s">
        <v>200</v>
      </c>
      <c r="AU133" s="225" t="s">
        <v>82</v>
      </c>
      <c r="AY133" s="19" t="s">
        <v>198</v>
      </c>
      <c r="BE133" s="226">
        <f>IF(N133="základní",J133,0)</f>
        <v>0</v>
      </c>
      <c r="BF133" s="226">
        <f>IF(N133="snížená",J133,0)</f>
        <v>0</v>
      </c>
      <c r="BG133" s="226">
        <f>IF(N133="zákl. přenesená",J133,0)</f>
        <v>0</v>
      </c>
      <c r="BH133" s="226">
        <f>IF(N133="sníž. přenesená",J133,0)</f>
        <v>0</v>
      </c>
      <c r="BI133" s="226">
        <f>IF(N133="nulová",J133,0)</f>
        <v>0</v>
      </c>
      <c r="BJ133" s="19" t="s">
        <v>80</v>
      </c>
      <c r="BK133" s="226">
        <f>ROUND(I133*H133,2)</f>
        <v>0</v>
      </c>
      <c r="BL133" s="19" t="s">
        <v>302</v>
      </c>
      <c r="BM133" s="225" t="s">
        <v>4816</v>
      </c>
    </row>
    <row r="134" s="2" customFormat="1">
      <c r="A134" s="40"/>
      <c r="B134" s="41"/>
      <c r="C134" s="42"/>
      <c r="D134" s="227" t="s">
        <v>207</v>
      </c>
      <c r="E134" s="42"/>
      <c r="F134" s="228" t="s">
        <v>4817</v>
      </c>
      <c r="G134" s="42"/>
      <c r="H134" s="42"/>
      <c r="I134" s="229"/>
      <c r="J134" s="42"/>
      <c r="K134" s="42"/>
      <c r="L134" s="46"/>
      <c r="M134" s="230"/>
      <c r="N134" s="231"/>
      <c r="O134" s="86"/>
      <c r="P134" s="86"/>
      <c r="Q134" s="86"/>
      <c r="R134" s="86"/>
      <c r="S134" s="86"/>
      <c r="T134" s="87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T134" s="19" t="s">
        <v>207</v>
      </c>
      <c r="AU134" s="19" t="s">
        <v>82</v>
      </c>
    </row>
    <row r="135" s="2" customFormat="1" ht="55.5" customHeight="1">
      <c r="A135" s="40"/>
      <c r="B135" s="41"/>
      <c r="C135" s="214" t="s">
        <v>310</v>
      </c>
      <c r="D135" s="214" t="s">
        <v>200</v>
      </c>
      <c r="E135" s="215" t="s">
        <v>4818</v>
      </c>
      <c r="F135" s="216" t="s">
        <v>4819</v>
      </c>
      <c r="G135" s="217" t="s">
        <v>4236</v>
      </c>
      <c r="H135" s="218">
        <v>1</v>
      </c>
      <c r="I135" s="219"/>
      <c r="J135" s="220">
        <f>ROUND(I135*H135,2)</f>
        <v>0</v>
      </c>
      <c r="K135" s="216" t="s">
        <v>204</v>
      </c>
      <c r="L135" s="46"/>
      <c r="M135" s="221" t="s">
        <v>19</v>
      </c>
      <c r="N135" s="222" t="s">
        <v>44</v>
      </c>
      <c r="O135" s="86"/>
      <c r="P135" s="223">
        <f>O135*H135</f>
        <v>0</v>
      </c>
      <c r="Q135" s="223">
        <v>0.0032843581999999999</v>
      </c>
      <c r="R135" s="223">
        <f>Q135*H135</f>
        <v>0.0032843581999999999</v>
      </c>
      <c r="S135" s="223">
        <v>0</v>
      </c>
      <c r="T135" s="224">
        <f>S135*H135</f>
        <v>0</v>
      </c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R135" s="225" t="s">
        <v>302</v>
      </c>
      <c r="AT135" s="225" t="s">
        <v>200</v>
      </c>
      <c r="AU135" s="225" t="s">
        <v>82</v>
      </c>
      <c r="AY135" s="19" t="s">
        <v>198</v>
      </c>
      <c r="BE135" s="226">
        <f>IF(N135="základní",J135,0)</f>
        <v>0</v>
      </c>
      <c r="BF135" s="226">
        <f>IF(N135="snížená",J135,0)</f>
        <v>0</v>
      </c>
      <c r="BG135" s="226">
        <f>IF(N135="zákl. přenesená",J135,0)</f>
        <v>0</v>
      </c>
      <c r="BH135" s="226">
        <f>IF(N135="sníž. přenesená",J135,0)</f>
        <v>0</v>
      </c>
      <c r="BI135" s="226">
        <f>IF(N135="nulová",J135,0)</f>
        <v>0</v>
      </c>
      <c r="BJ135" s="19" t="s">
        <v>80</v>
      </c>
      <c r="BK135" s="226">
        <f>ROUND(I135*H135,2)</f>
        <v>0</v>
      </c>
      <c r="BL135" s="19" t="s">
        <v>302</v>
      </c>
      <c r="BM135" s="225" t="s">
        <v>4820</v>
      </c>
    </row>
    <row r="136" s="2" customFormat="1">
      <c r="A136" s="40"/>
      <c r="B136" s="41"/>
      <c r="C136" s="42"/>
      <c r="D136" s="227" t="s">
        <v>207</v>
      </c>
      <c r="E136" s="42"/>
      <c r="F136" s="228" t="s">
        <v>4821</v>
      </c>
      <c r="G136" s="42"/>
      <c r="H136" s="42"/>
      <c r="I136" s="229"/>
      <c r="J136" s="42"/>
      <c r="K136" s="42"/>
      <c r="L136" s="46"/>
      <c r="M136" s="230"/>
      <c r="N136" s="231"/>
      <c r="O136" s="86"/>
      <c r="P136" s="86"/>
      <c r="Q136" s="86"/>
      <c r="R136" s="86"/>
      <c r="S136" s="86"/>
      <c r="T136" s="87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T136" s="19" t="s">
        <v>207</v>
      </c>
      <c r="AU136" s="19" t="s">
        <v>82</v>
      </c>
    </row>
    <row r="137" s="2" customFormat="1" ht="55.5" customHeight="1">
      <c r="A137" s="40"/>
      <c r="B137" s="41"/>
      <c r="C137" s="214" t="s">
        <v>315</v>
      </c>
      <c r="D137" s="214" t="s">
        <v>200</v>
      </c>
      <c r="E137" s="215" t="s">
        <v>4822</v>
      </c>
      <c r="F137" s="216" t="s">
        <v>4823</v>
      </c>
      <c r="G137" s="217" t="s">
        <v>4236</v>
      </c>
      <c r="H137" s="218">
        <v>1</v>
      </c>
      <c r="I137" s="219"/>
      <c r="J137" s="220">
        <f>ROUND(I137*H137,2)</f>
        <v>0</v>
      </c>
      <c r="K137" s="216" t="s">
        <v>204</v>
      </c>
      <c r="L137" s="46"/>
      <c r="M137" s="221" t="s">
        <v>19</v>
      </c>
      <c r="N137" s="222" t="s">
        <v>44</v>
      </c>
      <c r="O137" s="86"/>
      <c r="P137" s="223">
        <f>O137*H137</f>
        <v>0</v>
      </c>
      <c r="Q137" s="223">
        <v>0.0054867761999999997</v>
      </c>
      <c r="R137" s="223">
        <f>Q137*H137</f>
        <v>0.0054867761999999997</v>
      </c>
      <c r="S137" s="223">
        <v>0</v>
      </c>
      <c r="T137" s="224">
        <f>S137*H137</f>
        <v>0</v>
      </c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R137" s="225" t="s">
        <v>302</v>
      </c>
      <c r="AT137" s="225" t="s">
        <v>200</v>
      </c>
      <c r="AU137" s="225" t="s">
        <v>82</v>
      </c>
      <c r="AY137" s="19" t="s">
        <v>198</v>
      </c>
      <c r="BE137" s="226">
        <f>IF(N137="základní",J137,0)</f>
        <v>0</v>
      </c>
      <c r="BF137" s="226">
        <f>IF(N137="snížená",J137,0)</f>
        <v>0</v>
      </c>
      <c r="BG137" s="226">
        <f>IF(N137="zákl. přenesená",J137,0)</f>
        <v>0</v>
      </c>
      <c r="BH137" s="226">
        <f>IF(N137="sníž. přenesená",J137,0)</f>
        <v>0</v>
      </c>
      <c r="BI137" s="226">
        <f>IF(N137="nulová",J137,0)</f>
        <v>0</v>
      </c>
      <c r="BJ137" s="19" t="s">
        <v>80</v>
      </c>
      <c r="BK137" s="226">
        <f>ROUND(I137*H137,2)</f>
        <v>0</v>
      </c>
      <c r="BL137" s="19" t="s">
        <v>302</v>
      </c>
      <c r="BM137" s="225" t="s">
        <v>4824</v>
      </c>
    </row>
    <row r="138" s="2" customFormat="1">
      <c r="A138" s="40"/>
      <c r="B138" s="41"/>
      <c r="C138" s="42"/>
      <c r="D138" s="227" t="s">
        <v>207</v>
      </c>
      <c r="E138" s="42"/>
      <c r="F138" s="228" t="s">
        <v>4825</v>
      </c>
      <c r="G138" s="42"/>
      <c r="H138" s="42"/>
      <c r="I138" s="229"/>
      <c r="J138" s="42"/>
      <c r="K138" s="42"/>
      <c r="L138" s="46"/>
      <c r="M138" s="230"/>
      <c r="N138" s="231"/>
      <c r="O138" s="86"/>
      <c r="P138" s="86"/>
      <c r="Q138" s="86"/>
      <c r="R138" s="86"/>
      <c r="S138" s="86"/>
      <c r="T138" s="87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T138" s="19" t="s">
        <v>207</v>
      </c>
      <c r="AU138" s="19" t="s">
        <v>82</v>
      </c>
    </row>
    <row r="139" s="2" customFormat="1" ht="55.5" customHeight="1">
      <c r="A139" s="40"/>
      <c r="B139" s="41"/>
      <c r="C139" s="214" t="s">
        <v>321</v>
      </c>
      <c r="D139" s="214" t="s">
        <v>200</v>
      </c>
      <c r="E139" s="215" t="s">
        <v>4826</v>
      </c>
      <c r="F139" s="216" t="s">
        <v>4827</v>
      </c>
      <c r="G139" s="217" t="s">
        <v>4236</v>
      </c>
      <c r="H139" s="218">
        <v>1</v>
      </c>
      <c r="I139" s="219"/>
      <c r="J139" s="220">
        <f>ROUND(I139*H139,2)</f>
        <v>0</v>
      </c>
      <c r="K139" s="216" t="s">
        <v>204</v>
      </c>
      <c r="L139" s="46"/>
      <c r="M139" s="221" t="s">
        <v>19</v>
      </c>
      <c r="N139" s="222" t="s">
        <v>44</v>
      </c>
      <c r="O139" s="86"/>
      <c r="P139" s="223">
        <f>O139*H139</f>
        <v>0</v>
      </c>
      <c r="Q139" s="223">
        <v>0.0055843582000000003</v>
      </c>
      <c r="R139" s="223">
        <f>Q139*H139</f>
        <v>0.0055843582000000003</v>
      </c>
      <c r="S139" s="223">
        <v>0</v>
      </c>
      <c r="T139" s="224">
        <f>S139*H139</f>
        <v>0</v>
      </c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R139" s="225" t="s">
        <v>302</v>
      </c>
      <c r="AT139" s="225" t="s">
        <v>200</v>
      </c>
      <c r="AU139" s="225" t="s">
        <v>82</v>
      </c>
      <c r="AY139" s="19" t="s">
        <v>198</v>
      </c>
      <c r="BE139" s="226">
        <f>IF(N139="základní",J139,0)</f>
        <v>0</v>
      </c>
      <c r="BF139" s="226">
        <f>IF(N139="snížená",J139,0)</f>
        <v>0</v>
      </c>
      <c r="BG139" s="226">
        <f>IF(N139="zákl. přenesená",J139,0)</f>
        <v>0</v>
      </c>
      <c r="BH139" s="226">
        <f>IF(N139="sníž. přenesená",J139,0)</f>
        <v>0</v>
      </c>
      <c r="BI139" s="226">
        <f>IF(N139="nulová",J139,0)</f>
        <v>0</v>
      </c>
      <c r="BJ139" s="19" t="s">
        <v>80</v>
      </c>
      <c r="BK139" s="226">
        <f>ROUND(I139*H139,2)</f>
        <v>0</v>
      </c>
      <c r="BL139" s="19" t="s">
        <v>302</v>
      </c>
      <c r="BM139" s="225" t="s">
        <v>4828</v>
      </c>
    </row>
    <row r="140" s="2" customFormat="1">
      <c r="A140" s="40"/>
      <c r="B140" s="41"/>
      <c r="C140" s="42"/>
      <c r="D140" s="227" t="s">
        <v>207</v>
      </c>
      <c r="E140" s="42"/>
      <c r="F140" s="228" t="s">
        <v>4829</v>
      </c>
      <c r="G140" s="42"/>
      <c r="H140" s="42"/>
      <c r="I140" s="229"/>
      <c r="J140" s="42"/>
      <c r="K140" s="42"/>
      <c r="L140" s="46"/>
      <c r="M140" s="230"/>
      <c r="N140" s="231"/>
      <c r="O140" s="86"/>
      <c r="P140" s="86"/>
      <c r="Q140" s="86"/>
      <c r="R140" s="86"/>
      <c r="S140" s="86"/>
      <c r="T140" s="87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T140" s="19" t="s">
        <v>207</v>
      </c>
      <c r="AU140" s="19" t="s">
        <v>82</v>
      </c>
    </row>
    <row r="141" s="2" customFormat="1" ht="55.5" customHeight="1">
      <c r="A141" s="40"/>
      <c r="B141" s="41"/>
      <c r="C141" s="214" t="s">
        <v>327</v>
      </c>
      <c r="D141" s="214" t="s">
        <v>200</v>
      </c>
      <c r="E141" s="215" t="s">
        <v>4830</v>
      </c>
      <c r="F141" s="216" t="s">
        <v>4831</v>
      </c>
      <c r="G141" s="217" t="s">
        <v>4236</v>
      </c>
      <c r="H141" s="218">
        <v>1</v>
      </c>
      <c r="I141" s="219"/>
      <c r="J141" s="220">
        <f>ROUND(I141*H141,2)</f>
        <v>0</v>
      </c>
      <c r="K141" s="216" t="s">
        <v>204</v>
      </c>
      <c r="L141" s="46"/>
      <c r="M141" s="221" t="s">
        <v>19</v>
      </c>
      <c r="N141" s="222" t="s">
        <v>44</v>
      </c>
      <c r="O141" s="86"/>
      <c r="P141" s="223">
        <f>O141*H141</f>
        <v>0</v>
      </c>
      <c r="Q141" s="223">
        <v>0.0065867762</v>
      </c>
      <c r="R141" s="223">
        <f>Q141*H141</f>
        <v>0.0065867762</v>
      </c>
      <c r="S141" s="223">
        <v>0</v>
      </c>
      <c r="T141" s="224">
        <f>S141*H141</f>
        <v>0</v>
      </c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R141" s="225" t="s">
        <v>302</v>
      </c>
      <c r="AT141" s="225" t="s">
        <v>200</v>
      </c>
      <c r="AU141" s="225" t="s">
        <v>82</v>
      </c>
      <c r="AY141" s="19" t="s">
        <v>198</v>
      </c>
      <c r="BE141" s="226">
        <f>IF(N141="základní",J141,0)</f>
        <v>0</v>
      </c>
      <c r="BF141" s="226">
        <f>IF(N141="snížená",J141,0)</f>
        <v>0</v>
      </c>
      <c r="BG141" s="226">
        <f>IF(N141="zákl. přenesená",J141,0)</f>
        <v>0</v>
      </c>
      <c r="BH141" s="226">
        <f>IF(N141="sníž. přenesená",J141,0)</f>
        <v>0</v>
      </c>
      <c r="BI141" s="226">
        <f>IF(N141="nulová",J141,0)</f>
        <v>0</v>
      </c>
      <c r="BJ141" s="19" t="s">
        <v>80</v>
      </c>
      <c r="BK141" s="226">
        <f>ROUND(I141*H141,2)</f>
        <v>0</v>
      </c>
      <c r="BL141" s="19" t="s">
        <v>302</v>
      </c>
      <c r="BM141" s="225" t="s">
        <v>4832</v>
      </c>
    </row>
    <row r="142" s="2" customFormat="1">
      <c r="A142" s="40"/>
      <c r="B142" s="41"/>
      <c r="C142" s="42"/>
      <c r="D142" s="227" t="s">
        <v>207</v>
      </c>
      <c r="E142" s="42"/>
      <c r="F142" s="228" t="s">
        <v>4833</v>
      </c>
      <c r="G142" s="42"/>
      <c r="H142" s="42"/>
      <c r="I142" s="229"/>
      <c r="J142" s="42"/>
      <c r="K142" s="42"/>
      <c r="L142" s="46"/>
      <c r="M142" s="230"/>
      <c r="N142" s="231"/>
      <c r="O142" s="86"/>
      <c r="P142" s="86"/>
      <c r="Q142" s="86"/>
      <c r="R142" s="86"/>
      <c r="S142" s="86"/>
      <c r="T142" s="87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T142" s="19" t="s">
        <v>207</v>
      </c>
      <c r="AU142" s="19" t="s">
        <v>82</v>
      </c>
    </row>
    <row r="143" s="2" customFormat="1" ht="24.15" customHeight="1">
      <c r="A143" s="40"/>
      <c r="B143" s="41"/>
      <c r="C143" s="214" t="s">
        <v>7</v>
      </c>
      <c r="D143" s="214" t="s">
        <v>200</v>
      </c>
      <c r="E143" s="215" t="s">
        <v>4834</v>
      </c>
      <c r="F143" s="216" t="s">
        <v>4835</v>
      </c>
      <c r="G143" s="217" t="s">
        <v>4236</v>
      </c>
      <c r="H143" s="218">
        <v>1</v>
      </c>
      <c r="I143" s="219"/>
      <c r="J143" s="220">
        <f>ROUND(I143*H143,2)</f>
        <v>0</v>
      </c>
      <c r="K143" s="216" t="s">
        <v>19</v>
      </c>
      <c r="L143" s="46"/>
      <c r="M143" s="221" t="s">
        <v>19</v>
      </c>
      <c r="N143" s="222" t="s">
        <v>44</v>
      </c>
      <c r="O143" s="86"/>
      <c r="P143" s="223">
        <f>O143*H143</f>
        <v>0</v>
      </c>
      <c r="Q143" s="223">
        <v>0.19719999999999999</v>
      </c>
      <c r="R143" s="223">
        <f>Q143*H143</f>
        <v>0.19719999999999999</v>
      </c>
      <c r="S143" s="223">
        <v>0</v>
      </c>
      <c r="T143" s="224">
        <f>S143*H143</f>
        <v>0</v>
      </c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R143" s="225" t="s">
        <v>302</v>
      </c>
      <c r="AT143" s="225" t="s">
        <v>200</v>
      </c>
      <c r="AU143" s="225" t="s">
        <v>82</v>
      </c>
      <c r="AY143" s="19" t="s">
        <v>198</v>
      </c>
      <c r="BE143" s="226">
        <f>IF(N143="základní",J143,0)</f>
        <v>0</v>
      </c>
      <c r="BF143" s="226">
        <f>IF(N143="snížená",J143,0)</f>
        <v>0</v>
      </c>
      <c r="BG143" s="226">
        <f>IF(N143="zákl. přenesená",J143,0)</f>
        <v>0</v>
      </c>
      <c r="BH143" s="226">
        <f>IF(N143="sníž. přenesená",J143,0)</f>
        <v>0</v>
      </c>
      <c r="BI143" s="226">
        <f>IF(N143="nulová",J143,0)</f>
        <v>0</v>
      </c>
      <c r="BJ143" s="19" t="s">
        <v>80</v>
      </c>
      <c r="BK143" s="226">
        <f>ROUND(I143*H143,2)</f>
        <v>0</v>
      </c>
      <c r="BL143" s="19" t="s">
        <v>302</v>
      </c>
      <c r="BM143" s="225" t="s">
        <v>4836</v>
      </c>
    </row>
    <row r="144" s="2" customFormat="1">
      <c r="A144" s="40"/>
      <c r="B144" s="41"/>
      <c r="C144" s="42"/>
      <c r="D144" s="234" t="s">
        <v>780</v>
      </c>
      <c r="E144" s="42"/>
      <c r="F144" s="275" t="s">
        <v>4837</v>
      </c>
      <c r="G144" s="42"/>
      <c r="H144" s="42"/>
      <c r="I144" s="229"/>
      <c r="J144" s="42"/>
      <c r="K144" s="42"/>
      <c r="L144" s="46"/>
      <c r="M144" s="230"/>
      <c r="N144" s="231"/>
      <c r="O144" s="86"/>
      <c r="P144" s="86"/>
      <c r="Q144" s="86"/>
      <c r="R144" s="86"/>
      <c r="S144" s="86"/>
      <c r="T144" s="87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T144" s="19" t="s">
        <v>780</v>
      </c>
      <c r="AU144" s="19" t="s">
        <v>82</v>
      </c>
    </row>
    <row r="145" s="2" customFormat="1" ht="21.75" customHeight="1">
      <c r="A145" s="40"/>
      <c r="B145" s="41"/>
      <c r="C145" s="214" t="s">
        <v>341</v>
      </c>
      <c r="D145" s="214" t="s">
        <v>200</v>
      </c>
      <c r="E145" s="215" t="s">
        <v>4838</v>
      </c>
      <c r="F145" s="216" t="s">
        <v>4839</v>
      </c>
      <c r="G145" s="217" t="s">
        <v>4236</v>
      </c>
      <c r="H145" s="218">
        <v>1</v>
      </c>
      <c r="I145" s="219"/>
      <c r="J145" s="220">
        <f>ROUND(I145*H145,2)</f>
        <v>0</v>
      </c>
      <c r="K145" s="216" t="s">
        <v>19</v>
      </c>
      <c r="L145" s="46"/>
      <c r="M145" s="221" t="s">
        <v>19</v>
      </c>
      <c r="N145" s="222" t="s">
        <v>44</v>
      </c>
      <c r="O145" s="86"/>
      <c r="P145" s="223">
        <f>O145*H145</f>
        <v>0</v>
      </c>
      <c r="Q145" s="223">
        <v>6.0000000000000002E-05</v>
      </c>
      <c r="R145" s="223">
        <f>Q145*H145</f>
        <v>6.0000000000000002E-05</v>
      </c>
      <c r="S145" s="223">
        <v>0</v>
      </c>
      <c r="T145" s="224">
        <f>S145*H145</f>
        <v>0</v>
      </c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R145" s="225" t="s">
        <v>302</v>
      </c>
      <c r="AT145" s="225" t="s">
        <v>200</v>
      </c>
      <c r="AU145" s="225" t="s">
        <v>82</v>
      </c>
      <c r="AY145" s="19" t="s">
        <v>198</v>
      </c>
      <c r="BE145" s="226">
        <f>IF(N145="základní",J145,0)</f>
        <v>0</v>
      </c>
      <c r="BF145" s="226">
        <f>IF(N145="snížená",J145,0)</f>
        <v>0</v>
      </c>
      <c r="BG145" s="226">
        <f>IF(N145="zákl. přenesená",J145,0)</f>
        <v>0</v>
      </c>
      <c r="BH145" s="226">
        <f>IF(N145="sníž. přenesená",J145,0)</f>
        <v>0</v>
      </c>
      <c r="BI145" s="226">
        <f>IF(N145="nulová",J145,0)</f>
        <v>0</v>
      </c>
      <c r="BJ145" s="19" t="s">
        <v>80</v>
      </c>
      <c r="BK145" s="226">
        <f>ROUND(I145*H145,2)</f>
        <v>0</v>
      </c>
      <c r="BL145" s="19" t="s">
        <v>302</v>
      </c>
      <c r="BM145" s="225" t="s">
        <v>4840</v>
      </c>
    </row>
    <row r="146" s="2" customFormat="1">
      <c r="A146" s="40"/>
      <c r="B146" s="41"/>
      <c r="C146" s="42"/>
      <c r="D146" s="234" t="s">
        <v>780</v>
      </c>
      <c r="E146" s="42"/>
      <c r="F146" s="275" t="s">
        <v>4841</v>
      </c>
      <c r="G146" s="42"/>
      <c r="H146" s="42"/>
      <c r="I146" s="229"/>
      <c r="J146" s="42"/>
      <c r="K146" s="42"/>
      <c r="L146" s="46"/>
      <c r="M146" s="230"/>
      <c r="N146" s="231"/>
      <c r="O146" s="86"/>
      <c r="P146" s="86"/>
      <c r="Q146" s="86"/>
      <c r="R146" s="86"/>
      <c r="S146" s="86"/>
      <c r="T146" s="87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T146" s="19" t="s">
        <v>780</v>
      </c>
      <c r="AU146" s="19" t="s">
        <v>82</v>
      </c>
    </row>
    <row r="147" s="2" customFormat="1" ht="24.15" customHeight="1">
      <c r="A147" s="40"/>
      <c r="B147" s="41"/>
      <c r="C147" s="214" t="s">
        <v>347</v>
      </c>
      <c r="D147" s="214" t="s">
        <v>200</v>
      </c>
      <c r="E147" s="215" t="s">
        <v>4842</v>
      </c>
      <c r="F147" s="216" t="s">
        <v>4843</v>
      </c>
      <c r="G147" s="217" t="s">
        <v>4236</v>
      </c>
      <c r="H147" s="218">
        <v>1</v>
      </c>
      <c r="I147" s="219"/>
      <c r="J147" s="220">
        <f>ROUND(I147*H147,2)</f>
        <v>0</v>
      </c>
      <c r="K147" s="216" t="s">
        <v>19</v>
      </c>
      <c r="L147" s="46"/>
      <c r="M147" s="221" t="s">
        <v>19</v>
      </c>
      <c r="N147" s="222" t="s">
        <v>44</v>
      </c>
      <c r="O147" s="86"/>
      <c r="P147" s="223">
        <f>O147*H147</f>
        <v>0</v>
      </c>
      <c r="Q147" s="223">
        <v>0.024</v>
      </c>
      <c r="R147" s="223">
        <f>Q147*H147</f>
        <v>0.024</v>
      </c>
      <c r="S147" s="223">
        <v>0</v>
      </c>
      <c r="T147" s="224">
        <f>S147*H147</f>
        <v>0</v>
      </c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R147" s="225" t="s">
        <v>302</v>
      </c>
      <c r="AT147" s="225" t="s">
        <v>200</v>
      </c>
      <c r="AU147" s="225" t="s">
        <v>82</v>
      </c>
      <c r="AY147" s="19" t="s">
        <v>198</v>
      </c>
      <c r="BE147" s="226">
        <f>IF(N147="základní",J147,0)</f>
        <v>0</v>
      </c>
      <c r="BF147" s="226">
        <f>IF(N147="snížená",J147,0)</f>
        <v>0</v>
      </c>
      <c r="BG147" s="226">
        <f>IF(N147="zákl. přenesená",J147,0)</f>
        <v>0</v>
      </c>
      <c r="BH147" s="226">
        <f>IF(N147="sníž. přenesená",J147,0)</f>
        <v>0</v>
      </c>
      <c r="BI147" s="226">
        <f>IF(N147="nulová",J147,0)</f>
        <v>0</v>
      </c>
      <c r="BJ147" s="19" t="s">
        <v>80</v>
      </c>
      <c r="BK147" s="226">
        <f>ROUND(I147*H147,2)</f>
        <v>0</v>
      </c>
      <c r="BL147" s="19" t="s">
        <v>302</v>
      </c>
      <c r="BM147" s="225" t="s">
        <v>4844</v>
      </c>
    </row>
    <row r="148" s="2" customFormat="1" ht="49.05" customHeight="1">
      <c r="A148" s="40"/>
      <c r="B148" s="41"/>
      <c r="C148" s="214" t="s">
        <v>352</v>
      </c>
      <c r="D148" s="214" t="s">
        <v>200</v>
      </c>
      <c r="E148" s="215" t="s">
        <v>4845</v>
      </c>
      <c r="F148" s="216" t="s">
        <v>4846</v>
      </c>
      <c r="G148" s="217" t="s">
        <v>246</v>
      </c>
      <c r="H148" s="218">
        <v>0.58499999999999996</v>
      </c>
      <c r="I148" s="219"/>
      <c r="J148" s="220">
        <f>ROUND(I148*H148,2)</f>
        <v>0</v>
      </c>
      <c r="K148" s="216" t="s">
        <v>204</v>
      </c>
      <c r="L148" s="46"/>
      <c r="M148" s="221" t="s">
        <v>19</v>
      </c>
      <c r="N148" s="222" t="s">
        <v>44</v>
      </c>
      <c r="O148" s="86"/>
      <c r="P148" s="223">
        <f>O148*H148</f>
        <v>0</v>
      </c>
      <c r="Q148" s="223">
        <v>0</v>
      </c>
      <c r="R148" s="223">
        <f>Q148*H148</f>
        <v>0</v>
      </c>
      <c r="S148" s="223">
        <v>0</v>
      </c>
      <c r="T148" s="224">
        <f>S148*H148</f>
        <v>0</v>
      </c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R148" s="225" t="s">
        <v>302</v>
      </c>
      <c r="AT148" s="225" t="s">
        <v>200</v>
      </c>
      <c r="AU148" s="225" t="s">
        <v>82</v>
      </c>
      <c r="AY148" s="19" t="s">
        <v>198</v>
      </c>
      <c r="BE148" s="226">
        <f>IF(N148="základní",J148,0)</f>
        <v>0</v>
      </c>
      <c r="BF148" s="226">
        <f>IF(N148="snížená",J148,0)</f>
        <v>0</v>
      </c>
      <c r="BG148" s="226">
        <f>IF(N148="zákl. přenesená",J148,0)</f>
        <v>0</v>
      </c>
      <c r="BH148" s="226">
        <f>IF(N148="sníž. přenesená",J148,0)</f>
        <v>0</v>
      </c>
      <c r="BI148" s="226">
        <f>IF(N148="nulová",J148,0)</f>
        <v>0</v>
      </c>
      <c r="BJ148" s="19" t="s">
        <v>80</v>
      </c>
      <c r="BK148" s="226">
        <f>ROUND(I148*H148,2)</f>
        <v>0</v>
      </c>
      <c r="BL148" s="19" t="s">
        <v>302</v>
      </c>
      <c r="BM148" s="225" t="s">
        <v>4847</v>
      </c>
    </row>
    <row r="149" s="2" customFormat="1">
      <c r="A149" s="40"/>
      <c r="B149" s="41"/>
      <c r="C149" s="42"/>
      <c r="D149" s="227" t="s">
        <v>207</v>
      </c>
      <c r="E149" s="42"/>
      <c r="F149" s="228" t="s">
        <v>4848</v>
      </c>
      <c r="G149" s="42"/>
      <c r="H149" s="42"/>
      <c r="I149" s="229"/>
      <c r="J149" s="42"/>
      <c r="K149" s="42"/>
      <c r="L149" s="46"/>
      <c r="M149" s="230"/>
      <c r="N149" s="231"/>
      <c r="O149" s="86"/>
      <c r="P149" s="86"/>
      <c r="Q149" s="86"/>
      <c r="R149" s="86"/>
      <c r="S149" s="86"/>
      <c r="T149" s="87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T149" s="19" t="s">
        <v>207</v>
      </c>
      <c r="AU149" s="19" t="s">
        <v>82</v>
      </c>
    </row>
    <row r="150" s="12" customFormat="1" ht="22.8" customHeight="1">
      <c r="A150" s="12"/>
      <c r="B150" s="198"/>
      <c r="C150" s="199"/>
      <c r="D150" s="200" t="s">
        <v>72</v>
      </c>
      <c r="E150" s="212" t="s">
        <v>4849</v>
      </c>
      <c r="F150" s="212" t="s">
        <v>121</v>
      </c>
      <c r="G150" s="199"/>
      <c r="H150" s="199"/>
      <c r="I150" s="202"/>
      <c r="J150" s="213">
        <f>BK150</f>
        <v>0</v>
      </c>
      <c r="K150" s="199"/>
      <c r="L150" s="204"/>
      <c r="M150" s="205"/>
      <c r="N150" s="206"/>
      <c r="O150" s="206"/>
      <c r="P150" s="207">
        <f>SUM(P151:P163)</f>
        <v>0</v>
      </c>
      <c r="Q150" s="206"/>
      <c r="R150" s="207">
        <f>SUM(R151:R163)</f>
        <v>1.8860000000000001</v>
      </c>
      <c r="S150" s="206"/>
      <c r="T150" s="208">
        <f>SUM(T151:T163)</f>
        <v>0</v>
      </c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R150" s="209" t="s">
        <v>82</v>
      </c>
      <c r="AT150" s="210" t="s">
        <v>72</v>
      </c>
      <c r="AU150" s="210" t="s">
        <v>80</v>
      </c>
      <c r="AY150" s="209" t="s">
        <v>198</v>
      </c>
      <c r="BK150" s="211">
        <f>SUM(BK151:BK163)</f>
        <v>0</v>
      </c>
    </row>
    <row r="151" s="2" customFormat="1" ht="16.5" customHeight="1">
      <c r="A151" s="40"/>
      <c r="B151" s="41"/>
      <c r="C151" s="214" t="s">
        <v>358</v>
      </c>
      <c r="D151" s="214" t="s">
        <v>200</v>
      </c>
      <c r="E151" s="215" t="s">
        <v>4850</v>
      </c>
      <c r="F151" s="216" t="s">
        <v>4851</v>
      </c>
      <c r="G151" s="217" t="s">
        <v>2162</v>
      </c>
      <c r="H151" s="218">
        <v>1</v>
      </c>
      <c r="I151" s="219"/>
      <c r="J151" s="220">
        <f>ROUND(I151*H151,2)</f>
        <v>0</v>
      </c>
      <c r="K151" s="216" t="s">
        <v>19</v>
      </c>
      <c r="L151" s="46"/>
      <c r="M151" s="221" t="s">
        <v>19</v>
      </c>
      <c r="N151" s="222" t="s">
        <v>44</v>
      </c>
      <c r="O151" s="86"/>
      <c r="P151" s="223">
        <f>O151*H151</f>
        <v>0</v>
      </c>
      <c r="Q151" s="223">
        <v>0.36499999999999999</v>
      </c>
      <c r="R151" s="223">
        <f>Q151*H151</f>
        <v>0.36499999999999999</v>
      </c>
      <c r="S151" s="223">
        <v>0</v>
      </c>
      <c r="T151" s="224">
        <f>S151*H151</f>
        <v>0</v>
      </c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R151" s="225" t="s">
        <v>205</v>
      </c>
      <c r="AT151" s="225" t="s">
        <v>200</v>
      </c>
      <c r="AU151" s="225" t="s">
        <v>82</v>
      </c>
      <c r="AY151" s="19" t="s">
        <v>198</v>
      </c>
      <c r="BE151" s="226">
        <f>IF(N151="základní",J151,0)</f>
        <v>0</v>
      </c>
      <c r="BF151" s="226">
        <f>IF(N151="snížená",J151,0)</f>
        <v>0</v>
      </c>
      <c r="BG151" s="226">
        <f>IF(N151="zákl. přenesená",J151,0)</f>
        <v>0</v>
      </c>
      <c r="BH151" s="226">
        <f>IF(N151="sníž. přenesená",J151,0)</f>
        <v>0</v>
      </c>
      <c r="BI151" s="226">
        <f>IF(N151="nulová",J151,0)</f>
        <v>0</v>
      </c>
      <c r="BJ151" s="19" t="s">
        <v>80</v>
      </c>
      <c r="BK151" s="226">
        <f>ROUND(I151*H151,2)</f>
        <v>0</v>
      </c>
      <c r="BL151" s="19" t="s">
        <v>205</v>
      </c>
      <c r="BM151" s="225" t="s">
        <v>4852</v>
      </c>
    </row>
    <row r="152" s="2" customFormat="1" ht="16.5" customHeight="1">
      <c r="A152" s="40"/>
      <c r="B152" s="41"/>
      <c r="C152" s="214" t="s">
        <v>365</v>
      </c>
      <c r="D152" s="214" t="s">
        <v>200</v>
      </c>
      <c r="E152" s="215" t="s">
        <v>4853</v>
      </c>
      <c r="F152" s="216" t="s">
        <v>4854</v>
      </c>
      <c r="G152" s="217" t="s">
        <v>2162</v>
      </c>
      <c r="H152" s="218">
        <v>2</v>
      </c>
      <c r="I152" s="219"/>
      <c r="J152" s="220">
        <f>ROUND(I152*H152,2)</f>
        <v>0</v>
      </c>
      <c r="K152" s="216" t="s">
        <v>19</v>
      </c>
      <c r="L152" s="46"/>
      <c r="M152" s="221" t="s">
        <v>19</v>
      </c>
      <c r="N152" s="222" t="s">
        <v>44</v>
      </c>
      <c r="O152" s="86"/>
      <c r="P152" s="223">
        <f>O152*H152</f>
        <v>0</v>
      </c>
      <c r="Q152" s="223">
        <v>0.36499999999999999</v>
      </c>
      <c r="R152" s="223">
        <f>Q152*H152</f>
        <v>0.72999999999999998</v>
      </c>
      <c r="S152" s="223">
        <v>0</v>
      </c>
      <c r="T152" s="224">
        <f>S152*H152</f>
        <v>0</v>
      </c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R152" s="225" t="s">
        <v>205</v>
      </c>
      <c r="AT152" s="225" t="s">
        <v>200</v>
      </c>
      <c r="AU152" s="225" t="s">
        <v>82</v>
      </c>
      <c r="AY152" s="19" t="s">
        <v>198</v>
      </c>
      <c r="BE152" s="226">
        <f>IF(N152="základní",J152,0)</f>
        <v>0</v>
      </c>
      <c r="BF152" s="226">
        <f>IF(N152="snížená",J152,0)</f>
        <v>0</v>
      </c>
      <c r="BG152" s="226">
        <f>IF(N152="zákl. přenesená",J152,0)</f>
        <v>0</v>
      </c>
      <c r="BH152" s="226">
        <f>IF(N152="sníž. přenesená",J152,0)</f>
        <v>0</v>
      </c>
      <c r="BI152" s="226">
        <f>IF(N152="nulová",J152,0)</f>
        <v>0</v>
      </c>
      <c r="BJ152" s="19" t="s">
        <v>80</v>
      </c>
      <c r="BK152" s="226">
        <f>ROUND(I152*H152,2)</f>
        <v>0</v>
      </c>
      <c r="BL152" s="19" t="s">
        <v>205</v>
      </c>
      <c r="BM152" s="225" t="s">
        <v>4855</v>
      </c>
    </row>
    <row r="153" s="2" customFormat="1" ht="16.5" customHeight="1">
      <c r="A153" s="40"/>
      <c r="B153" s="41"/>
      <c r="C153" s="214" t="s">
        <v>371</v>
      </c>
      <c r="D153" s="214" t="s">
        <v>200</v>
      </c>
      <c r="E153" s="215" t="s">
        <v>4856</v>
      </c>
      <c r="F153" s="216" t="s">
        <v>4857</v>
      </c>
      <c r="G153" s="217" t="s">
        <v>2162</v>
      </c>
      <c r="H153" s="218">
        <v>1</v>
      </c>
      <c r="I153" s="219"/>
      <c r="J153" s="220">
        <f>ROUND(I153*H153,2)</f>
        <v>0</v>
      </c>
      <c r="K153" s="216" t="s">
        <v>19</v>
      </c>
      <c r="L153" s="46"/>
      <c r="M153" s="221" t="s">
        <v>19</v>
      </c>
      <c r="N153" s="222" t="s">
        <v>44</v>
      </c>
      <c r="O153" s="86"/>
      <c r="P153" s="223">
        <f>O153*H153</f>
        <v>0</v>
      </c>
      <c r="Q153" s="223">
        <v>0.48399999999999999</v>
      </c>
      <c r="R153" s="223">
        <f>Q153*H153</f>
        <v>0.48399999999999999</v>
      </c>
      <c r="S153" s="223">
        <v>0</v>
      </c>
      <c r="T153" s="224">
        <f>S153*H153</f>
        <v>0</v>
      </c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R153" s="225" t="s">
        <v>205</v>
      </c>
      <c r="AT153" s="225" t="s">
        <v>200</v>
      </c>
      <c r="AU153" s="225" t="s">
        <v>82</v>
      </c>
      <c r="AY153" s="19" t="s">
        <v>198</v>
      </c>
      <c r="BE153" s="226">
        <f>IF(N153="základní",J153,0)</f>
        <v>0</v>
      </c>
      <c r="BF153" s="226">
        <f>IF(N153="snížená",J153,0)</f>
        <v>0</v>
      </c>
      <c r="BG153" s="226">
        <f>IF(N153="zákl. přenesená",J153,0)</f>
        <v>0</v>
      </c>
      <c r="BH153" s="226">
        <f>IF(N153="sníž. přenesená",J153,0)</f>
        <v>0</v>
      </c>
      <c r="BI153" s="226">
        <f>IF(N153="nulová",J153,0)</f>
        <v>0</v>
      </c>
      <c r="BJ153" s="19" t="s">
        <v>80</v>
      </c>
      <c r="BK153" s="226">
        <f>ROUND(I153*H153,2)</f>
        <v>0</v>
      </c>
      <c r="BL153" s="19" t="s">
        <v>205</v>
      </c>
      <c r="BM153" s="225" t="s">
        <v>4858</v>
      </c>
    </row>
    <row r="154" s="2" customFormat="1" ht="16.5" customHeight="1">
      <c r="A154" s="40"/>
      <c r="B154" s="41"/>
      <c r="C154" s="214" t="s">
        <v>376</v>
      </c>
      <c r="D154" s="214" t="s">
        <v>200</v>
      </c>
      <c r="E154" s="215" t="s">
        <v>4859</v>
      </c>
      <c r="F154" s="216" t="s">
        <v>4860</v>
      </c>
      <c r="G154" s="217" t="s">
        <v>2162</v>
      </c>
      <c r="H154" s="218">
        <v>1</v>
      </c>
      <c r="I154" s="219"/>
      <c r="J154" s="220">
        <f>ROUND(I154*H154,2)</f>
        <v>0</v>
      </c>
      <c r="K154" s="216" t="s">
        <v>19</v>
      </c>
      <c r="L154" s="46"/>
      <c r="M154" s="221" t="s">
        <v>19</v>
      </c>
      <c r="N154" s="222" t="s">
        <v>44</v>
      </c>
      <c r="O154" s="86"/>
      <c r="P154" s="223">
        <f>O154*H154</f>
        <v>0</v>
      </c>
      <c r="Q154" s="223">
        <v>0.16900000000000001</v>
      </c>
      <c r="R154" s="223">
        <f>Q154*H154</f>
        <v>0.16900000000000001</v>
      </c>
      <c r="S154" s="223">
        <v>0</v>
      </c>
      <c r="T154" s="224">
        <f>S154*H154</f>
        <v>0</v>
      </c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R154" s="225" t="s">
        <v>205</v>
      </c>
      <c r="AT154" s="225" t="s">
        <v>200</v>
      </c>
      <c r="AU154" s="225" t="s">
        <v>82</v>
      </c>
      <c r="AY154" s="19" t="s">
        <v>198</v>
      </c>
      <c r="BE154" s="226">
        <f>IF(N154="základní",J154,0)</f>
        <v>0</v>
      </c>
      <c r="BF154" s="226">
        <f>IF(N154="snížená",J154,0)</f>
        <v>0</v>
      </c>
      <c r="BG154" s="226">
        <f>IF(N154="zákl. přenesená",J154,0)</f>
        <v>0</v>
      </c>
      <c r="BH154" s="226">
        <f>IF(N154="sníž. přenesená",J154,0)</f>
        <v>0</v>
      </c>
      <c r="BI154" s="226">
        <f>IF(N154="nulová",J154,0)</f>
        <v>0</v>
      </c>
      <c r="BJ154" s="19" t="s">
        <v>80</v>
      </c>
      <c r="BK154" s="226">
        <f>ROUND(I154*H154,2)</f>
        <v>0</v>
      </c>
      <c r="BL154" s="19" t="s">
        <v>205</v>
      </c>
      <c r="BM154" s="225" t="s">
        <v>4861</v>
      </c>
    </row>
    <row r="155" s="2" customFormat="1">
      <c r="A155" s="40"/>
      <c r="B155" s="41"/>
      <c r="C155" s="42"/>
      <c r="D155" s="234" t="s">
        <v>780</v>
      </c>
      <c r="E155" s="42"/>
      <c r="F155" s="275" t="s">
        <v>4862</v>
      </c>
      <c r="G155" s="42"/>
      <c r="H155" s="42"/>
      <c r="I155" s="229"/>
      <c r="J155" s="42"/>
      <c r="K155" s="42"/>
      <c r="L155" s="46"/>
      <c r="M155" s="230"/>
      <c r="N155" s="231"/>
      <c r="O155" s="86"/>
      <c r="P155" s="86"/>
      <c r="Q155" s="86"/>
      <c r="R155" s="86"/>
      <c r="S155" s="86"/>
      <c r="T155" s="87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T155" s="19" t="s">
        <v>780</v>
      </c>
      <c r="AU155" s="19" t="s">
        <v>82</v>
      </c>
    </row>
    <row r="156" s="2" customFormat="1" ht="16.5" customHeight="1">
      <c r="A156" s="40"/>
      <c r="B156" s="41"/>
      <c r="C156" s="214" t="s">
        <v>382</v>
      </c>
      <c r="D156" s="214" t="s">
        <v>200</v>
      </c>
      <c r="E156" s="215" t="s">
        <v>4863</v>
      </c>
      <c r="F156" s="216" t="s">
        <v>4864</v>
      </c>
      <c r="G156" s="217" t="s">
        <v>2162</v>
      </c>
      <c r="H156" s="218">
        <v>9</v>
      </c>
      <c r="I156" s="219"/>
      <c r="J156" s="220">
        <f>ROUND(I156*H156,2)</f>
        <v>0</v>
      </c>
      <c r="K156" s="216" t="s">
        <v>19</v>
      </c>
      <c r="L156" s="46"/>
      <c r="M156" s="221" t="s">
        <v>19</v>
      </c>
      <c r="N156" s="222" t="s">
        <v>44</v>
      </c>
      <c r="O156" s="86"/>
      <c r="P156" s="223">
        <f>O156*H156</f>
        <v>0</v>
      </c>
      <c r="Q156" s="223">
        <v>0.012</v>
      </c>
      <c r="R156" s="223">
        <f>Q156*H156</f>
        <v>0.108</v>
      </c>
      <c r="S156" s="223">
        <v>0</v>
      </c>
      <c r="T156" s="224">
        <f>S156*H156</f>
        <v>0</v>
      </c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R156" s="225" t="s">
        <v>205</v>
      </c>
      <c r="AT156" s="225" t="s">
        <v>200</v>
      </c>
      <c r="AU156" s="225" t="s">
        <v>82</v>
      </c>
      <c r="AY156" s="19" t="s">
        <v>198</v>
      </c>
      <c r="BE156" s="226">
        <f>IF(N156="základní",J156,0)</f>
        <v>0</v>
      </c>
      <c r="BF156" s="226">
        <f>IF(N156="snížená",J156,0)</f>
        <v>0</v>
      </c>
      <c r="BG156" s="226">
        <f>IF(N156="zákl. přenesená",J156,0)</f>
        <v>0</v>
      </c>
      <c r="BH156" s="226">
        <f>IF(N156="sníž. přenesená",J156,0)</f>
        <v>0</v>
      </c>
      <c r="BI156" s="226">
        <f>IF(N156="nulová",J156,0)</f>
        <v>0</v>
      </c>
      <c r="BJ156" s="19" t="s">
        <v>80</v>
      </c>
      <c r="BK156" s="226">
        <f>ROUND(I156*H156,2)</f>
        <v>0</v>
      </c>
      <c r="BL156" s="19" t="s">
        <v>205</v>
      </c>
      <c r="BM156" s="225" t="s">
        <v>4865</v>
      </c>
    </row>
    <row r="157" s="2" customFormat="1">
      <c r="A157" s="40"/>
      <c r="B157" s="41"/>
      <c r="C157" s="42"/>
      <c r="D157" s="234" t="s">
        <v>780</v>
      </c>
      <c r="E157" s="42"/>
      <c r="F157" s="275" t="s">
        <v>4866</v>
      </c>
      <c r="G157" s="42"/>
      <c r="H157" s="42"/>
      <c r="I157" s="229"/>
      <c r="J157" s="42"/>
      <c r="K157" s="42"/>
      <c r="L157" s="46"/>
      <c r="M157" s="230"/>
      <c r="N157" s="231"/>
      <c r="O157" s="86"/>
      <c r="P157" s="86"/>
      <c r="Q157" s="86"/>
      <c r="R157" s="86"/>
      <c r="S157" s="86"/>
      <c r="T157" s="87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T157" s="19" t="s">
        <v>780</v>
      </c>
      <c r="AU157" s="19" t="s">
        <v>82</v>
      </c>
    </row>
    <row r="158" s="2" customFormat="1" ht="16.5" customHeight="1">
      <c r="A158" s="40"/>
      <c r="B158" s="41"/>
      <c r="C158" s="214" t="s">
        <v>388</v>
      </c>
      <c r="D158" s="214" t="s">
        <v>200</v>
      </c>
      <c r="E158" s="215" t="s">
        <v>4867</v>
      </c>
      <c r="F158" s="216" t="s">
        <v>4868</v>
      </c>
      <c r="G158" s="217" t="s">
        <v>2162</v>
      </c>
      <c r="H158" s="218">
        <v>1</v>
      </c>
      <c r="I158" s="219"/>
      <c r="J158" s="220">
        <f>ROUND(I158*H158,2)</f>
        <v>0</v>
      </c>
      <c r="K158" s="216" t="s">
        <v>19</v>
      </c>
      <c r="L158" s="46"/>
      <c r="M158" s="221" t="s">
        <v>19</v>
      </c>
      <c r="N158" s="222" t="s">
        <v>44</v>
      </c>
      <c r="O158" s="86"/>
      <c r="P158" s="223">
        <f>O158*H158</f>
        <v>0</v>
      </c>
      <c r="Q158" s="223">
        <v>0.014</v>
      </c>
      <c r="R158" s="223">
        <f>Q158*H158</f>
        <v>0.014</v>
      </c>
      <c r="S158" s="223">
        <v>0</v>
      </c>
      <c r="T158" s="224">
        <f>S158*H158</f>
        <v>0</v>
      </c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R158" s="225" t="s">
        <v>205</v>
      </c>
      <c r="AT158" s="225" t="s">
        <v>200</v>
      </c>
      <c r="AU158" s="225" t="s">
        <v>82</v>
      </c>
      <c r="AY158" s="19" t="s">
        <v>198</v>
      </c>
      <c r="BE158" s="226">
        <f>IF(N158="základní",J158,0)</f>
        <v>0</v>
      </c>
      <c r="BF158" s="226">
        <f>IF(N158="snížená",J158,0)</f>
        <v>0</v>
      </c>
      <c r="BG158" s="226">
        <f>IF(N158="zákl. přenesená",J158,0)</f>
        <v>0</v>
      </c>
      <c r="BH158" s="226">
        <f>IF(N158="sníž. přenesená",J158,0)</f>
        <v>0</v>
      </c>
      <c r="BI158" s="226">
        <f>IF(N158="nulová",J158,0)</f>
        <v>0</v>
      </c>
      <c r="BJ158" s="19" t="s">
        <v>80</v>
      </c>
      <c r="BK158" s="226">
        <f>ROUND(I158*H158,2)</f>
        <v>0</v>
      </c>
      <c r="BL158" s="19" t="s">
        <v>205</v>
      </c>
      <c r="BM158" s="225" t="s">
        <v>4869</v>
      </c>
    </row>
    <row r="159" s="2" customFormat="1">
      <c r="A159" s="40"/>
      <c r="B159" s="41"/>
      <c r="C159" s="42"/>
      <c r="D159" s="234" t="s">
        <v>780</v>
      </c>
      <c r="E159" s="42"/>
      <c r="F159" s="275" t="s">
        <v>4866</v>
      </c>
      <c r="G159" s="42"/>
      <c r="H159" s="42"/>
      <c r="I159" s="229"/>
      <c r="J159" s="42"/>
      <c r="K159" s="42"/>
      <c r="L159" s="46"/>
      <c r="M159" s="230"/>
      <c r="N159" s="231"/>
      <c r="O159" s="86"/>
      <c r="P159" s="86"/>
      <c r="Q159" s="86"/>
      <c r="R159" s="86"/>
      <c r="S159" s="86"/>
      <c r="T159" s="87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T159" s="19" t="s">
        <v>780</v>
      </c>
      <c r="AU159" s="19" t="s">
        <v>82</v>
      </c>
    </row>
    <row r="160" s="2" customFormat="1" ht="16.5" customHeight="1">
      <c r="A160" s="40"/>
      <c r="B160" s="41"/>
      <c r="C160" s="214" t="s">
        <v>394</v>
      </c>
      <c r="D160" s="214" t="s">
        <v>200</v>
      </c>
      <c r="E160" s="215" t="s">
        <v>4870</v>
      </c>
      <c r="F160" s="216" t="s">
        <v>4871</v>
      </c>
      <c r="G160" s="217" t="s">
        <v>2162</v>
      </c>
      <c r="H160" s="218">
        <v>1</v>
      </c>
      <c r="I160" s="219"/>
      <c r="J160" s="220">
        <f>ROUND(I160*H160,2)</f>
        <v>0</v>
      </c>
      <c r="K160" s="216" t="s">
        <v>19</v>
      </c>
      <c r="L160" s="46"/>
      <c r="M160" s="221" t="s">
        <v>19</v>
      </c>
      <c r="N160" s="222" t="s">
        <v>44</v>
      </c>
      <c r="O160" s="86"/>
      <c r="P160" s="223">
        <f>O160*H160</f>
        <v>0</v>
      </c>
      <c r="Q160" s="223">
        <v>0.016</v>
      </c>
      <c r="R160" s="223">
        <f>Q160*H160</f>
        <v>0.016</v>
      </c>
      <c r="S160" s="223">
        <v>0</v>
      </c>
      <c r="T160" s="224">
        <f>S160*H160</f>
        <v>0</v>
      </c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R160" s="225" t="s">
        <v>205</v>
      </c>
      <c r="AT160" s="225" t="s">
        <v>200</v>
      </c>
      <c r="AU160" s="225" t="s">
        <v>82</v>
      </c>
      <c r="AY160" s="19" t="s">
        <v>198</v>
      </c>
      <c r="BE160" s="226">
        <f>IF(N160="základní",J160,0)</f>
        <v>0</v>
      </c>
      <c r="BF160" s="226">
        <f>IF(N160="snížená",J160,0)</f>
        <v>0</v>
      </c>
      <c r="BG160" s="226">
        <f>IF(N160="zákl. přenesená",J160,0)</f>
        <v>0</v>
      </c>
      <c r="BH160" s="226">
        <f>IF(N160="sníž. přenesená",J160,0)</f>
        <v>0</v>
      </c>
      <c r="BI160" s="226">
        <f>IF(N160="nulová",J160,0)</f>
        <v>0</v>
      </c>
      <c r="BJ160" s="19" t="s">
        <v>80</v>
      </c>
      <c r="BK160" s="226">
        <f>ROUND(I160*H160,2)</f>
        <v>0</v>
      </c>
      <c r="BL160" s="19" t="s">
        <v>205</v>
      </c>
      <c r="BM160" s="225" t="s">
        <v>4872</v>
      </c>
    </row>
    <row r="161" s="2" customFormat="1">
      <c r="A161" s="40"/>
      <c r="B161" s="41"/>
      <c r="C161" s="42"/>
      <c r="D161" s="234" t="s">
        <v>780</v>
      </c>
      <c r="E161" s="42"/>
      <c r="F161" s="275" t="s">
        <v>4866</v>
      </c>
      <c r="G161" s="42"/>
      <c r="H161" s="42"/>
      <c r="I161" s="229"/>
      <c r="J161" s="42"/>
      <c r="K161" s="42"/>
      <c r="L161" s="46"/>
      <c r="M161" s="230"/>
      <c r="N161" s="231"/>
      <c r="O161" s="86"/>
      <c r="P161" s="86"/>
      <c r="Q161" s="86"/>
      <c r="R161" s="86"/>
      <c r="S161" s="86"/>
      <c r="T161" s="87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T161" s="19" t="s">
        <v>780</v>
      </c>
      <c r="AU161" s="19" t="s">
        <v>82</v>
      </c>
    </row>
    <row r="162" s="2" customFormat="1" ht="49.05" customHeight="1">
      <c r="A162" s="40"/>
      <c r="B162" s="41"/>
      <c r="C162" s="214" t="s">
        <v>399</v>
      </c>
      <c r="D162" s="214" t="s">
        <v>200</v>
      </c>
      <c r="E162" s="215" t="s">
        <v>4873</v>
      </c>
      <c r="F162" s="216" t="s">
        <v>4874</v>
      </c>
      <c r="G162" s="217" t="s">
        <v>246</v>
      </c>
      <c r="H162" s="218">
        <v>1.7170000000000001</v>
      </c>
      <c r="I162" s="219"/>
      <c r="J162" s="220">
        <f>ROUND(I162*H162,2)</f>
        <v>0</v>
      </c>
      <c r="K162" s="216" t="s">
        <v>204</v>
      </c>
      <c r="L162" s="46"/>
      <c r="M162" s="221" t="s">
        <v>19</v>
      </c>
      <c r="N162" s="222" t="s">
        <v>44</v>
      </c>
      <c r="O162" s="86"/>
      <c r="P162" s="223">
        <f>O162*H162</f>
        <v>0</v>
      </c>
      <c r="Q162" s="223">
        <v>0</v>
      </c>
      <c r="R162" s="223">
        <f>Q162*H162</f>
        <v>0</v>
      </c>
      <c r="S162" s="223">
        <v>0</v>
      </c>
      <c r="T162" s="224">
        <f>S162*H162</f>
        <v>0</v>
      </c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R162" s="225" t="s">
        <v>302</v>
      </c>
      <c r="AT162" s="225" t="s">
        <v>200</v>
      </c>
      <c r="AU162" s="225" t="s">
        <v>82</v>
      </c>
      <c r="AY162" s="19" t="s">
        <v>198</v>
      </c>
      <c r="BE162" s="226">
        <f>IF(N162="základní",J162,0)</f>
        <v>0</v>
      </c>
      <c r="BF162" s="226">
        <f>IF(N162="snížená",J162,0)</f>
        <v>0</v>
      </c>
      <c r="BG162" s="226">
        <f>IF(N162="zákl. přenesená",J162,0)</f>
        <v>0</v>
      </c>
      <c r="BH162" s="226">
        <f>IF(N162="sníž. přenesená",J162,0)</f>
        <v>0</v>
      </c>
      <c r="BI162" s="226">
        <f>IF(N162="nulová",J162,0)</f>
        <v>0</v>
      </c>
      <c r="BJ162" s="19" t="s">
        <v>80</v>
      </c>
      <c r="BK162" s="226">
        <f>ROUND(I162*H162,2)</f>
        <v>0</v>
      </c>
      <c r="BL162" s="19" t="s">
        <v>302</v>
      </c>
      <c r="BM162" s="225" t="s">
        <v>4875</v>
      </c>
    </row>
    <row r="163" s="2" customFormat="1">
      <c r="A163" s="40"/>
      <c r="B163" s="41"/>
      <c r="C163" s="42"/>
      <c r="D163" s="227" t="s">
        <v>207</v>
      </c>
      <c r="E163" s="42"/>
      <c r="F163" s="228" t="s">
        <v>4876</v>
      </c>
      <c r="G163" s="42"/>
      <c r="H163" s="42"/>
      <c r="I163" s="229"/>
      <c r="J163" s="42"/>
      <c r="K163" s="42"/>
      <c r="L163" s="46"/>
      <c r="M163" s="230"/>
      <c r="N163" s="231"/>
      <c r="O163" s="86"/>
      <c r="P163" s="86"/>
      <c r="Q163" s="86"/>
      <c r="R163" s="86"/>
      <c r="S163" s="86"/>
      <c r="T163" s="87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T163" s="19" t="s">
        <v>207</v>
      </c>
      <c r="AU163" s="19" t="s">
        <v>82</v>
      </c>
    </row>
    <row r="164" s="12" customFormat="1" ht="25.92" customHeight="1">
      <c r="A164" s="12"/>
      <c r="B164" s="198"/>
      <c r="C164" s="199"/>
      <c r="D164" s="200" t="s">
        <v>72</v>
      </c>
      <c r="E164" s="201" t="s">
        <v>3833</v>
      </c>
      <c r="F164" s="201" t="s">
        <v>113</v>
      </c>
      <c r="G164" s="199"/>
      <c r="H164" s="199"/>
      <c r="I164" s="202"/>
      <c r="J164" s="203">
        <f>BK164</f>
        <v>0</v>
      </c>
      <c r="K164" s="199"/>
      <c r="L164" s="204"/>
      <c r="M164" s="205"/>
      <c r="N164" s="206"/>
      <c r="O164" s="206"/>
      <c r="P164" s="207">
        <f>P165+P178</f>
        <v>0</v>
      </c>
      <c r="Q164" s="206"/>
      <c r="R164" s="207">
        <f>R165+R178</f>
        <v>1.2600000000000002</v>
      </c>
      <c r="S164" s="206"/>
      <c r="T164" s="208">
        <f>T165+T178</f>
        <v>0</v>
      </c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R164" s="209" t="s">
        <v>80</v>
      </c>
      <c r="AT164" s="210" t="s">
        <v>72</v>
      </c>
      <c r="AU164" s="210" t="s">
        <v>73</v>
      </c>
      <c r="AY164" s="209" t="s">
        <v>198</v>
      </c>
      <c r="BK164" s="211">
        <f>BK165+BK178</f>
        <v>0</v>
      </c>
    </row>
    <row r="165" s="12" customFormat="1" ht="22.8" customHeight="1">
      <c r="A165" s="12"/>
      <c r="B165" s="198"/>
      <c r="C165" s="199"/>
      <c r="D165" s="200" t="s">
        <v>72</v>
      </c>
      <c r="E165" s="212" t="s">
        <v>4031</v>
      </c>
      <c r="F165" s="212" t="s">
        <v>4877</v>
      </c>
      <c r="G165" s="199"/>
      <c r="H165" s="199"/>
      <c r="I165" s="202"/>
      <c r="J165" s="213">
        <f>BK165</f>
        <v>0</v>
      </c>
      <c r="K165" s="199"/>
      <c r="L165" s="204"/>
      <c r="M165" s="205"/>
      <c r="N165" s="206"/>
      <c r="O165" s="206"/>
      <c r="P165" s="207">
        <f>SUM(P166:P177)</f>
        <v>0</v>
      </c>
      <c r="Q165" s="206"/>
      <c r="R165" s="207">
        <f>SUM(R166:R177)</f>
        <v>1.2280000000000002</v>
      </c>
      <c r="S165" s="206"/>
      <c r="T165" s="208">
        <f>SUM(T166:T177)</f>
        <v>0</v>
      </c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R165" s="209" t="s">
        <v>80</v>
      </c>
      <c r="AT165" s="210" t="s">
        <v>72</v>
      </c>
      <c r="AU165" s="210" t="s">
        <v>80</v>
      </c>
      <c r="AY165" s="209" t="s">
        <v>198</v>
      </c>
      <c r="BK165" s="211">
        <f>SUM(BK166:BK177)</f>
        <v>0</v>
      </c>
    </row>
    <row r="166" s="2" customFormat="1" ht="16.5" customHeight="1">
      <c r="A166" s="40"/>
      <c r="B166" s="41"/>
      <c r="C166" s="214" t="s">
        <v>404</v>
      </c>
      <c r="D166" s="214" t="s">
        <v>200</v>
      </c>
      <c r="E166" s="215" t="s">
        <v>4878</v>
      </c>
      <c r="F166" s="216" t="s">
        <v>4879</v>
      </c>
      <c r="G166" s="217" t="s">
        <v>2162</v>
      </c>
      <c r="H166" s="218">
        <v>28</v>
      </c>
      <c r="I166" s="219"/>
      <c r="J166" s="220">
        <f>ROUND(I166*H166,2)</f>
        <v>0</v>
      </c>
      <c r="K166" s="216" t="s">
        <v>19</v>
      </c>
      <c r="L166" s="46"/>
      <c r="M166" s="221" t="s">
        <v>19</v>
      </c>
      <c r="N166" s="222" t="s">
        <v>44</v>
      </c>
      <c r="O166" s="86"/>
      <c r="P166" s="223">
        <f>O166*H166</f>
        <v>0</v>
      </c>
      <c r="Q166" s="223">
        <v>0.0040000000000000001</v>
      </c>
      <c r="R166" s="223">
        <f>Q166*H166</f>
        <v>0.112</v>
      </c>
      <c r="S166" s="223">
        <v>0</v>
      </c>
      <c r="T166" s="224">
        <f>S166*H166</f>
        <v>0</v>
      </c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R166" s="225" t="s">
        <v>205</v>
      </c>
      <c r="AT166" s="225" t="s">
        <v>200</v>
      </c>
      <c r="AU166" s="225" t="s">
        <v>82</v>
      </c>
      <c r="AY166" s="19" t="s">
        <v>198</v>
      </c>
      <c r="BE166" s="226">
        <f>IF(N166="základní",J166,0)</f>
        <v>0</v>
      </c>
      <c r="BF166" s="226">
        <f>IF(N166="snížená",J166,0)</f>
        <v>0</v>
      </c>
      <c r="BG166" s="226">
        <f>IF(N166="zákl. přenesená",J166,0)</f>
        <v>0</v>
      </c>
      <c r="BH166" s="226">
        <f>IF(N166="sníž. přenesená",J166,0)</f>
        <v>0</v>
      </c>
      <c r="BI166" s="226">
        <f>IF(N166="nulová",J166,0)</f>
        <v>0</v>
      </c>
      <c r="BJ166" s="19" t="s">
        <v>80</v>
      </c>
      <c r="BK166" s="226">
        <f>ROUND(I166*H166,2)</f>
        <v>0</v>
      </c>
      <c r="BL166" s="19" t="s">
        <v>205</v>
      </c>
      <c r="BM166" s="225" t="s">
        <v>4880</v>
      </c>
    </row>
    <row r="167" s="2" customFormat="1">
      <c r="A167" s="40"/>
      <c r="B167" s="41"/>
      <c r="C167" s="42"/>
      <c r="D167" s="234" t="s">
        <v>780</v>
      </c>
      <c r="E167" s="42"/>
      <c r="F167" s="275" t="s">
        <v>4881</v>
      </c>
      <c r="G167" s="42"/>
      <c r="H167" s="42"/>
      <c r="I167" s="229"/>
      <c r="J167" s="42"/>
      <c r="K167" s="42"/>
      <c r="L167" s="46"/>
      <c r="M167" s="230"/>
      <c r="N167" s="231"/>
      <c r="O167" s="86"/>
      <c r="P167" s="86"/>
      <c r="Q167" s="86"/>
      <c r="R167" s="86"/>
      <c r="S167" s="86"/>
      <c r="T167" s="87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T167" s="19" t="s">
        <v>780</v>
      </c>
      <c r="AU167" s="19" t="s">
        <v>82</v>
      </c>
    </row>
    <row r="168" s="2" customFormat="1" ht="16.5" customHeight="1">
      <c r="A168" s="40"/>
      <c r="B168" s="41"/>
      <c r="C168" s="214" t="s">
        <v>411</v>
      </c>
      <c r="D168" s="214" t="s">
        <v>200</v>
      </c>
      <c r="E168" s="215" t="s">
        <v>4882</v>
      </c>
      <c r="F168" s="216" t="s">
        <v>4883</v>
      </c>
      <c r="G168" s="217" t="s">
        <v>2162</v>
      </c>
      <c r="H168" s="218">
        <v>166</v>
      </c>
      <c r="I168" s="219"/>
      <c r="J168" s="220">
        <f>ROUND(I168*H168,2)</f>
        <v>0</v>
      </c>
      <c r="K168" s="216" t="s">
        <v>19</v>
      </c>
      <c r="L168" s="46"/>
      <c r="M168" s="221" t="s">
        <v>19</v>
      </c>
      <c r="N168" s="222" t="s">
        <v>44</v>
      </c>
      <c r="O168" s="86"/>
      <c r="P168" s="223">
        <f>O168*H168</f>
        <v>0</v>
      </c>
      <c r="Q168" s="223">
        <v>0.0040000000000000001</v>
      </c>
      <c r="R168" s="223">
        <f>Q168*H168</f>
        <v>0.66400000000000003</v>
      </c>
      <c r="S168" s="223">
        <v>0</v>
      </c>
      <c r="T168" s="224">
        <f>S168*H168</f>
        <v>0</v>
      </c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R168" s="225" t="s">
        <v>205</v>
      </c>
      <c r="AT168" s="225" t="s">
        <v>200</v>
      </c>
      <c r="AU168" s="225" t="s">
        <v>82</v>
      </c>
      <c r="AY168" s="19" t="s">
        <v>198</v>
      </c>
      <c r="BE168" s="226">
        <f>IF(N168="základní",J168,0)</f>
        <v>0</v>
      </c>
      <c r="BF168" s="226">
        <f>IF(N168="snížená",J168,0)</f>
        <v>0</v>
      </c>
      <c r="BG168" s="226">
        <f>IF(N168="zákl. přenesená",J168,0)</f>
        <v>0</v>
      </c>
      <c r="BH168" s="226">
        <f>IF(N168="sníž. přenesená",J168,0)</f>
        <v>0</v>
      </c>
      <c r="BI168" s="226">
        <f>IF(N168="nulová",J168,0)</f>
        <v>0</v>
      </c>
      <c r="BJ168" s="19" t="s">
        <v>80</v>
      </c>
      <c r="BK168" s="226">
        <f>ROUND(I168*H168,2)</f>
        <v>0</v>
      </c>
      <c r="BL168" s="19" t="s">
        <v>205</v>
      </c>
      <c r="BM168" s="225" t="s">
        <v>4884</v>
      </c>
    </row>
    <row r="169" s="2" customFormat="1">
      <c r="A169" s="40"/>
      <c r="B169" s="41"/>
      <c r="C169" s="42"/>
      <c r="D169" s="234" t="s">
        <v>780</v>
      </c>
      <c r="E169" s="42"/>
      <c r="F169" s="275" t="s">
        <v>4885</v>
      </c>
      <c r="G169" s="42"/>
      <c r="H169" s="42"/>
      <c r="I169" s="229"/>
      <c r="J169" s="42"/>
      <c r="K169" s="42"/>
      <c r="L169" s="46"/>
      <c r="M169" s="230"/>
      <c r="N169" s="231"/>
      <c r="O169" s="86"/>
      <c r="P169" s="86"/>
      <c r="Q169" s="86"/>
      <c r="R169" s="86"/>
      <c r="S169" s="86"/>
      <c r="T169" s="87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T169" s="19" t="s">
        <v>780</v>
      </c>
      <c r="AU169" s="19" t="s">
        <v>82</v>
      </c>
    </row>
    <row r="170" s="2" customFormat="1" ht="16.5" customHeight="1">
      <c r="A170" s="40"/>
      <c r="B170" s="41"/>
      <c r="C170" s="214" t="s">
        <v>418</v>
      </c>
      <c r="D170" s="214" t="s">
        <v>200</v>
      </c>
      <c r="E170" s="215" t="s">
        <v>4886</v>
      </c>
      <c r="F170" s="216" t="s">
        <v>4887</v>
      </c>
      <c r="G170" s="217" t="s">
        <v>2162</v>
      </c>
      <c r="H170" s="218">
        <v>44</v>
      </c>
      <c r="I170" s="219"/>
      <c r="J170" s="220">
        <f>ROUND(I170*H170,2)</f>
        <v>0</v>
      </c>
      <c r="K170" s="216" t="s">
        <v>19</v>
      </c>
      <c r="L170" s="46"/>
      <c r="M170" s="221" t="s">
        <v>19</v>
      </c>
      <c r="N170" s="222" t="s">
        <v>44</v>
      </c>
      <c r="O170" s="86"/>
      <c r="P170" s="223">
        <f>O170*H170</f>
        <v>0</v>
      </c>
      <c r="Q170" s="223">
        <v>0.0040000000000000001</v>
      </c>
      <c r="R170" s="223">
        <f>Q170*H170</f>
        <v>0.17599999999999999</v>
      </c>
      <c r="S170" s="223">
        <v>0</v>
      </c>
      <c r="T170" s="224">
        <f>S170*H170</f>
        <v>0</v>
      </c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R170" s="225" t="s">
        <v>205</v>
      </c>
      <c r="AT170" s="225" t="s">
        <v>200</v>
      </c>
      <c r="AU170" s="225" t="s">
        <v>82</v>
      </c>
      <c r="AY170" s="19" t="s">
        <v>198</v>
      </c>
      <c r="BE170" s="226">
        <f>IF(N170="základní",J170,0)</f>
        <v>0</v>
      </c>
      <c r="BF170" s="226">
        <f>IF(N170="snížená",J170,0)</f>
        <v>0</v>
      </c>
      <c r="BG170" s="226">
        <f>IF(N170="zákl. přenesená",J170,0)</f>
        <v>0</v>
      </c>
      <c r="BH170" s="226">
        <f>IF(N170="sníž. přenesená",J170,0)</f>
        <v>0</v>
      </c>
      <c r="BI170" s="226">
        <f>IF(N170="nulová",J170,0)</f>
        <v>0</v>
      </c>
      <c r="BJ170" s="19" t="s">
        <v>80</v>
      </c>
      <c r="BK170" s="226">
        <f>ROUND(I170*H170,2)</f>
        <v>0</v>
      </c>
      <c r="BL170" s="19" t="s">
        <v>205</v>
      </c>
      <c r="BM170" s="225" t="s">
        <v>4888</v>
      </c>
    </row>
    <row r="171" s="2" customFormat="1">
      <c r="A171" s="40"/>
      <c r="B171" s="41"/>
      <c r="C171" s="42"/>
      <c r="D171" s="234" t="s">
        <v>780</v>
      </c>
      <c r="E171" s="42"/>
      <c r="F171" s="275" t="s">
        <v>4889</v>
      </c>
      <c r="G171" s="42"/>
      <c r="H171" s="42"/>
      <c r="I171" s="229"/>
      <c r="J171" s="42"/>
      <c r="K171" s="42"/>
      <c r="L171" s="46"/>
      <c r="M171" s="230"/>
      <c r="N171" s="231"/>
      <c r="O171" s="86"/>
      <c r="P171" s="86"/>
      <c r="Q171" s="86"/>
      <c r="R171" s="86"/>
      <c r="S171" s="86"/>
      <c r="T171" s="87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T171" s="19" t="s">
        <v>780</v>
      </c>
      <c r="AU171" s="19" t="s">
        <v>82</v>
      </c>
    </row>
    <row r="172" s="2" customFormat="1" ht="16.5" customHeight="1">
      <c r="A172" s="40"/>
      <c r="B172" s="41"/>
      <c r="C172" s="214" t="s">
        <v>424</v>
      </c>
      <c r="D172" s="214" t="s">
        <v>200</v>
      </c>
      <c r="E172" s="215" t="s">
        <v>4890</v>
      </c>
      <c r="F172" s="216" t="s">
        <v>4891</v>
      </c>
      <c r="G172" s="217" t="s">
        <v>2162</v>
      </c>
      <c r="H172" s="218">
        <v>26</v>
      </c>
      <c r="I172" s="219"/>
      <c r="J172" s="220">
        <f>ROUND(I172*H172,2)</f>
        <v>0</v>
      </c>
      <c r="K172" s="216" t="s">
        <v>19</v>
      </c>
      <c r="L172" s="46"/>
      <c r="M172" s="221" t="s">
        <v>19</v>
      </c>
      <c r="N172" s="222" t="s">
        <v>44</v>
      </c>
      <c r="O172" s="86"/>
      <c r="P172" s="223">
        <f>O172*H172</f>
        <v>0</v>
      </c>
      <c r="Q172" s="223">
        <v>0.0040000000000000001</v>
      </c>
      <c r="R172" s="223">
        <f>Q172*H172</f>
        <v>0.10400000000000001</v>
      </c>
      <c r="S172" s="223">
        <v>0</v>
      </c>
      <c r="T172" s="224">
        <f>S172*H172</f>
        <v>0</v>
      </c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R172" s="225" t="s">
        <v>205</v>
      </c>
      <c r="AT172" s="225" t="s">
        <v>200</v>
      </c>
      <c r="AU172" s="225" t="s">
        <v>82</v>
      </c>
      <c r="AY172" s="19" t="s">
        <v>198</v>
      </c>
      <c r="BE172" s="226">
        <f>IF(N172="základní",J172,0)</f>
        <v>0</v>
      </c>
      <c r="BF172" s="226">
        <f>IF(N172="snížená",J172,0)</f>
        <v>0</v>
      </c>
      <c r="BG172" s="226">
        <f>IF(N172="zákl. přenesená",J172,0)</f>
        <v>0</v>
      </c>
      <c r="BH172" s="226">
        <f>IF(N172="sníž. přenesená",J172,0)</f>
        <v>0</v>
      </c>
      <c r="BI172" s="226">
        <f>IF(N172="nulová",J172,0)</f>
        <v>0</v>
      </c>
      <c r="BJ172" s="19" t="s">
        <v>80</v>
      </c>
      <c r="BK172" s="226">
        <f>ROUND(I172*H172,2)</f>
        <v>0</v>
      </c>
      <c r="BL172" s="19" t="s">
        <v>205</v>
      </c>
      <c r="BM172" s="225" t="s">
        <v>4892</v>
      </c>
    </row>
    <row r="173" s="2" customFormat="1">
      <c r="A173" s="40"/>
      <c r="B173" s="41"/>
      <c r="C173" s="42"/>
      <c r="D173" s="234" t="s">
        <v>780</v>
      </c>
      <c r="E173" s="42"/>
      <c r="F173" s="275" t="s">
        <v>4893</v>
      </c>
      <c r="G173" s="42"/>
      <c r="H173" s="42"/>
      <c r="I173" s="229"/>
      <c r="J173" s="42"/>
      <c r="K173" s="42"/>
      <c r="L173" s="46"/>
      <c r="M173" s="230"/>
      <c r="N173" s="231"/>
      <c r="O173" s="86"/>
      <c r="P173" s="86"/>
      <c r="Q173" s="86"/>
      <c r="R173" s="86"/>
      <c r="S173" s="86"/>
      <c r="T173" s="87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T173" s="19" t="s">
        <v>780</v>
      </c>
      <c r="AU173" s="19" t="s">
        <v>82</v>
      </c>
    </row>
    <row r="174" s="2" customFormat="1" ht="16.5" customHeight="1">
      <c r="A174" s="40"/>
      <c r="B174" s="41"/>
      <c r="C174" s="214" t="s">
        <v>430</v>
      </c>
      <c r="D174" s="214" t="s">
        <v>200</v>
      </c>
      <c r="E174" s="215" t="s">
        <v>4894</v>
      </c>
      <c r="F174" s="216" t="s">
        <v>4895</v>
      </c>
      <c r="G174" s="217" t="s">
        <v>2162</v>
      </c>
      <c r="H174" s="218">
        <v>6</v>
      </c>
      <c r="I174" s="219"/>
      <c r="J174" s="220">
        <f>ROUND(I174*H174,2)</f>
        <v>0</v>
      </c>
      <c r="K174" s="216" t="s">
        <v>19</v>
      </c>
      <c r="L174" s="46"/>
      <c r="M174" s="221" t="s">
        <v>19</v>
      </c>
      <c r="N174" s="222" t="s">
        <v>44</v>
      </c>
      <c r="O174" s="86"/>
      <c r="P174" s="223">
        <f>O174*H174</f>
        <v>0</v>
      </c>
      <c r="Q174" s="223">
        <v>0.0040000000000000001</v>
      </c>
      <c r="R174" s="223">
        <f>Q174*H174</f>
        <v>0.024</v>
      </c>
      <c r="S174" s="223">
        <v>0</v>
      </c>
      <c r="T174" s="224">
        <f>S174*H174</f>
        <v>0</v>
      </c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R174" s="225" t="s">
        <v>205</v>
      </c>
      <c r="AT174" s="225" t="s">
        <v>200</v>
      </c>
      <c r="AU174" s="225" t="s">
        <v>82</v>
      </c>
      <c r="AY174" s="19" t="s">
        <v>198</v>
      </c>
      <c r="BE174" s="226">
        <f>IF(N174="základní",J174,0)</f>
        <v>0</v>
      </c>
      <c r="BF174" s="226">
        <f>IF(N174="snížená",J174,0)</f>
        <v>0</v>
      </c>
      <c r="BG174" s="226">
        <f>IF(N174="zákl. přenesená",J174,0)</f>
        <v>0</v>
      </c>
      <c r="BH174" s="226">
        <f>IF(N174="sníž. přenesená",J174,0)</f>
        <v>0</v>
      </c>
      <c r="BI174" s="226">
        <f>IF(N174="nulová",J174,0)</f>
        <v>0</v>
      </c>
      <c r="BJ174" s="19" t="s">
        <v>80</v>
      </c>
      <c r="BK174" s="226">
        <f>ROUND(I174*H174,2)</f>
        <v>0</v>
      </c>
      <c r="BL174" s="19" t="s">
        <v>205</v>
      </c>
      <c r="BM174" s="225" t="s">
        <v>4896</v>
      </c>
    </row>
    <row r="175" s="2" customFormat="1">
      <c r="A175" s="40"/>
      <c r="B175" s="41"/>
      <c r="C175" s="42"/>
      <c r="D175" s="234" t="s">
        <v>780</v>
      </c>
      <c r="E175" s="42"/>
      <c r="F175" s="275" t="s">
        <v>4897</v>
      </c>
      <c r="G175" s="42"/>
      <c r="H175" s="42"/>
      <c r="I175" s="229"/>
      <c r="J175" s="42"/>
      <c r="K175" s="42"/>
      <c r="L175" s="46"/>
      <c r="M175" s="230"/>
      <c r="N175" s="231"/>
      <c r="O175" s="86"/>
      <c r="P175" s="86"/>
      <c r="Q175" s="86"/>
      <c r="R175" s="86"/>
      <c r="S175" s="86"/>
      <c r="T175" s="87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T175" s="19" t="s">
        <v>780</v>
      </c>
      <c r="AU175" s="19" t="s">
        <v>82</v>
      </c>
    </row>
    <row r="176" s="2" customFormat="1" ht="24.15" customHeight="1">
      <c r="A176" s="40"/>
      <c r="B176" s="41"/>
      <c r="C176" s="214" t="s">
        <v>438</v>
      </c>
      <c r="D176" s="214" t="s">
        <v>200</v>
      </c>
      <c r="E176" s="215" t="s">
        <v>4898</v>
      </c>
      <c r="F176" s="216" t="s">
        <v>4899</v>
      </c>
      <c r="G176" s="217" t="s">
        <v>2162</v>
      </c>
      <c r="H176" s="218">
        <v>37</v>
      </c>
      <c r="I176" s="219"/>
      <c r="J176" s="220">
        <f>ROUND(I176*H176,2)</f>
        <v>0</v>
      </c>
      <c r="K176" s="216" t="s">
        <v>19</v>
      </c>
      <c r="L176" s="46"/>
      <c r="M176" s="221" t="s">
        <v>19</v>
      </c>
      <c r="N176" s="222" t="s">
        <v>44</v>
      </c>
      <c r="O176" s="86"/>
      <c r="P176" s="223">
        <f>O176*H176</f>
        <v>0</v>
      </c>
      <c r="Q176" s="223">
        <v>0.0040000000000000001</v>
      </c>
      <c r="R176" s="223">
        <f>Q176*H176</f>
        <v>0.14799999999999999</v>
      </c>
      <c r="S176" s="223">
        <v>0</v>
      </c>
      <c r="T176" s="224">
        <f>S176*H176</f>
        <v>0</v>
      </c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R176" s="225" t="s">
        <v>205</v>
      </c>
      <c r="AT176" s="225" t="s">
        <v>200</v>
      </c>
      <c r="AU176" s="225" t="s">
        <v>82</v>
      </c>
      <c r="AY176" s="19" t="s">
        <v>198</v>
      </c>
      <c r="BE176" s="226">
        <f>IF(N176="základní",J176,0)</f>
        <v>0</v>
      </c>
      <c r="BF176" s="226">
        <f>IF(N176="snížená",J176,0)</f>
        <v>0</v>
      </c>
      <c r="BG176" s="226">
        <f>IF(N176="zákl. přenesená",J176,0)</f>
        <v>0</v>
      </c>
      <c r="BH176" s="226">
        <f>IF(N176="sníž. přenesená",J176,0)</f>
        <v>0</v>
      </c>
      <c r="BI176" s="226">
        <f>IF(N176="nulová",J176,0)</f>
        <v>0</v>
      </c>
      <c r="BJ176" s="19" t="s">
        <v>80</v>
      </c>
      <c r="BK176" s="226">
        <f>ROUND(I176*H176,2)</f>
        <v>0</v>
      </c>
      <c r="BL176" s="19" t="s">
        <v>205</v>
      </c>
      <c r="BM176" s="225" t="s">
        <v>4900</v>
      </c>
    </row>
    <row r="177" s="2" customFormat="1">
      <c r="A177" s="40"/>
      <c r="B177" s="41"/>
      <c r="C177" s="42"/>
      <c r="D177" s="234" t="s">
        <v>780</v>
      </c>
      <c r="E177" s="42"/>
      <c r="F177" s="275" t="s">
        <v>4901</v>
      </c>
      <c r="G177" s="42"/>
      <c r="H177" s="42"/>
      <c r="I177" s="229"/>
      <c r="J177" s="42"/>
      <c r="K177" s="42"/>
      <c r="L177" s="46"/>
      <c r="M177" s="230"/>
      <c r="N177" s="231"/>
      <c r="O177" s="86"/>
      <c r="P177" s="86"/>
      <c r="Q177" s="86"/>
      <c r="R177" s="86"/>
      <c r="S177" s="86"/>
      <c r="T177" s="87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T177" s="19" t="s">
        <v>780</v>
      </c>
      <c r="AU177" s="19" t="s">
        <v>82</v>
      </c>
    </row>
    <row r="178" s="12" customFormat="1" ht="22.8" customHeight="1">
      <c r="A178" s="12"/>
      <c r="B178" s="198"/>
      <c r="C178" s="199"/>
      <c r="D178" s="200" t="s">
        <v>72</v>
      </c>
      <c r="E178" s="212" t="s">
        <v>3835</v>
      </c>
      <c r="F178" s="212" t="s">
        <v>3836</v>
      </c>
      <c r="G178" s="199"/>
      <c r="H178" s="199"/>
      <c r="I178" s="202"/>
      <c r="J178" s="213">
        <f>BK178</f>
        <v>0</v>
      </c>
      <c r="K178" s="199"/>
      <c r="L178" s="204"/>
      <c r="M178" s="205"/>
      <c r="N178" s="206"/>
      <c r="O178" s="206"/>
      <c r="P178" s="207">
        <f>SUM(P179:P182)</f>
        <v>0</v>
      </c>
      <c r="Q178" s="206"/>
      <c r="R178" s="207">
        <f>SUM(R179:R182)</f>
        <v>0.032000000000000001</v>
      </c>
      <c r="S178" s="206"/>
      <c r="T178" s="208">
        <f>SUM(T179:T182)</f>
        <v>0</v>
      </c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R178" s="209" t="s">
        <v>80</v>
      </c>
      <c r="AT178" s="210" t="s">
        <v>72</v>
      </c>
      <c r="AU178" s="210" t="s">
        <v>80</v>
      </c>
      <c r="AY178" s="209" t="s">
        <v>198</v>
      </c>
      <c r="BK178" s="211">
        <f>SUM(BK179:BK182)</f>
        <v>0</v>
      </c>
    </row>
    <row r="179" s="2" customFormat="1" ht="16.5" customHeight="1">
      <c r="A179" s="40"/>
      <c r="B179" s="41"/>
      <c r="C179" s="214" t="s">
        <v>445</v>
      </c>
      <c r="D179" s="214" t="s">
        <v>200</v>
      </c>
      <c r="E179" s="215" t="s">
        <v>4902</v>
      </c>
      <c r="F179" s="216" t="s">
        <v>4903</v>
      </c>
      <c r="G179" s="217" t="s">
        <v>2162</v>
      </c>
      <c r="H179" s="218">
        <v>32</v>
      </c>
      <c r="I179" s="219"/>
      <c r="J179" s="220">
        <f>ROUND(I179*H179,2)</f>
        <v>0</v>
      </c>
      <c r="K179" s="216" t="s">
        <v>19</v>
      </c>
      <c r="L179" s="46"/>
      <c r="M179" s="221" t="s">
        <v>19</v>
      </c>
      <c r="N179" s="222" t="s">
        <v>44</v>
      </c>
      <c r="O179" s="86"/>
      <c r="P179" s="223">
        <f>O179*H179</f>
        <v>0</v>
      </c>
      <c r="Q179" s="223">
        <v>0.001</v>
      </c>
      <c r="R179" s="223">
        <f>Q179*H179</f>
        <v>0.032000000000000001</v>
      </c>
      <c r="S179" s="223">
        <v>0</v>
      </c>
      <c r="T179" s="224">
        <f>S179*H179</f>
        <v>0</v>
      </c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R179" s="225" t="s">
        <v>205</v>
      </c>
      <c r="AT179" s="225" t="s">
        <v>200</v>
      </c>
      <c r="AU179" s="225" t="s">
        <v>82</v>
      </c>
      <c r="AY179" s="19" t="s">
        <v>198</v>
      </c>
      <c r="BE179" s="226">
        <f>IF(N179="základní",J179,0)</f>
        <v>0</v>
      </c>
      <c r="BF179" s="226">
        <f>IF(N179="snížená",J179,0)</f>
        <v>0</v>
      </c>
      <c r="BG179" s="226">
        <f>IF(N179="zákl. přenesená",J179,0)</f>
        <v>0</v>
      </c>
      <c r="BH179" s="226">
        <f>IF(N179="sníž. přenesená",J179,0)</f>
        <v>0</v>
      </c>
      <c r="BI179" s="226">
        <f>IF(N179="nulová",J179,0)</f>
        <v>0</v>
      </c>
      <c r="BJ179" s="19" t="s">
        <v>80</v>
      </c>
      <c r="BK179" s="226">
        <f>ROUND(I179*H179,2)</f>
        <v>0</v>
      </c>
      <c r="BL179" s="19" t="s">
        <v>205</v>
      </c>
      <c r="BM179" s="225" t="s">
        <v>4904</v>
      </c>
    </row>
    <row r="180" s="2" customFormat="1">
      <c r="A180" s="40"/>
      <c r="B180" s="41"/>
      <c r="C180" s="42"/>
      <c r="D180" s="234" t="s">
        <v>780</v>
      </c>
      <c r="E180" s="42"/>
      <c r="F180" s="275" t="s">
        <v>4905</v>
      </c>
      <c r="G180" s="42"/>
      <c r="H180" s="42"/>
      <c r="I180" s="229"/>
      <c r="J180" s="42"/>
      <c r="K180" s="42"/>
      <c r="L180" s="46"/>
      <c r="M180" s="230"/>
      <c r="N180" s="231"/>
      <c r="O180" s="86"/>
      <c r="P180" s="86"/>
      <c r="Q180" s="86"/>
      <c r="R180" s="86"/>
      <c r="S180" s="86"/>
      <c r="T180" s="87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T180" s="19" t="s">
        <v>780</v>
      </c>
      <c r="AU180" s="19" t="s">
        <v>82</v>
      </c>
    </row>
    <row r="181" s="2" customFormat="1" ht="49.05" customHeight="1">
      <c r="A181" s="40"/>
      <c r="B181" s="41"/>
      <c r="C181" s="214" t="s">
        <v>451</v>
      </c>
      <c r="D181" s="214" t="s">
        <v>200</v>
      </c>
      <c r="E181" s="215" t="s">
        <v>4906</v>
      </c>
      <c r="F181" s="216" t="s">
        <v>4907</v>
      </c>
      <c r="G181" s="217" t="s">
        <v>246</v>
      </c>
      <c r="H181" s="218">
        <v>1.26</v>
      </c>
      <c r="I181" s="219"/>
      <c r="J181" s="220">
        <f>ROUND(I181*H181,2)</f>
        <v>0</v>
      </c>
      <c r="K181" s="216" t="s">
        <v>204</v>
      </c>
      <c r="L181" s="46"/>
      <c r="M181" s="221" t="s">
        <v>19</v>
      </c>
      <c r="N181" s="222" t="s">
        <v>44</v>
      </c>
      <c r="O181" s="86"/>
      <c r="P181" s="223">
        <f>O181*H181</f>
        <v>0</v>
      </c>
      <c r="Q181" s="223">
        <v>0</v>
      </c>
      <c r="R181" s="223">
        <f>Q181*H181</f>
        <v>0</v>
      </c>
      <c r="S181" s="223">
        <v>0</v>
      </c>
      <c r="T181" s="224">
        <f>S181*H181</f>
        <v>0</v>
      </c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R181" s="225" t="s">
        <v>302</v>
      </c>
      <c r="AT181" s="225" t="s">
        <v>200</v>
      </c>
      <c r="AU181" s="225" t="s">
        <v>82</v>
      </c>
      <c r="AY181" s="19" t="s">
        <v>198</v>
      </c>
      <c r="BE181" s="226">
        <f>IF(N181="základní",J181,0)</f>
        <v>0</v>
      </c>
      <c r="BF181" s="226">
        <f>IF(N181="snížená",J181,0)</f>
        <v>0</v>
      </c>
      <c r="BG181" s="226">
        <f>IF(N181="zákl. přenesená",J181,0)</f>
        <v>0</v>
      </c>
      <c r="BH181" s="226">
        <f>IF(N181="sníž. přenesená",J181,0)</f>
        <v>0</v>
      </c>
      <c r="BI181" s="226">
        <f>IF(N181="nulová",J181,0)</f>
        <v>0</v>
      </c>
      <c r="BJ181" s="19" t="s">
        <v>80</v>
      </c>
      <c r="BK181" s="226">
        <f>ROUND(I181*H181,2)</f>
        <v>0</v>
      </c>
      <c r="BL181" s="19" t="s">
        <v>302</v>
      </c>
      <c r="BM181" s="225" t="s">
        <v>4908</v>
      </c>
    </row>
    <row r="182" s="2" customFormat="1">
      <c r="A182" s="40"/>
      <c r="B182" s="41"/>
      <c r="C182" s="42"/>
      <c r="D182" s="227" t="s">
        <v>207</v>
      </c>
      <c r="E182" s="42"/>
      <c r="F182" s="228" t="s">
        <v>4909</v>
      </c>
      <c r="G182" s="42"/>
      <c r="H182" s="42"/>
      <c r="I182" s="229"/>
      <c r="J182" s="42"/>
      <c r="K182" s="42"/>
      <c r="L182" s="46"/>
      <c r="M182" s="230"/>
      <c r="N182" s="231"/>
      <c r="O182" s="86"/>
      <c r="P182" s="86"/>
      <c r="Q182" s="86"/>
      <c r="R182" s="86"/>
      <c r="S182" s="86"/>
      <c r="T182" s="87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T182" s="19" t="s">
        <v>207</v>
      </c>
      <c r="AU182" s="19" t="s">
        <v>82</v>
      </c>
    </row>
    <row r="183" s="12" customFormat="1" ht="25.92" customHeight="1">
      <c r="A183" s="12"/>
      <c r="B183" s="198"/>
      <c r="C183" s="199"/>
      <c r="D183" s="200" t="s">
        <v>72</v>
      </c>
      <c r="E183" s="201" t="s">
        <v>4910</v>
      </c>
      <c r="F183" s="201" t="s">
        <v>4911</v>
      </c>
      <c r="G183" s="199"/>
      <c r="H183" s="199"/>
      <c r="I183" s="202"/>
      <c r="J183" s="203">
        <f>BK183</f>
        <v>0</v>
      </c>
      <c r="K183" s="199"/>
      <c r="L183" s="204"/>
      <c r="M183" s="205"/>
      <c r="N183" s="206"/>
      <c r="O183" s="206"/>
      <c r="P183" s="207">
        <f>P184+P194+P209+P213+P217</f>
        <v>0</v>
      </c>
      <c r="Q183" s="206"/>
      <c r="R183" s="207">
        <f>R184+R194+R209+R213+R217</f>
        <v>68.927795500000002</v>
      </c>
      <c r="S183" s="206"/>
      <c r="T183" s="208">
        <f>T184+T194+T209+T213+T217</f>
        <v>0</v>
      </c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R183" s="209" t="s">
        <v>80</v>
      </c>
      <c r="AT183" s="210" t="s">
        <v>72</v>
      </c>
      <c r="AU183" s="210" t="s">
        <v>73</v>
      </c>
      <c r="AY183" s="209" t="s">
        <v>198</v>
      </c>
      <c r="BK183" s="211">
        <f>BK184+BK194+BK209+BK213+BK217</f>
        <v>0</v>
      </c>
    </row>
    <row r="184" s="12" customFormat="1" ht="22.8" customHeight="1">
      <c r="A184" s="12"/>
      <c r="B184" s="198"/>
      <c r="C184" s="199"/>
      <c r="D184" s="200" t="s">
        <v>72</v>
      </c>
      <c r="E184" s="212" t="s">
        <v>285</v>
      </c>
      <c r="F184" s="212" t="s">
        <v>4549</v>
      </c>
      <c r="G184" s="199"/>
      <c r="H184" s="199"/>
      <c r="I184" s="202"/>
      <c r="J184" s="213">
        <f>BK184</f>
        <v>0</v>
      </c>
      <c r="K184" s="199"/>
      <c r="L184" s="204"/>
      <c r="M184" s="205"/>
      <c r="N184" s="206"/>
      <c r="O184" s="206"/>
      <c r="P184" s="207">
        <f>SUM(P185:P193)</f>
        <v>0</v>
      </c>
      <c r="Q184" s="206"/>
      <c r="R184" s="207">
        <f>SUM(R185:R193)</f>
        <v>0.035500500000000004</v>
      </c>
      <c r="S184" s="206"/>
      <c r="T184" s="208">
        <f>SUM(T185:T193)</f>
        <v>0</v>
      </c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R184" s="209" t="s">
        <v>80</v>
      </c>
      <c r="AT184" s="210" t="s">
        <v>72</v>
      </c>
      <c r="AU184" s="210" t="s">
        <v>80</v>
      </c>
      <c r="AY184" s="209" t="s">
        <v>198</v>
      </c>
      <c r="BK184" s="211">
        <f>SUM(BK185:BK193)</f>
        <v>0</v>
      </c>
    </row>
    <row r="185" s="2" customFormat="1" ht="16.5" customHeight="1">
      <c r="A185" s="40"/>
      <c r="B185" s="41"/>
      <c r="C185" s="214" t="s">
        <v>458</v>
      </c>
      <c r="D185" s="214" t="s">
        <v>200</v>
      </c>
      <c r="E185" s="215" t="s">
        <v>4912</v>
      </c>
      <c r="F185" s="216" t="s">
        <v>4913</v>
      </c>
      <c r="G185" s="217" t="s">
        <v>227</v>
      </c>
      <c r="H185" s="218">
        <v>56.350000000000001</v>
      </c>
      <c r="I185" s="219"/>
      <c r="J185" s="220">
        <f>ROUND(I185*H185,2)</f>
        <v>0</v>
      </c>
      <c r="K185" s="216" t="s">
        <v>19</v>
      </c>
      <c r="L185" s="46"/>
      <c r="M185" s="221" t="s">
        <v>19</v>
      </c>
      <c r="N185" s="222" t="s">
        <v>44</v>
      </c>
      <c r="O185" s="86"/>
      <c r="P185" s="223">
        <f>O185*H185</f>
        <v>0</v>
      </c>
      <c r="Q185" s="223">
        <v>0.00063000000000000003</v>
      </c>
      <c r="R185" s="223">
        <f>Q185*H185</f>
        <v>0.035500500000000004</v>
      </c>
      <c r="S185" s="223">
        <v>0</v>
      </c>
      <c r="T185" s="224">
        <f>S185*H185</f>
        <v>0</v>
      </c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R185" s="225" t="s">
        <v>205</v>
      </c>
      <c r="AT185" s="225" t="s">
        <v>200</v>
      </c>
      <c r="AU185" s="225" t="s">
        <v>82</v>
      </c>
      <c r="AY185" s="19" t="s">
        <v>198</v>
      </c>
      <c r="BE185" s="226">
        <f>IF(N185="základní",J185,0)</f>
        <v>0</v>
      </c>
      <c r="BF185" s="226">
        <f>IF(N185="snížená",J185,0)</f>
        <v>0</v>
      </c>
      <c r="BG185" s="226">
        <f>IF(N185="zákl. přenesená",J185,0)</f>
        <v>0</v>
      </c>
      <c r="BH185" s="226">
        <f>IF(N185="sníž. přenesená",J185,0)</f>
        <v>0</v>
      </c>
      <c r="BI185" s="226">
        <f>IF(N185="nulová",J185,0)</f>
        <v>0</v>
      </c>
      <c r="BJ185" s="19" t="s">
        <v>80</v>
      </c>
      <c r="BK185" s="226">
        <f>ROUND(I185*H185,2)</f>
        <v>0</v>
      </c>
      <c r="BL185" s="19" t="s">
        <v>205</v>
      </c>
      <c r="BM185" s="225" t="s">
        <v>4914</v>
      </c>
    </row>
    <row r="186" s="13" customFormat="1">
      <c r="A186" s="13"/>
      <c r="B186" s="232"/>
      <c r="C186" s="233"/>
      <c r="D186" s="234" t="s">
        <v>218</v>
      </c>
      <c r="E186" s="235" t="s">
        <v>19</v>
      </c>
      <c r="F186" s="236" t="s">
        <v>4915</v>
      </c>
      <c r="G186" s="233"/>
      <c r="H186" s="237">
        <v>56.350000000000001</v>
      </c>
      <c r="I186" s="238"/>
      <c r="J186" s="233"/>
      <c r="K186" s="233"/>
      <c r="L186" s="239"/>
      <c r="M186" s="240"/>
      <c r="N186" s="241"/>
      <c r="O186" s="241"/>
      <c r="P186" s="241"/>
      <c r="Q186" s="241"/>
      <c r="R186" s="241"/>
      <c r="S186" s="241"/>
      <c r="T186" s="242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3" t="s">
        <v>218</v>
      </c>
      <c r="AU186" s="243" t="s">
        <v>82</v>
      </c>
      <c r="AV186" s="13" t="s">
        <v>82</v>
      </c>
      <c r="AW186" s="13" t="s">
        <v>35</v>
      </c>
      <c r="AX186" s="13" t="s">
        <v>73</v>
      </c>
      <c r="AY186" s="243" t="s">
        <v>198</v>
      </c>
    </row>
    <row r="187" s="14" customFormat="1">
      <c r="A187" s="14"/>
      <c r="B187" s="244"/>
      <c r="C187" s="245"/>
      <c r="D187" s="234" t="s">
        <v>218</v>
      </c>
      <c r="E187" s="246" t="s">
        <v>19</v>
      </c>
      <c r="F187" s="247" t="s">
        <v>233</v>
      </c>
      <c r="G187" s="245"/>
      <c r="H187" s="248">
        <v>56.350000000000001</v>
      </c>
      <c r="I187" s="249"/>
      <c r="J187" s="245"/>
      <c r="K187" s="245"/>
      <c r="L187" s="250"/>
      <c r="M187" s="251"/>
      <c r="N187" s="252"/>
      <c r="O187" s="252"/>
      <c r="P187" s="252"/>
      <c r="Q187" s="252"/>
      <c r="R187" s="252"/>
      <c r="S187" s="252"/>
      <c r="T187" s="253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54" t="s">
        <v>218</v>
      </c>
      <c r="AU187" s="254" t="s">
        <v>82</v>
      </c>
      <c r="AV187" s="14" t="s">
        <v>205</v>
      </c>
      <c r="AW187" s="14" t="s">
        <v>35</v>
      </c>
      <c r="AX187" s="14" t="s">
        <v>80</v>
      </c>
      <c r="AY187" s="254" t="s">
        <v>198</v>
      </c>
    </row>
    <row r="188" s="2" customFormat="1" ht="21.75" customHeight="1">
      <c r="A188" s="40"/>
      <c r="B188" s="41"/>
      <c r="C188" s="214" t="s">
        <v>464</v>
      </c>
      <c r="D188" s="214" t="s">
        <v>200</v>
      </c>
      <c r="E188" s="215" t="s">
        <v>4555</v>
      </c>
      <c r="F188" s="216" t="s">
        <v>4916</v>
      </c>
      <c r="G188" s="217" t="s">
        <v>227</v>
      </c>
      <c r="H188" s="218">
        <v>28.175000000000001</v>
      </c>
      <c r="I188" s="219"/>
      <c r="J188" s="220">
        <f>ROUND(I188*H188,2)</f>
        <v>0</v>
      </c>
      <c r="K188" s="216" t="s">
        <v>19</v>
      </c>
      <c r="L188" s="46"/>
      <c r="M188" s="221" t="s">
        <v>19</v>
      </c>
      <c r="N188" s="222" t="s">
        <v>44</v>
      </c>
      <c r="O188" s="86"/>
      <c r="P188" s="223">
        <f>O188*H188</f>
        <v>0</v>
      </c>
      <c r="Q188" s="223">
        <v>0</v>
      </c>
      <c r="R188" s="223">
        <f>Q188*H188</f>
        <v>0</v>
      </c>
      <c r="S188" s="223">
        <v>0</v>
      </c>
      <c r="T188" s="224">
        <f>S188*H188</f>
        <v>0</v>
      </c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R188" s="225" t="s">
        <v>205</v>
      </c>
      <c r="AT188" s="225" t="s">
        <v>200</v>
      </c>
      <c r="AU188" s="225" t="s">
        <v>82</v>
      </c>
      <c r="AY188" s="19" t="s">
        <v>198</v>
      </c>
      <c r="BE188" s="226">
        <f>IF(N188="základní",J188,0)</f>
        <v>0</v>
      </c>
      <c r="BF188" s="226">
        <f>IF(N188="snížená",J188,0)</f>
        <v>0</v>
      </c>
      <c r="BG188" s="226">
        <f>IF(N188="zákl. přenesená",J188,0)</f>
        <v>0</v>
      </c>
      <c r="BH188" s="226">
        <f>IF(N188="sníž. přenesená",J188,0)</f>
        <v>0</v>
      </c>
      <c r="BI188" s="226">
        <f>IF(N188="nulová",J188,0)</f>
        <v>0</v>
      </c>
      <c r="BJ188" s="19" t="s">
        <v>80</v>
      </c>
      <c r="BK188" s="226">
        <f>ROUND(I188*H188,2)</f>
        <v>0</v>
      </c>
      <c r="BL188" s="19" t="s">
        <v>205</v>
      </c>
      <c r="BM188" s="225" t="s">
        <v>4917</v>
      </c>
    </row>
    <row r="189" s="13" customFormat="1">
      <c r="A189" s="13"/>
      <c r="B189" s="232"/>
      <c r="C189" s="233"/>
      <c r="D189" s="234" t="s">
        <v>218</v>
      </c>
      <c r="E189" s="235" t="s">
        <v>19</v>
      </c>
      <c r="F189" s="236" t="s">
        <v>4918</v>
      </c>
      <c r="G189" s="233"/>
      <c r="H189" s="237">
        <v>28.175000000000001</v>
      </c>
      <c r="I189" s="238"/>
      <c r="J189" s="233"/>
      <c r="K189" s="233"/>
      <c r="L189" s="239"/>
      <c r="M189" s="240"/>
      <c r="N189" s="241"/>
      <c r="O189" s="241"/>
      <c r="P189" s="241"/>
      <c r="Q189" s="241"/>
      <c r="R189" s="241"/>
      <c r="S189" s="241"/>
      <c r="T189" s="242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43" t="s">
        <v>218</v>
      </c>
      <c r="AU189" s="243" t="s">
        <v>82</v>
      </c>
      <c r="AV189" s="13" t="s">
        <v>82</v>
      </c>
      <c r="AW189" s="13" t="s">
        <v>35</v>
      </c>
      <c r="AX189" s="13" t="s">
        <v>73</v>
      </c>
      <c r="AY189" s="243" t="s">
        <v>198</v>
      </c>
    </row>
    <row r="190" s="14" customFormat="1">
      <c r="A190" s="14"/>
      <c r="B190" s="244"/>
      <c r="C190" s="245"/>
      <c r="D190" s="234" t="s">
        <v>218</v>
      </c>
      <c r="E190" s="246" t="s">
        <v>19</v>
      </c>
      <c r="F190" s="247" t="s">
        <v>233</v>
      </c>
      <c r="G190" s="245"/>
      <c r="H190" s="248">
        <v>28.175000000000001</v>
      </c>
      <c r="I190" s="249"/>
      <c r="J190" s="245"/>
      <c r="K190" s="245"/>
      <c r="L190" s="250"/>
      <c r="M190" s="251"/>
      <c r="N190" s="252"/>
      <c r="O190" s="252"/>
      <c r="P190" s="252"/>
      <c r="Q190" s="252"/>
      <c r="R190" s="252"/>
      <c r="S190" s="252"/>
      <c r="T190" s="253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54" t="s">
        <v>218</v>
      </c>
      <c r="AU190" s="254" t="s">
        <v>82</v>
      </c>
      <c r="AV190" s="14" t="s">
        <v>205</v>
      </c>
      <c r="AW190" s="14" t="s">
        <v>35</v>
      </c>
      <c r="AX190" s="14" t="s">
        <v>80</v>
      </c>
      <c r="AY190" s="254" t="s">
        <v>198</v>
      </c>
    </row>
    <row r="191" s="2" customFormat="1" ht="21.75" customHeight="1">
      <c r="A191" s="40"/>
      <c r="B191" s="41"/>
      <c r="C191" s="214" t="s">
        <v>475</v>
      </c>
      <c r="D191" s="214" t="s">
        <v>200</v>
      </c>
      <c r="E191" s="215" t="s">
        <v>4560</v>
      </c>
      <c r="F191" s="216" t="s">
        <v>4919</v>
      </c>
      <c r="G191" s="217" t="s">
        <v>227</v>
      </c>
      <c r="H191" s="218">
        <v>28.175000000000001</v>
      </c>
      <c r="I191" s="219"/>
      <c r="J191" s="220">
        <f>ROUND(I191*H191,2)</f>
        <v>0</v>
      </c>
      <c r="K191" s="216" t="s">
        <v>19</v>
      </c>
      <c r="L191" s="46"/>
      <c r="M191" s="221" t="s">
        <v>19</v>
      </c>
      <c r="N191" s="222" t="s">
        <v>44</v>
      </c>
      <c r="O191" s="86"/>
      <c r="P191" s="223">
        <f>O191*H191</f>
        <v>0</v>
      </c>
      <c r="Q191" s="223">
        <v>0</v>
      </c>
      <c r="R191" s="223">
        <f>Q191*H191</f>
        <v>0</v>
      </c>
      <c r="S191" s="223">
        <v>0</v>
      </c>
      <c r="T191" s="224">
        <f>S191*H191</f>
        <v>0</v>
      </c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R191" s="225" t="s">
        <v>205</v>
      </c>
      <c r="AT191" s="225" t="s">
        <v>200</v>
      </c>
      <c r="AU191" s="225" t="s">
        <v>82</v>
      </c>
      <c r="AY191" s="19" t="s">
        <v>198</v>
      </c>
      <c r="BE191" s="226">
        <f>IF(N191="základní",J191,0)</f>
        <v>0</v>
      </c>
      <c r="BF191" s="226">
        <f>IF(N191="snížená",J191,0)</f>
        <v>0</v>
      </c>
      <c r="BG191" s="226">
        <f>IF(N191="zákl. přenesená",J191,0)</f>
        <v>0</v>
      </c>
      <c r="BH191" s="226">
        <f>IF(N191="sníž. přenesená",J191,0)</f>
        <v>0</v>
      </c>
      <c r="BI191" s="226">
        <f>IF(N191="nulová",J191,0)</f>
        <v>0</v>
      </c>
      <c r="BJ191" s="19" t="s">
        <v>80</v>
      </c>
      <c r="BK191" s="226">
        <f>ROUND(I191*H191,2)</f>
        <v>0</v>
      </c>
      <c r="BL191" s="19" t="s">
        <v>205</v>
      </c>
      <c r="BM191" s="225" t="s">
        <v>4920</v>
      </c>
    </row>
    <row r="192" s="13" customFormat="1">
      <c r="A192" s="13"/>
      <c r="B192" s="232"/>
      <c r="C192" s="233"/>
      <c r="D192" s="234" t="s">
        <v>218</v>
      </c>
      <c r="E192" s="235" t="s">
        <v>19</v>
      </c>
      <c r="F192" s="236" t="s">
        <v>4918</v>
      </c>
      <c r="G192" s="233"/>
      <c r="H192" s="237">
        <v>28.175000000000001</v>
      </c>
      <c r="I192" s="238"/>
      <c r="J192" s="233"/>
      <c r="K192" s="233"/>
      <c r="L192" s="239"/>
      <c r="M192" s="240"/>
      <c r="N192" s="241"/>
      <c r="O192" s="241"/>
      <c r="P192" s="241"/>
      <c r="Q192" s="241"/>
      <c r="R192" s="241"/>
      <c r="S192" s="241"/>
      <c r="T192" s="242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3" t="s">
        <v>218</v>
      </c>
      <c r="AU192" s="243" t="s">
        <v>82</v>
      </c>
      <c r="AV192" s="13" t="s">
        <v>82</v>
      </c>
      <c r="AW192" s="13" t="s">
        <v>35</v>
      </c>
      <c r="AX192" s="13" t="s">
        <v>73</v>
      </c>
      <c r="AY192" s="243" t="s">
        <v>198</v>
      </c>
    </row>
    <row r="193" s="14" customFormat="1">
      <c r="A193" s="14"/>
      <c r="B193" s="244"/>
      <c r="C193" s="245"/>
      <c r="D193" s="234" t="s">
        <v>218</v>
      </c>
      <c r="E193" s="246" t="s">
        <v>19</v>
      </c>
      <c r="F193" s="247" t="s">
        <v>233</v>
      </c>
      <c r="G193" s="245"/>
      <c r="H193" s="248">
        <v>28.175000000000001</v>
      </c>
      <c r="I193" s="249"/>
      <c r="J193" s="245"/>
      <c r="K193" s="245"/>
      <c r="L193" s="250"/>
      <c r="M193" s="251"/>
      <c r="N193" s="252"/>
      <c r="O193" s="252"/>
      <c r="P193" s="252"/>
      <c r="Q193" s="252"/>
      <c r="R193" s="252"/>
      <c r="S193" s="252"/>
      <c r="T193" s="253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4" t="s">
        <v>218</v>
      </c>
      <c r="AU193" s="254" t="s">
        <v>82</v>
      </c>
      <c r="AV193" s="14" t="s">
        <v>205</v>
      </c>
      <c r="AW193" s="14" t="s">
        <v>35</v>
      </c>
      <c r="AX193" s="14" t="s">
        <v>80</v>
      </c>
      <c r="AY193" s="254" t="s">
        <v>198</v>
      </c>
    </row>
    <row r="194" s="12" customFormat="1" ht="22.8" customHeight="1">
      <c r="A194" s="12"/>
      <c r="B194" s="198"/>
      <c r="C194" s="199"/>
      <c r="D194" s="200" t="s">
        <v>72</v>
      </c>
      <c r="E194" s="212" t="s">
        <v>302</v>
      </c>
      <c r="F194" s="212" t="s">
        <v>4562</v>
      </c>
      <c r="G194" s="199"/>
      <c r="H194" s="199"/>
      <c r="I194" s="202"/>
      <c r="J194" s="213">
        <f>BK194</f>
        <v>0</v>
      </c>
      <c r="K194" s="199"/>
      <c r="L194" s="204"/>
      <c r="M194" s="205"/>
      <c r="N194" s="206"/>
      <c r="O194" s="206"/>
      <c r="P194" s="207">
        <f>SUM(P195:P208)</f>
        <v>0</v>
      </c>
      <c r="Q194" s="206"/>
      <c r="R194" s="207">
        <f>SUM(R195:R208)</f>
        <v>0</v>
      </c>
      <c r="S194" s="206"/>
      <c r="T194" s="208">
        <f>SUM(T195:T208)</f>
        <v>0</v>
      </c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R194" s="209" t="s">
        <v>80</v>
      </c>
      <c r="AT194" s="210" t="s">
        <v>72</v>
      </c>
      <c r="AU194" s="210" t="s">
        <v>80</v>
      </c>
      <c r="AY194" s="209" t="s">
        <v>198</v>
      </c>
      <c r="BK194" s="211">
        <f>SUM(BK195:BK208)</f>
        <v>0</v>
      </c>
    </row>
    <row r="195" s="2" customFormat="1" ht="16.5" customHeight="1">
      <c r="A195" s="40"/>
      <c r="B195" s="41"/>
      <c r="C195" s="214" t="s">
        <v>482</v>
      </c>
      <c r="D195" s="214" t="s">
        <v>200</v>
      </c>
      <c r="E195" s="215" t="s">
        <v>4563</v>
      </c>
      <c r="F195" s="216" t="s">
        <v>4564</v>
      </c>
      <c r="G195" s="217" t="s">
        <v>227</v>
      </c>
      <c r="H195" s="218">
        <v>41.079999999999998</v>
      </c>
      <c r="I195" s="219"/>
      <c r="J195" s="220">
        <f>ROUND(I195*H195,2)</f>
        <v>0</v>
      </c>
      <c r="K195" s="216" t="s">
        <v>19</v>
      </c>
      <c r="L195" s="46"/>
      <c r="M195" s="221" t="s">
        <v>19</v>
      </c>
      <c r="N195" s="222" t="s">
        <v>44</v>
      </c>
      <c r="O195" s="86"/>
      <c r="P195" s="223">
        <f>O195*H195</f>
        <v>0</v>
      </c>
      <c r="Q195" s="223">
        <v>0</v>
      </c>
      <c r="R195" s="223">
        <f>Q195*H195</f>
        <v>0</v>
      </c>
      <c r="S195" s="223">
        <v>0</v>
      </c>
      <c r="T195" s="224">
        <f>S195*H195</f>
        <v>0</v>
      </c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R195" s="225" t="s">
        <v>205</v>
      </c>
      <c r="AT195" s="225" t="s">
        <v>200</v>
      </c>
      <c r="AU195" s="225" t="s">
        <v>82</v>
      </c>
      <c r="AY195" s="19" t="s">
        <v>198</v>
      </c>
      <c r="BE195" s="226">
        <f>IF(N195="základní",J195,0)</f>
        <v>0</v>
      </c>
      <c r="BF195" s="226">
        <f>IF(N195="snížená",J195,0)</f>
        <v>0</v>
      </c>
      <c r="BG195" s="226">
        <f>IF(N195="zákl. přenesená",J195,0)</f>
        <v>0</v>
      </c>
      <c r="BH195" s="226">
        <f>IF(N195="sníž. přenesená",J195,0)</f>
        <v>0</v>
      </c>
      <c r="BI195" s="226">
        <f>IF(N195="nulová",J195,0)</f>
        <v>0</v>
      </c>
      <c r="BJ195" s="19" t="s">
        <v>80</v>
      </c>
      <c r="BK195" s="226">
        <f>ROUND(I195*H195,2)</f>
        <v>0</v>
      </c>
      <c r="BL195" s="19" t="s">
        <v>205</v>
      </c>
      <c r="BM195" s="225" t="s">
        <v>4921</v>
      </c>
    </row>
    <row r="196" s="13" customFormat="1">
      <c r="A196" s="13"/>
      <c r="B196" s="232"/>
      <c r="C196" s="233"/>
      <c r="D196" s="234" t="s">
        <v>218</v>
      </c>
      <c r="E196" s="235" t="s">
        <v>19</v>
      </c>
      <c r="F196" s="236" t="s">
        <v>4922</v>
      </c>
      <c r="G196" s="233"/>
      <c r="H196" s="237">
        <v>41.079999999999998</v>
      </c>
      <c r="I196" s="238"/>
      <c r="J196" s="233"/>
      <c r="K196" s="233"/>
      <c r="L196" s="239"/>
      <c r="M196" s="240"/>
      <c r="N196" s="241"/>
      <c r="O196" s="241"/>
      <c r="P196" s="241"/>
      <c r="Q196" s="241"/>
      <c r="R196" s="241"/>
      <c r="S196" s="241"/>
      <c r="T196" s="242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3" t="s">
        <v>218</v>
      </c>
      <c r="AU196" s="243" t="s">
        <v>82</v>
      </c>
      <c r="AV196" s="13" t="s">
        <v>82</v>
      </c>
      <c r="AW196" s="13" t="s">
        <v>35</v>
      </c>
      <c r="AX196" s="13" t="s">
        <v>73</v>
      </c>
      <c r="AY196" s="243" t="s">
        <v>198</v>
      </c>
    </row>
    <row r="197" s="14" customFormat="1">
      <c r="A197" s="14"/>
      <c r="B197" s="244"/>
      <c r="C197" s="245"/>
      <c r="D197" s="234" t="s">
        <v>218</v>
      </c>
      <c r="E197" s="246" t="s">
        <v>19</v>
      </c>
      <c r="F197" s="247" t="s">
        <v>233</v>
      </c>
      <c r="G197" s="245"/>
      <c r="H197" s="248">
        <v>41.079999999999998</v>
      </c>
      <c r="I197" s="249"/>
      <c r="J197" s="245"/>
      <c r="K197" s="245"/>
      <c r="L197" s="250"/>
      <c r="M197" s="251"/>
      <c r="N197" s="252"/>
      <c r="O197" s="252"/>
      <c r="P197" s="252"/>
      <c r="Q197" s="252"/>
      <c r="R197" s="252"/>
      <c r="S197" s="252"/>
      <c r="T197" s="253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54" t="s">
        <v>218</v>
      </c>
      <c r="AU197" s="254" t="s">
        <v>82</v>
      </c>
      <c r="AV197" s="14" t="s">
        <v>205</v>
      </c>
      <c r="AW197" s="14" t="s">
        <v>35</v>
      </c>
      <c r="AX197" s="14" t="s">
        <v>80</v>
      </c>
      <c r="AY197" s="254" t="s">
        <v>198</v>
      </c>
    </row>
    <row r="198" s="2" customFormat="1" ht="24.15" customHeight="1">
      <c r="A198" s="40"/>
      <c r="B198" s="41"/>
      <c r="C198" s="214" t="s">
        <v>487</v>
      </c>
      <c r="D198" s="214" t="s">
        <v>200</v>
      </c>
      <c r="E198" s="215" t="s">
        <v>4923</v>
      </c>
      <c r="F198" s="216" t="s">
        <v>4924</v>
      </c>
      <c r="G198" s="217" t="s">
        <v>227</v>
      </c>
      <c r="H198" s="218">
        <v>15.279999999999999</v>
      </c>
      <c r="I198" s="219"/>
      <c r="J198" s="220">
        <f>ROUND(I198*H198,2)</f>
        <v>0</v>
      </c>
      <c r="K198" s="216" t="s">
        <v>19</v>
      </c>
      <c r="L198" s="46"/>
      <c r="M198" s="221" t="s">
        <v>19</v>
      </c>
      <c r="N198" s="222" t="s">
        <v>44</v>
      </c>
      <c r="O198" s="86"/>
      <c r="P198" s="223">
        <f>O198*H198</f>
        <v>0</v>
      </c>
      <c r="Q198" s="223">
        <v>0</v>
      </c>
      <c r="R198" s="223">
        <f>Q198*H198</f>
        <v>0</v>
      </c>
      <c r="S198" s="223">
        <v>0</v>
      </c>
      <c r="T198" s="224">
        <f>S198*H198</f>
        <v>0</v>
      </c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R198" s="225" t="s">
        <v>205</v>
      </c>
      <c r="AT198" s="225" t="s">
        <v>200</v>
      </c>
      <c r="AU198" s="225" t="s">
        <v>82</v>
      </c>
      <c r="AY198" s="19" t="s">
        <v>198</v>
      </c>
      <c r="BE198" s="226">
        <f>IF(N198="základní",J198,0)</f>
        <v>0</v>
      </c>
      <c r="BF198" s="226">
        <f>IF(N198="snížená",J198,0)</f>
        <v>0</v>
      </c>
      <c r="BG198" s="226">
        <f>IF(N198="zákl. přenesená",J198,0)</f>
        <v>0</v>
      </c>
      <c r="BH198" s="226">
        <f>IF(N198="sníž. přenesená",J198,0)</f>
        <v>0</v>
      </c>
      <c r="BI198" s="226">
        <f>IF(N198="nulová",J198,0)</f>
        <v>0</v>
      </c>
      <c r="BJ198" s="19" t="s">
        <v>80</v>
      </c>
      <c r="BK198" s="226">
        <f>ROUND(I198*H198,2)</f>
        <v>0</v>
      </c>
      <c r="BL198" s="19" t="s">
        <v>205</v>
      </c>
      <c r="BM198" s="225" t="s">
        <v>4925</v>
      </c>
    </row>
    <row r="199" s="13" customFormat="1">
      <c r="A199" s="13"/>
      <c r="B199" s="232"/>
      <c r="C199" s="233"/>
      <c r="D199" s="234" t="s">
        <v>218</v>
      </c>
      <c r="E199" s="235" t="s">
        <v>19</v>
      </c>
      <c r="F199" s="236" t="s">
        <v>4926</v>
      </c>
      <c r="G199" s="233"/>
      <c r="H199" s="237">
        <v>15.279999999999999</v>
      </c>
      <c r="I199" s="238"/>
      <c r="J199" s="233"/>
      <c r="K199" s="233"/>
      <c r="L199" s="239"/>
      <c r="M199" s="240"/>
      <c r="N199" s="241"/>
      <c r="O199" s="241"/>
      <c r="P199" s="241"/>
      <c r="Q199" s="241"/>
      <c r="R199" s="241"/>
      <c r="S199" s="241"/>
      <c r="T199" s="242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43" t="s">
        <v>218</v>
      </c>
      <c r="AU199" s="243" t="s">
        <v>82</v>
      </c>
      <c r="AV199" s="13" t="s">
        <v>82</v>
      </c>
      <c r="AW199" s="13" t="s">
        <v>35</v>
      </c>
      <c r="AX199" s="13" t="s">
        <v>73</v>
      </c>
      <c r="AY199" s="243" t="s">
        <v>198</v>
      </c>
    </row>
    <row r="200" s="14" customFormat="1">
      <c r="A200" s="14"/>
      <c r="B200" s="244"/>
      <c r="C200" s="245"/>
      <c r="D200" s="234" t="s">
        <v>218</v>
      </c>
      <c r="E200" s="246" t="s">
        <v>19</v>
      </c>
      <c r="F200" s="247" t="s">
        <v>233</v>
      </c>
      <c r="G200" s="245"/>
      <c r="H200" s="248">
        <v>15.279999999999999</v>
      </c>
      <c r="I200" s="249"/>
      <c r="J200" s="245"/>
      <c r="K200" s="245"/>
      <c r="L200" s="250"/>
      <c r="M200" s="251"/>
      <c r="N200" s="252"/>
      <c r="O200" s="252"/>
      <c r="P200" s="252"/>
      <c r="Q200" s="252"/>
      <c r="R200" s="252"/>
      <c r="S200" s="252"/>
      <c r="T200" s="253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54" t="s">
        <v>218</v>
      </c>
      <c r="AU200" s="254" t="s">
        <v>82</v>
      </c>
      <c r="AV200" s="14" t="s">
        <v>205</v>
      </c>
      <c r="AW200" s="14" t="s">
        <v>35</v>
      </c>
      <c r="AX200" s="14" t="s">
        <v>80</v>
      </c>
      <c r="AY200" s="254" t="s">
        <v>198</v>
      </c>
    </row>
    <row r="201" s="2" customFormat="1" ht="21.75" customHeight="1">
      <c r="A201" s="40"/>
      <c r="B201" s="41"/>
      <c r="C201" s="214" t="s">
        <v>500</v>
      </c>
      <c r="D201" s="214" t="s">
        <v>200</v>
      </c>
      <c r="E201" s="215" t="s">
        <v>4566</v>
      </c>
      <c r="F201" s="216" t="s">
        <v>4567</v>
      </c>
      <c r="G201" s="217" t="s">
        <v>227</v>
      </c>
      <c r="H201" s="218">
        <v>56.350000000000001</v>
      </c>
      <c r="I201" s="219"/>
      <c r="J201" s="220">
        <f>ROUND(I201*H201,2)</f>
        <v>0</v>
      </c>
      <c r="K201" s="216" t="s">
        <v>19</v>
      </c>
      <c r="L201" s="46"/>
      <c r="M201" s="221" t="s">
        <v>19</v>
      </c>
      <c r="N201" s="222" t="s">
        <v>44</v>
      </c>
      <c r="O201" s="86"/>
      <c r="P201" s="223">
        <f>O201*H201</f>
        <v>0</v>
      </c>
      <c r="Q201" s="223">
        <v>0</v>
      </c>
      <c r="R201" s="223">
        <f>Q201*H201</f>
        <v>0</v>
      </c>
      <c r="S201" s="223">
        <v>0</v>
      </c>
      <c r="T201" s="224">
        <f>S201*H201</f>
        <v>0</v>
      </c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R201" s="225" t="s">
        <v>205</v>
      </c>
      <c r="AT201" s="225" t="s">
        <v>200</v>
      </c>
      <c r="AU201" s="225" t="s">
        <v>82</v>
      </c>
      <c r="AY201" s="19" t="s">
        <v>198</v>
      </c>
      <c r="BE201" s="226">
        <f>IF(N201="základní",J201,0)</f>
        <v>0</v>
      </c>
      <c r="BF201" s="226">
        <f>IF(N201="snížená",J201,0)</f>
        <v>0</v>
      </c>
      <c r="BG201" s="226">
        <f>IF(N201="zákl. přenesená",J201,0)</f>
        <v>0</v>
      </c>
      <c r="BH201" s="226">
        <f>IF(N201="sníž. přenesená",J201,0)</f>
        <v>0</v>
      </c>
      <c r="BI201" s="226">
        <f>IF(N201="nulová",J201,0)</f>
        <v>0</v>
      </c>
      <c r="BJ201" s="19" t="s">
        <v>80</v>
      </c>
      <c r="BK201" s="226">
        <f>ROUND(I201*H201,2)</f>
        <v>0</v>
      </c>
      <c r="BL201" s="19" t="s">
        <v>205</v>
      </c>
      <c r="BM201" s="225" t="s">
        <v>4927</v>
      </c>
    </row>
    <row r="202" s="13" customFormat="1">
      <c r="A202" s="13"/>
      <c r="B202" s="232"/>
      <c r="C202" s="233"/>
      <c r="D202" s="234" t="s">
        <v>218</v>
      </c>
      <c r="E202" s="235" t="s">
        <v>19</v>
      </c>
      <c r="F202" s="236" t="s">
        <v>4915</v>
      </c>
      <c r="G202" s="233"/>
      <c r="H202" s="237">
        <v>56.350000000000001</v>
      </c>
      <c r="I202" s="238"/>
      <c r="J202" s="233"/>
      <c r="K202" s="233"/>
      <c r="L202" s="239"/>
      <c r="M202" s="240"/>
      <c r="N202" s="241"/>
      <c r="O202" s="241"/>
      <c r="P202" s="241"/>
      <c r="Q202" s="241"/>
      <c r="R202" s="241"/>
      <c r="S202" s="241"/>
      <c r="T202" s="242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43" t="s">
        <v>218</v>
      </c>
      <c r="AU202" s="243" t="s">
        <v>82</v>
      </c>
      <c r="AV202" s="13" t="s">
        <v>82</v>
      </c>
      <c r="AW202" s="13" t="s">
        <v>35</v>
      </c>
      <c r="AX202" s="13" t="s">
        <v>73</v>
      </c>
      <c r="AY202" s="243" t="s">
        <v>198</v>
      </c>
    </row>
    <row r="203" s="14" customFormat="1">
      <c r="A203" s="14"/>
      <c r="B203" s="244"/>
      <c r="C203" s="245"/>
      <c r="D203" s="234" t="s">
        <v>218</v>
      </c>
      <c r="E203" s="246" t="s">
        <v>19</v>
      </c>
      <c r="F203" s="247" t="s">
        <v>233</v>
      </c>
      <c r="G203" s="245"/>
      <c r="H203" s="248">
        <v>56.350000000000001</v>
      </c>
      <c r="I203" s="249"/>
      <c r="J203" s="245"/>
      <c r="K203" s="245"/>
      <c r="L203" s="250"/>
      <c r="M203" s="251"/>
      <c r="N203" s="252"/>
      <c r="O203" s="252"/>
      <c r="P203" s="252"/>
      <c r="Q203" s="252"/>
      <c r="R203" s="252"/>
      <c r="S203" s="252"/>
      <c r="T203" s="253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54" t="s">
        <v>218</v>
      </c>
      <c r="AU203" s="254" t="s">
        <v>82</v>
      </c>
      <c r="AV203" s="14" t="s">
        <v>205</v>
      </c>
      <c r="AW203" s="14" t="s">
        <v>35</v>
      </c>
      <c r="AX203" s="14" t="s">
        <v>80</v>
      </c>
      <c r="AY203" s="254" t="s">
        <v>198</v>
      </c>
    </row>
    <row r="204" s="2" customFormat="1" ht="44.25" customHeight="1">
      <c r="A204" s="40"/>
      <c r="B204" s="41"/>
      <c r="C204" s="214" t="s">
        <v>504</v>
      </c>
      <c r="D204" s="214" t="s">
        <v>200</v>
      </c>
      <c r="E204" s="215" t="s">
        <v>303</v>
      </c>
      <c r="F204" s="216" t="s">
        <v>304</v>
      </c>
      <c r="G204" s="217" t="s">
        <v>246</v>
      </c>
      <c r="H204" s="218">
        <v>101.43000000000001</v>
      </c>
      <c r="I204" s="219"/>
      <c r="J204" s="220">
        <f>ROUND(I204*H204,2)</f>
        <v>0</v>
      </c>
      <c r="K204" s="216" t="s">
        <v>204</v>
      </c>
      <c r="L204" s="46"/>
      <c r="M204" s="221" t="s">
        <v>19</v>
      </c>
      <c r="N204" s="222" t="s">
        <v>44</v>
      </c>
      <c r="O204" s="86"/>
      <c r="P204" s="223">
        <f>O204*H204</f>
        <v>0</v>
      </c>
      <c r="Q204" s="223">
        <v>0</v>
      </c>
      <c r="R204" s="223">
        <f>Q204*H204</f>
        <v>0</v>
      </c>
      <c r="S204" s="223">
        <v>0</v>
      </c>
      <c r="T204" s="224">
        <f>S204*H204</f>
        <v>0</v>
      </c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R204" s="225" t="s">
        <v>205</v>
      </c>
      <c r="AT204" s="225" t="s">
        <v>200</v>
      </c>
      <c r="AU204" s="225" t="s">
        <v>82</v>
      </c>
      <c r="AY204" s="19" t="s">
        <v>198</v>
      </c>
      <c r="BE204" s="226">
        <f>IF(N204="základní",J204,0)</f>
        <v>0</v>
      </c>
      <c r="BF204" s="226">
        <f>IF(N204="snížená",J204,0)</f>
        <v>0</v>
      </c>
      <c r="BG204" s="226">
        <f>IF(N204="zákl. přenesená",J204,0)</f>
        <v>0</v>
      </c>
      <c r="BH204" s="226">
        <f>IF(N204="sníž. přenesená",J204,0)</f>
        <v>0</v>
      </c>
      <c r="BI204" s="226">
        <f>IF(N204="nulová",J204,0)</f>
        <v>0</v>
      </c>
      <c r="BJ204" s="19" t="s">
        <v>80</v>
      </c>
      <c r="BK204" s="226">
        <f>ROUND(I204*H204,2)</f>
        <v>0</v>
      </c>
      <c r="BL204" s="19" t="s">
        <v>205</v>
      </c>
      <c r="BM204" s="225" t="s">
        <v>4928</v>
      </c>
    </row>
    <row r="205" s="2" customFormat="1">
      <c r="A205" s="40"/>
      <c r="B205" s="41"/>
      <c r="C205" s="42"/>
      <c r="D205" s="227" t="s">
        <v>207</v>
      </c>
      <c r="E205" s="42"/>
      <c r="F205" s="228" t="s">
        <v>306</v>
      </c>
      <c r="G205" s="42"/>
      <c r="H205" s="42"/>
      <c r="I205" s="229"/>
      <c r="J205" s="42"/>
      <c r="K205" s="42"/>
      <c r="L205" s="46"/>
      <c r="M205" s="230"/>
      <c r="N205" s="231"/>
      <c r="O205" s="86"/>
      <c r="P205" s="86"/>
      <c r="Q205" s="86"/>
      <c r="R205" s="86"/>
      <c r="S205" s="86"/>
      <c r="T205" s="87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T205" s="19" t="s">
        <v>207</v>
      </c>
      <c r="AU205" s="19" t="s">
        <v>82</v>
      </c>
    </row>
    <row r="206" s="13" customFormat="1">
      <c r="A206" s="13"/>
      <c r="B206" s="232"/>
      <c r="C206" s="233"/>
      <c r="D206" s="234" t="s">
        <v>218</v>
      </c>
      <c r="E206" s="235" t="s">
        <v>19</v>
      </c>
      <c r="F206" s="236" t="s">
        <v>4915</v>
      </c>
      <c r="G206" s="233"/>
      <c r="H206" s="237">
        <v>56.350000000000001</v>
      </c>
      <c r="I206" s="238"/>
      <c r="J206" s="233"/>
      <c r="K206" s="233"/>
      <c r="L206" s="239"/>
      <c r="M206" s="240"/>
      <c r="N206" s="241"/>
      <c r="O206" s="241"/>
      <c r="P206" s="241"/>
      <c r="Q206" s="241"/>
      <c r="R206" s="241"/>
      <c r="S206" s="241"/>
      <c r="T206" s="242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43" t="s">
        <v>218</v>
      </c>
      <c r="AU206" s="243" t="s">
        <v>82</v>
      </c>
      <c r="AV206" s="13" t="s">
        <v>82</v>
      </c>
      <c r="AW206" s="13" t="s">
        <v>35</v>
      </c>
      <c r="AX206" s="13" t="s">
        <v>73</v>
      </c>
      <c r="AY206" s="243" t="s">
        <v>198</v>
      </c>
    </row>
    <row r="207" s="14" customFormat="1">
      <c r="A207" s="14"/>
      <c r="B207" s="244"/>
      <c r="C207" s="245"/>
      <c r="D207" s="234" t="s">
        <v>218</v>
      </c>
      <c r="E207" s="246" t="s">
        <v>19</v>
      </c>
      <c r="F207" s="247" t="s">
        <v>233</v>
      </c>
      <c r="G207" s="245"/>
      <c r="H207" s="248">
        <v>56.350000000000001</v>
      </c>
      <c r="I207" s="249"/>
      <c r="J207" s="245"/>
      <c r="K207" s="245"/>
      <c r="L207" s="250"/>
      <c r="M207" s="251"/>
      <c r="N207" s="252"/>
      <c r="O207" s="252"/>
      <c r="P207" s="252"/>
      <c r="Q207" s="252"/>
      <c r="R207" s="252"/>
      <c r="S207" s="252"/>
      <c r="T207" s="253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54" t="s">
        <v>218</v>
      </c>
      <c r="AU207" s="254" t="s">
        <v>82</v>
      </c>
      <c r="AV207" s="14" t="s">
        <v>205</v>
      </c>
      <c r="AW207" s="14" t="s">
        <v>35</v>
      </c>
      <c r="AX207" s="14" t="s">
        <v>80</v>
      </c>
      <c r="AY207" s="254" t="s">
        <v>198</v>
      </c>
    </row>
    <row r="208" s="13" customFormat="1">
      <c r="A208" s="13"/>
      <c r="B208" s="232"/>
      <c r="C208" s="233"/>
      <c r="D208" s="234" t="s">
        <v>218</v>
      </c>
      <c r="E208" s="233"/>
      <c r="F208" s="236" t="s">
        <v>4929</v>
      </c>
      <c r="G208" s="233"/>
      <c r="H208" s="237">
        <v>101.43000000000001</v>
      </c>
      <c r="I208" s="238"/>
      <c r="J208" s="233"/>
      <c r="K208" s="233"/>
      <c r="L208" s="239"/>
      <c r="M208" s="240"/>
      <c r="N208" s="241"/>
      <c r="O208" s="241"/>
      <c r="P208" s="241"/>
      <c r="Q208" s="241"/>
      <c r="R208" s="241"/>
      <c r="S208" s="241"/>
      <c r="T208" s="242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43" t="s">
        <v>218</v>
      </c>
      <c r="AU208" s="243" t="s">
        <v>82</v>
      </c>
      <c r="AV208" s="13" t="s">
        <v>82</v>
      </c>
      <c r="AW208" s="13" t="s">
        <v>4</v>
      </c>
      <c r="AX208" s="13" t="s">
        <v>80</v>
      </c>
      <c r="AY208" s="243" t="s">
        <v>198</v>
      </c>
    </row>
    <row r="209" s="12" customFormat="1" ht="22.8" customHeight="1">
      <c r="A209" s="12"/>
      <c r="B209" s="198"/>
      <c r="C209" s="199"/>
      <c r="D209" s="200" t="s">
        <v>72</v>
      </c>
      <c r="E209" s="212" t="s">
        <v>310</v>
      </c>
      <c r="F209" s="212" t="s">
        <v>4571</v>
      </c>
      <c r="G209" s="199"/>
      <c r="H209" s="199"/>
      <c r="I209" s="202"/>
      <c r="J209" s="213">
        <f>BK209</f>
        <v>0</v>
      </c>
      <c r="K209" s="199"/>
      <c r="L209" s="204"/>
      <c r="M209" s="205"/>
      <c r="N209" s="206"/>
      <c r="O209" s="206"/>
      <c r="P209" s="207">
        <f>SUM(P210:P212)</f>
        <v>0</v>
      </c>
      <c r="Q209" s="206"/>
      <c r="R209" s="207">
        <f>SUM(R210:R212)</f>
        <v>50.417299999999997</v>
      </c>
      <c r="S209" s="206"/>
      <c r="T209" s="208">
        <f>SUM(T210:T212)</f>
        <v>0</v>
      </c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R209" s="209" t="s">
        <v>80</v>
      </c>
      <c r="AT209" s="210" t="s">
        <v>72</v>
      </c>
      <c r="AU209" s="210" t="s">
        <v>80</v>
      </c>
      <c r="AY209" s="209" t="s">
        <v>198</v>
      </c>
      <c r="BK209" s="211">
        <f>SUM(BK210:BK212)</f>
        <v>0</v>
      </c>
    </row>
    <row r="210" s="2" customFormat="1" ht="16.5" customHeight="1">
      <c r="A210" s="40"/>
      <c r="B210" s="41"/>
      <c r="C210" s="214" t="s">
        <v>508</v>
      </c>
      <c r="D210" s="214" t="s">
        <v>200</v>
      </c>
      <c r="E210" s="215" t="s">
        <v>4577</v>
      </c>
      <c r="F210" s="216" t="s">
        <v>4930</v>
      </c>
      <c r="G210" s="217" t="s">
        <v>227</v>
      </c>
      <c r="H210" s="218">
        <v>30.190000000000001</v>
      </c>
      <c r="I210" s="219"/>
      <c r="J210" s="220">
        <f>ROUND(I210*H210,2)</f>
        <v>0</v>
      </c>
      <c r="K210" s="216" t="s">
        <v>19</v>
      </c>
      <c r="L210" s="46"/>
      <c r="M210" s="221" t="s">
        <v>19</v>
      </c>
      <c r="N210" s="222" t="s">
        <v>44</v>
      </c>
      <c r="O210" s="86"/>
      <c r="P210" s="223">
        <f>O210*H210</f>
        <v>0</v>
      </c>
      <c r="Q210" s="223">
        <v>1.6699999999999999</v>
      </c>
      <c r="R210" s="223">
        <f>Q210*H210</f>
        <v>50.417299999999997</v>
      </c>
      <c r="S210" s="223">
        <v>0</v>
      </c>
      <c r="T210" s="224">
        <f>S210*H210</f>
        <v>0</v>
      </c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R210" s="225" t="s">
        <v>205</v>
      </c>
      <c r="AT210" s="225" t="s">
        <v>200</v>
      </c>
      <c r="AU210" s="225" t="s">
        <v>82</v>
      </c>
      <c r="AY210" s="19" t="s">
        <v>198</v>
      </c>
      <c r="BE210" s="226">
        <f>IF(N210="základní",J210,0)</f>
        <v>0</v>
      </c>
      <c r="BF210" s="226">
        <f>IF(N210="snížená",J210,0)</f>
        <v>0</v>
      </c>
      <c r="BG210" s="226">
        <f>IF(N210="zákl. přenesená",J210,0)</f>
        <v>0</v>
      </c>
      <c r="BH210" s="226">
        <f>IF(N210="sníž. přenesená",J210,0)</f>
        <v>0</v>
      </c>
      <c r="BI210" s="226">
        <f>IF(N210="nulová",J210,0)</f>
        <v>0</v>
      </c>
      <c r="BJ210" s="19" t="s">
        <v>80</v>
      </c>
      <c r="BK210" s="226">
        <f>ROUND(I210*H210,2)</f>
        <v>0</v>
      </c>
      <c r="BL210" s="19" t="s">
        <v>205</v>
      </c>
      <c r="BM210" s="225" t="s">
        <v>4931</v>
      </c>
    </row>
    <row r="211" s="13" customFormat="1">
      <c r="A211" s="13"/>
      <c r="B211" s="232"/>
      <c r="C211" s="233"/>
      <c r="D211" s="234" t="s">
        <v>218</v>
      </c>
      <c r="E211" s="235" t="s">
        <v>19</v>
      </c>
      <c r="F211" s="236" t="s">
        <v>4932</v>
      </c>
      <c r="G211" s="233"/>
      <c r="H211" s="237">
        <v>30.190000000000001</v>
      </c>
      <c r="I211" s="238"/>
      <c r="J211" s="233"/>
      <c r="K211" s="233"/>
      <c r="L211" s="239"/>
      <c r="M211" s="240"/>
      <c r="N211" s="241"/>
      <c r="O211" s="241"/>
      <c r="P211" s="241"/>
      <c r="Q211" s="241"/>
      <c r="R211" s="241"/>
      <c r="S211" s="241"/>
      <c r="T211" s="242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3" t="s">
        <v>218</v>
      </c>
      <c r="AU211" s="243" t="s">
        <v>82</v>
      </c>
      <c r="AV211" s="13" t="s">
        <v>82</v>
      </c>
      <c r="AW211" s="13" t="s">
        <v>35</v>
      </c>
      <c r="AX211" s="13" t="s">
        <v>73</v>
      </c>
      <c r="AY211" s="243" t="s">
        <v>198</v>
      </c>
    </row>
    <row r="212" s="14" customFormat="1">
      <c r="A212" s="14"/>
      <c r="B212" s="244"/>
      <c r="C212" s="245"/>
      <c r="D212" s="234" t="s">
        <v>218</v>
      </c>
      <c r="E212" s="246" t="s">
        <v>19</v>
      </c>
      <c r="F212" s="247" t="s">
        <v>233</v>
      </c>
      <c r="G212" s="245"/>
      <c r="H212" s="248">
        <v>30.190000000000001</v>
      </c>
      <c r="I212" s="249"/>
      <c r="J212" s="245"/>
      <c r="K212" s="245"/>
      <c r="L212" s="250"/>
      <c r="M212" s="251"/>
      <c r="N212" s="252"/>
      <c r="O212" s="252"/>
      <c r="P212" s="252"/>
      <c r="Q212" s="252"/>
      <c r="R212" s="252"/>
      <c r="S212" s="252"/>
      <c r="T212" s="253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54" t="s">
        <v>218</v>
      </c>
      <c r="AU212" s="254" t="s">
        <v>82</v>
      </c>
      <c r="AV212" s="14" t="s">
        <v>205</v>
      </c>
      <c r="AW212" s="14" t="s">
        <v>35</v>
      </c>
      <c r="AX212" s="14" t="s">
        <v>80</v>
      </c>
      <c r="AY212" s="254" t="s">
        <v>198</v>
      </c>
    </row>
    <row r="213" s="12" customFormat="1" ht="22.8" customHeight="1">
      <c r="A213" s="12"/>
      <c r="B213" s="198"/>
      <c r="C213" s="199"/>
      <c r="D213" s="200" t="s">
        <v>72</v>
      </c>
      <c r="E213" s="212" t="s">
        <v>371</v>
      </c>
      <c r="F213" s="212" t="s">
        <v>4933</v>
      </c>
      <c r="G213" s="199"/>
      <c r="H213" s="199"/>
      <c r="I213" s="202"/>
      <c r="J213" s="213">
        <f>BK213</f>
        <v>0</v>
      </c>
      <c r="K213" s="199"/>
      <c r="L213" s="204"/>
      <c r="M213" s="205"/>
      <c r="N213" s="206"/>
      <c r="O213" s="206"/>
      <c r="P213" s="207">
        <f>SUM(P214:P216)</f>
        <v>0</v>
      </c>
      <c r="Q213" s="206"/>
      <c r="R213" s="207">
        <f>SUM(R214:R216)</f>
        <v>12.254361700000001</v>
      </c>
      <c r="S213" s="206"/>
      <c r="T213" s="208">
        <f>SUM(T214:T216)</f>
        <v>0</v>
      </c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R213" s="209" t="s">
        <v>80</v>
      </c>
      <c r="AT213" s="210" t="s">
        <v>72</v>
      </c>
      <c r="AU213" s="210" t="s">
        <v>80</v>
      </c>
      <c r="AY213" s="209" t="s">
        <v>198</v>
      </c>
      <c r="BK213" s="211">
        <f>SUM(BK214:BK216)</f>
        <v>0</v>
      </c>
    </row>
    <row r="214" s="2" customFormat="1" ht="21.75" customHeight="1">
      <c r="A214" s="40"/>
      <c r="B214" s="41"/>
      <c r="C214" s="214" t="s">
        <v>512</v>
      </c>
      <c r="D214" s="214" t="s">
        <v>200</v>
      </c>
      <c r="E214" s="215" t="s">
        <v>4934</v>
      </c>
      <c r="F214" s="216" t="s">
        <v>4935</v>
      </c>
      <c r="G214" s="217" t="s">
        <v>227</v>
      </c>
      <c r="H214" s="218">
        <v>3.29</v>
      </c>
      <c r="I214" s="219"/>
      <c r="J214" s="220">
        <f>ROUND(I214*H214,2)</f>
        <v>0</v>
      </c>
      <c r="K214" s="216" t="s">
        <v>19</v>
      </c>
      <c r="L214" s="46"/>
      <c r="M214" s="221" t="s">
        <v>19</v>
      </c>
      <c r="N214" s="222" t="s">
        <v>44</v>
      </c>
      <c r="O214" s="86"/>
      <c r="P214" s="223">
        <f>O214*H214</f>
        <v>0</v>
      </c>
      <c r="Q214" s="223">
        <v>3.7247300000000001</v>
      </c>
      <c r="R214" s="223">
        <f>Q214*H214</f>
        <v>12.254361700000001</v>
      </c>
      <c r="S214" s="223">
        <v>0</v>
      </c>
      <c r="T214" s="224">
        <f>S214*H214</f>
        <v>0</v>
      </c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R214" s="225" t="s">
        <v>205</v>
      </c>
      <c r="AT214" s="225" t="s">
        <v>200</v>
      </c>
      <c r="AU214" s="225" t="s">
        <v>82</v>
      </c>
      <c r="AY214" s="19" t="s">
        <v>198</v>
      </c>
      <c r="BE214" s="226">
        <f>IF(N214="základní",J214,0)</f>
        <v>0</v>
      </c>
      <c r="BF214" s="226">
        <f>IF(N214="snížená",J214,0)</f>
        <v>0</v>
      </c>
      <c r="BG214" s="226">
        <f>IF(N214="zákl. přenesená",J214,0)</f>
        <v>0</v>
      </c>
      <c r="BH214" s="226">
        <f>IF(N214="sníž. přenesená",J214,0)</f>
        <v>0</v>
      </c>
      <c r="BI214" s="226">
        <f>IF(N214="nulová",J214,0)</f>
        <v>0</v>
      </c>
      <c r="BJ214" s="19" t="s">
        <v>80</v>
      </c>
      <c r="BK214" s="226">
        <f>ROUND(I214*H214,2)</f>
        <v>0</v>
      </c>
      <c r="BL214" s="19" t="s">
        <v>205</v>
      </c>
      <c r="BM214" s="225" t="s">
        <v>4936</v>
      </c>
    </row>
    <row r="215" s="13" customFormat="1">
      <c r="A215" s="13"/>
      <c r="B215" s="232"/>
      <c r="C215" s="233"/>
      <c r="D215" s="234" t="s">
        <v>218</v>
      </c>
      <c r="E215" s="235" t="s">
        <v>19</v>
      </c>
      <c r="F215" s="236" t="s">
        <v>4937</v>
      </c>
      <c r="G215" s="233"/>
      <c r="H215" s="237">
        <v>3.29</v>
      </c>
      <c r="I215" s="238"/>
      <c r="J215" s="233"/>
      <c r="K215" s="233"/>
      <c r="L215" s="239"/>
      <c r="M215" s="240"/>
      <c r="N215" s="241"/>
      <c r="O215" s="241"/>
      <c r="P215" s="241"/>
      <c r="Q215" s="241"/>
      <c r="R215" s="241"/>
      <c r="S215" s="241"/>
      <c r="T215" s="242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43" t="s">
        <v>218</v>
      </c>
      <c r="AU215" s="243" t="s">
        <v>82</v>
      </c>
      <c r="AV215" s="13" t="s">
        <v>82</v>
      </c>
      <c r="AW215" s="13" t="s">
        <v>35</v>
      </c>
      <c r="AX215" s="13" t="s">
        <v>73</v>
      </c>
      <c r="AY215" s="243" t="s">
        <v>198</v>
      </c>
    </row>
    <row r="216" s="14" customFormat="1">
      <c r="A216" s="14"/>
      <c r="B216" s="244"/>
      <c r="C216" s="245"/>
      <c r="D216" s="234" t="s">
        <v>218</v>
      </c>
      <c r="E216" s="246" t="s">
        <v>19</v>
      </c>
      <c r="F216" s="247" t="s">
        <v>233</v>
      </c>
      <c r="G216" s="245"/>
      <c r="H216" s="248">
        <v>3.29</v>
      </c>
      <c r="I216" s="249"/>
      <c r="J216" s="245"/>
      <c r="K216" s="245"/>
      <c r="L216" s="250"/>
      <c r="M216" s="251"/>
      <c r="N216" s="252"/>
      <c r="O216" s="252"/>
      <c r="P216" s="252"/>
      <c r="Q216" s="252"/>
      <c r="R216" s="252"/>
      <c r="S216" s="252"/>
      <c r="T216" s="253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54" t="s">
        <v>218</v>
      </c>
      <c r="AU216" s="254" t="s">
        <v>82</v>
      </c>
      <c r="AV216" s="14" t="s">
        <v>205</v>
      </c>
      <c r="AW216" s="14" t="s">
        <v>35</v>
      </c>
      <c r="AX216" s="14" t="s">
        <v>80</v>
      </c>
      <c r="AY216" s="254" t="s">
        <v>198</v>
      </c>
    </row>
    <row r="217" s="12" customFormat="1" ht="22.8" customHeight="1">
      <c r="A217" s="12"/>
      <c r="B217" s="198"/>
      <c r="C217" s="199"/>
      <c r="D217" s="200" t="s">
        <v>72</v>
      </c>
      <c r="E217" s="212" t="s">
        <v>487</v>
      </c>
      <c r="F217" s="212" t="s">
        <v>4584</v>
      </c>
      <c r="G217" s="199"/>
      <c r="H217" s="199"/>
      <c r="I217" s="202"/>
      <c r="J217" s="213">
        <f>BK217</f>
        <v>0</v>
      </c>
      <c r="K217" s="199"/>
      <c r="L217" s="204"/>
      <c r="M217" s="205"/>
      <c r="N217" s="206"/>
      <c r="O217" s="206"/>
      <c r="P217" s="207">
        <f>SUM(P218:P220)</f>
        <v>0</v>
      </c>
      <c r="Q217" s="206"/>
      <c r="R217" s="207">
        <f>SUM(R218:R220)</f>
        <v>6.2206333000000003</v>
      </c>
      <c r="S217" s="206"/>
      <c r="T217" s="208">
        <f>SUM(T218:T220)</f>
        <v>0</v>
      </c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R217" s="209" t="s">
        <v>80</v>
      </c>
      <c r="AT217" s="210" t="s">
        <v>72</v>
      </c>
      <c r="AU217" s="210" t="s">
        <v>80</v>
      </c>
      <c r="AY217" s="209" t="s">
        <v>198</v>
      </c>
      <c r="BK217" s="211">
        <f>SUM(BK218:BK220)</f>
        <v>0</v>
      </c>
    </row>
    <row r="218" s="2" customFormat="1" ht="21.75" customHeight="1">
      <c r="A218" s="40"/>
      <c r="B218" s="41"/>
      <c r="C218" s="214" t="s">
        <v>517</v>
      </c>
      <c r="D218" s="214" t="s">
        <v>200</v>
      </c>
      <c r="E218" s="215" t="s">
        <v>4585</v>
      </c>
      <c r="F218" s="216" t="s">
        <v>4586</v>
      </c>
      <c r="G218" s="217" t="s">
        <v>227</v>
      </c>
      <c r="H218" s="218">
        <v>3.29</v>
      </c>
      <c r="I218" s="219"/>
      <c r="J218" s="220">
        <f>ROUND(I218*H218,2)</f>
        <v>0</v>
      </c>
      <c r="K218" s="216" t="s">
        <v>19</v>
      </c>
      <c r="L218" s="46"/>
      <c r="M218" s="221" t="s">
        <v>19</v>
      </c>
      <c r="N218" s="222" t="s">
        <v>44</v>
      </c>
      <c r="O218" s="86"/>
      <c r="P218" s="223">
        <f>O218*H218</f>
        <v>0</v>
      </c>
      <c r="Q218" s="223">
        <v>1.8907700000000001</v>
      </c>
      <c r="R218" s="223">
        <f>Q218*H218</f>
        <v>6.2206333000000003</v>
      </c>
      <c r="S218" s="223">
        <v>0</v>
      </c>
      <c r="T218" s="224">
        <f>S218*H218</f>
        <v>0</v>
      </c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R218" s="225" t="s">
        <v>205</v>
      </c>
      <c r="AT218" s="225" t="s">
        <v>200</v>
      </c>
      <c r="AU218" s="225" t="s">
        <v>82</v>
      </c>
      <c r="AY218" s="19" t="s">
        <v>198</v>
      </c>
      <c r="BE218" s="226">
        <f>IF(N218="základní",J218,0)</f>
        <v>0</v>
      </c>
      <c r="BF218" s="226">
        <f>IF(N218="snížená",J218,0)</f>
        <v>0</v>
      </c>
      <c r="BG218" s="226">
        <f>IF(N218="zákl. přenesená",J218,0)</f>
        <v>0</v>
      </c>
      <c r="BH218" s="226">
        <f>IF(N218="sníž. přenesená",J218,0)</f>
        <v>0</v>
      </c>
      <c r="BI218" s="226">
        <f>IF(N218="nulová",J218,0)</f>
        <v>0</v>
      </c>
      <c r="BJ218" s="19" t="s">
        <v>80</v>
      </c>
      <c r="BK218" s="226">
        <f>ROUND(I218*H218,2)</f>
        <v>0</v>
      </c>
      <c r="BL218" s="19" t="s">
        <v>205</v>
      </c>
      <c r="BM218" s="225" t="s">
        <v>4938</v>
      </c>
    </row>
    <row r="219" s="13" customFormat="1">
      <c r="A219" s="13"/>
      <c r="B219" s="232"/>
      <c r="C219" s="233"/>
      <c r="D219" s="234" t="s">
        <v>218</v>
      </c>
      <c r="E219" s="235" t="s">
        <v>19</v>
      </c>
      <c r="F219" s="236" t="s">
        <v>4937</v>
      </c>
      <c r="G219" s="233"/>
      <c r="H219" s="237">
        <v>3.29</v>
      </c>
      <c r="I219" s="238"/>
      <c r="J219" s="233"/>
      <c r="K219" s="233"/>
      <c r="L219" s="239"/>
      <c r="M219" s="240"/>
      <c r="N219" s="241"/>
      <c r="O219" s="241"/>
      <c r="P219" s="241"/>
      <c r="Q219" s="241"/>
      <c r="R219" s="241"/>
      <c r="S219" s="241"/>
      <c r="T219" s="242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3" t="s">
        <v>218</v>
      </c>
      <c r="AU219" s="243" t="s">
        <v>82</v>
      </c>
      <c r="AV219" s="13" t="s">
        <v>82</v>
      </c>
      <c r="AW219" s="13" t="s">
        <v>35</v>
      </c>
      <c r="AX219" s="13" t="s">
        <v>73</v>
      </c>
      <c r="AY219" s="243" t="s">
        <v>198</v>
      </c>
    </row>
    <row r="220" s="14" customFormat="1">
      <c r="A220" s="14"/>
      <c r="B220" s="244"/>
      <c r="C220" s="245"/>
      <c r="D220" s="234" t="s">
        <v>218</v>
      </c>
      <c r="E220" s="246" t="s">
        <v>19</v>
      </c>
      <c r="F220" s="247" t="s">
        <v>233</v>
      </c>
      <c r="G220" s="245"/>
      <c r="H220" s="248">
        <v>3.29</v>
      </c>
      <c r="I220" s="249"/>
      <c r="J220" s="245"/>
      <c r="K220" s="245"/>
      <c r="L220" s="250"/>
      <c r="M220" s="251"/>
      <c r="N220" s="252"/>
      <c r="O220" s="252"/>
      <c r="P220" s="252"/>
      <c r="Q220" s="252"/>
      <c r="R220" s="252"/>
      <c r="S220" s="252"/>
      <c r="T220" s="253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4" t="s">
        <v>218</v>
      </c>
      <c r="AU220" s="254" t="s">
        <v>82</v>
      </c>
      <c r="AV220" s="14" t="s">
        <v>205</v>
      </c>
      <c r="AW220" s="14" t="s">
        <v>35</v>
      </c>
      <c r="AX220" s="14" t="s">
        <v>80</v>
      </c>
      <c r="AY220" s="254" t="s">
        <v>198</v>
      </c>
    </row>
    <row r="221" s="12" customFormat="1" ht="25.92" customHeight="1">
      <c r="A221" s="12"/>
      <c r="B221" s="198"/>
      <c r="C221" s="199"/>
      <c r="D221" s="200" t="s">
        <v>72</v>
      </c>
      <c r="E221" s="201" t="s">
        <v>145</v>
      </c>
      <c r="F221" s="201" t="s">
        <v>146</v>
      </c>
      <c r="G221" s="199"/>
      <c r="H221" s="199"/>
      <c r="I221" s="202"/>
      <c r="J221" s="203">
        <f>BK221</f>
        <v>0</v>
      </c>
      <c r="K221" s="199"/>
      <c r="L221" s="204"/>
      <c r="M221" s="205"/>
      <c r="N221" s="206"/>
      <c r="O221" s="206"/>
      <c r="P221" s="207">
        <f>P222</f>
        <v>0</v>
      </c>
      <c r="Q221" s="206"/>
      <c r="R221" s="207">
        <f>R222</f>
        <v>0</v>
      </c>
      <c r="S221" s="206"/>
      <c r="T221" s="208">
        <f>T222</f>
        <v>0</v>
      </c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R221" s="209" t="s">
        <v>224</v>
      </c>
      <c r="AT221" s="210" t="s">
        <v>72</v>
      </c>
      <c r="AU221" s="210" t="s">
        <v>73</v>
      </c>
      <c r="AY221" s="209" t="s">
        <v>198</v>
      </c>
      <c r="BK221" s="211">
        <f>BK222</f>
        <v>0</v>
      </c>
    </row>
    <row r="222" s="12" customFormat="1" ht="22.8" customHeight="1">
      <c r="A222" s="12"/>
      <c r="B222" s="198"/>
      <c r="C222" s="199"/>
      <c r="D222" s="200" t="s">
        <v>72</v>
      </c>
      <c r="E222" s="212" t="s">
        <v>1922</v>
      </c>
      <c r="F222" s="212" t="s">
        <v>1923</v>
      </c>
      <c r="G222" s="199"/>
      <c r="H222" s="199"/>
      <c r="I222" s="202"/>
      <c r="J222" s="213">
        <f>BK222</f>
        <v>0</v>
      </c>
      <c r="K222" s="199"/>
      <c r="L222" s="204"/>
      <c r="M222" s="205"/>
      <c r="N222" s="206"/>
      <c r="O222" s="206"/>
      <c r="P222" s="207">
        <f>SUM(P223:P224)</f>
        <v>0</v>
      </c>
      <c r="Q222" s="206"/>
      <c r="R222" s="207">
        <f>SUM(R223:R224)</f>
        <v>0</v>
      </c>
      <c r="S222" s="206"/>
      <c r="T222" s="208">
        <f>SUM(T223:T224)</f>
        <v>0</v>
      </c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R222" s="209" t="s">
        <v>224</v>
      </c>
      <c r="AT222" s="210" t="s">
        <v>72</v>
      </c>
      <c r="AU222" s="210" t="s">
        <v>80</v>
      </c>
      <c r="AY222" s="209" t="s">
        <v>198</v>
      </c>
      <c r="BK222" s="211">
        <f>SUM(BK223:BK224)</f>
        <v>0</v>
      </c>
    </row>
    <row r="223" s="2" customFormat="1" ht="16.5" customHeight="1">
      <c r="A223" s="40"/>
      <c r="B223" s="41"/>
      <c r="C223" s="214" t="s">
        <v>551</v>
      </c>
      <c r="D223" s="214" t="s">
        <v>200</v>
      </c>
      <c r="E223" s="215" t="s">
        <v>1925</v>
      </c>
      <c r="F223" s="216" t="s">
        <v>1926</v>
      </c>
      <c r="G223" s="217" t="s">
        <v>1135</v>
      </c>
      <c r="H223" s="218">
        <v>1</v>
      </c>
      <c r="I223" s="219"/>
      <c r="J223" s="220">
        <f>ROUND(I223*H223,2)</f>
        <v>0</v>
      </c>
      <c r="K223" s="216" t="s">
        <v>204</v>
      </c>
      <c r="L223" s="46"/>
      <c r="M223" s="221" t="s">
        <v>19</v>
      </c>
      <c r="N223" s="222" t="s">
        <v>44</v>
      </c>
      <c r="O223" s="86"/>
      <c r="P223" s="223">
        <f>O223*H223</f>
        <v>0</v>
      </c>
      <c r="Q223" s="223">
        <v>0</v>
      </c>
      <c r="R223" s="223">
        <f>Q223*H223</f>
        <v>0</v>
      </c>
      <c r="S223" s="223">
        <v>0</v>
      </c>
      <c r="T223" s="224">
        <f>S223*H223</f>
        <v>0</v>
      </c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R223" s="225" t="s">
        <v>1927</v>
      </c>
      <c r="AT223" s="225" t="s">
        <v>200</v>
      </c>
      <c r="AU223" s="225" t="s">
        <v>82</v>
      </c>
      <c r="AY223" s="19" t="s">
        <v>198</v>
      </c>
      <c r="BE223" s="226">
        <f>IF(N223="základní",J223,0)</f>
        <v>0</v>
      </c>
      <c r="BF223" s="226">
        <f>IF(N223="snížená",J223,0)</f>
        <v>0</v>
      </c>
      <c r="BG223" s="226">
        <f>IF(N223="zákl. přenesená",J223,0)</f>
        <v>0</v>
      </c>
      <c r="BH223" s="226">
        <f>IF(N223="sníž. přenesená",J223,0)</f>
        <v>0</v>
      </c>
      <c r="BI223" s="226">
        <f>IF(N223="nulová",J223,0)</f>
        <v>0</v>
      </c>
      <c r="BJ223" s="19" t="s">
        <v>80</v>
      </c>
      <c r="BK223" s="226">
        <f>ROUND(I223*H223,2)</f>
        <v>0</v>
      </c>
      <c r="BL223" s="19" t="s">
        <v>1927</v>
      </c>
      <c r="BM223" s="225" t="s">
        <v>4939</v>
      </c>
    </row>
    <row r="224" s="2" customFormat="1">
      <c r="A224" s="40"/>
      <c r="B224" s="41"/>
      <c r="C224" s="42"/>
      <c r="D224" s="227" t="s">
        <v>207</v>
      </c>
      <c r="E224" s="42"/>
      <c r="F224" s="228" t="s">
        <v>1929</v>
      </c>
      <c r="G224" s="42"/>
      <c r="H224" s="42"/>
      <c r="I224" s="229"/>
      <c r="J224" s="42"/>
      <c r="K224" s="42"/>
      <c r="L224" s="46"/>
      <c r="M224" s="276"/>
      <c r="N224" s="277"/>
      <c r="O224" s="278"/>
      <c r="P224" s="278"/>
      <c r="Q224" s="278"/>
      <c r="R224" s="278"/>
      <c r="S224" s="278"/>
      <c r="T224" s="279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T224" s="19" t="s">
        <v>207</v>
      </c>
      <c r="AU224" s="19" t="s">
        <v>82</v>
      </c>
    </row>
    <row r="225" s="2" customFormat="1" ht="6.96" customHeight="1">
      <c r="A225" s="40"/>
      <c r="B225" s="61"/>
      <c r="C225" s="62"/>
      <c r="D225" s="62"/>
      <c r="E225" s="62"/>
      <c r="F225" s="62"/>
      <c r="G225" s="62"/>
      <c r="H225" s="62"/>
      <c r="I225" s="62"/>
      <c r="J225" s="62"/>
      <c r="K225" s="62"/>
      <c r="L225" s="46"/>
      <c r="M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</row>
  </sheetData>
  <sheetProtection sheet="1" autoFilter="0" formatColumns="0" formatRows="0" objects="1" scenarios="1" spinCount="100000" saltValue="kZ1O9gURJrH3/t7nEVx1YeYjVasieiFvt/g9WaveifeyaFnnKz5wBz0vVZrkyOxPIRfUSO+CrR4nGscq9yNEyg==" hashValue="cdLb3zX2Rjo4P0PywUiuPJAgXHbVkg/14wE7/S0q/k2iXBRQSjMT+zGwcZ8kZBFOAVGK86kYy9gzrTRXBupLVg==" algorithmName="SHA-512" password="CC35"/>
  <autoFilter ref="C100:K224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9:H89"/>
    <mergeCell ref="E91:H91"/>
    <mergeCell ref="E93:H93"/>
    <mergeCell ref="L2:V2"/>
  </mergeCells>
  <hyperlinks>
    <hyperlink ref="F105" r:id="rId1" display="https://podminky.urs.cz/item/CS_URS_2024_01/724239112"/>
    <hyperlink ref="F109" r:id="rId2" display="https://podminky.urs.cz/item/CS_URS_2024_01/998724102"/>
    <hyperlink ref="F114" r:id="rId3" display="https://podminky.urs.cz/item/CS_URS_2024_01/731259614"/>
    <hyperlink ref="F119" r:id="rId4" display="https://podminky.urs.cz/item/CS_URS_2024_01/998731102"/>
    <hyperlink ref="F122" r:id="rId5" display="https://podminky.urs.cz/item/CS_URS_2024_01/732112225"/>
    <hyperlink ref="F125" r:id="rId6" display="https://podminky.urs.cz/item/CS_URS_2024_01/732199100"/>
    <hyperlink ref="F128" r:id="rId7" display="https://podminky.urs.cz/item/CS_URS_2024_01/732231005"/>
    <hyperlink ref="F132" r:id="rId8" display="https://podminky.urs.cz/item/CS_URS_2024_01/732294116"/>
    <hyperlink ref="F134" r:id="rId9" display="https://podminky.urs.cz/item/CS_URS_2024_01/732331777"/>
    <hyperlink ref="F136" r:id="rId10" display="https://podminky.urs.cz/item/CS_URS_2024_01/732421203"/>
    <hyperlink ref="F138" r:id="rId11" display="https://podminky.urs.cz/item/CS_URS_2024_01/732421313"/>
    <hyperlink ref="F140" r:id="rId12" display="https://podminky.urs.cz/item/CS_URS_2024_01/732421419"/>
    <hyperlink ref="F142" r:id="rId13" display="https://podminky.urs.cz/item/CS_URS_2024_01/732421472"/>
    <hyperlink ref="F149" r:id="rId14" display="https://podminky.urs.cz/item/CS_URS_2024_01/998732102"/>
    <hyperlink ref="F163" r:id="rId15" display="https://podminky.urs.cz/item/CS_URS_2024_01/998751101"/>
    <hyperlink ref="F182" r:id="rId16" display="https://podminky.urs.cz/item/CS_URS_2024_01/998741102"/>
    <hyperlink ref="F205" r:id="rId17" display="https://podminky.urs.cz/item/CS_URS_2024_01/171201231"/>
    <hyperlink ref="F224" r:id="rId18" display="https://podminky.urs.cz/item/CS_URS_2024_01/013294000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9"/>
</worksheet>
</file>

<file path=xl/worksheets/sheet1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132</v>
      </c>
    </row>
    <row r="3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2"/>
      <c r="AT3" s="19" t="s">
        <v>82</v>
      </c>
    </row>
    <row r="4" s="1" customFormat="1" ht="24.96" customHeight="1">
      <c r="B4" s="22"/>
      <c r="D4" s="142" t="s">
        <v>148</v>
      </c>
      <c r="L4" s="22"/>
      <c r="M4" s="143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4" t="s">
        <v>16</v>
      </c>
      <c r="L6" s="22"/>
    </row>
    <row r="7" s="1" customFormat="1" ht="16.5" customHeight="1">
      <c r="B7" s="22"/>
      <c r="E7" s="145" t="str">
        <f>'Rekapitulace stavby'!K6</f>
        <v>ZŠ Veltrusy - výstavba odborných učeben</v>
      </c>
      <c r="F7" s="144"/>
      <c r="G7" s="144"/>
      <c r="H7" s="144"/>
      <c r="L7" s="22"/>
    </row>
    <row r="8" s="1" customFormat="1" ht="12" customHeight="1">
      <c r="B8" s="22"/>
      <c r="D8" s="144" t="s">
        <v>149</v>
      </c>
      <c r="L8" s="22"/>
    </row>
    <row r="9" s="2" customFormat="1" ht="16.5" customHeight="1">
      <c r="A9" s="40"/>
      <c r="B9" s="46"/>
      <c r="C9" s="40"/>
      <c r="D9" s="40"/>
      <c r="E9" s="145" t="s">
        <v>4940</v>
      </c>
      <c r="F9" s="40"/>
      <c r="G9" s="40"/>
      <c r="H9" s="40"/>
      <c r="I9" s="40"/>
      <c r="J9" s="40"/>
      <c r="K9" s="40"/>
      <c r="L9" s="146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44" t="s">
        <v>151</v>
      </c>
      <c r="E10" s="40"/>
      <c r="F10" s="40"/>
      <c r="G10" s="40"/>
      <c r="H10" s="40"/>
      <c r="I10" s="40"/>
      <c r="J10" s="40"/>
      <c r="K10" s="40"/>
      <c r="L10" s="146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6.5" customHeight="1">
      <c r="A11" s="40"/>
      <c r="B11" s="46"/>
      <c r="C11" s="40"/>
      <c r="D11" s="40"/>
      <c r="E11" s="147" t="s">
        <v>4941</v>
      </c>
      <c r="F11" s="40"/>
      <c r="G11" s="40"/>
      <c r="H11" s="40"/>
      <c r="I11" s="40"/>
      <c r="J11" s="40"/>
      <c r="K11" s="40"/>
      <c r="L11" s="146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146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44" t="s">
        <v>18</v>
      </c>
      <c r="E13" s="40"/>
      <c r="F13" s="135" t="s">
        <v>19</v>
      </c>
      <c r="G13" s="40"/>
      <c r="H13" s="40"/>
      <c r="I13" s="144" t="s">
        <v>20</v>
      </c>
      <c r="J13" s="135" t="s">
        <v>19</v>
      </c>
      <c r="K13" s="40"/>
      <c r="L13" s="146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4" t="s">
        <v>21</v>
      </c>
      <c r="E14" s="40"/>
      <c r="F14" s="135" t="s">
        <v>22</v>
      </c>
      <c r="G14" s="40"/>
      <c r="H14" s="40"/>
      <c r="I14" s="144" t="s">
        <v>23</v>
      </c>
      <c r="J14" s="148" t="str">
        <f>'Rekapitulace stavby'!AN8</f>
        <v>16. 4. 2024</v>
      </c>
      <c r="K14" s="40"/>
      <c r="L14" s="146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146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4" t="s">
        <v>25</v>
      </c>
      <c r="E16" s="40"/>
      <c r="F16" s="40"/>
      <c r="G16" s="40"/>
      <c r="H16" s="40"/>
      <c r="I16" s="144" t="s">
        <v>26</v>
      </c>
      <c r="J16" s="135" t="s">
        <v>27</v>
      </c>
      <c r="K16" s="40"/>
      <c r="L16" s="146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35" t="s">
        <v>28</v>
      </c>
      <c r="F17" s="40"/>
      <c r="G17" s="40"/>
      <c r="H17" s="40"/>
      <c r="I17" s="144" t="s">
        <v>29</v>
      </c>
      <c r="J17" s="135" t="s">
        <v>19</v>
      </c>
      <c r="K17" s="40"/>
      <c r="L17" s="146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146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44" t="s">
        <v>30</v>
      </c>
      <c r="E19" s="40"/>
      <c r="F19" s="40"/>
      <c r="G19" s="40"/>
      <c r="H19" s="40"/>
      <c r="I19" s="144" t="s">
        <v>26</v>
      </c>
      <c r="J19" s="35" t="str">
        <f>'Rekapitulace stavby'!AN13</f>
        <v>Vyplň údaj</v>
      </c>
      <c r="K19" s="40"/>
      <c r="L19" s="146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5" t="str">
        <f>'Rekapitulace stavby'!E14</f>
        <v>Vyplň údaj</v>
      </c>
      <c r="F20" s="135"/>
      <c r="G20" s="135"/>
      <c r="H20" s="135"/>
      <c r="I20" s="144" t="s">
        <v>29</v>
      </c>
      <c r="J20" s="35" t="str">
        <f>'Rekapitulace stavby'!AN14</f>
        <v>Vyplň údaj</v>
      </c>
      <c r="K20" s="40"/>
      <c r="L20" s="146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146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44" t="s">
        <v>32</v>
      </c>
      <c r="E22" s="40"/>
      <c r="F22" s="40"/>
      <c r="G22" s="40"/>
      <c r="H22" s="40"/>
      <c r="I22" s="144" t="s">
        <v>26</v>
      </c>
      <c r="J22" s="135" t="s">
        <v>33</v>
      </c>
      <c r="K22" s="40"/>
      <c r="L22" s="146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35" t="s">
        <v>34</v>
      </c>
      <c r="F23" s="40"/>
      <c r="G23" s="40"/>
      <c r="H23" s="40"/>
      <c r="I23" s="144" t="s">
        <v>29</v>
      </c>
      <c r="J23" s="135" t="s">
        <v>19</v>
      </c>
      <c r="K23" s="40"/>
      <c r="L23" s="146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146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44" t="s">
        <v>36</v>
      </c>
      <c r="E25" s="40"/>
      <c r="F25" s="40"/>
      <c r="G25" s="40"/>
      <c r="H25" s="40"/>
      <c r="I25" s="144" t="s">
        <v>26</v>
      </c>
      <c r="J25" s="135" t="s">
        <v>33</v>
      </c>
      <c r="K25" s="40"/>
      <c r="L25" s="146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35" t="s">
        <v>34</v>
      </c>
      <c r="F26" s="40"/>
      <c r="G26" s="40"/>
      <c r="H26" s="40"/>
      <c r="I26" s="144" t="s">
        <v>29</v>
      </c>
      <c r="J26" s="135" t="s">
        <v>19</v>
      </c>
      <c r="K26" s="40"/>
      <c r="L26" s="146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146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44" t="s">
        <v>37</v>
      </c>
      <c r="E28" s="40"/>
      <c r="F28" s="40"/>
      <c r="G28" s="40"/>
      <c r="H28" s="40"/>
      <c r="I28" s="40"/>
      <c r="J28" s="40"/>
      <c r="K28" s="40"/>
      <c r="L28" s="146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71.25" customHeight="1">
      <c r="A29" s="149"/>
      <c r="B29" s="150"/>
      <c r="C29" s="149"/>
      <c r="D29" s="149"/>
      <c r="E29" s="151" t="s">
        <v>38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146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3"/>
      <c r="E31" s="153"/>
      <c r="F31" s="153"/>
      <c r="G31" s="153"/>
      <c r="H31" s="153"/>
      <c r="I31" s="153"/>
      <c r="J31" s="153"/>
      <c r="K31" s="153"/>
      <c r="L31" s="146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54" t="s">
        <v>39</v>
      </c>
      <c r="E32" s="40"/>
      <c r="F32" s="40"/>
      <c r="G32" s="40"/>
      <c r="H32" s="40"/>
      <c r="I32" s="40"/>
      <c r="J32" s="155">
        <f>ROUND(J96, 2)</f>
        <v>0</v>
      </c>
      <c r="K32" s="40"/>
      <c r="L32" s="146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3"/>
      <c r="E33" s="153"/>
      <c r="F33" s="153"/>
      <c r="G33" s="153"/>
      <c r="H33" s="153"/>
      <c r="I33" s="153"/>
      <c r="J33" s="153"/>
      <c r="K33" s="153"/>
      <c r="L33" s="146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56" t="s">
        <v>41</v>
      </c>
      <c r="G34" s="40"/>
      <c r="H34" s="40"/>
      <c r="I34" s="156" t="s">
        <v>40</v>
      </c>
      <c r="J34" s="156" t="s">
        <v>42</v>
      </c>
      <c r="K34" s="40"/>
      <c r="L34" s="146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57" t="s">
        <v>43</v>
      </c>
      <c r="E35" s="144" t="s">
        <v>44</v>
      </c>
      <c r="F35" s="158">
        <f>ROUND((SUM(BE96:BE182)),  2)</f>
        <v>0</v>
      </c>
      <c r="G35" s="40"/>
      <c r="H35" s="40"/>
      <c r="I35" s="159">
        <v>0.20999999999999999</v>
      </c>
      <c r="J35" s="158">
        <f>ROUND(((SUM(BE96:BE182))*I35),  2)</f>
        <v>0</v>
      </c>
      <c r="K35" s="40"/>
      <c r="L35" s="146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44" t="s">
        <v>45</v>
      </c>
      <c r="F36" s="158">
        <f>ROUND((SUM(BF96:BF182)),  2)</f>
        <v>0</v>
      </c>
      <c r="G36" s="40"/>
      <c r="H36" s="40"/>
      <c r="I36" s="159">
        <v>0.14999999999999999</v>
      </c>
      <c r="J36" s="158">
        <f>ROUND(((SUM(BF96:BF182))*I36),  2)</f>
        <v>0</v>
      </c>
      <c r="K36" s="40"/>
      <c r="L36" s="146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4" t="s">
        <v>46</v>
      </c>
      <c r="F37" s="158">
        <f>ROUND((SUM(BG96:BG182)),  2)</f>
        <v>0</v>
      </c>
      <c r="G37" s="40"/>
      <c r="H37" s="40"/>
      <c r="I37" s="159">
        <v>0.20999999999999999</v>
      </c>
      <c r="J37" s="158">
        <f>0</f>
        <v>0</v>
      </c>
      <c r="K37" s="40"/>
      <c r="L37" s="146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44" t="s">
        <v>47</v>
      </c>
      <c r="F38" s="158">
        <f>ROUND((SUM(BH96:BH182)),  2)</f>
        <v>0</v>
      </c>
      <c r="G38" s="40"/>
      <c r="H38" s="40"/>
      <c r="I38" s="159">
        <v>0.14999999999999999</v>
      </c>
      <c r="J38" s="158">
        <f>0</f>
        <v>0</v>
      </c>
      <c r="K38" s="40"/>
      <c r="L38" s="146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4" t="s">
        <v>48</v>
      </c>
      <c r="F39" s="158">
        <f>ROUND((SUM(BI96:BI182)),  2)</f>
        <v>0</v>
      </c>
      <c r="G39" s="40"/>
      <c r="H39" s="40"/>
      <c r="I39" s="159">
        <v>0</v>
      </c>
      <c r="J39" s="158">
        <f>0</f>
        <v>0</v>
      </c>
      <c r="K39" s="40"/>
      <c r="L39" s="146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146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0"/>
      <c r="D41" s="161" t="s">
        <v>49</v>
      </c>
      <c r="E41" s="162"/>
      <c r="F41" s="162"/>
      <c r="G41" s="163" t="s">
        <v>50</v>
      </c>
      <c r="H41" s="164" t="s">
        <v>51</v>
      </c>
      <c r="I41" s="162"/>
      <c r="J41" s="165">
        <f>SUM(J32:J39)</f>
        <v>0</v>
      </c>
      <c r="K41" s="166"/>
      <c r="L41" s="146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6" s="2" customFormat="1" ht="6.96" customHeight="1">
      <c r="A46" s="40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24.96" customHeight="1">
      <c r="A47" s="40"/>
      <c r="B47" s="41"/>
      <c r="C47" s="25" t="s">
        <v>153</v>
      </c>
      <c r="D47" s="42"/>
      <c r="E47" s="42"/>
      <c r="F47" s="42"/>
      <c r="G47" s="42"/>
      <c r="H47" s="42"/>
      <c r="I47" s="42"/>
      <c r="J47" s="42"/>
      <c r="K47" s="42"/>
      <c r="L47" s="146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146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16</v>
      </c>
      <c r="D49" s="42"/>
      <c r="E49" s="42"/>
      <c r="F49" s="42"/>
      <c r="G49" s="42"/>
      <c r="H49" s="42"/>
      <c r="I49" s="42"/>
      <c r="J49" s="42"/>
      <c r="K49" s="42"/>
      <c r="L49" s="146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171" t="str">
        <f>E7</f>
        <v>ZŠ Veltrusy - výstavba odborných učeben</v>
      </c>
      <c r="F50" s="34"/>
      <c r="G50" s="34"/>
      <c r="H50" s="34"/>
      <c r="I50" s="42"/>
      <c r="J50" s="42"/>
      <c r="K50" s="42"/>
      <c r="L50" s="146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1" customFormat="1" ht="12" customHeight="1">
      <c r="B51" s="23"/>
      <c r="C51" s="34" t="s">
        <v>149</v>
      </c>
      <c r="D51" s="24"/>
      <c r="E51" s="24"/>
      <c r="F51" s="24"/>
      <c r="G51" s="24"/>
      <c r="H51" s="24"/>
      <c r="I51" s="24"/>
      <c r="J51" s="24"/>
      <c r="K51" s="24"/>
      <c r="L51" s="22"/>
    </row>
    <row r="52" s="2" customFormat="1" ht="16.5" customHeight="1">
      <c r="A52" s="40"/>
      <c r="B52" s="41"/>
      <c r="C52" s="42"/>
      <c r="D52" s="42"/>
      <c r="E52" s="171" t="s">
        <v>4940</v>
      </c>
      <c r="F52" s="42"/>
      <c r="G52" s="42"/>
      <c r="H52" s="42"/>
      <c r="I52" s="42"/>
      <c r="J52" s="42"/>
      <c r="K52" s="42"/>
      <c r="L52" s="146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12" customHeight="1">
      <c r="A53" s="40"/>
      <c r="B53" s="41"/>
      <c r="C53" s="34" t="s">
        <v>151</v>
      </c>
      <c r="D53" s="42"/>
      <c r="E53" s="42"/>
      <c r="F53" s="42"/>
      <c r="G53" s="42"/>
      <c r="H53" s="42"/>
      <c r="I53" s="42"/>
      <c r="J53" s="42"/>
      <c r="K53" s="42"/>
      <c r="L53" s="146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6.5" customHeight="1">
      <c r="A54" s="40"/>
      <c r="B54" s="41"/>
      <c r="C54" s="42"/>
      <c r="D54" s="42"/>
      <c r="E54" s="71" t="str">
        <f>E11</f>
        <v>SO 05.1 - Areálové rozvody splaškové kanalizace</v>
      </c>
      <c r="F54" s="42"/>
      <c r="G54" s="42"/>
      <c r="H54" s="42"/>
      <c r="I54" s="42"/>
      <c r="J54" s="42"/>
      <c r="K54" s="42"/>
      <c r="L54" s="146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6.96" customHeight="1">
      <c r="A55" s="40"/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146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2" customHeight="1">
      <c r="A56" s="40"/>
      <c r="B56" s="41"/>
      <c r="C56" s="34" t="s">
        <v>21</v>
      </c>
      <c r="D56" s="42"/>
      <c r="E56" s="42"/>
      <c r="F56" s="29" t="str">
        <f>F14</f>
        <v>Veltrusy</v>
      </c>
      <c r="G56" s="42"/>
      <c r="H56" s="42"/>
      <c r="I56" s="34" t="s">
        <v>23</v>
      </c>
      <c r="J56" s="74" t="str">
        <f>IF(J14="","",J14)</f>
        <v>16. 4. 2024</v>
      </c>
      <c r="K56" s="42"/>
      <c r="L56" s="146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6.96" customHeight="1">
      <c r="A57" s="40"/>
      <c r="B57" s="41"/>
      <c r="C57" s="42"/>
      <c r="D57" s="42"/>
      <c r="E57" s="42"/>
      <c r="F57" s="42"/>
      <c r="G57" s="42"/>
      <c r="H57" s="42"/>
      <c r="I57" s="42"/>
      <c r="J57" s="42"/>
      <c r="K57" s="42"/>
      <c r="L57" s="146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5.15" customHeight="1">
      <c r="A58" s="40"/>
      <c r="B58" s="41"/>
      <c r="C58" s="34" t="s">
        <v>25</v>
      </c>
      <c r="D58" s="42"/>
      <c r="E58" s="42"/>
      <c r="F58" s="29" t="str">
        <f>E17</f>
        <v>Město Veltrusy</v>
      </c>
      <c r="G58" s="42"/>
      <c r="H58" s="42"/>
      <c r="I58" s="34" t="s">
        <v>32</v>
      </c>
      <c r="J58" s="38" t="str">
        <f>E23</f>
        <v>REMIUMA</v>
      </c>
      <c r="K58" s="42"/>
      <c r="L58" s="146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15.15" customHeight="1">
      <c r="A59" s="40"/>
      <c r="B59" s="41"/>
      <c r="C59" s="34" t="s">
        <v>30</v>
      </c>
      <c r="D59" s="42"/>
      <c r="E59" s="42"/>
      <c r="F59" s="29" t="str">
        <f>IF(E20="","",E20)</f>
        <v>Vyplň údaj</v>
      </c>
      <c r="G59" s="42"/>
      <c r="H59" s="42"/>
      <c r="I59" s="34" t="s">
        <v>36</v>
      </c>
      <c r="J59" s="38" t="str">
        <f>E26</f>
        <v>REMIUMA</v>
      </c>
      <c r="K59" s="42"/>
      <c r="L59" s="146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0.32" customHeight="1">
      <c r="A60" s="40"/>
      <c r="B60" s="41"/>
      <c r="C60" s="42"/>
      <c r="D60" s="42"/>
      <c r="E60" s="42"/>
      <c r="F60" s="42"/>
      <c r="G60" s="42"/>
      <c r="H60" s="42"/>
      <c r="I60" s="42"/>
      <c r="J60" s="42"/>
      <c r="K60" s="42"/>
      <c r="L60" s="146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29.28" customHeight="1">
      <c r="A61" s="40"/>
      <c r="B61" s="41"/>
      <c r="C61" s="172" t="s">
        <v>154</v>
      </c>
      <c r="D61" s="173"/>
      <c r="E61" s="173"/>
      <c r="F61" s="173"/>
      <c r="G61" s="173"/>
      <c r="H61" s="173"/>
      <c r="I61" s="173"/>
      <c r="J61" s="174" t="s">
        <v>155</v>
      </c>
      <c r="K61" s="173"/>
      <c r="L61" s="146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10.32" customHeight="1">
      <c r="A62" s="40"/>
      <c r="B62" s="41"/>
      <c r="C62" s="42"/>
      <c r="D62" s="42"/>
      <c r="E62" s="42"/>
      <c r="F62" s="42"/>
      <c r="G62" s="42"/>
      <c r="H62" s="42"/>
      <c r="I62" s="42"/>
      <c r="J62" s="42"/>
      <c r="K62" s="42"/>
      <c r="L62" s="146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22.8" customHeight="1">
      <c r="A63" s="40"/>
      <c r="B63" s="41"/>
      <c r="C63" s="175" t="s">
        <v>71</v>
      </c>
      <c r="D63" s="42"/>
      <c r="E63" s="42"/>
      <c r="F63" s="42"/>
      <c r="G63" s="42"/>
      <c r="H63" s="42"/>
      <c r="I63" s="42"/>
      <c r="J63" s="104">
        <f>J96</f>
        <v>0</v>
      </c>
      <c r="K63" s="42"/>
      <c r="L63" s="146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U63" s="19" t="s">
        <v>156</v>
      </c>
    </row>
    <row r="64" s="9" customFormat="1" ht="24.96" customHeight="1">
      <c r="A64" s="9"/>
      <c r="B64" s="176"/>
      <c r="C64" s="177"/>
      <c r="D64" s="178" t="s">
        <v>4531</v>
      </c>
      <c r="E64" s="179"/>
      <c r="F64" s="179"/>
      <c r="G64" s="179"/>
      <c r="H64" s="179"/>
      <c r="I64" s="179"/>
      <c r="J64" s="180">
        <f>J97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9" customFormat="1" ht="24.96" customHeight="1">
      <c r="A65" s="9"/>
      <c r="B65" s="176"/>
      <c r="C65" s="177"/>
      <c r="D65" s="178" t="s">
        <v>4533</v>
      </c>
      <c r="E65" s="179"/>
      <c r="F65" s="179"/>
      <c r="G65" s="179"/>
      <c r="H65" s="179"/>
      <c r="I65" s="179"/>
      <c r="J65" s="180">
        <f>J103</f>
        <v>0</v>
      </c>
      <c r="K65" s="177"/>
      <c r="L65" s="181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</row>
    <row r="66" s="9" customFormat="1" ht="24.96" customHeight="1">
      <c r="A66" s="9"/>
      <c r="B66" s="176"/>
      <c r="C66" s="177"/>
      <c r="D66" s="178" t="s">
        <v>4534</v>
      </c>
      <c r="E66" s="179"/>
      <c r="F66" s="179"/>
      <c r="G66" s="179"/>
      <c r="H66" s="179"/>
      <c r="I66" s="179"/>
      <c r="J66" s="180">
        <f>J121</f>
        <v>0</v>
      </c>
      <c r="K66" s="177"/>
      <c r="L66" s="181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s="9" customFormat="1" ht="24.96" customHeight="1">
      <c r="A67" s="9"/>
      <c r="B67" s="176"/>
      <c r="C67" s="177"/>
      <c r="D67" s="178" t="s">
        <v>4535</v>
      </c>
      <c r="E67" s="179"/>
      <c r="F67" s="179"/>
      <c r="G67" s="179"/>
      <c r="H67" s="179"/>
      <c r="I67" s="179"/>
      <c r="J67" s="180">
        <f>J142</f>
        <v>0</v>
      </c>
      <c r="K67" s="177"/>
      <c r="L67" s="181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="9" customFormat="1" ht="24.96" customHeight="1">
      <c r="A68" s="9"/>
      <c r="B68" s="176"/>
      <c r="C68" s="177"/>
      <c r="D68" s="178" t="s">
        <v>4942</v>
      </c>
      <c r="E68" s="179"/>
      <c r="F68" s="179"/>
      <c r="G68" s="179"/>
      <c r="H68" s="179"/>
      <c r="I68" s="179"/>
      <c r="J68" s="180">
        <f>J152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9" customFormat="1" ht="24.96" customHeight="1">
      <c r="A69" s="9"/>
      <c r="B69" s="176"/>
      <c r="C69" s="177"/>
      <c r="D69" s="178" t="s">
        <v>4536</v>
      </c>
      <c r="E69" s="179"/>
      <c r="F69" s="179"/>
      <c r="G69" s="179"/>
      <c r="H69" s="179"/>
      <c r="I69" s="179"/>
      <c r="J69" s="180">
        <f>J156</f>
        <v>0</v>
      </c>
      <c r="K69" s="177"/>
      <c r="L69" s="181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="9" customFormat="1" ht="24.96" customHeight="1">
      <c r="A70" s="9"/>
      <c r="B70" s="176"/>
      <c r="C70" s="177"/>
      <c r="D70" s="178" t="s">
        <v>4943</v>
      </c>
      <c r="E70" s="179"/>
      <c r="F70" s="179"/>
      <c r="G70" s="179"/>
      <c r="H70" s="179"/>
      <c r="I70" s="179"/>
      <c r="J70" s="180">
        <f>J162</f>
        <v>0</v>
      </c>
      <c r="K70" s="177"/>
      <c r="L70" s="181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9" customFormat="1" ht="24.96" customHeight="1">
      <c r="A71" s="9"/>
      <c r="B71" s="176"/>
      <c r="C71" s="177"/>
      <c r="D71" s="178" t="s">
        <v>4944</v>
      </c>
      <c r="E71" s="179"/>
      <c r="F71" s="179"/>
      <c r="G71" s="179"/>
      <c r="H71" s="179"/>
      <c r="I71" s="179"/>
      <c r="J71" s="180">
        <f>J167</f>
        <v>0</v>
      </c>
      <c r="K71" s="177"/>
      <c r="L71" s="181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="9" customFormat="1" ht="24.96" customHeight="1">
      <c r="A72" s="9"/>
      <c r="B72" s="176"/>
      <c r="C72" s="177"/>
      <c r="D72" s="178" t="s">
        <v>4945</v>
      </c>
      <c r="E72" s="179"/>
      <c r="F72" s="179"/>
      <c r="G72" s="179"/>
      <c r="H72" s="179"/>
      <c r="I72" s="179"/>
      <c r="J72" s="180">
        <f>J177</f>
        <v>0</v>
      </c>
      <c r="K72" s="177"/>
      <c r="L72" s="181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s="9" customFormat="1" ht="24.96" customHeight="1">
      <c r="A73" s="9"/>
      <c r="B73" s="176"/>
      <c r="C73" s="177"/>
      <c r="D73" s="178" t="s">
        <v>181</v>
      </c>
      <c r="E73" s="179"/>
      <c r="F73" s="179"/>
      <c r="G73" s="179"/>
      <c r="H73" s="179"/>
      <c r="I73" s="179"/>
      <c r="J73" s="180">
        <f>J179</f>
        <v>0</v>
      </c>
      <c r="K73" s="177"/>
      <c r="L73" s="181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s="10" customFormat="1" ht="19.92" customHeight="1">
      <c r="A74" s="10"/>
      <c r="B74" s="182"/>
      <c r="C74" s="127"/>
      <c r="D74" s="183" t="s">
        <v>182</v>
      </c>
      <c r="E74" s="184"/>
      <c r="F74" s="184"/>
      <c r="G74" s="184"/>
      <c r="H74" s="184"/>
      <c r="I74" s="184"/>
      <c r="J74" s="185">
        <f>J180</f>
        <v>0</v>
      </c>
      <c r="K74" s="127"/>
      <c r="L74" s="186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2" customFormat="1" ht="21.84" customHeight="1">
      <c r="A75" s="40"/>
      <c r="B75" s="41"/>
      <c r="C75" s="42"/>
      <c r="D75" s="42"/>
      <c r="E75" s="42"/>
      <c r="F75" s="42"/>
      <c r="G75" s="42"/>
      <c r="H75" s="42"/>
      <c r="I75" s="42"/>
      <c r="J75" s="42"/>
      <c r="K75" s="42"/>
      <c r="L75" s="146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="2" customFormat="1" ht="6.96" customHeight="1">
      <c r="A76" s="40"/>
      <c r="B76" s="61"/>
      <c r="C76" s="62"/>
      <c r="D76" s="62"/>
      <c r="E76" s="62"/>
      <c r="F76" s="62"/>
      <c r="G76" s="62"/>
      <c r="H76" s="62"/>
      <c r="I76" s="62"/>
      <c r="J76" s="62"/>
      <c r="K76" s="62"/>
      <c r="L76" s="146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80" s="2" customFormat="1" ht="6.96" customHeight="1">
      <c r="A80" s="40"/>
      <c r="B80" s="63"/>
      <c r="C80" s="64"/>
      <c r="D80" s="64"/>
      <c r="E80" s="64"/>
      <c r="F80" s="64"/>
      <c r="G80" s="64"/>
      <c r="H80" s="64"/>
      <c r="I80" s="64"/>
      <c r="J80" s="64"/>
      <c r="K80" s="64"/>
      <c r="L80" s="146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24.96" customHeight="1">
      <c r="A81" s="40"/>
      <c r="B81" s="41"/>
      <c r="C81" s="25" t="s">
        <v>183</v>
      </c>
      <c r="D81" s="42"/>
      <c r="E81" s="42"/>
      <c r="F81" s="42"/>
      <c r="G81" s="42"/>
      <c r="H81" s="42"/>
      <c r="I81" s="42"/>
      <c r="J81" s="42"/>
      <c r="K81" s="42"/>
      <c r="L81" s="146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6.96" customHeight="1">
      <c r="A82" s="40"/>
      <c r="B82" s="41"/>
      <c r="C82" s="42"/>
      <c r="D82" s="42"/>
      <c r="E82" s="42"/>
      <c r="F82" s="42"/>
      <c r="G82" s="42"/>
      <c r="H82" s="42"/>
      <c r="I82" s="42"/>
      <c r="J82" s="42"/>
      <c r="K82" s="42"/>
      <c r="L82" s="146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12" customHeight="1">
      <c r="A83" s="40"/>
      <c r="B83" s="41"/>
      <c r="C83" s="34" t="s">
        <v>16</v>
      </c>
      <c r="D83" s="42"/>
      <c r="E83" s="42"/>
      <c r="F83" s="42"/>
      <c r="G83" s="42"/>
      <c r="H83" s="42"/>
      <c r="I83" s="42"/>
      <c r="J83" s="42"/>
      <c r="K83" s="42"/>
      <c r="L83" s="146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6.5" customHeight="1">
      <c r="A84" s="40"/>
      <c r="B84" s="41"/>
      <c r="C84" s="42"/>
      <c r="D84" s="42"/>
      <c r="E84" s="171" t="str">
        <f>E7</f>
        <v>ZŠ Veltrusy - výstavba odborných učeben</v>
      </c>
      <c r="F84" s="34"/>
      <c r="G84" s="34"/>
      <c r="H84" s="34"/>
      <c r="I84" s="42"/>
      <c r="J84" s="42"/>
      <c r="K84" s="42"/>
      <c r="L84" s="146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1" customFormat="1" ht="12" customHeight="1">
      <c r="B85" s="23"/>
      <c r="C85" s="34" t="s">
        <v>149</v>
      </c>
      <c r="D85" s="24"/>
      <c r="E85" s="24"/>
      <c r="F85" s="24"/>
      <c r="G85" s="24"/>
      <c r="H85" s="24"/>
      <c r="I85" s="24"/>
      <c r="J85" s="24"/>
      <c r="K85" s="24"/>
      <c r="L85" s="22"/>
    </row>
    <row r="86" s="2" customFormat="1" ht="16.5" customHeight="1">
      <c r="A86" s="40"/>
      <c r="B86" s="41"/>
      <c r="C86" s="42"/>
      <c r="D86" s="42"/>
      <c r="E86" s="171" t="s">
        <v>4940</v>
      </c>
      <c r="F86" s="42"/>
      <c r="G86" s="42"/>
      <c r="H86" s="42"/>
      <c r="I86" s="42"/>
      <c r="J86" s="42"/>
      <c r="K86" s="42"/>
      <c r="L86" s="146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12" customHeight="1">
      <c r="A87" s="40"/>
      <c r="B87" s="41"/>
      <c r="C87" s="34" t="s">
        <v>151</v>
      </c>
      <c r="D87" s="42"/>
      <c r="E87" s="42"/>
      <c r="F87" s="42"/>
      <c r="G87" s="42"/>
      <c r="H87" s="42"/>
      <c r="I87" s="42"/>
      <c r="J87" s="42"/>
      <c r="K87" s="42"/>
      <c r="L87" s="146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16.5" customHeight="1">
      <c r="A88" s="40"/>
      <c r="B88" s="41"/>
      <c r="C88" s="42"/>
      <c r="D88" s="42"/>
      <c r="E88" s="71" t="str">
        <f>E11</f>
        <v>SO 05.1 - Areálové rozvody splaškové kanalizace</v>
      </c>
      <c r="F88" s="42"/>
      <c r="G88" s="42"/>
      <c r="H88" s="42"/>
      <c r="I88" s="42"/>
      <c r="J88" s="42"/>
      <c r="K88" s="42"/>
      <c r="L88" s="146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6.96" customHeight="1">
      <c r="A89" s="40"/>
      <c r="B89" s="41"/>
      <c r="C89" s="42"/>
      <c r="D89" s="42"/>
      <c r="E89" s="42"/>
      <c r="F89" s="42"/>
      <c r="G89" s="42"/>
      <c r="H89" s="42"/>
      <c r="I89" s="42"/>
      <c r="J89" s="42"/>
      <c r="K89" s="42"/>
      <c r="L89" s="146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12" customHeight="1">
      <c r="A90" s="40"/>
      <c r="B90" s="41"/>
      <c r="C90" s="34" t="s">
        <v>21</v>
      </c>
      <c r="D90" s="42"/>
      <c r="E90" s="42"/>
      <c r="F90" s="29" t="str">
        <f>F14</f>
        <v>Veltrusy</v>
      </c>
      <c r="G90" s="42"/>
      <c r="H90" s="42"/>
      <c r="I90" s="34" t="s">
        <v>23</v>
      </c>
      <c r="J90" s="74" t="str">
        <f>IF(J14="","",J14)</f>
        <v>16. 4. 2024</v>
      </c>
      <c r="K90" s="42"/>
      <c r="L90" s="146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6.96" customHeight="1">
      <c r="A91" s="40"/>
      <c r="B91" s="41"/>
      <c r="C91" s="42"/>
      <c r="D91" s="42"/>
      <c r="E91" s="42"/>
      <c r="F91" s="42"/>
      <c r="G91" s="42"/>
      <c r="H91" s="42"/>
      <c r="I91" s="42"/>
      <c r="J91" s="42"/>
      <c r="K91" s="42"/>
      <c r="L91" s="146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15.15" customHeight="1">
      <c r="A92" s="40"/>
      <c r="B92" s="41"/>
      <c r="C92" s="34" t="s">
        <v>25</v>
      </c>
      <c r="D92" s="42"/>
      <c r="E92" s="42"/>
      <c r="F92" s="29" t="str">
        <f>E17</f>
        <v>Město Veltrusy</v>
      </c>
      <c r="G92" s="42"/>
      <c r="H92" s="42"/>
      <c r="I92" s="34" t="s">
        <v>32</v>
      </c>
      <c r="J92" s="38" t="str">
        <f>E23</f>
        <v>REMIUMA</v>
      </c>
      <c r="K92" s="42"/>
      <c r="L92" s="146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15.15" customHeight="1">
      <c r="A93" s="40"/>
      <c r="B93" s="41"/>
      <c r="C93" s="34" t="s">
        <v>30</v>
      </c>
      <c r="D93" s="42"/>
      <c r="E93" s="42"/>
      <c r="F93" s="29" t="str">
        <f>IF(E20="","",E20)</f>
        <v>Vyplň údaj</v>
      </c>
      <c r="G93" s="42"/>
      <c r="H93" s="42"/>
      <c r="I93" s="34" t="s">
        <v>36</v>
      </c>
      <c r="J93" s="38" t="str">
        <f>E26</f>
        <v>REMIUMA</v>
      </c>
      <c r="K93" s="42"/>
      <c r="L93" s="146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2" customFormat="1" ht="10.32" customHeight="1">
      <c r="A94" s="40"/>
      <c r="B94" s="41"/>
      <c r="C94" s="42"/>
      <c r="D94" s="42"/>
      <c r="E94" s="42"/>
      <c r="F94" s="42"/>
      <c r="G94" s="42"/>
      <c r="H94" s="42"/>
      <c r="I94" s="42"/>
      <c r="J94" s="42"/>
      <c r="K94" s="42"/>
      <c r="L94" s="146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="11" customFormat="1" ht="29.28" customHeight="1">
      <c r="A95" s="187"/>
      <c r="B95" s="188"/>
      <c r="C95" s="189" t="s">
        <v>184</v>
      </c>
      <c r="D95" s="190" t="s">
        <v>58</v>
      </c>
      <c r="E95" s="190" t="s">
        <v>54</v>
      </c>
      <c r="F95" s="190" t="s">
        <v>55</v>
      </c>
      <c r="G95" s="190" t="s">
        <v>185</v>
      </c>
      <c r="H95" s="190" t="s">
        <v>186</v>
      </c>
      <c r="I95" s="190" t="s">
        <v>187</v>
      </c>
      <c r="J95" s="190" t="s">
        <v>155</v>
      </c>
      <c r="K95" s="191" t="s">
        <v>188</v>
      </c>
      <c r="L95" s="192"/>
      <c r="M95" s="94" t="s">
        <v>19</v>
      </c>
      <c r="N95" s="95" t="s">
        <v>43</v>
      </c>
      <c r="O95" s="95" t="s">
        <v>189</v>
      </c>
      <c r="P95" s="95" t="s">
        <v>190</v>
      </c>
      <c r="Q95" s="95" t="s">
        <v>191</v>
      </c>
      <c r="R95" s="95" t="s">
        <v>192</v>
      </c>
      <c r="S95" s="95" t="s">
        <v>193</v>
      </c>
      <c r="T95" s="96" t="s">
        <v>194</v>
      </c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</row>
    <row r="96" s="2" customFormat="1" ht="22.8" customHeight="1">
      <c r="A96" s="40"/>
      <c r="B96" s="41"/>
      <c r="C96" s="101" t="s">
        <v>195</v>
      </c>
      <c r="D96" s="42"/>
      <c r="E96" s="42"/>
      <c r="F96" s="42"/>
      <c r="G96" s="42"/>
      <c r="H96" s="42"/>
      <c r="I96" s="42"/>
      <c r="J96" s="193">
        <f>BK96</f>
        <v>0</v>
      </c>
      <c r="K96" s="42"/>
      <c r="L96" s="46"/>
      <c r="M96" s="97"/>
      <c r="N96" s="194"/>
      <c r="O96" s="98"/>
      <c r="P96" s="195">
        <f>P97+P103+P121+P142+P152+P156+P162+P167+P177+P179</f>
        <v>0</v>
      </c>
      <c r="Q96" s="98"/>
      <c r="R96" s="195">
        <f>R97+R103+R121+R142+R152+R156+R162+R167+R177+R179</f>
        <v>354.40285460000001</v>
      </c>
      <c r="S96" s="98"/>
      <c r="T96" s="196">
        <f>T97+T103+T121+T142+T152+T156+T162+T167+T177+T179</f>
        <v>0</v>
      </c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T96" s="19" t="s">
        <v>72</v>
      </c>
      <c r="AU96" s="19" t="s">
        <v>156</v>
      </c>
      <c r="BK96" s="197">
        <f>BK97+BK103+BK121+BK142+BK152+BK156+BK162+BK167+BK177+BK179</f>
        <v>0</v>
      </c>
    </row>
    <row r="97" s="12" customFormat="1" ht="25.92" customHeight="1">
      <c r="A97" s="12"/>
      <c r="B97" s="198"/>
      <c r="C97" s="199"/>
      <c r="D97" s="200" t="s">
        <v>72</v>
      </c>
      <c r="E97" s="201" t="s">
        <v>1031</v>
      </c>
      <c r="F97" s="201" t="s">
        <v>4541</v>
      </c>
      <c r="G97" s="199"/>
      <c r="H97" s="199"/>
      <c r="I97" s="202"/>
      <c r="J97" s="203">
        <f>BK97</f>
        <v>0</v>
      </c>
      <c r="K97" s="199"/>
      <c r="L97" s="204"/>
      <c r="M97" s="205"/>
      <c r="N97" s="206"/>
      <c r="O97" s="206"/>
      <c r="P97" s="207">
        <f>SUM(P98:P102)</f>
        <v>0</v>
      </c>
      <c r="Q97" s="206"/>
      <c r="R97" s="207">
        <f>SUM(R98:R102)</f>
        <v>0</v>
      </c>
      <c r="S97" s="206"/>
      <c r="T97" s="208">
        <f>SUM(T98:T102)</f>
        <v>0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09" t="s">
        <v>80</v>
      </c>
      <c r="AT97" s="210" t="s">
        <v>72</v>
      </c>
      <c r="AU97" s="210" t="s">
        <v>73</v>
      </c>
      <c r="AY97" s="209" t="s">
        <v>198</v>
      </c>
      <c r="BK97" s="211">
        <f>SUM(BK98:BK102)</f>
        <v>0</v>
      </c>
    </row>
    <row r="98" s="2" customFormat="1" ht="24.15" customHeight="1">
      <c r="A98" s="40"/>
      <c r="B98" s="41"/>
      <c r="C98" s="214" t="s">
        <v>80</v>
      </c>
      <c r="D98" s="214" t="s">
        <v>200</v>
      </c>
      <c r="E98" s="215" t="s">
        <v>4542</v>
      </c>
      <c r="F98" s="216" t="s">
        <v>4946</v>
      </c>
      <c r="G98" s="217" t="s">
        <v>4627</v>
      </c>
      <c r="H98" s="218">
        <v>1</v>
      </c>
      <c r="I98" s="219"/>
      <c r="J98" s="220">
        <f>ROUND(I98*H98,2)</f>
        <v>0</v>
      </c>
      <c r="K98" s="216" t="s">
        <v>19</v>
      </c>
      <c r="L98" s="46"/>
      <c r="M98" s="221" t="s">
        <v>19</v>
      </c>
      <c r="N98" s="222" t="s">
        <v>44</v>
      </c>
      <c r="O98" s="86"/>
      <c r="P98" s="223">
        <f>O98*H98</f>
        <v>0</v>
      </c>
      <c r="Q98" s="223">
        <v>0</v>
      </c>
      <c r="R98" s="223">
        <f>Q98*H98</f>
        <v>0</v>
      </c>
      <c r="S98" s="223">
        <v>0</v>
      </c>
      <c r="T98" s="224">
        <f>S98*H98</f>
        <v>0</v>
      </c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R98" s="225" t="s">
        <v>205</v>
      </c>
      <c r="AT98" s="225" t="s">
        <v>200</v>
      </c>
      <c r="AU98" s="225" t="s">
        <v>80</v>
      </c>
      <c r="AY98" s="19" t="s">
        <v>198</v>
      </c>
      <c r="BE98" s="226">
        <f>IF(N98="základní",J98,0)</f>
        <v>0</v>
      </c>
      <c r="BF98" s="226">
        <f>IF(N98="snížená",J98,0)</f>
        <v>0</v>
      </c>
      <c r="BG98" s="226">
        <f>IF(N98="zákl. přenesená",J98,0)</f>
        <v>0</v>
      </c>
      <c r="BH98" s="226">
        <f>IF(N98="sníž. přenesená",J98,0)</f>
        <v>0</v>
      </c>
      <c r="BI98" s="226">
        <f>IF(N98="nulová",J98,0)</f>
        <v>0</v>
      </c>
      <c r="BJ98" s="19" t="s">
        <v>80</v>
      </c>
      <c r="BK98" s="226">
        <f>ROUND(I98*H98,2)</f>
        <v>0</v>
      </c>
      <c r="BL98" s="19" t="s">
        <v>205</v>
      </c>
      <c r="BM98" s="225" t="s">
        <v>82</v>
      </c>
    </row>
    <row r="99" s="2" customFormat="1" ht="24.15" customHeight="1">
      <c r="A99" s="40"/>
      <c r="B99" s="41"/>
      <c r="C99" s="214" t="s">
        <v>82</v>
      </c>
      <c r="D99" s="214" t="s">
        <v>200</v>
      </c>
      <c r="E99" s="215" t="s">
        <v>4544</v>
      </c>
      <c r="F99" s="216" t="s">
        <v>4947</v>
      </c>
      <c r="G99" s="217" t="s">
        <v>4627</v>
      </c>
      <c r="H99" s="218">
        <v>1</v>
      </c>
      <c r="I99" s="219"/>
      <c r="J99" s="220">
        <f>ROUND(I99*H99,2)</f>
        <v>0</v>
      </c>
      <c r="K99" s="216" t="s">
        <v>19</v>
      </c>
      <c r="L99" s="46"/>
      <c r="M99" s="221" t="s">
        <v>19</v>
      </c>
      <c r="N99" s="222" t="s">
        <v>44</v>
      </c>
      <c r="O99" s="86"/>
      <c r="P99" s="223">
        <f>O99*H99</f>
        <v>0</v>
      </c>
      <c r="Q99" s="223">
        <v>0</v>
      </c>
      <c r="R99" s="223">
        <f>Q99*H99</f>
        <v>0</v>
      </c>
      <c r="S99" s="223">
        <v>0</v>
      </c>
      <c r="T99" s="224">
        <f>S99*H99</f>
        <v>0</v>
      </c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R99" s="225" t="s">
        <v>205</v>
      </c>
      <c r="AT99" s="225" t="s">
        <v>200</v>
      </c>
      <c r="AU99" s="225" t="s">
        <v>80</v>
      </c>
      <c r="AY99" s="19" t="s">
        <v>198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9" t="s">
        <v>80</v>
      </c>
      <c r="BK99" s="226">
        <f>ROUND(I99*H99,2)</f>
        <v>0</v>
      </c>
      <c r="BL99" s="19" t="s">
        <v>205</v>
      </c>
      <c r="BM99" s="225" t="s">
        <v>205</v>
      </c>
    </row>
    <row r="100" s="2" customFormat="1" ht="24.15" customHeight="1">
      <c r="A100" s="40"/>
      <c r="B100" s="41"/>
      <c r="C100" s="214" t="s">
        <v>213</v>
      </c>
      <c r="D100" s="214" t="s">
        <v>200</v>
      </c>
      <c r="E100" s="215" t="s">
        <v>4547</v>
      </c>
      <c r="F100" s="216" t="s">
        <v>4948</v>
      </c>
      <c r="G100" s="217" t="s">
        <v>4627</v>
      </c>
      <c r="H100" s="218">
        <v>1</v>
      </c>
      <c r="I100" s="219"/>
      <c r="J100" s="220">
        <f>ROUND(I100*H100,2)</f>
        <v>0</v>
      </c>
      <c r="K100" s="216" t="s">
        <v>19</v>
      </c>
      <c r="L100" s="46"/>
      <c r="M100" s="221" t="s">
        <v>19</v>
      </c>
      <c r="N100" s="222" t="s">
        <v>44</v>
      </c>
      <c r="O100" s="86"/>
      <c r="P100" s="223">
        <f>O100*H100</f>
        <v>0</v>
      </c>
      <c r="Q100" s="223">
        <v>0</v>
      </c>
      <c r="R100" s="223">
        <f>Q100*H100</f>
        <v>0</v>
      </c>
      <c r="S100" s="223">
        <v>0</v>
      </c>
      <c r="T100" s="224">
        <f>S100*H100</f>
        <v>0</v>
      </c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R100" s="225" t="s">
        <v>205</v>
      </c>
      <c r="AT100" s="225" t="s">
        <v>200</v>
      </c>
      <c r="AU100" s="225" t="s">
        <v>80</v>
      </c>
      <c r="AY100" s="19" t="s">
        <v>198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9" t="s">
        <v>80</v>
      </c>
      <c r="BK100" s="226">
        <f>ROUND(I100*H100,2)</f>
        <v>0</v>
      </c>
      <c r="BL100" s="19" t="s">
        <v>205</v>
      </c>
      <c r="BM100" s="225" t="s">
        <v>234</v>
      </c>
    </row>
    <row r="101" s="2" customFormat="1" ht="21.75" customHeight="1">
      <c r="A101" s="40"/>
      <c r="B101" s="41"/>
      <c r="C101" s="214" t="s">
        <v>205</v>
      </c>
      <c r="D101" s="214" t="s">
        <v>200</v>
      </c>
      <c r="E101" s="215" t="s">
        <v>4949</v>
      </c>
      <c r="F101" s="216" t="s">
        <v>4950</v>
      </c>
      <c r="G101" s="217" t="s">
        <v>4951</v>
      </c>
      <c r="H101" s="218">
        <v>120</v>
      </c>
      <c r="I101" s="219"/>
      <c r="J101" s="220">
        <f>ROUND(I101*H101,2)</f>
        <v>0</v>
      </c>
      <c r="K101" s="216" t="s">
        <v>19</v>
      </c>
      <c r="L101" s="46"/>
      <c r="M101" s="221" t="s">
        <v>19</v>
      </c>
      <c r="N101" s="222" t="s">
        <v>44</v>
      </c>
      <c r="O101" s="86"/>
      <c r="P101" s="223">
        <f>O101*H101</f>
        <v>0</v>
      </c>
      <c r="Q101" s="223">
        <v>0</v>
      </c>
      <c r="R101" s="223">
        <f>Q101*H101</f>
        <v>0</v>
      </c>
      <c r="S101" s="223">
        <v>0</v>
      </c>
      <c r="T101" s="224">
        <f>S101*H101</f>
        <v>0</v>
      </c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R101" s="225" t="s">
        <v>205</v>
      </c>
      <c r="AT101" s="225" t="s">
        <v>200</v>
      </c>
      <c r="AU101" s="225" t="s">
        <v>80</v>
      </c>
      <c r="AY101" s="19" t="s">
        <v>198</v>
      </c>
      <c r="BE101" s="226">
        <f>IF(N101="základní",J101,0)</f>
        <v>0</v>
      </c>
      <c r="BF101" s="226">
        <f>IF(N101="snížená",J101,0)</f>
        <v>0</v>
      </c>
      <c r="BG101" s="226">
        <f>IF(N101="zákl. přenesená",J101,0)</f>
        <v>0</v>
      </c>
      <c r="BH101" s="226">
        <f>IF(N101="sníž. přenesená",J101,0)</f>
        <v>0</v>
      </c>
      <c r="BI101" s="226">
        <f>IF(N101="nulová",J101,0)</f>
        <v>0</v>
      </c>
      <c r="BJ101" s="19" t="s">
        <v>80</v>
      </c>
      <c r="BK101" s="226">
        <f>ROUND(I101*H101,2)</f>
        <v>0</v>
      </c>
      <c r="BL101" s="19" t="s">
        <v>205</v>
      </c>
      <c r="BM101" s="225" t="s">
        <v>247</v>
      </c>
    </row>
    <row r="102" s="2" customFormat="1" ht="21.75" customHeight="1">
      <c r="A102" s="40"/>
      <c r="B102" s="41"/>
      <c r="C102" s="214" t="s">
        <v>224</v>
      </c>
      <c r="D102" s="214" t="s">
        <v>200</v>
      </c>
      <c r="E102" s="215" t="s">
        <v>4952</v>
      </c>
      <c r="F102" s="216" t="s">
        <v>4953</v>
      </c>
      <c r="G102" s="217" t="s">
        <v>4954</v>
      </c>
      <c r="H102" s="218">
        <v>10</v>
      </c>
      <c r="I102" s="219"/>
      <c r="J102" s="220">
        <f>ROUND(I102*H102,2)</f>
        <v>0</v>
      </c>
      <c r="K102" s="216" t="s">
        <v>19</v>
      </c>
      <c r="L102" s="46"/>
      <c r="M102" s="221" t="s">
        <v>19</v>
      </c>
      <c r="N102" s="222" t="s">
        <v>44</v>
      </c>
      <c r="O102" s="86"/>
      <c r="P102" s="223">
        <f>O102*H102</f>
        <v>0</v>
      </c>
      <c r="Q102" s="223">
        <v>0</v>
      </c>
      <c r="R102" s="223">
        <f>Q102*H102</f>
        <v>0</v>
      </c>
      <c r="S102" s="223">
        <v>0</v>
      </c>
      <c r="T102" s="224">
        <f>S102*H102</f>
        <v>0</v>
      </c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R102" s="225" t="s">
        <v>205</v>
      </c>
      <c r="AT102" s="225" t="s">
        <v>200</v>
      </c>
      <c r="AU102" s="225" t="s">
        <v>80</v>
      </c>
      <c r="AY102" s="19" t="s">
        <v>198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9" t="s">
        <v>80</v>
      </c>
      <c r="BK102" s="226">
        <f>ROUND(I102*H102,2)</f>
        <v>0</v>
      </c>
      <c r="BL102" s="19" t="s">
        <v>205</v>
      </c>
      <c r="BM102" s="225" t="s">
        <v>261</v>
      </c>
    </row>
    <row r="103" s="12" customFormat="1" ht="25.92" customHeight="1">
      <c r="A103" s="12"/>
      <c r="B103" s="198"/>
      <c r="C103" s="199"/>
      <c r="D103" s="200" t="s">
        <v>72</v>
      </c>
      <c r="E103" s="201" t="s">
        <v>285</v>
      </c>
      <c r="F103" s="201" t="s">
        <v>4549</v>
      </c>
      <c r="G103" s="199"/>
      <c r="H103" s="199"/>
      <c r="I103" s="202"/>
      <c r="J103" s="203">
        <f>BK103</f>
        <v>0</v>
      </c>
      <c r="K103" s="199"/>
      <c r="L103" s="204"/>
      <c r="M103" s="205"/>
      <c r="N103" s="206"/>
      <c r="O103" s="206"/>
      <c r="P103" s="207">
        <f>SUM(P104:P120)</f>
        <v>0</v>
      </c>
      <c r="Q103" s="206"/>
      <c r="R103" s="207">
        <f>SUM(R104:R120)</f>
        <v>0.39964970000000005</v>
      </c>
      <c r="S103" s="206"/>
      <c r="T103" s="208">
        <f>SUM(T104:T120)</f>
        <v>0</v>
      </c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R103" s="209" t="s">
        <v>80</v>
      </c>
      <c r="AT103" s="210" t="s">
        <v>72</v>
      </c>
      <c r="AU103" s="210" t="s">
        <v>73</v>
      </c>
      <c r="AY103" s="209" t="s">
        <v>198</v>
      </c>
      <c r="BK103" s="211">
        <f>SUM(BK104:BK120)</f>
        <v>0</v>
      </c>
    </row>
    <row r="104" s="2" customFormat="1" ht="21.75" customHeight="1">
      <c r="A104" s="40"/>
      <c r="B104" s="41"/>
      <c r="C104" s="214" t="s">
        <v>234</v>
      </c>
      <c r="D104" s="214" t="s">
        <v>200</v>
      </c>
      <c r="E104" s="215" t="s">
        <v>4550</v>
      </c>
      <c r="F104" s="216" t="s">
        <v>4551</v>
      </c>
      <c r="G104" s="217" t="s">
        <v>227</v>
      </c>
      <c r="H104" s="218">
        <v>158.15000000000001</v>
      </c>
      <c r="I104" s="219"/>
      <c r="J104" s="220">
        <f>ROUND(I104*H104,2)</f>
        <v>0</v>
      </c>
      <c r="K104" s="216" t="s">
        <v>19</v>
      </c>
      <c r="L104" s="46"/>
      <c r="M104" s="221" t="s">
        <v>19</v>
      </c>
      <c r="N104" s="222" t="s">
        <v>44</v>
      </c>
      <c r="O104" s="86"/>
      <c r="P104" s="223">
        <f>O104*H104</f>
        <v>0</v>
      </c>
      <c r="Q104" s="223">
        <v>0.0023500000000000001</v>
      </c>
      <c r="R104" s="223">
        <f>Q104*H104</f>
        <v>0.37165250000000005</v>
      </c>
      <c r="S104" s="223">
        <v>0</v>
      </c>
      <c r="T104" s="224">
        <f>S104*H104</f>
        <v>0</v>
      </c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R104" s="225" t="s">
        <v>205</v>
      </c>
      <c r="AT104" s="225" t="s">
        <v>200</v>
      </c>
      <c r="AU104" s="225" t="s">
        <v>80</v>
      </c>
      <c r="AY104" s="19" t="s">
        <v>198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9" t="s">
        <v>80</v>
      </c>
      <c r="BK104" s="226">
        <f>ROUND(I104*H104,2)</f>
        <v>0</v>
      </c>
      <c r="BL104" s="19" t="s">
        <v>205</v>
      </c>
      <c r="BM104" s="225" t="s">
        <v>279</v>
      </c>
    </row>
    <row r="105" s="13" customFormat="1">
      <c r="A105" s="13"/>
      <c r="B105" s="232"/>
      <c r="C105" s="233"/>
      <c r="D105" s="234" t="s">
        <v>218</v>
      </c>
      <c r="E105" s="235" t="s">
        <v>19</v>
      </c>
      <c r="F105" s="236" t="s">
        <v>4955</v>
      </c>
      <c r="G105" s="233"/>
      <c r="H105" s="237">
        <v>101.2</v>
      </c>
      <c r="I105" s="238"/>
      <c r="J105" s="233"/>
      <c r="K105" s="233"/>
      <c r="L105" s="239"/>
      <c r="M105" s="240"/>
      <c r="N105" s="241"/>
      <c r="O105" s="241"/>
      <c r="P105" s="241"/>
      <c r="Q105" s="241"/>
      <c r="R105" s="241"/>
      <c r="S105" s="241"/>
      <c r="T105" s="242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3" t="s">
        <v>218</v>
      </c>
      <c r="AU105" s="243" t="s">
        <v>80</v>
      </c>
      <c r="AV105" s="13" t="s">
        <v>82</v>
      </c>
      <c r="AW105" s="13" t="s">
        <v>35</v>
      </c>
      <c r="AX105" s="13" t="s">
        <v>73</v>
      </c>
      <c r="AY105" s="243" t="s">
        <v>198</v>
      </c>
    </row>
    <row r="106" s="13" customFormat="1">
      <c r="A106" s="13"/>
      <c r="B106" s="232"/>
      <c r="C106" s="233"/>
      <c r="D106" s="234" t="s">
        <v>218</v>
      </c>
      <c r="E106" s="235" t="s">
        <v>19</v>
      </c>
      <c r="F106" s="236" t="s">
        <v>4956</v>
      </c>
      <c r="G106" s="233"/>
      <c r="H106" s="237">
        <v>56.950000000000003</v>
      </c>
      <c r="I106" s="238"/>
      <c r="J106" s="233"/>
      <c r="K106" s="233"/>
      <c r="L106" s="239"/>
      <c r="M106" s="240"/>
      <c r="N106" s="241"/>
      <c r="O106" s="241"/>
      <c r="P106" s="241"/>
      <c r="Q106" s="241"/>
      <c r="R106" s="241"/>
      <c r="S106" s="241"/>
      <c r="T106" s="242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3" t="s">
        <v>218</v>
      </c>
      <c r="AU106" s="243" t="s">
        <v>80</v>
      </c>
      <c r="AV106" s="13" t="s">
        <v>82</v>
      </c>
      <c r="AW106" s="13" t="s">
        <v>35</v>
      </c>
      <c r="AX106" s="13" t="s">
        <v>73</v>
      </c>
      <c r="AY106" s="243" t="s">
        <v>198</v>
      </c>
    </row>
    <row r="107" s="14" customFormat="1">
      <c r="A107" s="14"/>
      <c r="B107" s="244"/>
      <c r="C107" s="245"/>
      <c r="D107" s="234" t="s">
        <v>218</v>
      </c>
      <c r="E107" s="246" t="s">
        <v>19</v>
      </c>
      <c r="F107" s="247" t="s">
        <v>233</v>
      </c>
      <c r="G107" s="245"/>
      <c r="H107" s="248">
        <v>158.15000000000001</v>
      </c>
      <c r="I107" s="249"/>
      <c r="J107" s="245"/>
      <c r="K107" s="245"/>
      <c r="L107" s="250"/>
      <c r="M107" s="251"/>
      <c r="N107" s="252"/>
      <c r="O107" s="252"/>
      <c r="P107" s="252"/>
      <c r="Q107" s="252"/>
      <c r="R107" s="252"/>
      <c r="S107" s="252"/>
      <c r="T107" s="253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T107" s="254" t="s">
        <v>218</v>
      </c>
      <c r="AU107" s="254" t="s">
        <v>80</v>
      </c>
      <c r="AV107" s="14" t="s">
        <v>205</v>
      </c>
      <c r="AW107" s="14" t="s">
        <v>35</v>
      </c>
      <c r="AX107" s="14" t="s">
        <v>80</v>
      </c>
      <c r="AY107" s="254" t="s">
        <v>198</v>
      </c>
    </row>
    <row r="108" s="2" customFormat="1" ht="16.5" customHeight="1">
      <c r="A108" s="40"/>
      <c r="B108" s="41"/>
      <c r="C108" s="214" t="s">
        <v>242</v>
      </c>
      <c r="D108" s="214" t="s">
        <v>200</v>
      </c>
      <c r="E108" s="215" t="s">
        <v>4912</v>
      </c>
      <c r="F108" s="216" t="s">
        <v>4913</v>
      </c>
      <c r="G108" s="217" t="s">
        <v>227</v>
      </c>
      <c r="H108" s="218">
        <v>44.439999999999998</v>
      </c>
      <c r="I108" s="219"/>
      <c r="J108" s="220">
        <f>ROUND(I108*H108,2)</f>
        <v>0</v>
      </c>
      <c r="K108" s="216" t="s">
        <v>19</v>
      </c>
      <c r="L108" s="46"/>
      <c r="M108" s="221" t="s">
        <v>19</v>
      </c>
      <c r="N108" s="222" t="s">
        <v>44</v>
      </c>
      <c r="O108" s="86"/>
      <c r="P108" s="223">
        <f>O108*H108</f>
        <v>0</v>
      </c>
      <c r="Q108" s="223">
        <v>0.00063000000000000003</v>
      </c>
      <c r="R108" s="223">
        <f>Q108*H108</f>
        <v>0.0279972</v>
      </c>
      <c r="S108" s="223">
        <v>0</v>
      </c>
      <c r="T108" s="224">
        <f>S108*H108</f>
        <v>0</v>
      </c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R108" s="225" t="s">
        <v>205</v>
      </c>
      <c r="AT108" s="225" t="s">
        <v>200</v>
      </c>
      <c r="AU108" s="225" t="s">
        <v>80</v>
      </c>
      <c r="AY108" s="19" t="s">
        <v>198</v>
      </c>
      <c r="BE108" s="226">
        <f>IF(N108="základní",J108,0)</f>
        <v>0</v>
      </c>
      <c r="BF108" s="226">
        <f>IF(N108="snížená",J108,0)</f>
        <v>0</v>
      </c>
      <c r="BG108" s="226">
        <f>IF(N108="zákl. přenesená",J108,0)</f>
        <v>0</v>
      </c>
      <c r="BH108" s="226">
        <f>IF(N108="sníž. přenesená",J108,0)</f>
        <v>0</v>
      </c>
      <c r="BI108" s="226">
        <f>IF(N108="nulová",J108,0)</f>
        <v>0</v>
      </c>
      <c r="BJ108" s="19" t="s">
        <v>80</v>
      </c>
      <c r="BK108" s="226">
        <f>ROUND(I108*H108,2)</f>
        <v>0</v>
      </c>
      <c r="BL108" s="19" t="s">
        <v>205</v>
      </c>
      <c r="BM108" s="225" t="s">
        <v>293</v>
      </c>
    </row>
    <row r="109" s="13" customFormat="1">
      <c r="A109" s="13"/>
      <c r="B109" s="232"/>
      <c r="C109" s="233"/>
      <c r="D109" s="234" t="s">
        <v>218</v>
      </c>
      <c r="E109" s="235" t="s">
        <v>19</v>
      </c>
      <c r="F109" s="236" t="s">
        <v>4957</v>
      </c>
      <c r="G109" s="233"/>
      <c r="H109" s="237">
        <v>44.439999999999998</v>
      </c>
      <c r="I109" s="238"/>
      <c r="J109" s="233"/>
      <c r="K109" s="233"/>
      <c r="L109" s="239"/>
      <c r="M109" s="240"/>
      <c r="N109" s="241"/>
      <c r="O109" s="241"/>
      <c r="P109" s="241"/>
      <c r="Q109" s="241"/>
      <c r="R109" s="241"/>
      <c r="S109" s="241"/>
      <c r="T109" s="242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3" t="s">
        <v>218</v>
      </c>
      <c r="AU109" s="243" t="s">
        <v>80</v>
      </c>
      <c r="AV109" s="13" t="s">
        <v>82</v>
      </c>
      <c r="AW109" s="13" t="s">
        <v>35</v>
      </c>
      <c r="AX109" s="13" t="s">
        <v>73</v>
      </c>
      <c r="AY109" s="243" t="s">
        <v>198</v>
      </c>
    </row>
    <row r="110" s="14" customFormat="1">
      <c r="A110" s="14"/>
      <c r="B110" s="244"/>
      <c r="C110" s="245"/>
      <c r="D110" s="234" t="s">
        <v>218</v>
      </c>
      <c r="E110" s="246" t="s">
        <v>19</v>
      </c>
      <c r="F110" s="247" t="s">
        <v>233</v>
      </c>
      <c r="G110" s="245"/>
      <c r="H110" s="248">
        <v>44.439999999999998</v>
      </c>
      <c r="I110" s="249"/>
      <c r="J110" s="245"/>
      <c r="K110" s="245"/>
      <c r="L110" s="250"/>
      <c r="M110" s="251"/>
      <c r="N110" s="252"/>
      <c r="O110" s="252"/>
      <c r="P110" s="252"/>
      <c r="Q110" s="252"/>
      <c r="R110" s="252"/>
      <c r="S110" s="252"/>
      <c r="T110" s="253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T110" s="254" t="s">
        <v>218</v>
      </c>
      <c r="AU110" s="254" t="s">
        <v>80</v>
      </c>
      <c r="AV110" s="14" t="s">
        <v>205</v>
      </c>
      <c r="AW110" s="14" t="s">
        <v>35</v>
      </c>
      <c r="AX110" s="14" t="s">
        <v>80</v>
      </c>
      <c r="AY110" s="254" t="s">
        <v>198</v>
      </c>
    </row>
    <row r="111" s="2" customFormat="1" ht="21.75" customHeight="1">
      <c r="A111" s="40"/>
      <c r="B111" s="41"/>
      <c r="C111" s="214" t="s">
        <v>247</v>
      </c>
      <c r="D111" s="214" t="s">
        <v>200</v>
      </c>
      <c r="E111" s="215" t="s">
        <v>4555</v>
      </c>
      <c r="F111" s="216" t="s">
        <v>4916</v>
      </c>
      <c r="G111" s="217" t="s">
        <v>227</v>
      </c>
      <c r="H111" s="218">
        <v>101.295</v>
      </c>
      <c r="I111" s="219"/>
      <c r="J111" s="220">
        <f>ROUND(I111*H111,2)</f>
        <v>0</v>
      </c>
      <c r="K111" s="216" t="s">
        <v>19</v>
      </c>
      <c r="L111" s="46"/>
      <c r="M111" s="221" t="s">
        <v>19</v>
      </c>
      <c r="N111" s="222" t="s">
        <v>44</v>
      </c>
      <c r="O111" s="86"/>
      <c r="P111" s="223">
        <f>O111*H111</f>
        <v>0</v>
      </c>
      <c r="Q111" s="223">
        <v>0</v>
      </c>
      <c r="R111" s="223">
        <f>Q111*H111</f>
        <v>0</v>
      </c>
      <c r="S111" s="223">
        <v>0</v>
      </c>
      <c r="T111" s="224">
        <f>S111*H111</f>
        <v>0</v>
      </c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R111" s="225" t="s">
        <v>205</v>
      </c>
      <c r="AT111" s="225" t="s">
        <v>200</v>
      </c>
      <c r="AU111" s="225" t="s">
        <v>80</v>
      </c>
      <c r="AY111" s="19" t="s">
        <v>198</v>
      </c>
      <c r="BE111" s="226">
        <f>IF(N111="základní",J111,0)</f>
        <v>0</v>
      </c>
      <c r="BF111" s="226">
        <f>IF(N111="snížená",J111,0)</f>
        <v>0</v>
      </c>
      <c r="BG111" s="226">
        <f>IF(N111="zákl. přenesená",J111,0)</f>
        <v>0</v>
      </c>
      <c r="BH111" s="226">
        <f>IF(N111="sníž. přenesená",J111,0)</f>
        <v>0</v>
      </c>
      <c r="BI111" s="226">
        <f>IF(N111="nulová",J111,0)</f>
        <v>0</v>
      </c>
      <c r="BJ111" s="19" t="s">
        <v>80</v>
      </c>
      <c r="BK111" s="226">
        <f>ROUND(I111*H111,2)</f>
        <v>0</v>
      </c>
      <c r="BL111" s="19" t="s">
        <v>205</v>
      </c>
      <c r="BM111" s="225" t="s">
        <v>302</v>
      </c>
    </row>
    <row r="112" s="13" customFormat="1">
      <c r="A112" s="13"/>
      <c r="B112" s="232"/>
      <c r="C112" s="233"/>
      <c r="D112" s="234" t="s">
        <v>218</v>
      </c>
      <c r="E112" s="235" t="s">
        <v>19</v>
      </c>
      <c r="F112" s="236" t="s">
        <v>4958</v>
      </c>
      <c r="G112" s="233"/>
      <c r="H112" s="237">
        <v>50.600000000000001</v>
      </c>
      <c r="I112" s="238"/>
      <c r="J112" s="233"/>
      <c r="K112" s="233"/>
      <c r="L112" s="239"/>
      <c r="M112" s="240"/>
      <c r="N112" s="241"/>
      <c r="O112" s="241"/>
      <c r="P112" s="241"/>
      <c r="Q112" s="241"/>
      <c r="R112" s="241"/>
      <c r="S112" s="241"/>
      <c r="T112" s="242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3" t="s">
        <v>218</v>
      </c>
      <c r="AU112" s="243" t="s">
        <v>80</v>
      </c>
      <c r="AV112" s="13" t="s">
        <v>82</v>
      </c>
      <c r="AW112" s="13" t="s">
        <v>35</v>
      </c>
      <c r="AX112" s="13" t="s">
        <v>73</v>
      </c>
      <c r="AY112" s="243" t="s">
        <v>198</v>
      </c>
    </row>
    <row r="113" s="13" customFormat="1">
      <c r="A113" s="13"/>
      <c r="B113" s="232"/>
      <c r="C113" s="233"/>
      <c r="D113" s="234" t="s">
        <v>218</v>
      </c>
      <c r="E113" s="235" t="s">
        <v>19</v>
      </c>
      <c r="F113" s="236" t="s">
        <v>4959</v>
      </c>
      <c r="G113" s="233"/>
      <c r="H113" s="237">
        <v>28.475000000000001</v>
      </c>
      <c r="I113" s="238"/>
      <c r="J113" s="233"/>
      <c r="K113" s="233"/>
      <c r="L113" s="239"/>
      <c r="M113" s="240"/>
      <c r="N113" s="241"/>
      <c r="O113" s="241"/>
      <c r="P113" s="241"/>
      <c r="Q113" s="241"/>
      <c r="R113" s="241"/>
      <c r="S113" s="241"/>
      <c r="T113" s="242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3" t="s">
        <v>218</v>
      </c>
      <c r="AU113" s="243" t="s">
        <v>80</v>
      </c>
      <c r="AV113" s="13" t="s">
        <v>82</v>
      </c>
      <c r="AW113" s="13" t="s">
        <v>35</v>
      </c>
      <c r="AX113" s="13" t="s">
        <v>73</v>
      </c>
      <c r="AY113" s="243" t="s">
        <v>198</v>
      </c>
    </row>
    <row r="114" s="13" customFormat="1">
      <c r="A114" s="13"/>
      <c r="B114" s="232"/>
      <c r="C114" s="233"/>
      <c r="D114" s="234" t="s">
        <v>218</v>
      </c>
      <c r="E114" s="235" t="s">
        <v>19</v>
      </c>
      <c r="F114" s="236" t="s">
        <v>4960</v>
      </c>
      <c r="G114" s="233"/>
      <c r="H114" s="237">
        <v>22.219999999999999</v>
      </c>
      <c r="I114" s="238"/>
      <c r="J114" s="233"/>
      <c r="K114" s="233"/>
      <c r="L114" s="239"/>
      <c r="M114" s="240"/>
      <c r="N114" s="241"/>
      <c r="O114" s="241"/>
      <c r="P114" s="241"/>
      <c r="Q114" s="241"/>
      <c r="R114" s="241"/>
      <c r="S114" s="241"/>
      <c r="T114" s="242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3" t="s">
        <v>218</v>
      </c>
      <c r="AU114" s="243" t="s">
        <v>80</v>
      </c>
      <c r="AV114" s="13" t="s">
        <v>82</v>
      </c>
      <c r="AW114" s="13" t="s">
        <v>35</v>
      </c>
      <c r="AX114" s="13" t="s">
        <v>73</v>
      </c>
      <c r="AY114" s="243" t="s">
        <v>198</v>
      </c>
    </row>
    <row r="115" s="14" customFormat="1">
      <c r="A115" s="14"/>
      <c r="B115" s="244"/>
      <c r="C115" s="245"/>
      <c r="D115" s="234" t="s">
        <v>218</v>
      </c>
      <c r="E115" s="246" t="s">
        <v>19</v>
      </c>
      <c r="F115" s="247" t="s">
        <v>233</v>
      </c>
      <c r="G115" s="245"/>
      <c r="H115" s="248">
        <v>101.295</v>
      </c>
      <c r="I115" s="249"/>
      <c r="J115" s="245"/>
      <c r="K115" s="245"/>
      <c r="L115" s="250"/>
      <c r="M115" s="251"/>
      <c r="N115" s="252"/>
      <c r="O115" s="252"/>
      <c r="P115" s="252"/>
      <c r="Q115" s="252"/>
      <c r="R115" s="252"/>
      <c r="S115" s="252"/>
      <c r="T115" s="253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4" t="s">
        <v>218</v>
      </c>
      <c r="AU115" s="254" t="s">
        <v>80</v>
      </c>
      <c r="AV115" s="14" t="s">
        <v>205</v>
      </c>
      <c r="AW115" s="14" t="s">
        <v>35</v>
      </c>
      <c r="AX115" s="14" t="s">
        <v>80</v>
      </c>
      <c r="AY115" s="254" t="s">
        <v>198</v>
      </c>
    </row>
    <row r="116" s="2" customFormat="1" ht="21.75" customHeight="1">
      <c r="A116" s="40"/>
      <c r="B116" s="41"/>
      <c r="C116" s="214" t="s">
        <v>254</v>
      </c>
      <c r="D116" s="214" t="s">
        <v>200</v>
      </c>
      <c r="E116" s="215" t="s">
        <v>4560</v>
      </c>
      <c r="F116" s="216" t="s">
        <v>4919</v>
      </c>
      <c r="G116" s="217" t="s">
        <v>227</v>
      </c>
      <c r="H116" s="218">
        <v>101.295</v>
      </c>
      <c r="I116" s="219"/>
      <c r="J116" s="220">
        <f>ROUND(I116*H116,2)</f>
        <v>0</v>
      </c>
      <c r="K116" s="216" t="s">
        <v>19</v>
      </c>
      <c r="L116" s="46"/>
      <c r="M116" s="221" t="s">
        <v>19</v>
      </c>
      <c r="N116" s="222" t="s">
        <v>44</v>
      </c>
      <c r="O116" s="86"/>
      <c r="P116" s="223">
        <f>O116*H116</f>
        <v>0</v>
      </c>
      <c r="Q116" s="223">
        <v>0</v>
      </c>
      <c r="R116" s="223">
        <f>Q116*H116</f>
        <v>0</v>
      </c>
      <c r="S116" s="223">
        <v>0</v>
      </c>
      <c r="T116" s="224">
        <f>S116*H116</f>
        <v>0</v>
      </c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R116" s="225" t="s">
        <v>205</v>
      </c>
      <c r="AT116" s="225" t="s">
        <v>200</v>
      </c>
      <c r="AU116" s="225" t="s">
        <v>80</v>
      </c>
      <c r="AY116" s="19" t="s">
        <v>198</v>
      </c>
      <c r="BE116" s="226">
        <f>IF(N116="základní",J116,0)</f>
        <v>0</v>
      </c>
      <c r="BF116" s="226">
        <f>IF(N116="snížená",J116,0)</f>
        <v>0</v>
      </c>
      <c r="BG116" s="226">
        <f>IF(N116="zákl. přenesená",J116,0)</f>
        <v>0</v>
      </c>
      <c r="BH116" s="226">
        <f>IF(N116="sníž. přenesená",J116,0)</f>
        <v>0</v>
      </c>
      <c r="BI116" s="226">
        <f>IF(N116="nulová",J116,0)</f>
        <v>0</v>
      </c>
      <c r="BJ116" s="19" t="s">
        <v>80</v>
      </c>
      <c r="BK116" s="226">
        <f>ROUND(I116*H116,2)</f>
        <v>0</v>
      </c>
      <c r="BL116" s="19" t="s">
        <v>205</v>
      </c>
      <c r="BM116" s="225" t="s">
        <v>315</v>
      </c>
    </row>
    <row r="117" s="13" customFormat="1">
      <c r="A117" s="13"/>
      <c r="B117" s="232"/>
      <c r="C117" s="233"/>
      <c r="D117" s="234" t="s">
        <v>218</v>
      </c>
      <c r="E117" s="235" t="s">
        <v>19</v>
      </c>
      <c r="F117" s="236" t="s">
        <v>4958</v>
      </c>
      <c r="G117" s="233"/>
      <c r="H117" s="237">
        <v>50.600000000000001</v>
      </c>
      <c r="I117" s="238"/>
      <c r="J117" s="233"/>
      <c r="K117" s="233"/>
      <c r="L117" s="239"/>
      <c r="M117" s="240"/>
      <c r="N117" s="241"/>
      <c r="O117" s="241"/>
      <c r="P117" s="241"/>
      <c r="Q117" s="241"/>
      <c r="R117" s="241"/>
      <c r="S117" s="241"/>
      <c r="T117" s="242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3" t="s">
        <v>218</v>
      </c>
      <c r="AU117" s="243" t="s">
        <v>80</v>
      </c>
      <c r="AV117" s="13" t="s">
        <v>82</v>
      </c>
      <c r="AW117" s="13" t="s">
        <v>35</v>
      </c>
      <c r="AX117" s="13" t="s">
        <v>73</v>
      </c>
      <c r="AY117" s="243" t="s">
        <v>198</v>
      </c>
    </row>
    <row r="118" s="13" customFormat="1">
      <c r="A118" s="13"/>
      <c r="B118" s="232"/>
      <c r="C118" s="233"/>
      <c r="D118" s="234" t="s">
        <v>218</v>
      </c>
      <c r="E118" s="235" t="s">
        <v>19</v>
      </c>
      <c r="F118" s="236" t="s">
        <v>4959</v>
      </c>
      <c r="G118" s="233"/>
      <c r="H118" s="237">
        <v>28.475000000000001</v>
      </c>
      <c r="I118" s="238"/>
      <c r="J118" s="233"/>
      <c r="K118" s="233"/>
      <c r="L118" s="239"/>
      <c r="M118" s="240"/>
      <c r="N118" s="241"/>
      <c r="O118" s="241"/>
      <c r="P118" s="241"/>
      <c r="Q118" s="241"/>
      <c r="R118" s="241"/>
      <c r="S118" s="241"/>
      <c r="T118" s="242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3" t="s">
        <v>218</v>
      </c>
      <c r="AU118" s="243" t="s">
        <v>80</v>
      </c>
      <c r="AV118" s="13" t="s">
        <v>82</v>
      </c>
      <c r="AW118" s="13" t="s">
        <v>35</v>
      </c>
      <c r="AX118" s="13" t="s">
        <v>73</v>
      </c>
      <c r="AY118" s="243" t="s">
        <v>198</v>
      </c>
    </row>
    <row r="119" s="13" customFormat="1">
      <c r="A119" s="13"/>
      <c r="B119" s="232"/>
      <c r="C119" s="233"/>
      <c r="D119" s="234" t="s">
        <v>218</v>
      </c>
      <c r="E119" s="235" t="s">
        <v>19</v>
      </c>
      <c r="F119" s="236" t="s">
        <v>4960</v>
      </c>
      <c r="G119" s="233"/>
      <c r="H119" s="237">
        <v>22.219999999999999</v>
      </c>
      <c r="I119" s="238"/>
      <c r="J119" s="233"/>
      <c r="K119" s="233"/>
      <c r="L119" s="239"/>
      <c r="M119" s="240"/>
      <c r="N119" s="241"/>
      <c r="O119" s="241"/>
      <c r="P119" s="241"/>
      <c r="Q119" s="241"/>
      <c r="R119" s="241"/>
      <c r="S119" s="241"/>
      <c r="T119" s="242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3" t="s">
        <v>218</v>
      </c>
      <c r="AU119" s="243" t="s">
        <v>80</v>
      </c>
      <c r="AV119" s="13" t="s">
        <v>82</v>
      </c>
      <c r="AW119" s="13" t="s">
        <v>35</v>
      </c>
      <c r="AX119" s="13" t="s">
        <v>73</v>
      </c>
      <c r="AY119" s="243" t="s">
        <v>198</v>
      </c>
    </row>
    <row r="120" s="14" customFormat="1">
      <c r="A120" s="14"/>
      <c r="B120" s="244"/>
      <c r="C120" s="245"/>
      <c r="D120" s="234" t="s">
        <v>218</v>
      </c>
      <c r="E120" s="246" t="s">
        <v>19</v>
      </c>
      <c r="F120" s="247" t="s">
        <v>233</v>
      </c>
      <c r="G120" s="245"/>
      <c r="H120" s="248">
        <v>101.295</v>
      </c>
      <c r="I120" s="249"/>
      <c r="J120" s="245"/>
      <c r="K120" s="245"/>
      <c r="L120" s="250"/>
      <c r="M120" s="251"/>
      <c r="N120" s="252"/>
      <c r="O120" s="252"/>
      <c r="P120" s="252"/>
      <c r="Q120" s="252"/>
      <c r="R120" s="252"/>
      <c r="S120" s="252"/>
      <c r="T120" s="253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4" t="s">
        <v>218</v>
      </c>
      <c r="AU120" s="254" t="s">
        <v>80</v>
      </c>
      <c r="AV120" s="14" t="s">
        <v>205</v>
      </c>
      <c r="AW120" s="14" t="s">
        <v>35</v>
      </c>
      <c r="AX120" s="14" t="s">
        <v>80</v>
      </c>
      <c r="AY120" s="254" t="s">
        <v>198</v>
      </c>
    </row>
    <row r="121" s="12" customFormat="1" ht="25.92" customHeight="1">
      <c r="A121" s="12"/>
      <c r="B121" s="198"/>
      <c r="C121" s="199"/>
      <c r="D121" s="200" t="s">
        <v>72</v>
      </c>
      <c r="E121" s="201" t="s">
        <v>302</v>
      </c>
      <c r="F121" s="201" t="s">
        <v>4562</v>
      </c>
      <c r="G121" s="199"/>
      <c r="H121" s="199"/>
      <c r="I121" s="202"/>
      <c r="J121" s="203">
        <f>BK121</f>
        <v>0</v>
      </c>
      <c r="K121" s="199"/>
      <c r="L121" s="204"/>
      <c r="M121" s="205"/>
      <c r="N121" s="206"/>
      <c r="O121" s="206"/>
      <c r="P121" s="207">
        <f>SUM(P122:P141)</f>
        <v>0</v>
      </c>
      <c r="Q121" s="206"/>
      <c r="R121" s="207">
        <f>SUM(R122:R141)</f>
        <v>0</v>
      </c>
      <c r="S121" s="206"/>
      <c r="T121" s="208">
        <f>SUM(T122:T141)</f>
        <v>0</v>
      </c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R121" s="209" t="s">
        <v>80</v>
      </c>
      <c r="AT121" s="210" t="s">
        <v>72</v>
      </c>
      <c r="AU121" s="210" t="s">
        <v>73</v>
      </c>
      <c r="AY121" s="209" t="s">
        <v>198</v>
      </c>
      <c r="BK121" s="211">
        <f>SUM(BK122:BK141)</f>
        <v>0</v>
      </c>
    </row>
    <row r="122" s="2" customFormat="1" ht="16.5" customHeight="1">
      <c r="A122" s="40"/>
      <c r="B122" s="41"/>
      <c r="C122" s="214" t="s">
        <v>261</v>
      </c>
      <c r="D122" s="214" t="s">
        <v>200</v>
      </c>
      <c r="E122" s="215" t="s">
        <v>4563</v>
      </c>
      <c r="F122" s="216" t="s">
        <v>4564</v>
      </c>
      <c r="G122" s="217" t="s">
        <v>227</v>
      </c>
      <c r="H122" s="218">
        <v>191.50999999999999</v>
      </c>
      <c r="I122" s="219"/>
      <c r="J122" s="220">
        <f>ROUND(I122*H122,2)</f>
        <v>0</v>
      </c>
      <c r="K122" s="216" t="s">
        <v>19</v>
      </c>
      <c r="L122" s="46"/>
      <c r="M122" s="221" t="s">
        <v>19</v>
      </c>
      <c r="N122" s="222" t="s">
        <v>44</v>
      </c>
      <c r="O122" s="86"/>
      <c r="P122" s="223">
        <f>O122*H122</f>
        <v>0</v>
      </c>
      <c r="Q122" s="223">
        <v>0</v>
      </c>
      <c r="R122" s="223">
        <f>Q122*H122</f>
        <v>0</v>
      </c>
      <c r="S122" s="223">
        <v>0</v>
      </c>
      <c r="T122" s="224">
        <f>S122*H122</f>
        <v>0</v>
      </c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R122" s="225" t="s">
        <v>205</v>
      </c>
      <c r="AT122" s="225" t="s">
        <v>200</v>
      </c>
      <c r="AU122" s="225" t="s">
        <v>80</v>
      </c>
      <c r="AY122" s="19" t="s">
        <v>198</v>
      </c>
      <c r="BE122" s="226">
        <f>IF(N122="základní",J122,0)</f>
        <v>0</v>
      </c>
      <c r="BF122" s="226">
        <f>IF(N122="snížená",J122,0)</f>
        <v>0</v>
      </c>
      <c r="BG122" s="226">
        <f>IF(N122="zákl. přenesená",J122,0)</f>
        <v>0</v>
      </c>
      <c r="BH122" s="226">
        <f>IF(N122="sníž. přenesená",J122,0)</f>
        <v>0</v>
      </c>
      <c r="BI122" s="226">
        <f>IF(N122="nulová",J122,0)</f>
        <v>0</v>
      </c>
      <c r="BJ122" s="19" t="s">
        <v>80</v>
      </c>
      <c r="BK122" s="226">
        <f>ROUND(I122*H122,2)</f>
        <v>0</v>
      </c>
      <c r="BL122" s="19" t="s">
        <v>205</v>
      </c>
      <c r="BM122" s="225" t="s">
        <v>327</v>
      </c>
    </row>
    <row r="123" s="13" customFormat="1">
      <c r="A123" s="13"/>
      <c r="B123" s="232"/>
      <c r="C123" s="233"/>
      <c r="D123" s="234" t="s">
        <v>218</v>
      </c>
      <c r="E123" s="235" t="s">
        <v>19</v>
      </c>
      <c r="F123" s="236" t="s">
        <v>4955</v>
      </c>
      <c r="G123" s="233"/>
      <c r="H123" s="237">
        <v>101.2</v>
      </c>
      <c r="I123" s="238"/>
      <c r="J123" s="233"/>
      <c r="K123" s="233"/>
      <c r="L123" s="239"/>
      <c r="M123" s="240"/>
      <c r="N123" s="241"/>
      <c r="O123" s="241"/>
      <c r="P123" s="241"/>
      <c r="Q123" s="241"/>
      <c r="R123" s="241"/>
      <c r="S123" s="241"/>
      <c r="T123" s="242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3" t="s">
        <v>218</v>
      </c>
      <c r="AU123" s="243" t="s">
        <v>80</v>
      </c>
      <c r="AV123" s="13" t="s">
        <v>82</v>
      </c>
      <c r="AW123" s="13" t="s">
        <v>35</v>
      </c>
      <c r="AX123" s="13" t="s">
        <v>73</v>
      </c>
      <c r="AY123" s="243" t="s">
        <v>198</v>
      </c>
    </row>
    <row r="124" s="13" customFormat="1">
      <c r="A124" s="13"/>
      <c r="B124" s="232"/>
      <c r="C124" s="233"/>
      <c r="D124" s="234" t="s">
        <v>218</v>
      </c>
      <c r="E124" s="235" t="s">
        <v>19</v>
      </c>
      <c r="F124" s="236" t="s">
        <v>4956</v>
      </c>
      <c r="G124" s="233"/>
      <c r="H124" s="237">
        <v>56.950000000000003</v>
      </c>
      <c r="I124" s="238"/>
      <c r="J124" s="233"/>
      <c r="K124" s="233"/>
      <c r="L124" s="239"/>
      <c r="M124" s="240"/>
      <c r="N124" s="241"/>
      <c r="O124" s="241"/>
      <c r="P124" s="241"/>
      <c r="Q124" s="241"/>
      <c r="R124" s="241"/>
      <c r="S124" s="241"/>
      <c r="T124" s="242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3" t="s">
        <v>218</v>
      </c>
      <c r="AU124" s="243" t="s">
        <v>80</v>
      </c>
      <c r="AV124" s="13" t="s">
        <v>82</v>
      </c>
      <c r="AW124" s="13" t="s">
        <v>35</v>
      </c>
      <c r="AX124" s="13" t="s">
        <v>73</v>
      </c>
      <c r="AY124" s="243" t="s">
        <v>198</v>
      </c>
    </row>
    <row r="125" s="13" customFormat="1">
      <c r="A125" s="13"/>
      <c r="B125" s="232"/>
      <c r="C125" s="233"/>
      <c r="D125" s="234" t="s">
        <v>218</v>
      </c>
      <c r="E125" s="235" t="s">
        <v>19</v>
      </c>
      <c r="F125" s="236" t="s">
        <v>4961</v>
      </c>
      <c r="G125" s="233"/>
      <c r="H125" s="237">
        <v>33.359999999999999</v>
      </c>
      <c r="I125" s="238"/>
      <c r="J125" s="233"/>
      <c r="K125" s="233"/>
      <c r="L125" s="239"/>
      <c r="M125" s="240"/>
      <c r="N125" s="241"/>
      <c r="O125" s="241"/>
      <c r="P125" s="241"/>
      <c r="Q125" s="241"/>
      <c r="R125" s="241"/>
      <c r="S125" s="241"/>
      <c r="T125" s="242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3" t="s">
        <v>218</v>
      </c>
      <c r="AU125" s="243" t="s">
        <v>80</v>
      </c>
      <c r="AV125" s="13" t="s">
        <v>82</v>
      </c>
      <c r="AW125" s="13" t="s">
        <v>35</v>
      </c>
      <c r="AX125" s="13" t="s">
        <v>73</v>
      </c>
      <c r="AY125" s="243" t="s">
        <v>198</v>
      </c>
    </row>
    <row r="126" s="14" customFormat="1">
      <c r="A126" s="14"/>
      <c r="B126" s="244"/>
      <c r="C126" s="245"/>
      <c r="D126" s="234" t="s">
        <v>218</v>
      </c>
      <c r="E126" s="246" t="s">
        <v>19</v>
      </c>
      <c r="F126" s="247" t="s">
        <v>233</v>
      </c>
      <c r="G126" s="245"/>
      <c r="H126" s="248">
        <v>191.50999999999999</v>
      </c>
      <c r="I126" s="249"/>
      <c r="J126" s="245"/>
      <c r="K126" s="245"/>
      <c r="L126" s="250"/>
      <c r="M126" s="251"/>
      <c r="N126" s="252"/>
      <c r="O126" s="252"/>
      <c r="P126" s="252"/>
      <c r="Q126" s="252"/>
      <c r="R126" s="252"/>
      <c r="S126" s="252"/>
      <c r="T126" s="253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4" t="s">
        <v>218</v>
      </c>
      <c r="AU126" s="254" t="s">
        <v>80</v>
      </c>
      <c r="AV126" s="14" t="s">
        <v>205</v>
      </c>
      <c r="AW126" s="14" t="s">
        <v>35</v>
      </c>
      <c r="AX126" s="14" t="s">
        <v>80</v>
      </c>
      <c r="AY126" s="254" t="s">
        <v>198</v>
      </c>
    </row>
    <row r="127" s="2" customFormat="1" ht="16.5" customHeight="1">
      <c r="A127" s="40"/>
      <c r="B127" s="41"/>
      <c r="C127" s="214" t="s">
        <v>269</v>
      </c>
      <c r="D127" s="214" t="s">
        <v>200</v>
      </c>
      <c r="E127" s="215" t="s">
        <v>4962</v>
      </c>
      <c r="F127" s="216" t="s">
        <v>4924</v>
      </c>
      <c r="G127" s="217" t="s">
        <v>227</v>
      </c>
      <c r="H127" s="218">
        <v>11.08</v>
      </c>
      <c r="I127" s="219"/>
      <c r="J127" s="220">
        <f>ROUND(I127*H127,2)</f>
        <v>0</v>
      </c>
      <c r="K127" s="216" t="s">
        <v>19</v>
      </c>
      <c r="L127" s="46"/>
      <c r="M127" s="221" t="s">
        <v>19</v>
      </c>
      <c r="N127" s="222" t="s">
        <v>44</v>
      </c>
      <c r="O127" s="86"/>
      <c r="P127" s="223">
        <f>O127*H127</f>
        <v>0</v>
      </c>
      <c r="Q127" s="223">
        <v>0</v>
      </c>
      <c r="R127" s="223">
        <f>Q127*H127</f>
        <v>0</v>
      </c>
      <c r="S127" s="223">
        <v>0</v>
      </c>
      <c r="T127" s="224">
        <f>S127*H127</f>
        <v>0</v>
      </c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R127" s="225" t="s">
        <v>205</v>
      </c>
      <c r="AT127" s="225" t="s">
        <v>200</v>
      </c>
      <c r="AU127" s="225" t="s">
        <v>80</v>
      </c>
      <c r="AY127" s="19" t="s">
        <v>198</v>
      </c>
      <c r="BE127" s="226">
        <f>IF(N127="základní",J127,0)</f>
        <v>0</v>
      </c>
      <c r="BF127" s="226">
        <f>IF(N127="snížená",J127,0)</f>
        <v>0</v>
      </c>
      <c r="BG127" s="226">
        <f>IF(N127="zákl. přenesená",J127,0)</f>
        <v>0</v>
      </c>
      <c r="BH127" s="226">
        <f>IF(N127="sníž. přenesená",J127,0)</f>
        <v>0</v>
      </c>
      <c r="BI127" s="226">
        <f>IF(N127="nulová",J127,0)</f>
        <v>0</v>
      </c>
      <c r="BJ127" s="19" t="s">
        <v>80</v>
      </c>
      <c r="BK127" s="226">
        <f>ROUND(I127*H127,2)</f>
        <v>0</v>
      </c>
      <c r="BL127" s="19" t="s">
        <v>205</v>
      </c>
      <c r="BM127" s="225" t="s">
        <v>341</v>
      </c>
    </row>
    <row r="128" s="13" customFormat="1">
      <c r="A128" s="13"/>
      <c r="B128" s="232"/>
      <c r="C128" s="233"/>
      <c r="D128" s="234" t="s">
        <v>218</v>
      </c>
      <c r="E128" s="235" t="s">
        <v>19</v>
      </c>
      <c r="F128" s="236" t="s">
        <v>4963</v>
      </c>
      <c r="G128" s="233"/>
      <c r="H128" s="237">
        <v>11.08</v>
      </c>
      <c r="I128" s="238"/>
      <c r="J128" s="233"/>
      <c r="K128" s="233"/>
      <c r="L128" s="239"/>
      <c r="M128" s="240"/>
      <c r="N128" s="241"/>
      <c r="O128" s="241"/>
      <c r="P128" s="241"/>
      <c r="Q128" s="241"/>
      <c r="R128" s="241"/>
      <c r="S128" s="241"/>
      <c r="T128" s="242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3" t="s">
        <v>218</v>
      </c>
      <c r="AU128" s="243" t="s">
        <v>80</v>
      </c>
      <c r="AV128" s="13" t="s">
        <v>82</v>
      </c>
      <c r="AW128" s="13" t="s">
        <v>35</v>
      </c>
      <c r="AX128" s="13" t="s">
        <v>73</v>
      </c>
      <c r="AY128" s="243" t="s">
        <v>198</v>
      </c>
    </row>
    <row r="129" s="14" customFormat="1">
      <c r="A129" s="14"/>
      <c r="B129" s="244"/>
      <c r="C129" s="245"/>
      <c r="D129" s="234" t="s">
        <v>218</v>
      </c>
      <c r="E129" s="246" t="s">
        <v>19</v>
      </c>
      <c r="F129" s="247" t="s">
        <v>233</v>
      </c>
      <c r="G129" s="245"/>
      <c r="H129" s="248">
        <v>11.08</v>
      </c>
      <c r="I129" s="249"/>
      <c r="J129" s="245"/>
      <c r="K129" s="245"/>
      <c r="L129" s="250"/>
      <c r="M129" s="251"/>
      <c r="N129" s="252"/>
      <c r="O129" s="252"/>
      <c r="P129" s="252"/>
      <c r="Q129" s="252"/>
      <c r="R129" s="252"/>
      <c r="S129" s="252"/>
      <c r="T129" s="253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4" t="s">
        <v>218</v>
      </c>
      <c r="AU129" s="254" t="s">
        <v>80</v>
      </c>
      <c r="AV129" s="14" t="s">
        <v>205</v>
      </c>
      <c r="AW129" s="14" t="s">
        <v>35</v>
      </c>
      <c r="AX129" s="14" t="s">
        <v>80</v>
      </c>
      <c r="AY129" s="254" t="s">
        <v>198</v>
      </c>
    </row>
    <row r="130" s="2" customFormat="1" ht="21.75" customHeight="1">
      <c r="A130" s="40"/>
      <c r="B130" s="41"/>
      <c r="C130" s="214" t="s">
        <v>279</v>
      </c>
      <c r="D130" s="214" t="s">
        <v>200</v>
      </c>
      <c r="E130" s="215" t="s">
        <v>4566</v>
      </c>
      <c r="F130" s="216" t="s">
        <v>4567</v>
      </c>
      <c r="G130" s="217" t="s">
        <v>227</v>
      </c>
      <c r="H130" s="218">
        <v>202.59</v>
      </c>
      <c r="I130" s="219"/>
      <c r="J130" s="220">
        <f>ROUND(I130*H130,2)</f>
        <v>0</v>
      </c>
      <c r="K130" s="216" t="s">
        <v>19</v>
      </c>
      <c r="L130" s="46"/>
      <c r="M130" s="221" t="s">
        <v>19</v>
      </c>
      <c r="N130" s="222" t="s">
        <v>44</v>
      </c>
      <c r="O130" s="86"/>
      <c r="P130" s="223">
        <f>O130*H130</f>
        <v>0</v>
      </c>
      <c r="Q130" s="223">
        <v>0</v>
      </c>
      <c r="R130" s="223">
        <f>Q130*H130</f>
        <v>0</v>
      </c>
      <c r="S130" s="223">
        <v>0</v>
      </c>
      <c r="T130" s="224">
        <f>S130*H130</f>
        <v>0</v>
      </c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R130" s="225" t="s">
        <v>205</v>
      </c>
      <c r="AT130" s="225" t="s">
        <v>200</v>
      </c>
      <c r="AU130" s="225" t="s">
        <v>80</v>
      </c>
      <c r="AY130" s="19" t="s">
        <v>198</v>
      </c>
      <c r="BE130" s="226">
        <f>IF(N130="základní",J130,0)</f>
        <v>0</v>
      </c>
      <c r="BF130" s="226">
        <f>IF(N130="snížená",J130,0)</f>
        <v>0</v>
      </c>
      <c r="BG130" s="226">
        <f>IF(N130="zákl. přenesená",J130,0)</f>
        <v>0</v>
      </c>
      <c r="BH130" s="226">
        <f>IF(N130="sníž. přenesená",J130,0)</f>
        <v>0</v>
      </c>
      <c r="BI130" s="226">
        <f>IF(N130="nulová",J130,0)</f>
        <v>0</v>
      </c>
      <c r="BJ130" s="19" t="s">
        <v>80</v>
      </c>
      <c r="BK130" s="226">
        <f>ROUND(I130*H130,2)</f>
        <v>0</v>
      </c>
      <c r="BL130" s="19" t="s">
        <v>205</v>
      </c>
      <c r="BM130" s="225" t="s">
        <v>352</v>
      </c>
    </row>
    <row r="131" s="13" customFormat="1">
      <c r="A131" s="13"/>
      <c r="B131" s="232"/>
      <c r="C131" s="233"/>
      <c r="D131" s="234" t="s">
        <v>218</v>
      </c>
      <c r="E131" s="235" t="s">
        <v>19</v>
      </c>
      <c r="F131" s="236" t="s">
        <v>4955</v>
      </c>
      <c r="G131" s="233"/>
      <c r="H131" s="237">
        <v>101.2</v>
      </c>
      <c r="I131" s="238"/>
      <c r="J131" s="233"/>
      <c r="K131" s="233"/>
      <c r="L131" s="239"/>
      <c r="M131" s="240"/>
      <c r="N131" s="241"/>
      <c r="O131" s="241"/>
      <c r="P131" s="241"/>
      <c r="Q131" s="241"/>
      <c r="R131" s="241"/>
      <c r="S131" s="241"/>
      <c r="T131" s="24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3" t="s">
        <v>218</v>
      </c>
      <c r="AU131" s="243" t="s">
        <v>80</v>
      </c>
      <c r="AV131" s="13" t="s">
        <v>82</v>
      </c>
      <c r="AW131" s="13" t="s">
        <v>35</v>
      </c>
      <c r="AX131" s="13" t="s">
        <v>73</v>
      </c>
      <c r="AY131" s="243" t="s">
        <v>198</v>
      </c>
    </row>
    <row r="132" s="13" customFormat="1">
      <c r="A132" s="13"/>
      <c r="B132" s="232"/>
      <c r="C132" s="233"/>
      <c r="D132" s="234" t="s">
        <v>218</v>
      </c>
      <c r="E132" s="235" t="s">
        <v>19</v>
      </c>
      <c r="F132" s="236" t="s">
        <v>4956</v>
      </c>
      <c r="G132" s="233"/>
      <c r="H132" s="237">
        <v>56.950000000000003</v>
      </c>
      <c r="I132" s="238"/>
      <c r="J132" s="233"/>
      <c r="K132" s="233"/>
      <c r="L132" s="239"/>
      <c r="M132" s="240"/>
      <c r="N132" s="241"/>
      <c r="O132" s="241"/>
      <c r="P132" s="241"/>
      <c r="Q132" s="241"/>
      <c r="R132" s="241"/>
      <c r="S132" s="241"/>
      <c r="T132" s="242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43" t="s">
        <v>218</v>
      </c>
      <c r="AU132" s="243" t="s">
        <v>80</v>
      </c>
      <c r="AV132" s="13" t="s">
        <v>82</v>
      </c>
      <c r="AW132" s="13" t="s">
        <v>35</v>
      </c>
      <c r="AX132" s="13" t="s">
        <v>73</v>
      </c>
      <c r="AY132" s="243" t="s">
        <v>198</v>
      </c>
    </row>
    <row r="133" s="13" customFormat="1">
      <c r="A133" s="13"/>
      <c r="B133" s="232"/>
      <c r="C133" s="233"/>
      <c r="D133" s="234" t="s">
        <v>218</v>
      </c>
      <c r="E133" s="235" t="s">
        <v>19</v>
      </c>
      <c r="F133" s="236" t="s">
        <v>4957</v>
      </c>
      <c r="G133" s="233"/>
      <c r="H133" s="237">
        <v>44.439999999999998</v>
      </c>
      <c r="I133" s="238"/>
      <c r="J133" s="233"/>
      <c r="K133" s="233"/>
      <c r="L133" s="239"/>
      <c r="M133" s="240"/>
      <c r="N133" s="241"/>
      <c r="O133" s="241"/>
      <c r="P133" s="241"/>
      <c r="Q133" s="241"/>
      <c r="R133" s="241"/>
      <c r="S133" s="241"/>
      <c r="T133" s="24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3" t="s">
        <v>218</v>
      </c>
      <c r="AU133" s="243" t="s">
        <v>80</v>
      </c>
      <c r="AV133" s="13" t="s">
        <v>82</v>
      </c>
      <c r="AW133" s="13" t="s">
        <v>35</v>
      </c>
      <c r="AX133" s="13" t="s">
        <v>73</v>
      </c>
      <c r="AY133" s="243" t="s">
        <v>198</v>
      </c>
    </row>
    <row r="134" s="14" customFormat="1">
      <c r="A134" s="14"/>
      <c r="B134" s="244"/>
      <c r="C134" s="245"/>
      <c r="D134" s="234" t="s">
        <v>218</v>
      </c>
      <c r="E134" s="246" t="s">
        <v>19</v>
      </c>
      <c r="F134" s="247" t="s">
        <v>233</v>
      </c>
      <c r="G134" s="245"/>
      <c r="H134" s="248">
        <v>202.59</v>
      </c>
      <c r="I134" s="249"/>
      <c r="J134" s="245"/>
      <c r="K134" s="245"/>
      <c r="L134" s="250"/>
      <c r="M134" s="251"/>
      <c r="N134" s="252"/>
      <c r="O134" s="252"/>
      <c r="P134" s="252"/>
      <c r="Q134" s="252"/>
      <c r="R134" s="252"/>
      <c r="S134" s="252"/>
      <c r="T134" s="253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54" t="s">
        <v>218</v>
      </c>
      <c r="AU134" s="254" t="s">
        <v>80</v>
      </c>
      <c r="AV134" s="14" t="s">
        <v>205</v>
      </c>
      <c r="AW134" s="14" t="s">
        <v>35</v>
      </c>
      <c r="AX134" s="14" t="s">
        <v>80</v>
      </c>
      <c r="AY134" s="254" t="s">
        <v>198</v>
      </c>
    </row>
    <row r="135" s="2" customFormat="1" ht="44.25" customHeight="1">
      <c r="A135" s="40"/>
      <c r="B135" s="41"/>
      <c r="C135" s="214" t="s">
        <v>285</v>
      </c>
      <c r="D135" s="214" t="s">
        <v>200</v>
      </c>
      <c r="E135" s="215" t="s">
        <v>303</v>
      </c>
      <c r="F135" s="216" t="s">
        <v>304</v>
      </c>
      <c r="G135" s="217" t="s">
        <v>246</v>
      </c>
      <c r="H135" s="218">
        <v>364.66199999999998</v>
      </c>
      <c r="I135" s="219"/>
      <c r="J135" s="220">
        <f>ROUND(I135*H135,2)</f>
        <v>0</v>
      </c>
      <c r="K135" s="216" t="s">
        <v>204</v>
      </c>
      <c r="L135" s="46"/>
      <c r="M135" s="221" t="s">
        <v>19</v>
      </c>
      <c r="N135" s="222" t="s">
        <v>44</v>
      </c>
      <c r="O135" s="86"/>
      <c r="P135" s="223">
        <f>O135*H135</f>
        <v>0</v>
      </c>
      <c r="Q135" s="223">
        <v>0</v>
      </c>
      <c r="R135" s="223">
        <f>Q135*H135</f>
        <v>0</v>
      </c>
      <c r="S135" s="223">
        <v>0</v>
      </c>
      <c r="T135" s="224">
        <f>S135*H135</f>
        <v>0</v>
      </c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R135" s="225" t="s">
        <v>205</v>
      </c>
      <c r="AT135" s="225" t="s">
        <v>200</v>
      </c>
      <c r="AU135" s="225" t="s">
        <v>80</v>
      </c>
      <c r="AY135" s="19" t="s">
        <v>198</v>
      </c>
      <c r="BE135" s="226">
        <f>IF(N135="základní",J135,0)</f>
        <v>0</v>
      </c>
      <c r="BF135" s="226">
        <f>IF(N135="snížená",J135,0)</f>
        <v>0</v>
      </c>
      <c r="BG135" s="226">
        <f>IF(N135="zákl. přenesená",J135,0)</f>
        <v>0</v>
      </c>
      <c r="BH135" s="226">
        <f>IF(N135="sníž. přenesená",J135,0)</f>
        <v>0</v>
      </c>
      <c r="BI135" s="226">
        <f>IF(N135="nulová",J135,0)</f>
        <v>0</v>
      </c>
      <c r="BJ135" s="19" t="s">
        <v>80</v>
      </c>
      <c r="BK135" s="226">
        <f>ROUND(I135*H135,2)</f>
        <v>0</v>
      </c>
      <c r="BL135" s="19" t="s">
        <v>205</v>
      </c>
      <c r="BM135" s="225" t="s">
        <v>4964</v>
      </c>
    </row>
    <row r="136" s="2" customFormat="1">
      <c r="A136" s="40"/>
      <c r="B136" s="41"/>
      <c r="C136" s="42"/>
      <c r="D136" s="227" t="s">
        <v>207</v>
      </c>
      <c r="E136" s="42"/>
      <c r="F136" s="228" t="s">
        <v>306</v>
      </c>
      <c r="G136" s="42"/>
      <c r="H136" s="42"/>
      <c r="I136" s="229"/>
      <c r="J136" s="42"/>
      <c r="K136" s="42"/>
      <c r="L136" s="46"/>
      <c r="M136" s="230"/>
      <c r="N136" s="231"/>
      <c r="O136" s="86"/>
      <c r="P136" s="86"/>
      <c r="Q136" s="86"/>
      <c r="R136" s="86"/>
      <c r="S136" s="86"/>
      <c r="T136" s="87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T136" s="19" t="s">
        <v>207</v>
      </c>
      <c r="AU136" s="19" t="s">
        <v>80</v>
      </c>
    </row>
    <row r="137" s="13" customFormat="1">
      <c r="A137" s="13"/>
      <c r="B137" s="232"/>
      <c r="C137" s="233"/>
      <c r="D137" s="234" t="s">
        <v>218</v>
      </c>
      <c r="E137" s="235" t="s">
        <v>19</v>
      </c>
      <c r="F137" s="236" t="s">
        <v>4955</v>
      </c>
      <c r="G137" s="233"/>
      <c r="H137" s="237">
        <v>101.2</v>
      </c>
      <c r="I137" s="238"/>
      <c r="J137" s="233"/>
      <c r="K137" s="233"/>
      <c r="L137" s="239"/>
      <c r="M137" s="240"/>
      <c r="N137" s="241"/>
      <c r="O137" s="241"/>
      <c r="P137" s="241"/>
      <c r="Q137" s="241"/>
      <c r="R137" s="241"/>
      <c r="S137" s="241"/>
      <c r="T137" s="24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3" t="s">
        <v>218</v>
      </c>
      <c r="AU137" s="243" t="s">
        <v>80</v>
      </c>
      <c r="AV137" s="13" t="s">
        <v>82</v>
      </c>
      <c r="AW137" s="13" t="s">
        <v>35</v>
      </c>
      <c r="AX137" s="13" t="s">
        <v>73</v>
      </c>
      <c r="AY137" s="243" t="s">
        <v>198</v>
      </c>
    </row>
    <row r="138" s="13" customFormat="1">
      <c r="A138" s="13"/>
      <c r="B138" s="232"/>
      <c r="C138" s="233"/>
      <c r="D138" s="234" t="s">
        <v>218</v>
      </c>
      <c r="E138" s="235" t="s">
        <v>19</v>
      </c>
      <c r="F138" s="236" t="s">
        <v>4956</v>
      </c>
      <c r="G138" s="233"/>
      <c r="H138" s="237">
        <v>56.950000000000003</v>
      </c>
      <c r="I138" s="238"/>
      <c r="J138" s="233"/>
      <c r="K138" s="233"/>
      <c r="L138" s="239"/>
      <c r="M138" s="240"/>
      <c r="N138" s="241"/>
      <c r="O138" s="241"/>
      <c r="P138" s="241"/>
      <c r="Q138" s="241"/>
      <c r="R138" s="241"/>
      <c r="S138" s="241"/>
      <c r="T138" s="24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218</v>
      </c>
      <c r="AU138" s="243" t="s">
        <v>80</v>
      </c>
      <c r="AV138" s="13" t="s">
        <v>82</v>
      </c>
      <c r="AW138" s="13" t="s">
        <v>35</v>
      </c>
      <c r="AX138" s="13" t="s">
        <v>73</v>
      </c>
      <c r="AY138" s="243" t="s">
        <v>198</v>
      </c>
    </row>
    <row r="139" s="13" customFormat="1">
      <c r="A139" s="13"/>
      <c r="B139" s="232"/>
      <c r="C139" s="233"/>
      <c r="D139" s="234" t="s">
        <v>218</v>
      </c>
      <c r="E139" s="235" t="s">
        <v>19</v>
      </c>
      <c r="F139" s="236" t="s">
        <v>4957</v>
      </c>
      <c r="G139" s="233"/>
      <c r="H139" s="237">
        <v>44.439999999999998</v>
      </c>
      <c r="I139" s="238"/>
      <c r="J139" s="233"/>
      <c r="K139" s="233"/>
      <c r="L139" s="239"/>
      <c r="M139" s="240"/>
      <c r="N139" s="241"/>
      <c r="O139" s="241"/>
      <c r="P139" s="241"/>
      <c r="Q139" s="241"/>
      <c r="R139" s="241"/>
      <c r="S139" s="241"/>
      <c r="T139" s="242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3" t="s">
        <v>218</v>
      </c>
      <c r="AU139" s="243" t="s">
        <v>80</v>
      </c>
      <c r="AV139" s="13" t="s">
        <v>82</v>
      </c>
      <c r="AW139" s="13" t="s">
        <v>35</v>
      </c>
      <c r="AX139" s="13" t="s">
        <v>73</v>
      </c>
      <c r="AY139" s="243" t="s">
        <v>198</v>
      </c>
    </row>
    <row r="140" s="14" customFormat="1">
      <c r="A140" s="14"/>
      <c r="B140" s="244"/>
      <c r="C140" s="245"/>
      <c r="D140" s="234" t="s">
        <v>218</v>
      </c>
      <c r="E140" s="246" t="s">
        <v>19</v>
      </c>
      <c r="F140" s="247" t="s">
        <v>233</v>
      </c>
      <c r="G140" s="245"/>
      <c r="H140" s="248">
        <v>202.59</v>
      </c>
      <c r="I140" s="249"/>
      <c r="J140" s="245"/>
      <c r="K140" s="245"/>
      <c r="L140" s="250"/>
      <c r="M140" s="251"/>
      <c r="N140" s="252"/>
      <c r="O140" s="252"/>
      <c r="P140" s="252"/>
      <c r="Q140" s="252"/>
      <c r="R140" s="252"/>
      <c r="S140" s="252"/>
      <c r="T140" s="253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4" t="s">
        <v>218</v>
      </c>
      <c r="AU140" s="254" t="s">
        <v>80</v>
      </c>
      <c r="AV140" s="14" t="s">
        <v>205</v>
      </c>
      <c r="AW140" s="14" t="s">
        <v>35</v>
      </c>
      <c r="AX140" s="14" t="s">
        <v>80</v>
      </c>
      <c r="AY140" s="254" t="s">
        <v>198</v>
      </c>
    </row>
    <row r="141" s="13" customFormat="1">
      <c r="A141" s="13"/>
      <c r="B141" s="232"/>
      <c r="C141" s="233"/>
      <c r="D141" s="234" t="s">
        <v>218</v>
      </c>
      <c r="E141" s="233"/>
      <c r="F141" s="236" t="s">
        <v>4965</v>
      </c>
      <c r="G141" s="233"/>
      <c r="H141" s="237">
        <v>364.66199999999998</v>
      </c>
      <c r="I141" s="238"/>
      <c r="J141" s="233"/>
      <c r="K141" s="233"/>
      <c r="L141" s="239"/>
      <c r="M141" s="240"/>
      <c r="N141" s="241"/>
      <c r="O141" s="241"/>
      <c r="P141" s="241"/>
      <c r="Q141" s="241"/>
      <c r="R141" s="241"/>
      <c r="S141" s="241"/>
      <c r="T141" s="242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3" t="s">
        <v>218</v>
      </c>
      <c r="AU141" s="243" t="s">
        <v>80</v>
      </c>
      <c r="AV141" s="13" t="s">
        <v>82</v>
      </c>
      <c r="AW141" s="13" t="s">
        <v>4</v>
      </c>
      <c r="AX141" s="13" t="s">
        <v>80</v>
      </c>
      <c r="AY141" s="243" t="s">
        <v>198</v>
      </c>
    </row>
    <row r="142" s="12" customFormat="1" ht="25.92" customHeight="1">
      <c r="A142" s="12"/>
      <c r="B142" s="198"/>
      <c r="C142" s="199"/>
      <c r="D142" s="200" t="s">
        <v>72</v>
      </c>
      <c r="E142" s="201" t="s">
        <v>310</v>
      </c>
      <c r="F142" s="201" t="s">
        <v>4571</v>
      </c>
      <c r="G142" s="199"/>
      <c r="H142" s="199"/>
      <c r="I142" s="202"/>
      <c r="J142" s="203">
        <f>BK142</f>
        <v>0</v>
      </c>
      <c r="K142" s="199"/>
      <c r="L142" s="204"/>
      <c r="M142" s="205"/>
      <c r="N142" s="206"/>
      <c r="O142" s="206"/>
      <c r="P142" s="207">
        <f>SUM(P143:P151)</f>
        <v>0</v>
      </c>
      <c r="Q142" s="206"/>
      <c r="R142" s="207">
        <f>SUM(R143:R151)</f>
        <v>310.12990000000002</v>
      </c>
      <c r="S142" s="206"/>
      <c r="T142" s="208">
        <f>SUM(T143:T151)</f>
        <v>0</v>
      </c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R142" s="209" t="s">
        <v>80</v>
      </c>
      <c r="AT142" s="210" t="s">
        <v>72</v>
      </c>
      <c r="AU142" s="210" t="s">
        <v>73</v>
      </c>
      <c r="AY142" s="209" t="s">
        <v>198</v>
      </c>
      <c r="BK142" s="211">
        <f>SUM(BK143:BK151)</f>
        <v>0</v>
      </c>
    </row>
    <row r="143" s="2" customFormat="1" ht="24.15" customHeight="1">
      <c r="A143" s="40"/>
      <c r="B143" s="41"/>
      <c r="C143" s="214" t="s">
        <v>293</v>
      </c>
      <c r="D143" s="214" t="s">
        <v>200</v>
      </c>
      <c r="E143" s="215" t="s">
        <v>4572</v>
      </c>
      <c r="F143" s="216" t="s">
        <v>4966</v>
      </c>
      <c r="G143" s="217" t="s">
        <v>227</v>
      </c>
      <c r="H143" s="218">
        <v>25.969999999999999</v>
      </c>
      <c r="I143" s="219"/>
      <c r="J143" s="220">
        <f>ROUND(I143*H143,2)</f>
        <v>0</v>
      </c>
      <c r="K143" s="216" t="s">
        <v>19</v>
      </c>
      <c r="L143" s="46"/>
      <c r="M143" s="221" t="s">
        <v>19</v>
      </c>
      <c r="N143" s="222" t="s">
        <v>44</v>
      </c>
      <c r="O143" s="86"/>
      <c r="P143" s="223">
        <f>O143*H143</f>
        <v>0</v>
      </c>
      <c r="Q143" s="223">
        <v>1.7</v>
      </c>
      <c r="R143" s="223">
        <f>Q143*H143</f>
        <v>44.148999999999994</v>
      </c>
      <c r="S143" s="223">
        <v>0</v>
      </c>
      <c r="T143" s="224">
        <f>S143*H143</f>
        <v>0</v>
      </c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R143" s="225" t="s">
        <v>205</v>
      </c>
      <c r="AT143" s="225" t="s">
        <v>200</v>
      </c>
      <c r="AU143" s="225" t="s">
        <v>80</v>
      </c>
      <c r="AY143" s="19" t="s">
        <v>198</v>
      </c>
      <c r="BE143" s="226">
        <f>IF(N143="základní",J143,0)</f>
        <v>0</v>
      </c>
      <c r="BF143" s="226">
        <f>IF(N143="snížená",J143,0)</f>
        <v>0</v>
      </c>
      <c r="BG143" s="226">
        <f>IF(N143="zákl. přenesená",J143,0)</f>
        <v>0</v>
      </c>
      <c r="BH143" s="226">
        <f>IF(N143="sníž. přenesená",J143,0)</f>
        <v>0</v>
      </c>
      <c r="BI143" s="226">
        <f>IF(N143="nulová",J143,0)</f>
        <v>0</v>
      </c>
      <c r="BJ143" s="19" t="s">
        <v>80</v>
      </c>
      <c r="BK143" s="226">
        <f>ROUND(I143*H143,2)</f>
        <v>0</v>
      </c>
      <c r="BL143" s="19" t="s">
        <v>205</v>
      </c>
      <c r="BM143" s="225" t="s">
        <v>365</v>
      </c>
    </row>
    <row r="144" s="13" customFormat="1">
      <c r="A144" s="13"/>
      <c r="B144" s="232"/>
      <c r="C144" s="233"/>
      <c r="D144" s="234" t="s">
        <v>218</v>
      </c>
      <c r="E144" s="235" t="s">
        <v>19</v>
      </c>
      <c r="F144" s="236" t="s">
        <v>4967</v>
      </c>
      <c r="G144" s="233"/>
      <c r="H144" s="237">
        <v>24.210000000000001</v>
      </c>
      <c r="I144" s="238"/>
      <c r="J144" s="233"/>
      <c r="K144" s="233"/>
      <c r="L144" s="239"/>
      <c r="M144" s="240"/>
      <c r="N144" s="241"/>
      <c r="O144" s="241"/>
      <c r="P144" s="241"/>
      <c r="Q144" s="241"/>
      <c r="R144" s="241"/>
      <c r="S144" s="241"/>
      <c r="T144" s="24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3" t="s">
        <v>218</v>
      </c>
      <c r="AU144" s="243" t="s">
        <v>80</v>
      </c>
      <c r="AV144" s="13" t="s">
        <v>82</v>
      </c>
      <c r="AW144" s="13" t="s">
        <v>35</v>
      </c>
      <c r="AX144" s="13" t="s">
        <v>73</v>
      </c>
      <c r="AY144" s="243" t="s">
        <v>198</v>
      </c>
    </row>
    <row r="145" s="13" customFormat="1">
      <c r="A145" s="13"/>
      <c r="B145" s="232"/>
      <c r="C145" s="233"/>
      <c r="D145" s="234" t="s">
        <v>218</v>
      </c>
      <c r="E145" s="235" t="s">
        <v>19</v>
      </c>
      <c r="F145" s="236" t="s">
        <v>4968</v>
      </c>
      <c r="G145" s="233"/>
      <c r="H145" s="237">
        <v>1.76</v>
      </c>
      <c r="I145" s="238"/>
      <c r="J145" s="233"/>
      <c r="K145" s="233"/>
      <c r="L145" s="239"/>
      <c r="M145" s="240"/>
      <c r="N145" s="241"/>
      <c r="O145" s="241"/>
      <c r="P145" s="241"/>
      <c r="Q145" s="241"/>
      <c r="R145" s="241"/>
      <c r="S145" s="241"/>
      <c r="T145" s="24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3" t="s">
        <v>218</v>
      </c>
      <c r="AU145" s="243" t="s">
        <v>80</v>
      </c>
      <c r="AV145" s="13" t="s">
        <v>82</v>
      </c>
      <c r="AW145" s="13" t="s">
        <v>35</v>
      </c>
      <c r="AX145" s="13" t="s">
        <v>73</v>
      </c>
      <c r="AY145" s="243" t="s">
        <v>198</v>
      </c>
    </row>
    <row r="146" s="14" customFormat="1">
      <c r="A146" s="14"/>
      <c r="B146" s="244"/>
      <c r="C146" s="245"/>
      <c r="D146" s="234" t="s">
        <v>218</v>
      </c>
      <c r="E146" s="246" t="s">
        <v>19</v>
      </c>
      <c r="F146" s="247" t="s">
        <v>233</v>
      </c>
      <c r="G146" s="245"/>
      <c r="H146" s="248">
        <v>25.970000000000002</v>
      </c>
      <c r="I146" s="249"/>
      <c r="J146" s="245"/>
      <c r="K146" s="245"/>
      <c r="L146" s="250"/>
      <c r="M146" s="251"/>
      <c r="N146" s="252"/>
      <c r="O146" s="252"/>
      <c r="P146" s="252"/>
      <c r="Q146" s="252"/>
      <c r="R146" s="252"/>
      <c r="S146" s="252"/>
      <c r="T146" s="253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4" t="s">
        <v>218</v>
      </c>
      <c r="AU146" s="254" t="s">
        <v>80</v>
      </c>
      <c r="AV146" s="14" t="s">
        <v>205</v>
      </c>
      <c r="AW146" s="14" t="s">
        <v>35</v>
      </c>
      <c r="AX146" s="14" t="s">
        <v>80</v>
      </c>
      <c r="AY146" s="254" t="s">
        <v>198</v>
      </c>
    </row>
    <row r="147" s="2" customFormat="1" ht="16.5" customHeight="1">
      <c r="A147" s="40"/>
      <c r="B147" s="41"/>
      <c r="C147" s="214" t="s">
        <v>8</v>
      </c>
      <c r="D147" s="214" t="s">
        <v>200</v>
      </c>
      <c r="E147" s="215" t="s">
        <v>4577</v>
      </c>
      <c r="F147" s="216" t="s">
        <v>4930</v>
      </c>
      <c r="G147" s="217" t="s">
        <v>227</v>
      </c>
      <c r="H147" s="218">
        <v>159.27000000000001</v>
      </c>
      <c r="I147" s="219"/>
      <c r="J147" s="220">
        <f>ROUND(I147*H147,2)</f>
        <v>0</v>
      </c>
      <c r="K147" s="216" t="s">
        <v>19</v>
      </c>
      <c r="L147" s="46"/>
      <c r="M147" s="221" t="s">
        <v>19</v>
      </c>
      <c r="N147" s="222" t="s">
        <v>44</v>
      </c>
      <c r="O147" s="86"/>
      <c r="P147" s="223">
        <f>O147*H147</f>
        <v>0</v>
      </c>
      <c r="Q147" s="223">
        <v>1.6699999999999999</v>
      </c>
      <c r="R147" s="223">
        <f>Q147*H147</f>
        <v>265.98090000000002</v>
      </c>
      <c r="S147" s="223">
        <v>0</v>
      </c>
      <c r="T147" s="224">
        <f>S147*H147</f>
        <v>0</v>
      </c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R147" s="225" t="s">
        <v>205</v>
      </c>
      <c r="AT147" s="225" t="s">
        <v>200</v>
      </c>
      <c r="AU147" s="225" t="s">
        <v>80</v>
      </c>
      <c r="AY147" s="19" t="s">
        <v>198</v>
      </c>
      <c r="BE147" s="226">
        <f>IF(N147="základní",J147,0)</f>
        <v>0</v>
      </c>
      <c r="BF147" s="226">
        <f>IF(N147="snížená",J147,0)</f>
        <v>0</v>
      </c>
      <c r="BG147" s="226">
        <f>IF(N147="zákl. přenesená",J147,0)</f>
        <v>0</v>
      </c>
      <c r="BH147" s="226">
        <f>IF(N147="sníž. přenesená",J147,0)</f>
        <v>0</v>
      </c>
      <c r="BI147" s="226">
        <f>IF(N147="nulová",J147,0)</f>
        <v>0</v>
      </c>
      <c r="BJ147" s="19" t="s">
        <v>80</v>
      </c>
      <c r="BK147" s="226">
        <f>ROUND(I147*H147,2)</f>
        <v>0</v>
      </c>
      <c r="BL147" s="19" t="s">
        <v>205</v>
      </c>
      <c r="BM147" s="225" t="s">
        <v>376</v>
      </c>
    </row>
    <row r="148" s="13" customFormat="1">
      <c r="A148" s="13"/>
      <c r="B148" s="232"/>
      <c r="C148" s="233"/>
      <c r="D148" s="234" t="s">
        <v>218</v>
      </c>
      <c r="E148" s="235" t="s">
        <v>19</v>
      </c>
      <c r="F148" s="236" t="s">
        <v>4969</v>
      </c>
      <c r="G148" s="233"/>
      <c r="H148" s="237">
        <v>72.590000000000003</v>
      </c>
      <c r="I148" s="238"/>
      <c r="J148" s="233"/>
      <c r="K148" s="233"/>
      <c r="L148" s="239"/>
      <c r="M148" s="240"/>
      <c r="N148" s="241"/>
      <c r="O148" s="241"/>
      <c r="P148" s="241"/>
      <c r="Q148" s="241"/>
      <c r="R148" s="241"/>
      <c r="S148" s="241"/>
      <c r="T148" s="24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3" t="s">
        <v>218</v>
      </c>
      <c r="AU148" s="243" t="s">
        <v>80</v>
      </c>
      <c r="AV148" s="13" t="s">
        <v>82</v>
      </c>
      <c r="AW148" s="13" t="s">
        <v>35</v>
      </c>
      <c r="AX148" s="13" t="s">
        <v>73</v>
      </c>
      <c r="AY148" s="243" t="s">
        <v>198</v>
      </c>
    </row>
    <row r="149" s="13" customFormat="1">
      <c r="A149" s="13"/>
      <c r="B149" s="232"/>
      <c r="C149" s="233"/>
      <c r="D149" s="234" t="s">
        <v>218</v>
      </c>
      <c r="E149" s="235" t="s">
        <v>19</v>
      </c>
      <c r="F149" s="236" t="s">
        <v>4970</v>
      </c>
      <c r="G149" s="233"/>
      <c r="H149" s="237">
        <v>52.840000000000003</v>
      </c>
      <c r="I149" s="238"/>
      <c r="J149" s="233"/>
      <c r="K149" s="233"/>
      <c r="L149" s="239"/>
      <c r="M149" s="240"/>
      <c r="N149" s="241"/>
      <c r="O149" s="241"/>
      <c r="P149" s="241"/>
      <c r="Q149" s="241"/>
      <c r="R149" s="241"/>
      <c r="S149" s="241"/>
      <c r="T149" s="242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3" t="s">
        <v>218</v>
      </c>
      <c r="AU149" s="243" t="s">
        <v>80</v>
      </c>
      <c r="AV149" s="13" t="s">
        <v>82</v>
      </c>
      <c r="AW149" s="13" t="s">
        <v>35</v>
      </c>
      <c r="AX149" s="13" t="s">
        <v>73</v>
      </c>
      <c r="AY149" s="243" t="s">
        <v>198</v>
      </c>
    </row>
    <row r="150" s="13" customFormat="1">
      <c r="A150" s="13"/>
      <c r="B150" s="232"/>
      <c r="C150" s="233"/>
      <c r="D150" s="234" t="s">
        <v>218</v>
      </c>
      <c r="E150" s="235" t="s">
        <v>19</v>
      </c>
      <c r="F150" s="236" t="s">
        <v>4971</v>
      </c>
      <c r="G150" s="233"/>
      <c r="H150" s="237">
        <v>33.840000000000003</v>
      </c>
      <c r="I150" s="238"/>
      <c r="J150" s="233"/>
      <c r="K150" s="233"/>
      <c r="L150" s="239"/>
      <c r="M150" s="240"/>
      <c r="N150" s="241"/>
      <c r="O150" s="241"/>
      <c r="P150" s="241"/>
      <c r="Q150" s="241"/>
      <c r="R150" s="241"/>
      <c r="S150" s="241"/>
      <c r="T150" s="242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3" t="s">
        <v>218</v>
      </c>
      <c r="AU150" s="243" t="s">
        <v>80</v>
      </c>
      <c r="AV150" s="13" t="s">
        <v>82</v>
      </c>
      <c r="AW150" s="13" t="s">
        <v>35</v>
      </c>
      <c r="AX150" s="13" t="s">
        <v>73</v>
      </c>
      <c r="AY150" s="243" t="s">
        <v>198</v>
      </c>
    </row>
    <row r="151" s="14" customFormat="1">
      <c r="A151" s="14"/>
      <c r="B151" s="244"/>
      <c r="C151" s="245"/>
      <c r="D151" s="234" t="s">
        <v>218</v>
      </c>
      <c r="E151" s="246" t="s">
        <v>19</v>
      </c>
      <c r="F151" s="247" t="s">
        <v>233</v>
      </c>
      <c r="G151" s="245"/>
      <c r="H151" s="248">
        <v>159.27000000000001</v>
      </c>
      <c r="I151" s="249"/>
      <c r="J151" s="245"/>
      <c r="K151" s="245"/>
      <c r="L151" s="250"/>
      <c r="M151" s="251"/>
      <c r="N151" s="252"/>
      <c r="O151" s="252"/>
      <c r="P151" s="252"/>
      <c r="Q151" s="252"/>
      <c r="R151" s="252"/>
      <c r="S151" s="252"/>
      <c r="T151" s="253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54" t="s">
        <v>218</v>
      </c>
      <c r="AU151" s="254" t="s">
        <v>80</v>
      </c>
      <c r="AV151" s="14" t="s">
        <v>205</v>
      </c>
      <c r="AW151" s="14" t="s">
        <v>35</v>
      </c>
      <c r="AX151" s="14" t="s">
        <v>80</v>
      </c>
      <c r="AY151" s="254" t="s">
        <v>198</v>
      </c>
    </row>
    <row r="152" s="12" customFormat="1" ht="25.92" customHeight="1">
      <c r="A152" s="12"/>
      <c r="B152" s="198"/>
      <c r="C152" s="199"/>
      <c r="D152" s="200" t="s">
        <v>72</v>
      </c>
      <c r="E152" s="201" t="s">
        <v>371</v>
      </c>
      <c r="F152" s="201" t="s">
        <v>4933</v>
      </c>
      <c r="G152" s="199"/>
      <c r="H152" s="199"/>
      <c r="I152" s="202"/>
      <c r="J152" s="203">
        <f>BK152</f>
        <v>0</v>
      </c>
      <c r="K152" s="199"/>
      <c r="L152" s="204"/>
      <c r="M152" s="205"/>
      <c r="N152" s="206"/>
      <c r="O152" s="206"/>
      <c r="P152" s="207">
        <f>SUM(P153:P155)</f>
        <v>0</v>
      </c>
      <c r="Q152" s="206"/>
      <c r="R152" s="207">
        <f>SUM(R153:R155)</f>
        <v>6.3994600000000004</v>
      </c>
      <c r="S152" s="206"/>
      <c r="T152" s="208">
        <f>SUM(T153:T155)</f>
        <v>0</v>
      </c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R152" s="209" t="s">
        <v>80</v>
      </c>
      <c r="AT152" s="210" t="s">
        <v>72</v>
      </c>
      <c r="AU152" s="210" t="s">
        <v>73</v>
      </c>
      <c r="AY152" s="209" t="s">
        <v>198</v>
      </c>
      <c r="BK152" s="211">
        <f>SUM(BK153:BK155)</f>
        <v>0</v>
      </c>
    </row>
    <row r="153" s="2" customFormat="1" ht="21.75" customHeight="1">
      <c r="A153" s="40"/>
      <c r="B153" s="41"/>
      <c r="C153" s="214" t="s">
        <v>302</v>
      </c>
      <c r="D153" s="214" t="s">
        <v>200</v>
      </c>
      <c r="E153" s="215" t="s">
        <v>4972</v>
      </c>
      <c r="F153" s="216" t="s">
        <v>4973</v>
      </c>
      <c r="G153" s="217" t="s">
        <v>227</v>
      </c>
      <c r="H153" s="218">
        <v>2</v>
      </c>
      <c r="I153" s="219"/>
      <c r="J153" s="220">
        <f>ROUND(I153*H153,2)</f>
        <v>0</v>
      </c>
      <c r="K153" s="216" t="s">
        <v>19</v>
      </c>
      <c r="L153" s="46"/>
      <c r="M153" s="221" t="s">
        <v>19</v>
      </c>
      <c r="N153" s="222" t="s">
        <v>44</v>
      </c>
      <c r="O153" s="86"/>
      <c r="P153" s="223">
        <f>O153*H153</f>
        <v>0</v>
      </c>
      <c r="Q153" s="223">
        <v>3.1997300000000002</v>
      </c>
      <c r="R153" s="223">
        <f>Q153*H153</f>
        <v>6.3994600000000004</v>
      </c>
      <c r="S153" s="223">
        <v>0</v>
      </c>
      <c r="T153" s="224">
        <f>S153*H153</f>
        <v>0</v>
      </c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R153" s="225" t="s">
        <v>205</v>
      </c>
      <c r="AT153" s="225" t="s">
        <v>200</v>
      </c>
      <c r="AU153" s="225" t="s">
        <v>80</v>
      </c>
      <c r="AY153" s="19" t="s">
        <v>198</v>
      </c>
      <c r="BE153" s="226">
        <f>IF(N153="základní",J153,0)</f>
        <v>0</v>
      </c>
      <c r="BF153" s="226">
        <f>IF(N153="snížená",J153,0)</f>
        <v>0</v>
      </c>
      <c r="BG153" s="226">
        <f>IF(N153="zákl. přenesená",J153,0)</f>
        <v>0</v>
      </c>
      <c r="BH153" s="226">
        <f>IF(N153="sníž. přenesená",J153,0)</f>
        <v>0</v>
      </c>
      <c r="BI153" s="226">
        <f>IF(N153="nulová",J153,0)</f>
        <v>0</v>
      </c>
      <c r="BJ153" s="19" t="s">
        <v>80</v>
      </c>
      <c r="BK153" s="226">
        <f>ROUND(I153*H153,2)</f>
        <v>0</v>
      </c>
      <c r="BL153" s="19" t="s">
        <v>205</v>
      </c>
      <c r="BM153" s="225" t="s">
        <v>388</v>
      </c>
    </row>
    <row r="154" s="13" customFormat="1">
      <c r="A154" s="13"/>
      <c r="B154" s="232"/>
      <c r="C154" s="233"/>
      <c r="D154" s="234" t="s">
        <v>218</v>
      </c>
      <c r="E154" s="235" t="s">
        <v>19</v>
      </c>
      <c r="F154" s="236" t="s">
        <v>4974</v>
      </c>
      <c r="G154" s="233"/>
      <c r="H154" s="237">
        <v>2</v>
      </c>
      <c r="I154" s="238"/>
      <c r="J154" s="233"/>
      <c r="K154" s="233"/>
      <c r="L154" s="239"/>
      <c r="M154" s="240"/>
      <c r="N154" s="241"/>
      <c r="O154" s="241"/>
      <c r="P154" s="241"/>
      <c r="Q154" s="241"/>
      <c r="R154" s="241"/>
      <c r="S154" s="241"/>
      <c r="T154" s="242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3" t="s">
        <v>218</v>
      </c>
      <c r="AU154" s="243" t="s">
        <v>80</v>
      </c>
      <c r="AV154" s="13" t="s">
        <v>82</v>
      </c>
      <c r="AW154" s="13" t="s">
        <v>35</v>
      </c>
      <c r="AX154" s="13" t="s">
        <v>73</v>
      </c>
      <c r="AY154" s="243" t="s">
        <v>198</v>
      </c>
    </row>
    <row r="155" s="14" customFormat="1">
      <c r="A155" s="14"/>
      <c r="B155" s="244"/>
      <c r="C155" s="245"/>
      <c r="D155" s="234" t="s">
        <v>218</v>
      </c>
      <c r="E155" s="246" t="s">
        <v>19</v>
      </c>
      <c r="F155" s="247" t="s">
        <v>233</v>
      </c>
      <c r="G155" s="245"/>
      <c r="H155" s="248">
        <v>2</v>
      </c>
      <c r="I155" s="249"/>
      <c r="J155" s="245"/>
      <c r="K155" s="245"/>
      <c r="L155" s="250"/>
      <c r="M155" s="251"/>
      <c r="N155" s="252"/>
      <c r="O155" s="252"/>
      <c r="P155" s="252"/>
      <c r="Q155" s="252"/>
      <c r="R155" s="252"/>
      <c r="S155" s="252"/>
      <c r="T155" s="253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54" t="s">
        <v>218</v>
      </c>
      <c r="AU155" s="254" t="s">
        <v>80</v>
      </c>
      <c r="AV155" s="14" t="s">
        <v>205</v>
      </c>
      <c r="AW155" s="14" t="s">
        <v>35</v>
      </c>
      <c r="AX155" s="14" t="s">
        <v>80</v>
      </c>
      <c r="AY155" s="254" t="s">
        <v>198</v>
      </c>
    </row>
    <row r="156" s="12" customFormat="1" ht="25.92" customHeight="1">
      <c r="A156" s="12"/>
      <c r="B156" s="198"/>
      <c r="C156" s="199"/>
      <c r="D156" s="200" t="s">
        <v>72</v>
      </c>
      <c r="E156" s="201" t="s">
        <v>487</v>
      </c>
      <c r="F156" s="201" t="s">
        <v>4584</v>
      </c>
      <c r="G156" s="199"/>
      <c r="H156" s="199"/>
      <c r="I156" s="202"/>
      <c r="J156" s="203">
        <f>BK156</f>
        <v>0</v>
      </c>
      <c r="K156" s="199"/>
      <c r="L156" s="204"/>
      <c r="M156" s="205"/>
      <c r="N156" s="206"/>
      <c r="O156" s="206"/>
      <c r="P156" s="207">
        <f>SUM(P157:P161)</f>
        <v>0</v>
      </c>
      <c r="Q156" s="206"/>
      <c r="R156" s="207">
        <f>SUM(R157:R161)</f>
        <v>16.544237500000001</v>
      </c>
      <c r="S156" s="206"/>
      <c r="T156" s="208">
        <f>SUM(T157:T161)</f>
        <v>0</v>
      </c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R156" s="209" t="s">
        <v>80</v>
      </c>
      <c r="AT156" s="210" t="s">
        <v>72</v>
      </c>
      <c r="AU156" s="210" t="s">
        <v>73</v>
      </c>
      <c r="AY156" s="209" t="s">
        <v>198</v>
      </c>
      <c r="BK156" s="211">
        <f>SUM(BK157:BK161)</f>
        <v>0</v>
      </c>
    </row>
    <row r="157" s="2" customFormat="1" ht="21.75" customHeight="1">
      <c r="A157" s="40"/>
      <c r="B157" s="41"/>
      <c r="C157" s="214" t="s">
        <v>310</v>
      </c>
      <c r="D157" s="214" t="s">
        <v>200</v>
      </c>
      <c r="E157" s="215" t="s">
        <v>4585</v>
      </c>
      <c r="F157" s="216" t="s">
        <v>4586</v>
      </c>
      <c r="G157" s="217" t="s">
        <v>227</v>
      </c>
      <c r="H157" s="218">
        <v>8.75</v>
      </c>
      <c r="I157" s="219"/>
      <c r="J157" s="220">
        <f>ROUND(I157*H157,2)</f>
        <v>0</v>
      </c>
      <c r="K157" s="216" t="s">
        <v>19</v>
      </c>
      <c r="L157" s="46"/>
      <c r="M157" s="221" t="s">
        <v>19</v>
      </c>
      <c r="N157" s="222" t="s">
        <v>44</v>
      </c>
      <c r="O157" s="86"/>
      <c r="P157" s="223">
        <f>O157*H157</f>
        <v>0</v>
      </c>
      <c r="Q157" s="223">
        <v>1.8907700000000001</v>
      </c>
      <c r="R157" s="223">
        <f>Q157*H157</f>
        <v>16.544237500000001</v>
      </c>
      <c r="S157" s="223">
        <v>0</v>
      </c>
      <c r="T157" s="224">
        <f>S157*H157</f>
        <v>0</v>
      </c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R157" s="225" t="s">
        <v>205</v>
      </c>
      <c r="AT157" s="225" t="s">
        <v>200</v>
      </c>
      <c r="AU157" s="225" t="s">
        <v>80</v>
      </c>
      <c r="AY157" s="19" t="s">
        <v>198</v>
      </c>
      <c r="BE157" s="226">
        <f>IF(N157="základní",J157,0)</f>
        <v>0</v>
      </c>
      <c r="BF157" s="226">
        <f>IF(N157="snížená",J157,0)</f>
        <v>0</v>
      </c>
      <c r="BG157" s="226">
        <f>IF(N157="zákl. přenesená",J157,0)</f>
        <v>0</v>
      </c>
      <c r="BH157" s="226">
        <f>IF(N157="sníž. přenesená",J157,0)</f>
        <v>0</v>
      </c>
      <c r="BI157" s="226">
        <f>IF(N157="nulová",J157,0)</f>
        <v>0</v>
      </c>
      <c r="BJ157" s="19" t="s">
        <v>80</v>
      </c>
      <c r="BK157" s="226">
        <f>ROUND(I157*H157,2)</f>
        <v>0</v>
      </c>
      <c r="BL157" s="19" t="s">
        <v>205</v>
      </c>
      <c r="BM157" s="225" t="s">
        <v>399</v>
      </c>
    </row>
    <row r="158" s="13" customFormat="1">
      <c r="A158" s="13"/>
      <c r="B158" s="232"/>
      <c r="C158" s="233"/>
      <c r="D158" s="234" t="s">
        <v>218</v>
      </c>
      <c r="E158" s="235" t="s">
        <v>19</v>
      </c>
      <c r="F158" s="236" t="s">
        <v>4975</v>
      </c>
      <c r="G158" s="233"/>
      <c r="H158" s="237">
        <v>4.4000000000000004</v>
      </c>
      <c r="I158" s="238"/>
      <c r="J158" s="233"/>
      <c r="K158" s="233"/>
      <c r="L158" s="239"/>
      <c r="M158" s="240"/>
      <c r="N158" s="241"/>
      <c r="O158" s="241"/>
      <c r="P158" s="241"/>
      <c r="Q158" s="241"/>
      <c r="R158" s="241"/>
      <c r="S158" s="241"/>
      <c r="T158" s="242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3" t="s">
        <v>218</v>
      </c>
      <c r="AU158" s="243" t="s">
        <v>80</v>
      </c>
      <c r="AV158" s="13" t="s">
        <v>82</v>
      </c>
      <c r="AW158" s="13" t="s">
        <v>35</v>
      </c>
      <c r="AX158" s="13" t="s">
        <v>73</v>
      </c>
      <c r="AY158" s="243" t="s">
        <v>198</v>
      </c>
    </row>
    <row r="159" s="13" customFormat="1">
      <c r="A159" s="13"/>
      <c r="B159" s="232"/>
      <c r="C159" s="233"/>
      <c r="D159" s="234" t="s">
        <v>218</v>
      </c>
      <c r="E159" s="235" t="s">
        <v>19</v>
      </c>
      <c r="F159" s="236" t="s">
        <v>4976</v>
      </c>
      <c r="G159" s="233"/>
      <c r="H159" s="237">
        <v>2.3500000000000001</v>
      </c>
      <c r="I159" s="238"/>
      <c r="J159" s="233"/>
      <c r="K159" s="233"/>
      <c r="L159" s="239"/>
      <c r="M159" s="240"/>
      <c r="N159" s="241"/>
      <c r="O159" s="241"/>
      <c r="P159" s="241"/>
      <c r="Q159" s="241"/>
      <c r="R159" s="241"/>
      <c r="S159" s="241"/>
      <c r="T159" s="24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3" t="s">
        <v>218</v>
      </c>
      <c r="AU159" s="243" t="s">
        <v>80</v>
      </c>
      <c r="AV159" s="13" t="s">
        <v>82</v>
      </c>
      <c r="AW159" s="13" t="s">
        <v>35</v>
      </c>
      <c r="AX159" s="13" t="s">
        <v>73</v>
      </c>
      <c r="AY159" s="243" t="s">
        <v>198</v>
      </c>
    </row>
    <row r="160" s="13" customFormat="1">
      <c r="A160" s="13"/>
      <c r="B160" s="232"/>
      <c r="C160" s="233"/>
      <c r="D160" s="234" t="s">
        <v>218</v>
      </c>
      <c r="E160" s="235" t="s">
        <v>19</v>
      </c>
      <c r="F160" s="236" t="s">
        <v>4974</v>
      </c>
      <c r="G160" s="233"/>
      <c r="H160" s="237">
        <v>2</v>
      </c>
      <c r="I160" s="238"/>
      <c r="J160" s="233"/>
      <c r="K160" s="233"/>
      <c r="L160" s="239"/>
      <c r="M160" s="240"/>
      <c r="N160" s="241"/>
      <c r="O160" s="241"/>
      <c r="P160" s="241"/>
      <c r="Q160" s="241"/>
      <c r="R160" s="241"/>
      <c r="S160" s="241"/>
      <c r="T160" s="24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3" t="s">
        <v>218</v>
      </c>
      <c r="AU160" s="243" t="s">
        <v>80</v>
      </c>
      <c r="AV160" s="13" t="s">
        <v>82</v>
      </c>
      <c r="AW160" s="13" t="s">
        <v>35</v>
      </c>
      <c r="AX160" s="13" t="s">
        <v>73</v>
      </c>
      <c r="AY160" s="243" t="s">
        <v>198</v>
      </c>
    </row>
    <row r="161" s="14" customFormat="1">
      <c r="A161" s="14"/>
      <c r="B161" s="244"/>
      <c r="C161" s="245"/>
      <c r="D161" s="234" t="s">
        <v>218</v>
      </c>
      <c r="E161" s="246" t="s">
        <v>19</v>
      </c>
      <c r="F161" s="247" t="s">
        <v>233</v>
      </c>
      <c r="G161" s="245"/>
      <c r="H161" s="248">
        <v>8.75</v>
      </c>
      <c r="I161" s="249"/>
      <c r="J161" s="245"/>
      <c r="K161" s="245"/>
      <c r="L161" s="250"/>
      <c r="M161" s="251"/>
      <c r="N161" s="252"/>
      <c r="O161" s="252"/>
      <c r="P161" s="252"/>
      <c r="Q161" s="252"/>
      <c r="R161" s="252"/>
      <c r="S161" s="252"/>
      <c r="T161" s="253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54" t="s">
        <v>218</v>
      </c>
      <c r="AU161" s="254" t="s">
        <v>80</v>
      </c>
      <c r="AV161" s="14" t="s">
        <v>205</v>
      </c>
      <c r="AW161" s="14" t="s">
        <v>35</v>
      </c>
      <c r="AX161" s="14" t="s">
        <v>80</v>
      </c>
      <c r="AY161" s="254" t="s">
        <v>198</v>
      </c>
    </row>
    <row r="162" s="12" customFormat="1" ht="25.92" customHeight="1">
      <c r="A162" s="12"/>
      <c r="B162" s="198"/>
      <c r="C162" s="199"/>
      <c r="D162" s="200" t="s">
        <v>72</v>
      </c>
      <c r="E162" s="201" t="s">
        <v>819</v>
      </c>
      <c r="F162" s="201" t="s">
        <v>4977</v>
      </c>
      <c r="G162" s="199"/>
      <c r="H162" s="199"/>
      <c r="I162" s="202"/>
      <c r="J162" s="203">
        <f>BK162</f>
        <v>0</v>
      </c>
      <c r="K162" s="199"/>
      <c r="L162" s="204"/>
      <c r="M162" s="205"/>
      <c r="N162" s="206"/>
      <c r="O162" s="206"/>
      <c r="P162" s="207">
        <f>SUM(P163:P166)</f>
        <v>0</v>
      </c>
      <c r="Q162" s="206"/>
      <c r="R162" s="207">
        <f>SUM(R163:R166)</f>
        <v>0.00059600000000000007</v>
      </c>
      <c r="S162" s="206"/>
      <c r="T162" s="208">
        <f>SUM(T163:T166)</f>
        <v>0</v>
      </c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R162" s="209" t="s">
        <v>80</v>
      </c>
      <c r="AT162" s="210" t="s">
        <v>72</v>
      </c>
      <c r="AU162" s="210" t="s">
        <v>73</v>
      </c>
      <c r="AY162" s="209" t="s">
        <v>198</v>
      </c>
      <c r="BK162" s="211">
        <f>SUM(BK163:BK166)</f>
        <v>0</v>
      </c>
    </row>
    <row r="163" s="2" customFormat="1" ht="16.5" customHeight="1">
      <c r="A163" s="40"/>
      <c r="B163" s="41"/>
      <c r="C163" s="214" t="s">
        <v>315</v>
      </c>
      <c r="D163" s="214" t="s">
        <v>200</v>
      </c>
      <c r="E163" s="215" t="s">
        <v>4978</v>
      </c>
      <c r="F163" s="216" t="s">
        <v>4979</v>
      </c>
      <c r="G163" s="217" t="s">
        <v>237</v>
      </c>
      <c r="H163" s="218">
        <v>59.600000000000001</v>
      </c>
      <c r="I163" s="219"/>
      <c r="J163" s="220">
        <f>ROUND(I163*H163,2)</f>
        <v>0</v>
      </c>
      <c r="K163" s="216" t="s">
        <v>19</v>
      </c>
      <c r="L163" s="46"/>
      <c r="M163" s="221" t="s">
        <v>19</v>
      </c>
      <c r="N163" s="222" t="s">
        <v>44</v>
      </c>
      <c r="O163" s="86"/>
      <c r="P163" s="223">
        <f>O163*H163</f>
        <v>0</v>
      </c>
      <c r="Q163" s="223">
        <v>1.0000000000000001E-05</v>
      </c>
      <c r="R163" s="223">
        <f>Q163*H163</f>
        <v>0.00059600000000000007</v>
      </c>
      <c r="S163" s="223">
        <v>0</v>
      </c>
      <c r="T163" s="224">
        <f>S163*H163</f>
        <v>0</v>
      </c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R163" s="225" t="s">
        <v>205</v>
      </c>
      <c r="AT163" s="225" t="s">
        <v>200</v>
      </c>
      <c r="AU163" s="225" t="s">
        <v>80</v>
      </c>
      <c r="AY163" s="19" t="s">
        <v>198</v>
      </c>
      <c r="BE163" s="226">
        <f>IF(N163="základní",J163,0)</f>
        <v>0</v>
      </c>
      <c r="BF163" s="226">
        <f>IF(N163="snížená",J163,0)</f>
        <v>0</v>
      </c>
      <c r="BG163" s="226">
        <f>IF(N163="zákl. přenesená",J163,0)</f>
        <v>0</v>
      </c>
      <c r="BH163" s="226">
        <f>IF(N163="sníž. přenesená",J163,0)</f>
        <v>0</v>
      </c>
      <c r="BI163" s="226">
        <f>IF(N163="nulová",J163,0)</f>
        <v>0</v>
      </c>
      <c r="BJ163" s="19" t="s">
        <v>80</v>
      </c>
      <c r="BK163" s="226">
        <f>ROUND(I163*H163,2)</f>
        <v>0</v>
      </c>
      <c r="BL163" s="19" t="s">
        <v>205</v>
      </c>
      <c r="BM163" s="225" t="s">
        <v>411</v>
      </c>
    </row>
    <row r="164" s="13" customFormat="1">
      <c r="A164" s="13"/>
      <c r="B164" s="232"/>
      <c r="C164" s="233"/>
      <c r="D164" s="234" t="s">
        <v>218</v>
      </c>
      <c r="E164" s="235" t="s">
        <v>19</v>
      </c>
      <c r="F164" s="236" t="s">
        <v>4980</v>
      </c>
      <c r="G164" s="233"/>
      <c r="H164" s="237">
        <v>40</v>
      </c>
      <c r="I164" s="238"/>
      <c r="J164" s="233"/>
      <c r="K164" s="233"/>
      <c r="L164" s="239"/>
      <c r="M164" s="240"/>
      <c r="N164" s="241"/>
      <c r="O164" s="241"/>
      <c r="P164" s="241"/>
      <c r="Q164" s="241"/>
      <c r="R164" s="241"/>
      <c r="S164" s="241"/>
      <c r="T164" s="242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43" t="s">
        <v>218</v>
      </c>
      <c r="AU164" s="243" t="s">
        <v>80</v>
      </c>
      <c r="AV164" s="13" t="s">
        <v>82</v>
      </c>
      <c r="AW164" s="13" t="s">
        <v>35</v>
      </c>
      <c r="AX164" s="13" t="s">
        <v>73</v>
      </c>
      <c r="AY164" s="243" t="s">
        <v>198</v>
      </c>
    </row>
    <row r="165" s="13" customFormat="1">
      <c r="A165" s="13"/>
      <c r="B165" s="232"/>
      <c r="C165" s="233"/>
      <c r="D165" s="234" t="s">
        <v>218</v>
      </c>
      <c r="E165" s="235" t="s">
        <v>19</v>
      </c>
      <c r="F165" s="236" t="s">
        <v>4981</v>
      </c>
      <c r="G165" s="233"/>
      <c r="H165" s="237">
        <v>19.600000000000001</v>
      </c>
      <c r="I165" s="238"/>
      <c r="J165" s="233"/>
      <c r="K165" s="233"/>
      <c r="L165" s="239"/>
      <c r="M165" s="240"/>
      <c r="N165" s="241"/>
      <c r="O165" s="241"/>
      <c r="P165" s="241"/>
      <c r="Q165" s="241"/>
      <c r="R165" s="241"/>
      <c r="S165" s="241"/>
      <c r="T165" s="24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3" t="s">
        <v>218</v>
      </c>
      <c r="AU165" s="243" t="s">
        <v>80</v>
      </c>
      <c r="AV165" s="13" t="s">
        <v>82</v>
      </c>
      <c r="AW165" s="13" t="s">
        <v>35</v>
      </c>
      <c r="AX165" s="13" t="s">
        <v>73</v>
      </c>
      <c r="AY165" s="243" t="s">
        <v>198</v>
      </c>
    </row>
    <row r="166" s="14" customFormat="1">
      <c r="A166" s="14"/>
      <c r="B166" s="244"/>
      <c r="C166" s="245"/>
      <c r="D166" s="234" t="s">
        <v>218</v>
      </c>
      <c r="E166" s="246" t="s">
        <v>19</v>
      </c>
      <c r="F166" s="247" t="s">
        <v>233</v>
      </c>
      <c r="G166" s="245"/>
      <c r="H166" s="248">
        <v>59.600000000000001</v>
      </c>
      <c r="I166" s="249"/>
      <c r="J166" s="245"/>
      <c r="K166" s="245"/>
      <c r="L166" s="250"/>
      <c r="M166" s="251"/>
      <c r="N166" s="252"/>
      <c r="O166" s="252"/>
      <c r="P166" s="252"/>
      <c r="Q166" s="252"/>
      <c r="R166" s="252"/>
      <c r="S166" s="252"/>
      <c r="T166" s="253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54" t="s">
        <v>218</v>
      </c>
      <c r="AU166" s="254" t="s">
        <v>80</v>
      </c>
      <c r="AV166" s="14" t="s">
        <v>205</v>
      </c>
      <c r="AW166" s="14" t="s">
        <v>35</v>
      </c>
      <c r="AX166" s="14" t="s">
        <v>80</v>
      </c>
      <c r="AY166" s="254" t="s">
        <v>198</v>
      </c>
    </row>
    <row r="167" s="12" customFormat="1" ht="25.92" customHeight="1">
      <c r="A167" s="12"/>
      <c r="B167" s="198"/>
      <c r="C167" s="199"/>
      <c r="D167" s="200" t="s">
        <v>72</v>
      </c>
      <c r="E167" s="201" t="s">
        <v>838</v>
      </c>
      <c r="F167" s="201" t="s">
        <v>4982</v>
      </c>
      <c r="G167" s="199"/>
      <c r="H167" s="199"/>
      <c r="I167" s="202"/>
      <c r="J167" s="203">
        <f>BK167</f>
        <v>0</v>
      </c>
      <c r="K167" s="199"/>
      <c r="L167" s="204"/>
      <c r="M167" s="205"/>
      <c r="N167" s="206"/>
      <c r="O167" s="206"/>
      <c r="P167" s="207">
        <f>SUM(P168:P176)</f>
        <v>0</v>
      </c>
      <c r="Q167" s="206"/>
      <c r="R167" s="207">
        <f>SUM(R168:R176)</f>
        <v>20.293060000000001</v>
      </c>
      <c r="S167" s="206"/>
      <c r="T167" s="208">
        <f>SUM(T168:T176)</f>
        <v>0</v>
      </c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R167" s="209" t="s">
        <v>80</v>
      </c>
      <c r="AT167" s="210" t="s">
        <v>72</v>
      </c>
      <c r="AU167" s="210" t="s">
        <v>73</v>
      </c>
      <c r="AY167" s="209" t="s">
        <v>198</v>
      </c>
      <c r="BK167" s="211">
        <f>SUM(BK168:BK176)</f>
        <v>0</v>
      </c>
    </row>
    <row r="168" s="2" customFormat="1" ht="21.75" customHeight="1">
      <c r="A168" s="40"/>
      <c r="B168" s="41"/>
      <c r="C168" s="214" t="s">
        <v>321</v>
      </c>
      <c r="D168" s="214" t="s">
        <v>200</v>
      </c>
      <c r="E168" s="215" t="s">
        <v>4983</v>
      </c>
      <c r="F168" s="216" t="s">
        <v>4984</v>
      </c>
      <c r="G168" s="217" t="s">
        <v>441</v>
      </c>
      <c r="H168" s="218">
        <v>5</v>
      </c>
      <c r="I168" s="219"/>
      <c r="J168" s="220">
        <f>ROUND(I168*H168,2)</f>
        <v>0</v>
      </c>
      <c r="K168" s="216" t="s">
        <v>19</v>
      </c>
      <c r="L168" s="46"/>
      <c r="M168" s="221" t="s">
        <v>19</v>
      </c>
      <c r="N168" s="222" t="s">
        <v>44</v>
      </c>
      <c r="O168" s="86"/>
      <c r="P168" s="223">
        <f>O168*H168</f>
        <v>0</v>
      </c>
      <c r="Q168" s="223">
        <v>3.95831</v>
      </c>
      <c r="R168" s="223">
        <f>Q168*H168</f>
        <v>19.791550000000001</v>
      </c>
      <c r="S168" s="223">
        <v>0</v>
      </c>
      <c r="T168" s="224">
        <f>S168*H168</f>
        <v>0</v>
      </c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R168" s="225" t="s">
        <v>205</v>
      </c>
      <c r="AT168" s="225" t="s">
        <v>200</v>
      </c>
      <c r="AU168" s="225" t="s">
        <v>80</v>
      </c>
      <c r="AY168" s="19" t="s">
        <v>198</v>
      </c>
      <c r="BE168" s="226">
        <f>IF(N168="základní",J168,0)</f>
        <v>0</v>
      </c>
      <c r="BF168" s="226">
        <f>IF(N168="snížená",J168,0)</f>
        <v>0</v>
      </c>
      <c r="BG168" s="226">
        <f>IF(N168="zákl. přenesená",J168,0)</f>
        <v>0</v>
      </c>
      <c r="BH168" s="226">
        <f>IF(N168="sníž. přenesená",J168,0)</f>
        <v>0</v>
      </c>
      <c r="BI168" s="226">
        <f>IF(N168="nulová",J168,0)</f>
        <v>0</v>
      </c>
      <c r="BJ168" s="19" t="s">
        <v>80</v>
      </c>
      <c r="BK168" s="226">
        <f>ROUND(I168*H168,2)</f>
        <v>0</v>
      </c>
      <c r="BL168" s="19" t="s">
        <v>205</v>
      </c>
      <c r="BM168" s="225" t="s">
        <v>424</v>
      </c>
    </row>
    <row r="169" s="13" customFormat="1">
      <c r="A169" s="13"/>
      <c r="B169" s="232"/>
      <c r="C169" s="233"/>
      <c r="D169" s="234" t="s">
        <v>218</v>
      </c>
      <c r="E169" s="235" t="s">
        <v>19</v>
      </c>
      <c r="F169" s="236" t="s">
        <v>4985</v>
      </c>
      <c r="G169" s="233"/>
      <c r="H169" s="237">
        <v>3</v>
      </c>
      <c r="I169" s="238"/>
      <c r="J169" s="233"/>
      <c r="K169" s="233"/>
      <c r="L169" s="239"/>
      <c r="M169" s="240"/>
      <c r="N169" s="241"/>
      <c r="O169" s="241"/>
      <c r="P169" s="241"/>
      <c r="Q169" s="241"/>
      <c r="R169" s="241"/>
      <c r="S169" s="241"/>
      <c r="T169" s="242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3" t="s">
        <v>218</v>
      </c>
      <c r="AU169" s="243" t="s">
        <v>80</v>
      </c>
      <c r="AV169" s="13" t="s">
        <v>82</v>
      </c>
      <c r="AW169" s="13" t="s">
        <v>35</v>
      </c>
      <c r="AX169" s="13" t="s">
        <v>73</v>
      </c>
      <c r="AY169" s="243" t="s">
        <v>198</v>
      </c>
    </row>
    <row r="170" s="13" customFormat="1">
      <c r="A170" s="13"/>
      <c r="B170" s="232"/>
      <c r="C170" s="233"/>
      <c r="D170" s="234" t="s">
        <v>218</v>
      </c>
      <c r="E170" s="235" t="s">
        <v>19</v>
      </c>
      <c r="F170" s="236" t="s">
        <v>4986</v>
      </c>
      <c r="G170" s="233"/>
      <c r="H170" s="237">
        <v>2</v>
      </c>
      <c r="I170" s="238"/>
      <c r="J170" s="233"/>
      <c r="K170" s="233"/>
      <c r="L170" s="239"/>
      <c r="M170" s="240"/>
      <c r="N170" s="241"/>
      <c r="O170" s="241"/>
      <c r="P170" s="241"/>
      <c r="Q170" s="241"/>
      <c r="R170" s="241"/>
      <c r="S170" s="241"/>
      <c r="T170" s="242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3" t="s">
        <v>218</v>
      </c>
      <c r="AU170" s="243" t="s">
        <v>80</v>
      </c>
      <c r="AV170" s="13" t="s">
        <v>82</v>
      </c>
      <c r="AW170" s="13" t="s">
        <v>35</v>
      </c>
      <c r="AX170" s="13" t="s">
        <v>73</v>
      </c>
      <c r="AY170" s="243" t="s">
        <v>198</v>
      </c>
    </row>
    <row r="171" s="14" customFormat="1">
      <c r="A171" s="14"/>
      <c r="B171" s="244"/>
      <c r="C171" s="245"/>
      <c r="D171" s="234" t="s">
        <v>218</v>
      </c>
      <c r="E171" s="246" t="s">
        <v>19</v>
      </c>
      <c r="F171" s="247" t="s">
        <v>233</v>
      </c>
      <c r="G171" s="245"/>
      <c r="H171" s="248">
        <v>5</v>
      </c>
      <c r="I171" s="249"/>
      <c r="J171" s="245"/>
      <c r="K171" s="245"/>
      <c r="L171" s="250"/>
      <c r="M171" s="251"/>
      <c r="N171" s="252"/>
      <c r="O171" s="252"/>
      <c r="P171" s="252"/>
      <c r="Q171" s="252"/>
      <c r="R171" s="252"/>
      <c r="S171" s="252"/>
      <c r="T171" s="253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54" t="s">
        <v>218</v>
      </c>
      <c r="AU171" s="254" t="s">
        <v>80</v>
      </c>
      <c r="AV171" s="14" t="s">
        <v>205</v>
      </c>
      <c r="AW171" s="14" t="s">
        <v>35</v>
      </c>
      <c r="AX171" s="14" t="s">
        <v>80</v>
      </c>
      <c r="AY171" s="254" t="s">
        <v>198</v>
      </c>
    </row>
    <row r="172" s="2" customFormat="1" ht="21.75" customHeight="1">
      <c r="A172" s="40"/>
      <c r="B172" s="41"/>
      <c r="C172" s="214" t="s">
        <v>327</v>
      </c>
      <c r="D172" s="214" t="s">
        <v>200</v>
      </c>
      <c r="E172" s="215" t="s">
        <v>4987</v>
      </c>
      <c r="F172" s="216" t="s">
        <v>4988</v>
      </c>
      <c r="G172" s="217" t="s">
        <v>4989</v>
      </c>
      <c r="H172" s="218">
        <v>3</v>
      </c>
      <c r="I172" s="219"/>
      <c r="J172" s="220">
        <f>ROUND(I172*H172,2)</f>
        <v>0</v>
      </c>
      <c r="K172" s="216" t="s">
        <v>19</v>
      </c>
      <c r="L172" s="46"/>
      <c r="M172" s="221" t="s">
        <v>19</v>
      </c>
      <c r="N172" s="222" t="s">
        <v>44</v>
      </c>
      <c r="O172" s="86"/>
      <c r="P172" s="223">
        <f>O172*H172</f>
        <v>0</v>
      </c>
      <c r="Q172" s="223">
        <v>0.00017000000000000001</v>
      </c>
      <c r="R172" s="223">
        <f>Q172*H172</f>
        <v>0.00051000000000000004</v>
      </c>
      <c r="S172" s="223">
        <v>0</v>
      </c>
      <c r="T172" s="224">
        <f>S172*H172</f>
        <v>0</v>
      </c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R172" s="225" t="s">
        <v>205</v>
      </c>
      <c r="AT172" s="225" t="s">
        <v>200</v>
      </c>
      <c r="AU172" s="225" t="s">
        <v>80</v>
      </c>
      <c r="AY172" s="19" t="s">
        <v>198</v>
      </c>
      <c r="BE172" s="226">
        <f>IF(N172="základní",J172,0)</f>
        <v>0</v>
      </c>
      <c r="BF172" s="226">
        <f>IF(N172="snížená",J172,0)</f>
        <v>0</v>
      </c>
      <c r="BG172" s="226">
        <f>IF(N172="zákl. přenesená",J172,0)</f>
        <v>0</v>
      </c>
      <c r="BH172" s="226">
        <f>IF(N172="sníž. přenesená",J172,0)</f>
        <v>0</v>
      </c>
      <c r="BI172" s="226">
        <f>IF(N172="nulová",J172,0)</f>
        <v>0</v>
      </c>
      <c r="BJ172" s="19" t="s">
        <v>80</v>
      </c>
      <c r="BK172" s="226">
        <f>ROUND(I172*H172,2)</f>
        <v>0</v>
      </c>
      <c r="BL172" s="19" t="s">
        <v>205</v>
      </c>
      <c r="BM172" s="225" t="s">
        <v>438</v>
      </c>
    </row>
    <row r="173" s="2" customFormat="1" ht="16.5" customHeight="1">
      <c r="A173" s="40"/>
      <c r="B173" s="41"/>
      <c r="C173" s="214" t="s">
        <v>7</v>
      </c>
      <c r="D173" s="214" t="s">
        <v>200</v>
      </c>
      <c r="E173" s="215" t="s">
        <v>4990</v>
      </c>
      <c r="F173" s="216" t="s">
        <v>4991</v>
      </c>
      <c r="G173" s="217" t="s">
        <v>237</v>
      </c>
      <c r="H173" s="218">
        <v>59.600000000000001</v>
      </c>
      <c r="I173" s="219"/>
      <c r="J173" s="220">
        <f>ROUND(I173*H173,2)</f>
        <v>0</v>
      </c>
      <c r="K173" s="216" t="s">
        <v>19</v>
      </c>
      <c r="L173" s="46"/>
      <c r="M173" s="221" t="s">
        <v>19</v>
      </c>
      <c r="N173" s="222" t="s">
        <v>44</v>
      </c>
      <c r="O173" s="86"/>
      <c r="P173" s="223">
        <f>O173*H173</f>
        <v>0</v>
      </c>
      <c r="Q173" s="223">
        <v>0</v>
      </c>
      <c r="R173" s="223">
        <f>Q173*H173</f>
        <v>0</v>
      </c>
      <c r="S173" s="223">
        <v>0</v>
      </c>
      <c r="T173" s="224">
        <f>S173*H173</f>
        <v>0</v>
      </c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R173" s="225" t="s">
        <v>205</v>
      </c>
      <c r="AT173" s="225" t="s">
        <v>200</v>
      </c>
      <c r="AU173" s="225" t="s">
        <v>80</v>
      </c>
      <c r="AY173" s="19" t="s">
        <v>198</v>
      </c>
      <c r="BE173" s="226">
        <f>IF(N173="základní",J173,0)</f>
        <v>0</v>
      </c>
      <c r="BF173" s="226">
        <f>IF(N173="snížená",J173,0)</f>
        <v>0</v>
      </c>
      <c r="BG173" s="226">
        <f>IF(N173="zákl. přenesená",J173,0)</f>
        <v>0</v>
      </c>
      <c r="BH173" s="226">
        <f>IF(N173="sníž. přenesená",J173,0)</f>
        <v>0</v>
      </c>
      <c r="BI173" s="226">
        <f>IF(N173="nulová",J173,0)</f>
        <v>0</v>
      </c>
      <c r="BJ173" s="19" t="s">
        <v>80</v>
      </c>
      <c r="BK173" s="226">
        <f>ROUND(I173*H173,2)</f>
        <v>0</v>
      </c>
      <c r="BL173" s="19" t="s">
        <v>205</v>
      </c>
      <c r="BM173" s="225" t="s">
        <v>451</v>
      </c>
    </row>
    <row r="174" s="2" customFormat="1" ht="24.15" customHeight="1">
      <c r="A174" s="40"/>
      <c r="B174" s="41"/>
      <c r="C174" s="214" t="s">
        <v>341</v>
      </c>
      <c r="D174" s="214" t="s">
        <v>200</v>
      </c>
      <c r="E174" s="215" t="s">
        <v>4625</v>
      </c>
      <c r="F174" s="216" t="s">
        <v>4992</v>
      </c>
      <c r="G174" s="217" t="s">
        <v>4627</v>
      </c>
      <c r="H174" s="218">
        <v>1</v>
      </c>
      <c r="I174" s="219"/>
      <c r="J174" s="220">
        <f>ROUND(I174*H174,2)</f>
        <v>0</v>
      </c>
      <c r="K174" s="216" t="s">
        <v>19</v>
      </c>
      <c r="L174" s="46"/>
      <c r="M174" s="221" t="s">
        <v>19</v>
      </c>
      <c r="N174" s="222" t="s">
        <v>44</v>
      </c>
      <c r="O174" s="86"/>
      <c r="P174" s="223">
        <f>O174*H174</f>
        <v>0</v>
      </c>
      <c r="Q174" s="223">
        <v>0</v>
      </c>
      <c r="R174" s="223">
        <f>Q174*H174</f>
        <v>0</v>
      </c>
      <c r="S174" s="223">
        <v>0</v>
      </c>
      <c r="T174" s="224">
        <f>S174*H174</f>
        <v>0</v>
      </c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R174" s="225" t="s">
        <v>205</v>
      </c>
      <c r="AT174" s="225" t="s">
        <v>200</v>
      </c>
      <c r="AU174" s="225" t="s">
        <v>80</v>
      </c>
      <c r="AY174" s="19" t="s">
        <v>198</v>
      </c>
      <c r="BE174" s="226">
        <f>IF(N174="základní",J174,0)</f>
        <v>0</v>
      </c>
      <c r="BF174" s="226">
        <f>IF(N174="snížená",J174,0)</f>
        <v>0</v>
      </c>
      <c r="BG174" s="226">
        <f>IF(N174="zákl. přenesená",J174,0)</f>
        <v>0</v>
      </c>
      <c r="BH174" s="226">
        <f>IF(N174="sníž. přenesená",J174,0)</f>
        <v>0</v>
      </c>
      <c r="BI174" s="226">
        <f>IF(N174="nulová",J174,0)</f>
        <v>0</v>
      </c>
      <c r="BJ174" s="19" t="s">
        <v>80</v>
      </c>
      <c r="BK174" s="226">
        <f>ROUND(I174*H174,2)</f>
        <v>0</v>
      </c>
      <c r="BL174" s="19" t="s">
        <v>205</v>
      </c>
      <c r="BM174" s="225" t="s">
        <v>464</v>
      </c>
    </row>
    <row r="175" s="2" customFormat="1" ht="24.15" customHeight="1">
      <c r="A175" s="40"/>
      <c r="B175" s="41"/>
      <c r="C175" s="214" t="s">
        <v>347</v>
      </c>
      <c r="D175" s="214" t="s">
        <v>200</v>
      </c>
      <c r="E175" s="215" t="s">
        <v>4656</v>
      </c>
      <c r="F175" s="216" t="s">
        <v>4993</v>
      </c>
      <c r="G175" s="217" t="s">
        <v>4627</v>
      </c>
      <c r="H175" s="218">
        <v>1</v>
      </c>
      <c r="I175" s="219"/>
      <c r="J175" s="220">
        <f>ROUND(I175*H175,2)</f>
        <v>0</v>
      </c>
      <c r="K175" s="216" t="s">
        <v>19</v>
      </c>
      <c r="L175" s="46"/>
      <c r="M175" s="221" t="s">
        <v>19</v>
      </c>
      <c r="N175" s="222" t="s">
        <v>44</v>
      </c>
      <c r="O175" s="86"/>
      <c r="P175" s="223">
        <f>O175*H175</f>
        <v>0</v>
      </c>
      <c r="Q175" s="223">
        <v>0.001</v>
      </c>
      <c r="R175" s="223">
        <f>Q175*H175</f>
        <v>0.001</v>
      </c>
      <c r="S175" s="223">
        <v>0</v>
      </c>
      <c r="T175" s="224">
        <f>S175*H175</f>
        <v>0</v>
      </c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R175" s="225" t="s">
        <v>205</v>
      </c>
      <c r="AT175" s="225" t="s">
        <v>200</v>
      </c>
      <c r="AU175" s="225" t="s">
        <v>80</v>
      </c>
      <c r="AY175" s="19" t="s">
        <v>198</v>
      </c>
      <c r="BE175" s="226">
        <f>IF(N175="základní",J175,0)</f>
        <v>0</v>
      </c>
      <c r="BF175" s="226">
        <f>IF(N175="snížená",J175,0)</f>
        <v>0</v>
      </c>
      <c r="BG175" s="226">
        <f>IF(N175="zákl. přenesená",J175,0)</f>
        <v>0</v>
      </c>
      <c r="BH175" s="226">
        <f>IF(N175="sníž. přenesená",J175,0)</f>
        <v>0</v>
      </c>
      <c r="BI175" s="226">
        <f>IF(N175="nulová",J175,0)</f>
        <v>0</v>
      </c>
      <c r="BJ175" s="19" t="s">
        <v>80</v>
      </c>
      <c r="BK175" s="226">
        <f>ROUND(I175*H175,2)</f>
        <v>0</v>
      </c>
      <c r="BL175" s="19" t="s">
        <v>205</v>
      </c>
      <c r="BM175" s="225" t="s">
        <v>482</v>
      </c>
    </row>
    <row r="176" s="2" customFormat="1" ht="24.15" customHeight="1">
      <c r="A176" s="40"/>
      <c r="B176" s="41"/>
      <c r="C176" s="214" t="s">
        <v>352</v>
      </c>
      <c r="D176" s="214" t="s">
        <v>200</v>
      </c>
      <c r="E176" s="215" t="s">
        <v>4692</v>
      </c>
      <c r="F176" s="216" t="s">
        <v>4994</v>
      </c>
      <c r="G176" s="217" t="s">
        <v>4627</v>
      </c>
      <c r="H176" s="218">
        <v>1</v>
      </c>
      <c r="I176" s="219"/>
      <c r="J176" s="220">
        <f>ROUND(I176*H176,2)</f>
        <v>0</v>
      </c>
      <c r="K176" s="216" t="s">
        <v>19</v>
      </c>
      <c r="L176" s="46"/>
      <c r="M176" s="221" t="s">
        <v>19</v>
      </c>
      <c r="N176" s="222" t="s">
        <v>44</v>
      </c>
      <c r="O176" s="86"/>
      <c r="P176" s="223">
        <f>O176*H176</f>
        <v>0</v>
      </c>
      <c r="Q176" s="223">
        <v>0.5</v>
      </c>
      <c r="R176" s="223">
        <f>Q176*H176</f>
        <v>0.5</v>
      </c>
      <c r="S176" s="223">
        <v>0</v>
      </c>
      <c r="T176" s="224">
        <f>S176*H176</f>
        <v>0</v>
      </c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R176" s="225" t="s">
        <v>205</v>
      </c>
      <c r="AT176" s="225" t="s">
        <v>200</v>
      </c>
      <c r="AU176" s="225" t="s">
        <v>80</v>
      </c>
      <c r="AY176" s="19" t="s">
        <v>198</v>
      </c>
      <c r="BE176" s="226">
        <f>IF(N176="základní",J176,0)</f>
        <v>0</v>
      </c>
      <c r="BF176" s="226">
        <f>IF(N176="snížená",J176,0)</f>
        <v>0</v>
      </c>
      <c r="BG176" s="226">
        <f>IF(N176="zákl. přenesená",J176,0)</f>
        <v>0</v>
      </c>
      <c r="BH176" s="226">
        <f>IF(N176="sníž. přenesená",J176,0)</f>
        <v>0</v>
      </c>
      <c r="BI176" s="226">
        <f>IF(N176="nulová",J176,0)</f>
        <v>0</v>
      </c>
      <c r="BJ176" s="19" t="s">
        <v>80</v>
      </c>
      <c r="BK176" s="226">
        <f>ROUND(I176*H176,2)</f>
        <v>0</v>
      </c>
      <c r="BL176" s="19" t="s">
        <v>205</v>
      </c>
      <c r="BM176" s="225" t="s">
        <v>500</v>
      </c>
    </row>
    <row r="177" s="12" customFormat="1" ht="25.92" customHeight="1">
      <c r="A177" s="12"/>
      <c r="B177" s="198"/>
      <c r="C177" s="199"/>
      <c r="D177" s="200" t="s">
        <v>72</v>
      </c>
      <c r="E177" s="201" t="s">
        <v>3828</v>
      </c>
      <c r="F177" s="201" t="s">
        <v>4995</v>
      </c>
      <c r="G177" s="199"/>
      <c r="H177" s="199"/>
      <c r="I177" s="202"/>
      <c r="J177" s="203">
        <f>BK177</f>
        <v>0</v>
      </c>
      <c r="K177" s="199"/>
      <c r="L177" s="204"/>
      <c r="M177" s="205"/>
      <c r="N177" s="206"/>
      <c r="O177" s="206"/>
      <c r="P177" s="207">
        <f>P178</f>
        <v>0</v>
      </c>
      <c r="Q177" s="206"/>
      <c r="R177" s="207">
        <f>R178</f>
        <v>0.63595139999999994</v>
      </c>
      <c r="S177" s="206"/>
      <c r="T177" s="208">
        <f>T178</f>
        <v>0</v>
      </c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R177" s="209" t="s">
        <v>80</v>
      </c>
      <c r="AT177" s="210" t="s">
        <v>72</v>
      </c>
      <c r="AU177" s="210" t="s">
        <v>73</v>
      </c>
      <c r="AY177" s="209" t="s">
        <v>198</v>
      </c>
      <c r="BK177" s="211">
        <f>BK178</f>
        <v>0</v>
      </c>
    </row>
    <row r="178" s="2" customFormat="1" ht="24.15" customHeight="1">
      <c r="A178" s="40"/>
      <c r="B178" s="41"/>
      <c r="C178" s="214" t="s">
        <v>358</v>
      </c>
      <c r="D178" s="214" t="s">
        <v>200</v>
      </c>
      <c r="E178" s="215" t="s">
        <v>4996</v>
      </c>
      <c r="F178" s="216" t="s">
        <v>4997</v>
      </c>
      <c r="G178" s="217" t="s">
        <v>441</v>
      </c>
      <c r="H178" s="218">
        <v>10.927</v>
      </c>
      <c r="I178" s="219"/>
      <c r="J178" s="220">
        <f>ROUND(I178*H178,2)</f>
        <v>0</v>
      </c>
      <c r="K178" s="216" t="s">
        <v>19</v>
      </c>
      <c r="L178" s="46"/>
      <c r="M178" s="221" t="s">
        <v>19</v>
      </c>
      <c r="N178" s="222" t="s">
        <v>44</v>
      </c>
      <c r="O178" s="86"/>
      <c r="P178" s="223">
        <f>O178*H178</f>
        <v>0</v>
      </c>
      <c r="Q178" s="223">
        <v>0.058200000000000002</v>
      </c>
      <c r="R178" s="223">
        <f>Q178*H178</f>
        <v>0.63595139999999994</v>
      </c>
      <c r="S178" s="223">
        <v>0</v>
      </c>
      <c r="T178" s="224">
        <f>S178*H178</f>
        <v>0</v>
      </c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R178" s="225" t="s">
        <v>205</v>
      </c>
      <c r="AT178" s="225" t="s">
        <v>200</v>
      </c>
      <c r="AU178" s="225" t="s">
        <v>80</v>
      </c>
      <c r="AY178" s="19" t="s">
        <v>198</v>
      </c>
      <c r="BE178" s="226">
        <f>IF(N178="základní",J178,0)</f>
        <v>0</v>
      </c>
      <c r="BF178" s="226">
        <f>IF(N178="snížená",J178,0)</f>
        <v>0</v>
      </c>
      <c r="BG178" s="226">
        <f>IF(N178="zákl. přenesená",J178,0)</f>
        <v>0</v>
      </c>
      <c r="BH178" s="226">
        <f>IF(N178="sníž. přenesená",J178,0)</f>
        <v>0</v>
      </c>
      <c r="BI178" s="226">
        <f>IF(N178="nulová",J178,0)</f>
        <v>0</v>
      </c>
      <c r="BJ178" s="19" t="s">
        <v>80</v>
      </c>
      <c r="BK178" s="226">
        <f>ROUND(I178*H178,2)</f>
        <v>0</v>
      </c>
      <c r="BL178" s="19" t="s">
        <v>205</v>
      </c>
      <c r="BM178" s="225" t="s">
        <v>508</v>
      </c>
    </row>
    <row r="179" s="12" customFormat="1" ht="25.92" customHeight="1">
      <c r="A179" s="12"/>
      <c r="B179" s="198"/>
      <c r="C179" s="199"/>
      <c r="D179" s="200" t="s">
        <v>72</v>
      </c>
      <c r="E179" s="201" t="s">
        <v>145</v>
      </c>
      <c r="F179" s="201" t="s">
        <v>146</v>
      </c>
      <c r="G179" s="199"/>
      <c r="H179" s="199"/>
      <c r="I179" s="202"/>
      <c r="J179" s="203">
        <f>BK179</f>
        <v>0</v>
      </c>
      <c r="K179" s="199"/>
      <c r="L179" s="204"/>
      <c r="M179" s="205"/>
      <c r="N179" s="206"/>
      <c r="O179" s="206"/>
      <c r="P179" s="207">
        <f>P180</f>
        <v>0</v>
      </c>
      <c r="Q179" s="206"/>
      <c r="R179" s="207">
        <f>R180</f>
        <v>0</v>
      </c>
      <c r="S179" s="206"/>
      <c r="T179" s="208">
        <f>T180</f>
        <v>0</v>
      </c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R179" s="209" t="s">
        <v>224</v>
      </c>
      <c r="AT179" s="210" t="s">
        <v>72</v>
      </c>
      <c r="AU179" s="210" t="s">
        <v>73</v>
      </c>
      <c r="AY179" s="209" t="s">
        <v>198</v>
      </c>
      <c r="BK179" s="211">
        <f>BK180</f>
        <v>0</v>
      </c>
    </row>
    <row r="180" s="12" customFormat="1" ht="22.8" customHeight="1">
      <c r="A180" s="12"/>
      <c r="B180" s="198"/>
      <c r="C180" s="199"/>
      <c r="D180" s="200" t="s">
        <v>72</v>
      </c>
      <c r="E180" s="212" t="s">
        <v>1922</v>
      </c>
      <c r="F180" s="212" t="s">
        <v>1923</v>
      </c>
      <c r="G180" s="199"/>
      <c r="H180" s="199"/>
      <c r="I180" s="202"/>
      <c r="J180" s="213">
        <f>BK180</f>
        <v>0</v>
      </c>
      <c r="K180" s="199"/>
      <c r="L180" s="204"/>
      <c r="M180" s="205"/>
      <c r="N180" s="206"/>
      <c r="O180" s="206"/>
      <c r="P180" s="207">
        <f>SUM(P181:P182)</f>
        <v>0</v>
      </c>
      <c r="Q180" s="206"/>
      <c r="R180" s="207">
        <f>SUM(R181:R182)</f>
        <v>0</v>
      </c>
      <c r="S180" s="206"/>
      <c r="T180" s="208">
        <f>SUM(T181:T182)</f>
        <v>0</v>
      </c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R180" s="209" t="s">
        <v>224</v>
      </c>
      <c r="AT180" s="210" t="s">
        <v>72</v>
      </c>
      <c r="AU180" s="210" t="s">
        <v>80</v>
      </c>
      <c r="AY180" s="209" t="s">
        <v>198</v>
      </c>
      <c r="BK180" s="211">
        <f>SUM(BK181:BK182)</f>
        <v>0</v>
      </c>
    </row>
    <row r="181" s="2" customFormat="1" ht="16.5" customHeight="1">
      <c r="A181" s="40"/>
      <c r="B181" s="41"/>
      <c r="C181" s="214" t="s">
        <v>365</v>
      </c>
      <c r="D181" s="214" t="s">
        <v>200</v>
      </c>
      <c r="E181" s="215" t="s">
        <v>1925</v>
      </c>
      <c r="F181" s="216" t="s">
        <v>1926</v>
      </c>
      <c r="G181" s="217" t="s">
        <v>1135</v>
      </c>
      <c r="H181" s="218">
        <v>1</v>
      </c>
      <c r="I181" s="219"/>
      <c r="J181" s="220">
        <f>ROUND(I181*H181,2)</f>
        <v>0</v>
      </c>
      <c r="K181" s="216" t="s">
        <v>204</v>
      </c>
      <c r="L181" s="46"/>
      <c r="M181" s="221" t="s">
        <v>19</v>
      </c>
      <c r="N181" s="222" t="s">
        <v>44</v>
      </c>
      <c r="O181" s="86"/>
      <c r="P181" s="223">
        <f>O181*H181</f>
        <v>0</v>
      </c>
      <c r="Q181" s="223">
        <v>0</v>
      </c>
      <c r="R181" s="223">
        <f>Q181*H181</f>
        <v>0</v>
      </c>
      <c r="S181" s="223">
        <v>0</v>
      </c>
      <c r="T181" s="224">
        <f>S181*H181</f>
        <v>0</v>
      </c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R181" s="225" t="s">
        <v>1927</v>
      </c>
      <c r="AT181" s="225" t="s">
        <v>200</v>
      </c>
      <c r="AU181" s="225" t="s">
        <v>82</v>
      </c>
      <c r="AY181" s="19" t="s">
        <v>198</v>
      </c>
      <c r="BE181" s="226">
        <f>IF(N181="základní",J181,0)</f>
        <v>0</v>
      </c>
      <c r="BF181" s="226">
        <f>IF(N181="snížená",J181,0)</f>
        <v>0</v>
      </c>
      <c r="BG181" s="226">
        <f>IF(N181="zákl. přenesená",J181,0)</f>
        <v>0</v>
      </c>
      <c r="BH181" s="226">
        <f>IF(N181="sníž. přenesená",J181,0)</f>
        <v>0</v>
      </c>
      <c r="BI181" s="226">
        <f>IF(N181="nulová",J181,0)</f>
        <v>0</v>
      </c>
      <c r="BJ181" s="19" t="s">
        <v>80</v>
      </c>
      <c r="BK181" s="226">
        <f>ROUND(I181*H181,2)</f>
        <v>0</v>
      </c>
      <c r="BL181" s="19" t="s">
        <v>1927</v>
      </c>
      <c r="BM181" s="225" t="s">
        <v>4998</v>
      </c>
    </row>
    <row r="182" s="2" customFormat="1">
      <c r="A182" s="40"/>
      <c r="B182" s="41"/>
      <c r="C182" s="42"/>
      <c r="D182" s="227" t="s">
        <v>207</v>
      </c>
      <c r="E182" s="42"/>
      <c r="F182" s="228" t="s">
        <v>1929</v>
      </c>
      <c r="G182" s="42"/>
      <c r="H182" s="42"/>
      <c r="I182" s="229"/>
      <c r="J182" s="42"/>
      <c r="K182" s="42"/>
      <c r="L182" s="46"/>
      <c r="M182" s="276"/>
      <c r="N182" s="277"/>
      <c r="O182" s="278"/>
      <c r="P182" s="278"/>
      <c r="Q182" s="278"/>
      <c r="R182" s="278"/>
      <c r="S182" s="278"/>
      <c r="T182" s="279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T182" s="19" t="s">
        <v>207</v>
      </c>
      <c r="AU182" s="19" t="s">
        <v>82</v>
      </c>
    </row>
    <row r="183" s="2" customFormat="1" ht="6.96" customHeight="1">
      <c r="A183" s="40"/>
      <c r="B183" s="61"/>
      <c r="C183" s="62"/>
      <c r="D183" s="62"/>
      <c r="E183" s="62"/>
      <c r="F183" s="62"/>
      <c r="G183" s="62"/>
      <c r="H183" s="62"/>
      <c r="I183" s="62"/>
      <c r="J183" s="62"/>
      <c r="K183" s="62"/>
      <c r="L183" s="46"/>
      <c r="M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</row>
  </sheetData>
  <sheetProtection sheet="1" autoFilter="0" formatColumns="0" formatRows="0" objects="1" scenarios="1" spinCount="100000" saltValue="OzELssnqFboIApZg8kA7Zm8dyNwkm1zXcC2IM4ri1LaPmdeojDW8ryksCq8+3nriVyc+dmPgrIP8lcTU+zZDJg==" hashValue="0y+EkSVYsBPm+qE0DL/YGn9he4u4l4nGdn9tL/8YsjpA95Ly47LQPSEfsLX1w+B/m4Hcw6cmdXgk8R0+uHzYMQ==" algorithmName="SHA-512" password="CC35"/>
  <autoFilter ref="C95:K182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4:H84"/>
    <mergeCell ref="E86:H86"/>
    <mergeCell ref="E88:H88"/>
    <mergeCell ref="L2:V2"/>
  </mergeCells>
  <hyperlinks>
    <hyperlink ref="F136" r:id="rId1" display="https://podminky.urs.cz/item/CS_URS_2024_01/171201231"/>
    <hyperlink ref="F182" r:id="rId2" display="https://podminky.urs.cz/item/CS_URS_2024_01/013294000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3"/>
</worksheet>
</file>

<file path=xl/worksheets/sheet1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135</v>
      </c>
    </row>
    <row r="3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2"/>
      <c r="AT3" s="19" t="s">
        <v>82</v>
      </c>
    </row>
    <row r="4" s="1" customFormat="1" ht="24.96" customHeight="1">
      <c r="B4" s="22"/>
      <c r="D4" s="142" t="s">
        <v>148</v>
      </c>
      <c r="L4" s="22"/>
      <c r="M4" s="143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4" t="s">
        <v>16</v>
      </c>
      <c r="L6" s="22"/>
    </row>
    <row r="7" s="1" customFormat="1" ht="16.5" customHeight="1">
      <c r="B7" s="22"/>
      <c r="E7" s="145" t="str">
        <f>'Rekapitulace stavby'!K6</f>
        <v>ZŠ Veltrusy - výstavba odborných učeben</v>
      </c>
      <c r="F7" s="144"/>
      <c r="G7" s="144"/>
      <c r="H7" s="144"/>
      <c r="L7" s="22"/>
    </row>
    <row r="8" s="1" customFormat="1" ht="12" customHeight="1">
      <c r="B8" s="22"/>
      <c r="D8" s="144" t="s">
        <v>149</v>
      </c>
      <c r="L8" s="22"/>
    </row>
    <row r="9" s="2" customFormat="1" ht="16.5" customHeight="1">
      <c r="A9" s="40"/>
      <c r="B9" s="46"/>
      <c r="C9" s="40"/>
      <c r="D9" s="40"/>
      <c r="E9" s="145" t="s">
        <v>4940</v>
      </c>
      <c r="F9" s="40"/>
      <c r="G9" s="40"/>
      <c r="H9" s="40"/>
      <c r="I9" s="40"/>
      <c r="J9" s="40"/>
      <c r="K9" s="40"/>
      <c r="L9" s="146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44" t="s">
        <v>151</v>
      </c>
      <c r="E10" s="40"/>
      <c r="F10" s="40"/>
      <c r="G10" s="40"/>
      <c r="H10" s="40"/>
      <c r="I10" s="40"/>
      <c r="J10" s="40"/>
      <c r="K10" s="40"/>
      <c r="L10" s="146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6.5" customHeight="1">
      <c r="A11" s="40"/>
      <c r="B11" s="46"/>
      <c r="C11" s="40"/>
      <c r="D11" s="40"/>
      <c r="E11" s="147" t="s">
        <v>4999</v>
      </c>
      <c r="F11" s="40"/>
      <c r="G11" s="40"/>
      <c r="H11" s="40"/>
      <c r="I11" s="40"/>
      <c r="J11" s="40"/>
      <c r="K11" s="40"/>
      <c r="L11" s="146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146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44" t="s">
        <v>18</v>
      </c>
      <c r="E13" s="40"/>
      <c r="F13" s="135" t="s">
        <v>19</v>
      </c>
      <c r="G13" s="40"/>
      <c r="H13" s="40"/>
      <c r="I13" s="144" t="s">
        <v>20</v>
      </c>
      <c r="J13" s="135" t="s">
        <v>19</v>
      </c>
      <c r="K13" s="40"/>
      <c r="L13" s="146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4" t="s">
        <v>21</v>
      </c>
      <c r="E14" s="40"/>
      <c r="F14" s="135" t="s">
        <v>22</v>
      </c>
      <c r="G14" s="40"/>
      <c r="H14" s="40"/>
      <c r="I14" s="144" t="s">
        <v>23</v>
      </c>
      <c r="J14" s="148" t="str">
        <f>'Rekapitulace stavby'!AN8</f>
        <v>16. 4. 2024</v>
      </c>
      <c r="K14" s="40"/>
      <c r="L14" s="146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146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4" t="s">
        <v>25</v>
      </c>
      <c r="E16" s="40"/>
      <c r="F16" s="40"/>
      <c r="G16" s="40"/>
      <c r="H16" s="40"/>
      <c r="I16" s="144" t="s">
        <v>26</v>
      </c>
      <c r="J16" s="135" t="s">
        <v>27</v>
      </c>
      <c r="K16" s="40"/>
      <c r="L16" s="146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35" t="s">
        <v>28</v>
      </c>
      <c r="F17" s="40"/>
      <c r="G17" s="40"/>
      <c r="H17" s="40"/>
      <c r="I17" s="144" t="s">
        <v>29</v>
      </c>
      <c r="J17" s="135" t="s">
        <v>19</v>
      </c>
      <c r="K17" s="40"/>
      <c r="L17" s="146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146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44" t="s">
        <v>30</v>
      </c>
      <c r="E19" s="40"/>
      <c r="F19" s="40"/>
      <c r="G19" s="40"/>
      <c r="H19" s="40"/>
      <c r="I19" s="144" t="s">
        <v>26</v>
      </c>
      <c r="J19" s="35" t="str">
        <f>'Rekapitulace stavby'!AN13</f>
        <v>Vyplň údaj</v>
      </c>
      <c r="K19" s="40"/>
      <c r="L19" s="146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5" t="str">
        <f>'Rekapitulace stavby'!E14</f>
        <v>Vyplň údaj</v>
      </c>
      <c r="F20" s="135"/>
      <c r="G20" s="135"/>
      <c r="H20" s="135"/>
      <c r="I20" s="144" t="s">
        <v>29</v>
      </c>
      <c r="J20" s="35" t="str">
        <f>'Rekapitulace stavby'!AN14</f>
        <v>Vyplň údaj</v>
      </c>
      <c r="K20" s="40"/>
      <c r="L20" s="146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146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44" t="s">
        <v>32</v>
      </c>
      <c r="E22" s="40"/>
      <c r="F22" s="40"/>
      <c r="G22" s="40"/>
      <c r="H22" s="40"/>
      <c r="I22" s="144" t="s">
        <v>26</v>
      </c>
      <c r="J22" s="135" t="s">
        <v>33</v>
      </c>
      <c r="K22" s="40"/>
      <c r="L22" s="146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35" t="s">
        <v>34</v>
      </c>
      <c r="F23" s="40"/>
      <c r="G23" s="40"/>
      <c r="H23" s="40"/>
      <c r="I23" s="144" t="s">
        <v>29</v>
      </c>
      <c r="J23" s="135" t="s">
        <v>19</v>
      </c>
      <c r="K23" s="40"/>
      <c r="L23" s="146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146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44" t="s">
        <v>36</v>
      </c>
      <c r="E25" s="40"/>
      <c r="F25" s="40"/>
      <c r="G25" s="40"/>
      <c r="H25" s="40"/>
      <c r="I25" s="144" t="s">
        <v>26</v>
      </c>
      <c r="J25" s="135" t="s">
        <v>33</v>
      </c>
      <c r="K25" s="40"/>
      <c r="L25" s="146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35" t="s">
        <v>34</v>
      </c>
      <c r="F26" s="40"/>
      <c r="G26" s="40"/>
      <c r="H26" s="40"/>
      <c r="I26" s="144" t="s">
        <v>29</v>
      </c>
      <c r="J26" s="135" t="s">
        <v>19</v>
      </c>
      <c r="K26" s="40"/>
      <c r="L26" s="146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146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44" t="s">
        <v>37</v>
      </c>
      <c r="E28" s="40"/>
      <c r="F28" s="40"/>
      <c r="G28" s="40"/>
      <c r="H28" s="40"/>
      <c r="I28" s="40"/>
      <c r="J28" s="40"/>
      <c r="K28" s="40"/>
      <c r="L28" s="146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71.25" customHeight="1">
      <c r="A29" s="149"/>
      <c r="B29" s="150"/>
      <c r="C29" s="149"/>
      <c r="D29" s="149"/>
      <c r="E29" s="151" t="s">
        <v>38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146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3"/>
      <c r="E31" s="153"/>
      <c r="F31" s="153"/>
      <c r="G31" s="153"/>
      <c r="H31" s="153"/>
      <c r="I31" s="153"/>
      <c r="J31" s="153"/>
      <c r="K31" s="153"/>
      <c r="L31" s="146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54" t="s">
        <v>39</v>
      </c>
      <c r="E32" s="40"/>
      <c r="F32" s="40"/>
      <c r="G32" s="40"/>
      <c r="H32" s="40"/>
      <c r="I32" s="40"/>
      <c r="J32" s="155">
        <f>ROUND(J99, 2)</f>
        <v>0</v>
      </c>
      <c r="K32" s="40"/>
      <c r="L32" s="146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3"/>
      <c r="E33" s="153"/>
      <c r="F33" s="153"/>
      <c r="G33" s="153"/>
      <c r="H33" s="153"/>
      <c r="I33" s="153"/>
      <c r="J33" s="153"/>
      <c r="K33" s="153"/>
      <c r="L33" s="146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56" t="s">
        <v>41</v>
      </c>
      <c r="G34" s="40"/>
      <c r="H34" s="40"/>
      <c r="I34" s="156" t="s">
        <v>40</v>
      </c>
      <c r="J34" s="156" t="s">
        <v>42</v>
      </c>
      <c r="K34" s="40"/>
      <c r="L34" s="146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57" t="s">
        <v>43</v>
      </c>
      <c r="E35" s="144" t="s">
        <v>44</v>
      </c>
      <c r="F35" s="158">
        <f>ROUND((SUM(BE99:BE215)),  2)</f>
        <v>0</v>
      </c>
      <c r="G35" s="40"/>
      <c r="H35" s="40"/>
      <c r="I35" s="159">
        <v>0.20999999999999999</v>
      </c>
      <c r="J35" s="158">
        <f>ROUND(((SUM(BE99:BE215))*I35),  2)</f>
        <v>0</v>
      </c>
      <c r="K35" s="40"/>
      <c r="L35" s="146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44" t="s">
        <v>45</v>
      </c>
      <c r="F36" s="158">
        <f>ROUND((SUM(BF99:BF215)),  2)</f>
        <v>0</v>
      </c>
      <c r="G36" s="40"/>
      <c r="H36" s="40"/>
      <c r="I36" s="159">
        <v>0.14999999999999999</v>
      </c>
      <c r="J36" s="158">
        <f>ROUND(((SUM(BF99:BF215))*I36),  2)</f>
        <v>0</v>
      </c>
      <c r="K36" s="40"/>
      <c r="L36" s="146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4" t="s">
        <v>46</v>
      </c>
      <c r="F37" s="158">
        <f>ROUND((SUM(BG99:BG215)),  2)</f>
        <v>0</v>
      </c>
      <c r="G37" s="40"/>
      <c r="H37" s="40"/>
      <c r="I37" s="159">
        <v>0.20999999999999999</v>
      </c>
      <c r="J37" s="158">
        <f>0</f>
        <v>0</v>
      </c>
      <c r="K37" s="40"/>
      <c r="L37" s="146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44" t="s">
        <v>47</v>
      </c>
      <c r="F38" s="158">
        <f>ROUND((SUM(BH99:BH215)),  2)</f>
        <v>0</v>
      </c>
      <c r="G38" s="40"/>
      <c r="H38" s="40"/>
      <c r="I38" s="159">
        <v>0.14999999999999999</v>
      </c>
      <c r="J38" s="158">
        <f>0</f>
        <v>0</v>
      </c>
      <c r="K38" s="40"/>
      <c r="L38" s="146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4" t="s">
        <v>48</v>
      </c>
      <c r="F39" s="158">
        <f>ROUND((SUM(BI99:BI215)),  2)</f>
        <v>0</v>
      </c>
      <c r="G39" s="40"/>
      <c r="H39" s="40"/>
      <c r="I39" s="159">
        <v>0</v>
      </c>
      <c r="J39" s="158">
        <f>0</f>
        <v>0</v>
      </c>
      <c r="K39" s="40"/>
      <c r="L39" s="146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146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0"/>
      <c r="D41" s="161" t="s">
        <v>49</v>
      </c>
      <c r="E41" s="162"/>
      <c r="F41" s="162"/>
      <c r="G41" s="163" t="s">
        <v>50</v>
      </c>
      <c r="H41" s="164" t="s">
        <v>51</v>
      </c>
      <c r="I41" s="162"/>
      <c r="J41" s="165">
        <f>SUM(J32:J39)</f>
        <v>0</v>
      </c>
      <c r="K41" s="166"/>
      <c r="L41" s="146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6" s="2" customFormat="1" ht="6.96" customHeight="1">
      <c r="A46" s="40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24.96" customHeight="1">
      <c r="A47" s="40"/>
      <c r="B47" s="41"/>
      <c r="C47" s="25" t="s">
        <v>153</v>
      </c>
      <c r="D47" s="42"/>
      <c r="E47" s="42"/>
      <c r="F47" s="42"/>
      <c r="G47" s="42"/>
      <c r="H47" s="42"/>
      <c r="I47" s="42"/>
      <c r="J47" s="42"/>
      <c r="K47" s="42"/>
      <c r="L47" s="146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146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16</v>
      </c>
      <c r="D49" s="42"/>
      <c r="E49" s="42"/>
      <c r="F49" s="42"/>
      <c r="G49" s="42"/>
      <c r="H49" s="42"/>
      <c r="I49" s="42"/>
      <c r="J49" s="42"/>
      <c r="K49" s="42"/>
      <c r="L49" s="146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171" t="str">
        <f>E7</f>
        <v>ZŠ Veltrusy - výstavba odborných učeben</v>
      </c>
      <c r="F50" s="34"/>
      <c r="G50" s="34"/>
      <c r="H50" s="34"/>
      <c r="I50" s="42"/>
      <c r="J50" s="42"/>
      <c r="K50" s="42"/>
      <c r="L50" s="146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1" customFormat="1" ht="12" customHeight="1">
      <c r="B51" s="23"/>
      <c r="C51" s="34" t="s">
        <v>149</v>
      </c>
      <c r="D51" s="24"/>
      <c r="E51" s="24"/>
      <c r="F51" s="24"/>
      <c r="G51" s="24"/>
      <c r="H51" s="24"/>
      <c r="I51" s="24"/>
      <c r="J51" s="24"/>
      <c r="K51" s="24"/>
      <c r="L51" s="22"/>
    </row>
    <row r="52" s="2" customFormat="1" ht="16.5" customHeight="1">
      <c r="A52" s="40"/>
      <c r="B52" s="41"/>
      <c r="C52" s="42"/>
      <c r="D52" s="42"/>
      <c r="E52" s="171" t="s">
        <v>4940</v>
      </c>
      <c r="F52" s="42"/>
      <c r="G52" s="42"/>
      <c r="H52" s="42"/>
      <c r="I52" s="42"/>
      <c r="J52" s="42"/>
      <c r="K52" s="42"/>
      <c r="L52" s="146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12" customHeight="1">
      <c r="A53" s="40"/>
      <c r="B53" s="41"/>
      <c r="C53" s="34" t="s">
        <v>151</v>
      </c>
      <c r="D53" s="42"/>
      <c r="E53" s="42"/>
      <c r="F53" s="42"/>
      <c r="G53" s="42"/>
      <c r="H53" s="42"/>
      <c r="I53" s="42"/>
      <c r="J53" s="42"/>
      <c r="K53" s="42"/>
      <c r="L53" s="146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6.5" customHeight="1">
      <c r="A54" s="40"/>
      <c r="B54" s="41"/>
      <c r="C54" s="42"/>
      <c r="D54" s="42"/>
      <c r="E54" s="71" t="str">
        <f>E11</f>
        <v>SO 05.1.1 - Přípojka splaškové kanalizace</v>
      </c>
      <c r="F54" s="42"/>
      <c r="G54" s="42"/>
      <c r="H54" s="42"/>
      <c r="I54" s="42"/>
      <c r="J54" s="42"/>
      <c r="K54" s="42"/>
      <c r="L54" s="146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6.96" customHeight="1">
      <c r="A55" s="40"/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146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2" customHeight="1">
      <c r="A56" s="40"/>
      <c r="B56" s="41"/>
      <c r="C56" s="34" t="s">
        <v>21</v>
      </c>
      <c r="D56" s="42"/>
      <c r="E56" s="42"/>
      <c r="F56" s="29" t="str">
        <f>F14</f>
        <v>Veltrusy</v>
      </c>
      <c r="G56" s="42"/>
      <c r="H56" s="42"/>
      <c r="I56" s="34" t="s">
        <v>23</v>
      </c>
      <c r="J56" s="74" t="str">
        <f>IF(J14="","",J14)</f>
        <v>16. 4. 2024</v>
      </c>
      <c r="K56" s="42"/>
      <c r="L56" s="146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6.96" customHeight="1">
      <c r="A57" s="40"/>
      <c r="B57" s="41"/>
      <c r="C57" s="42"/>
      <c r="D57" s="42"/>
      <c r="E57" s="42"/>
      <c r="F57" s="42"/>
      <c r="G57" s="42"/>
      <c r="H57" s="42"/>
      <c r="I57" s="42"/>
      <c r="J57" s="42"/>
      <c r="K57" s="42"/>
      <c r="L57" s="146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5.15" customHeight="1">
      <c r="A58" s="40"/>
      <c r="B58" s="41"/>
      <c r="C58" s="34" t="s">
        <v>25</v>
      </c>
      <c r="D58" s="42"/>
      <c r="E58" s="42"/>
      <c r="F58" s="29" t="str">
        <f>E17</f>
        <v>Město Veltrusy</v>
      </c>
      <c r="G58" s="42"/>
      <c r="H58" s="42"/>
      <c r="I58" s="34" t="s">
        <v>32</v>
      </c>
      <c r="J58" s="38" t="str">
        <f>E23</f>
        <v>REMIUMA</v>
      </c>
      <c r="K58" s="42"/>
      <c r="L58" s="146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15.15" customHeight="1">
      <c r="A59" s="40"/>
      <c r="B59" s="41"/>
      <c r="C59" s="34" t="s">
        <v>30</v>
      </c>
      <c r="D59" s="42"/>
      <c r="E59" s="42"/>
      <c r="F59" s="29" t="str">
        <f>IF(E20="","",E20)</f>
        <v>Vyplň údaj</v>
      </c>
      <c r="G59" s="42"/>
      <c r="H59" s="42"/>
      <c r="I59" s="34" t="s">
        <v>36</v>
      </c>
      <c r="J59" s="38" t="str">
        <f>E26</f>
        <v>REMIUMA</v>
      </c>
      <c r="K59" s="42"/>
      <c r="L59" s="146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0.32" customHeight="1">
      <c r="A60" s="40"/>
      <c r="B60" s="41"/>
      <c r="C60" s="42"/>
      <c r="D60" s="42"/>
      <c r="E60" s="42"/>
      <c r="F60" s="42"/>
      <c r="G60" s="42"/>
      <c r="H60" s="42"/>
      <c r="I60" s="42"/>
      <c r="J60" s="42"/>
      <c r="K60" s="42"/>
      <c r="L60" s="146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29.28" customHeight="1">
      <c r="A61" s="40"/>
      <c r="B61" s="41"/>
      <c r="C61" s="172" t="s">
        <v>154</v>
      </c>
      <c r="D61" s="173"/>
      <c r="E61" s="173"/>
      <c r="F61" s="173"/>
      <c r="G61" s="173"/>
      <c r="H61" s="173"/>
      <c r="I61" s="173"/>
      <c r="J61" s="174" t="s">
        <v>155</v>
      </c>
      <c r="K61" s="173"/>
      <c r="L61" s="146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10.32" customHeight="1">
      <c r="A62" s="40"/>
      <c r="B62" s="41"/>
      <c r="C62" s="42"/>
      <c r="D62" s="42"/>
      <c r="E62" s="42"/>
      <c r="F62" s="42"/>
      <c r="G62" s="42"/>
      <c r="H62" s="42"/>
      <c r="I62" s="42"/>
      <c r="J62" s="42"/>
      <c r="K62" s="42"/>
      <c r="L62" s="146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22.8" customHeight="1">
      <c r="A63" s="40"/>
      <c r="B63" s="41"/>
      <c r="C63" s="175" t="s">
        <v>71</v>
      </c>
      <c r="D63" s="42"/>
      <c r="E63" s="42"/>
      <c r="F63" s="42"/>
      <c r="G63" s="42"/>
      <c r="H63" s="42"/>
      <c r="I63" s="42"/>
      <c r="J63" s="104">
        <f>J99</f>
        <v>0</v>
      </c>
      <c r="K63" s="42"/>
      <c r="L63" s="146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U63" s="19" t="s">
        <v>156</v>
      </c>
    </row>
    <row r="64" s="9" customFormat="1" ht="24.96" customHeight="1">
      <c r="A64" s="9"/>
      <c r="B64" s="176"/>
      <c r="C64" s="177"/>
      <c r="D64" s="178" t="s">
        <v>4531</v>
      </c>
      <c r="E64" s="179"/>
      <c r="F64" s="179"/>
      <c r="G64" s="179"/>
      <c r="H64" s="179"/>
      <c r="I64" s="179"/>
      <c r="J64" s="180">
        <f>J100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9" customFormat="1" ht="24.96" customHeight="1">
      <c r="A65" s="9"/>
      <c r="B65" s="176"/>
      <c r="C65" s="177"/>
      <c r="D65" s="178" t="s">
        <v>5000</v>
      </c>
      <c r="E65" s="179"/>
      <c r="F65" s="179"/>
      <c r="G65" s="179"/>
      <c r="H65" s="179"/>
      <c r="I65" s="179"/>
      <c r="J65" s="180">
        <f>J106</f>
        <v>0</v>
      </c>
      <c r="K65" s="177"/>
      <c r="L65" s="181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</row>
    <row r="66" s="9" customFormat="1" ht="24.96" customHeight="1">
      <c r="A66" s="9"/>
      <c r="B66" s="176"/>
      <c r="C66" s="177"/>
      <c r="D66" s="178" t="s">
        <v>4533</v>
      </c>
      <c r="E66" s="179"/>
      <c r="F66" s="179"/>
      <c r="G66" s="179"/>
      <c r="H66" s="179"/>
      <c r="I66" s="179"/>
      <c r="J66" s="180">
        <f>J111</f>
        <v>0</v>
      </c>
      <c r="K66" s="177"/>
      <c r="L66" s="181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s="9" customFormat="1" ht="24.96" customHeight="1">
      <c r="A67" s="9"/>
      <c r="B67" s="176"/>
      <c r="C67" s="177"/>
      <c r="D67" s="178" t="s">
        <v>5001</v>
      </c>
      <c r="E67" s="179"/>
      <c r="F67" s="179"/>
      <c r="G67" s="179"/>
      <c r="H67" s="179"/>
      <c r="I67" s="179"/>
      <c r="J67" s="180">
        <f>J128</f>
        <v>0</v>
      </c>
      <c r="K67" s="177"/>
      <c r="L67" s="181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="9" customFormat="1" ht="24.96" customHeight="1">
      <c r="A68" s="9"/>
      <c r="B68" s="176"/>
      <c r="C68" s="177"/>
      <c r="D68" s="178" t="s">
        <v>4534</v>
      </c>
      <c r="E68" s="179"/>
      <c r="F68" s="179"/>
      <c r="G68" s="179"/>
      <c r="H68" s="179"/>
      <c r="I68" s="179"/>
      <c r="J68" s="180">
        <f>J130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9" customFormat="1" ht="24.96" customHeight="1">
      <c r="A69" s="9"/>
      <c r="B69" s="176"/>
      <c r="C69" s="177"/>
      <c r="D69" s="178" t="s">
        <v>4535</v>
      </c>
      <c r="E69" s="179"/>
      <c r="F69" s="179"/>
      <c r="G69" s="179"/>
      <c r="H69" s="179"/>
      <c r="I69" s="179"/>
      <c r="J69" s="180">
        <f>J155</f>
        <v>0</v>
      </c>
      <c r="K69" s="177"/>
      <c r="L69" s="181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="9" customFormat="1" ht="24.96" customHeight="1">
      <c r="A70" s="9"/>
      <c r="B70" s="176"/>
      <c r="C70" s="177"/>
      <c r="D70" s="178" t="s">
        <v>5002</v>
      </c>
      <c r="E70" s="179"/>
      <c r="F70" s="179"/>
      <c r="G70" s="179"/>
      <c r="H70" s="179"/>
      <c r="I70" s="179"/>
      <c r="J70" s="180">
        <f>J166</f>
        <v>0</v>
      </c>
      <c r="K70" s="177"/>
      <c r="L70" s="181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9" customFormat="1" ht="24.96" customHeight="1">
      <c r="A71" s="9"/>
      <c r="B71" s="176"/>
      <c r="C71" s="177"/>
      <c r="D71" s="178" t="s">
        <v>4942</v>
      </c>
      <c r="E71" s="179"/>
      <c r="F71" s="179"/>
      <c r="G71" s="179"/>
      <c r="H71" s="179"/>
      <c r="I71" s="179"/>
      <c r="J71" s="180">
        <f>J179</f>
        <v>0</v>
      </c>
      <c r="K71" s="177"/>
      <c r="L71" s="181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="9" customFormat="1" ht="24.96" customHeight="1">
      <c r="A72" s="9"/>
      <c r="B72" s="176"/>
      <c r="C72" s="177"/>
      <c r="D72" s="178" t="s">
        <v>4536</v>
      </c>
      <c r="E72" s="179"/>
      <c r="F72" s="179"/>
      <c r="G72" s="179"/>
      <c r="H72" s="179"/>
      <c r="I72" s="179"/>
      <c r="J72" s="180">
        <f>J184</f>
        <v>0</v>
      </c>
      <c r="K72" s="177"/>
      <c r="L72" s="181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s="9" customFormat="1" ht="24.96" customHeight="1">
      <c r="A73" s="9"/>
      <c r="B73" s="176"/>
      <c r="C73" s="177"/>
      <c r="D73" s="178" t="s">
        <v>4943</v>
      </c>
      <c r="E73" s="179"/>
      <c r="F73" s="179"/>
      <c r="G73" s="179"/>
      <c r="H73" s="179"/>
      <c r="I73" s="179"/>
      <c r="J73" s="180">
        <f>J191</f>
        <v>0</v>
      </c>
      <c r="K73" s="177"/>
      <c r="L73" s="181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s="9" customFormat="1" ht="24.96" customHeight="1">
      <c r="A74" s="9"/>
      <c r="B74" s="176"/>
      <c r="C74" s="177"/>
      <c r="D74" s="178" t="s">
        <v>4944</v>
      </c>
      <c r="E74" s="179"/>
      <c r="F74" s="179"/>
      <c r="G74" s="179"/>
      <c r="H74" s="179"/>
      <c r="I74" s="179"/>
      <c r="J74" s="180">
        <f>J197</f>
        <v>0</v>
      </c>
      <c r="K74" s="177"/>
      <c r="L74" s="181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</row>
    <row r="75" s="9" customFormat="1" ht="24.96" customHeight="1">
      <c r="A75" s="9"/>
      <c r="B75" s="176"/>
      <c r="C75" s="177"/>
      <c r="D75" s="178" t="s">
        <v>4945</v>
      </c>
      <c r="E75" s="179"/>
      <c r="F75" s="179"/>
      <c r="G75" s="179"/>
      <c r="H75" s="179"/>
      <c r="I75" s="179"/>
      <c r="J75" s="180">
        <f>J210</f>
        <v>0</v>
      </c>
      <c r="K75" s="177"/>
      <c r="L75" s="181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</row>
    <row r="76" s="9" customFormat="1" ht="24.96" customHeight="1">
      <c r="A76" s="9"/>
      <c r="B76" s="176"/>
      <c r="C76" s="177"/>
      <c r="D76" s="178" t="s">
        <v>181</v>
      </c>
      <c r="E76" s="179"/>
      <c r="F76" s="179"/>
      <c r="G76" s="179"/>
      <c r="H76" s="179"/>
      <c r="I76" s="179"/>
      <c r="J76" s="180">
        <f>J212</f>
        <v>0</v>
      </c>
      <c r="K76" s="177"/>
      <c r="L76" s="181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</row>
    <row r="77" s="10" customFormat="1" ht="19.92" customHeight="1">
      <c r="A77" s="10"/>
      <c r="B77" s="182"/>
      <c r="C77" s="127"/>
      <c r="D77" s="183" t="s">
        <v>182</v>
      </c>
      <c r="E77" s="184"/>
      <c r="F77" s="184"/>
      <c r="G77" s="184"/>
      <c r="H77" s="184"/>
      <c r="I77" s="184"/>
      <c r="J77" s="185">
        <f>J213</f>
        <v>0</v>
      </c>
      <c r="K77" s="127"/>
      <c r="L77" s="186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2" customFormat="1" ht="21.84" customHeight="1">
      <c r="A78" s="40"/>
      <c r="B78" s="41"/>
      <c r="C78" s="42"/>
      <c r="D78" s="42"/>
      <c r="E78" s="42"/>
      <c r="F78" s="42"/>
      <c r="G78" s="42"/>
      <c r="H78" s="42"/>
      <c r="I78" s="42"/>
      <c r="J78" s="42"/>
      <c r="K78" s="42"/>
      <c r="L78" s="146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6.96" customHeight="1">
      <c r="A79" s="40"/>
      <c r="B79" s="61"/>
      <c r="C79" s="62"/>
      <c r="D79" s="62"/>
      <c r="E79" s="62"/>
      <c r="F79" s="62"/>
      <c r="G79" s="62"/>
      <c r="H79" s="62"/>
      <c r="I79" s="62"/>
      <c r="J79" s="62"/>
      <c r="K79" s="62"/>
      <c r="L79" s="146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3" s="2" customFormat="1" ht="6.96" customHeight="1">
      <c r="A83" s="40"/>
      <c r="B83" s="63"/>
      <c r="C83" s="64"/>
      <c r="D83" s="64"/>
      <c r="E83" s="64"/>
      <c r="F83" s="64"/>
      <c r="G83" s="64"/>
      <c r="H83" s="64"/>
      <c r="I83" s="64"/>
      <c r="J83" s="64"/>
      <c r="K83" s="64"/>
      <c r="L83" s="146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24.96" customHeight="1">
      <c r="A84" s="40"/>
      <c r="B84" s="41"/>
      <c r="C84" s="25" t="s">
        <v>183</v>
      </c>
      <c r="D84" s="42"/>
      <c r="E84" s="42"/>
      <c r="F84" s="42"/>
      <c r="G84" s="42"/>
      <c r="H84" s="42"/>
      <c r="I84" s="42"/>
      <c r="J84" s="42"/>
      <c r="K84" s="42"/>
      <c r="L84" s="146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6.96" customHeight="1">
      <c r="A85" s="40"/>
      <c r="B85" s="41"/>
      <c r="C85" s="42"/>
      <c r="D85" s="42"/>
      <c r="E85" s="42"/>
      <c r="F85" s="42"/>
      <c r="G85" s="42"/>
      <c r="H85" s="42"/>
      <c r="I85" s="42"/>
      <c r="J85" s="42"/>
      <c r="K85" s="42"/>
      <c r="L85" s="146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12" customHeight="1">
      <c r="A86" s="40"/>
      <c r="B86" s="41"/>
      <c r="C86" s="34" t="s">
        <v>16</v>
      </c>
      <c r="D86" s="42"/>
      <c r="E86" s="42"/>
      <c r="F86" s="42"/>
      <c r="G86" s="42"/>
      <c r="H86" s="42"/>
      <c r="I86" s="42"/>
      <c r="J86" s="42"/>
      <c r="K86" s="42"/>
      <c r="L86" s="146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16.5" customHeight="1">
      <c r="A87" s="40"/>
      <c r="B87" s="41"/>
      <c r="C87" s="42"/>
      <c r="D87" s="42"/>
      <c r="E87" s="171" t="str">
        <f>E7</f>
        <v>ZŠ Veltrusy - výstavba odborných učeben</v>
      </c>
      <c r="F87" s="34"/>
      <c r="G87" s="34"/>
      <c r="H87" s="34"/>
      <c r="I87" s="42"/>
      <c r="J87" s="42"/>
      <c r="K87" s="42"/>
      <c r="L87" s="146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1" customFormat="1" ht="12" customHeight="1">
      <c r="B88" s="23"/>
      <c r="C88" s="34" t="s">
        <v>149</v>
      </c>
      <c r="D88" s="24"/>
      <c r="E88" s="24"/>
      <c r="F88" s="24"/>
      <c r="G88" s="24"/>
      <c r="H88" s="24"/>
      <c r="I88" s="24"/>
      <c r="J88" s="24"/>
      <c r="K88" s="24"/>
      <c r="L88" s="22"/>
    </row>
    <row r="89" s="2" customFormat="1" ht="16.5" customHeight="1">
      <c r="A89" s="40"/>
      <c r="B89" s="41"/>
      <c r="C89" s="42"/>
      <c r="D89" s="42"/>
      <c r="E89" s="171" t="s">
        <v>4940</v>
      </c>
      <c r="F89" s="42"/>
      <c r="G89" s="42"/>
      <c r="H89" s="42"/>
      <c r="I89" s="42"/>
      <c r="J89" s="42"/>
      <c r="K89" s="42"/>
      <c r="L89" s="146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12" customHeight="1">
      <c r="A90" s="40"/>
      <c r="B90" s="41"/>
      <c r="C90" s="34" t="s">
        <v>151</v>
      </c>
      <c r="D90" s="42"/>
      <c r="E90" s="42"/>
      <c r="F90" s="42"/>
      <c r="G90" s="42"/>
      <c r="H90" s="42"/>
      <c r="I90" s="42"/>
      <c r="J90" s="42"/>
      <c r="K90" s="42"/>
      <c r="L90" s="146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16.5" customHeight="1">
      <c r="A91" s="40"/>
      <c r="B91" s="41"/>
      <c r="C91" s="42"/>
      <c r="D91" s="42"/>
      <c r="E91" s="71" t="str">
        <f>E11</f>
        <v>SO 05.1.1 - Přípojka splaškové kanalizace</v>
      </c>
      <c r="F91" s="42"/>
      <c r="G91" s="42"/>
      <c r="H91" s="42"/>
      <c r="I91" s="42"/>
      <c r="J91" s="42"/>
      <c r="K91" s="42"/>
      <c r="L91" s="146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6.96" customHeight="1">
      <c r="A92" s="40"/>
      <c r="B92" s="41"/>
      <c r="C92" s="42"/>
      <c r="D92" s="42"/>
      <c r="E92" s="42"/>
      <c r="F92" s="42"/>
      <c r="G92" s="42"/>
      <c r="H92" s="42"/>
      <c r="I92" s="42"/>
      <c r="J92" s="42"/>
      <c r="K92" s="42"/>
      <c r="L92" s="146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12" customHeight="1">
      <c r="A93" s="40"/>
      <c r="B93" s="41"/>
      <c r="C93" s="34" t="s">
        <v>21</v>
      </c>
      <c r="D93" s="42"/>
      <c r="E93" s="42"/>
      <c r="F93" s="29" t="str">
        <f>F14</f>
        <v>Veltrusy</v>
      </c>
      <c r="G93" s="42"/>
      <c r="H93" s="42"/>
      <c r="I93" s="34" t="s">
        <v>23</v>
      </c>
      <c r="J93" s="74" t="str">
        <f>IF(J14="","",J14)</f>
        <v>16. 4. 2024</v>
      </c>
      <c r="K93" s="42"/>
      <c r="L93" s="146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2" customFormat="1" ht="6.96" customHeight="1">
      <c r="A94" s="40"/>
      <c r="B94" s="41"/>
      <c r="C94" s="42"/>
      <c r="D94" s="42"/>
      <c r="E94" s="42"/>
      <c r="F94" s="42"/>
      <c r="G94" s="42"/>
      <c r="H94" s="42"/>
      <c r="I94" s="42"/>
      <c r="J94" s="42"/>
      <c r="K94" s="42"/>
      <c r="L94" s="146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="2" customFormat="1" ht="15.15" customHeight="1">
      <c r="A95" s="40"/>
      <c r="B95" s="41"/>
      <c r="C95" s="34" t="s">
        <v>25</v>
      </c>
      <c r="D95" s="42"/>
      <c r="E95" s="42"/>
      <c r="F95" s="29" t="str">
        <f>E17</f>
        <v>Město Veltrusy</v>
      </c>
      <c r="G95" s="42"/>
      <c r="H95" s="42"/>
      <c r="I95" s="34" t="s">
        <v>32</v>
      </c>
      <c r="J95" s="38" t="str">
        <f>E23</f>
        <v>REMIUMA</v>
      </c>
      <c r="K95" s="42"/>
      <c r="L95" s="146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="2" customFormat="1" ht="15.15" customHeight="1">
      <c r="A96" s="40"/>
      <c r="B96" s="41"/>
      <c r="C96" s="34" t="s">
        <v>30</v>
      </c>
      <c r="D96" s="42"/>
      <c r="E96" s="42"/>
      <c r="F96" s="29" t="str">
        <f>IF(E20="","",E20)</f>
        <v>Vyplň údaj</v>
      </c>
      <c r="G96" s="42"/>
      <c r="H96" s="42"/>
      <c r="I96" s="34" t="s">
        <v>36</v>
      </c>
      <c r="J96" s="38" t="str">
        <f>E26</f>
        <v>REMIUMA</v>
      </c>
      <c r="K96" s="42"/>
      <c r="L96" s="146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="2" customFormat="1" ht="10.32" customHeight="1">
      <c r="A97" s="40"/>
      <c r="B97" s="41"/>
      <c r="C97" s="42"/>
      <c r="D97" s="42"/>
      <c r="E97" s="42"/>
      <c r="F97" s="42"/>
      <c r="G97" s="42"/>
      <c r="H97" s="42"/>
      <c r="I97" s="42"/>
      <c r="J97" s="42"/>
      <c r="K97" s="42"/>
      <c r="L97" s="146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="11" customFormat="1" ht="29.28" customHeight="1">
      <c r="A98" s="187"/>
      <c r="B98" s="188"/>
      <c r="C98" s="189" t="s">
        <v>184</v>
      </c>
      <c r="D98" s="190" t="s">
        <v>58</v>
      </c>
      <c r="E98" s="190" t="s">
        <v>54</v>
      </c>
      <c r="F98" s="190" t="s">
        <v>55</v>
      </c>
      <c r="G98" s="190" t="s">
        <v>185</v>
      </c>
      <c r="H98" s="190" t="s">
        <v>186</v>
      </c>
      <c r="I98" s="190" t="s">
        <v>187</v>
      </c>
      <c r="J98" s="190" t="s">
        <v>155</v>
      </c>
      <c r="K98" s="191" t="s">
        <v>188</v>
      </c>
      <c r="L98" s="192"/>
      <c r="M98" s="94" t="s">
        <v>19</v>
      </c>
      <c r="N98" s="95" t="s">
        <v>43</v>
      </c>
      <c r="O98" s="95" t="s">
        <v>189</v>
      </c>
      <c r="P98" s="95" t="s">
        <v>190</v>
      </c>
      <c r="Q98" s="95" t="s">
        <v>191</v>
      </c>
      <c r="R98" s="95" t="s">
        <v>192</v>
      </c>
      <c r="S98" s="95" t="s">
        <v>193</v>
      </c>
      <c r="T98" s="96" t="s">
        <v>194</v>
      </c>
      <c r="U98" s="187"/>
      <c r="V98" s="187"/>
      <c r="W98" s="187"/>
      <c r="X98" s="187"/>
      <c r="Y98" s="187"/>
      <c r="Z98" s="187"/>
      <c r="AA98" s="187"/>
      <c r="AB98" s="187"/>
      <c r="AC98" s="187"/>
      <c r="AD98" s="187"/>
      <c r="AE98" s="187"/>
    </row>
    <row r="99" s="2" customFormat="1" ht="22.8" customHeight="1">
      <c r="A99" s="40"/>
      <c r="B99" s="41"/>
      <c r="C99" s="101" t="s">
        <v>195</v>
      </c>
      <c r="D99" s="42"/>
      <c r="E99" s="42"/>
      <c r="F99" s="42"/>
      <c r="G99" s="42"/>
      <c r="H99" s="42"/>
      <c r="I99" s="42"/>
      <c r="J99" s="193">
        <f>BK99</f>
        <v>0</v>
      </c>
      <c r="K99" s="42"/>
      <c r="L99" s="46"/>
      <c r="M99" s="97"/>
      <c r="N99" s="194"/>
      <c r="O99" s="98"/>
      <c r="P99" s="195">
        <f>P100+P106+P111+P128+P130+P155+P166+P179+P184+P191+P197+P210+P212</f>
        <v>0</v>
      </c>
      <c r="Q99" s="98"/>
      <c r="R99" s="195">
        <f>R100+R106+R111+R128+R130+R155+R166+R179+R184+R191+R197+R210+R212</f>
        <v>65.179332799999997</v>
      </c>
      <c r="S99" s="98"/>
      <c r="T99" s="196">
        <f>T100+T106+T111+T128+T130+T155+T166+T179+T184+T191+T197+T210+T212</f>
        <v>0</v>
      </c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T99" s="19" t="s">
        <v>72</v>
      </c>
      <c r="AU99" s="19" t="s">
        <v>156</v>
      </c>
      <c r="BK99" s="197">
        <f>BK100+BK106+BK111+BK128+BK130+BK155+BK166+BK179+BK184+BK191+BK197+BK210+BK212</f>
        <v>0</v>
      </c>
    </row>
    <row r="100" s="12" customFormat="1" ht="25.92" customHeight="1">
      <c r="A100" s="12"/>
      <c r="B100" s="198"/>
      <c r="C100" s="199"/>
      <c r="D100" s="200" t="s">
        <v>72</v>
      </c>
      <c r="E100" s="201" t="s">
        <v>1031</v>
      </c>
      <c r="F100" s="201" t="s">
        <v>4541</v>
      </c>
      <c r="G100" s="199"/>
      <c r="H100" s="199"/>
      <c r="I100" s="202"/>
      <c r="J100" s="203">
        <f>BK100</f>
        <v>0</v>
      </c>
      <c r="K100" s="199"/>
      <c r="L100" s="204"/>
      <c r="M100" s="205"/>
      <c r="N100" s="206"/>
      <c r="O100" s="206"/>
      <c r="P100" s="207">
        <f>SUM(P101:P105)</f>
        <v>0</v>
      </c>
      <c r="Q100" s="206"/>
      <c r="R100" s="207">
        <f>SUM(R101:R105)</f>
        <v>0</v>
      </c>
      <c r="S100" s="206"/>
      <c r="T100" s="208">
        <f>SUM(T101:T105)</f>
        <v>0</v>
      </c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R100" s="209" t="s">
        <v>80</v>
      </c>
      <c r="AT100" s="210" t="s">
        <v>72</v>
      </c>
      <c r="AU100" s="210" t="s">
        <v>73</v>
      </c>
      <c r="AY100" s="209" t="s">
        <v>198</v>
      </c>
      <c r="BK100" s="211">
        <f>SUM(BK101:BK105)</f>
        <v>0</v>
      </c>
    </row>
    <row r="101" s="2" customFormat="1" ht="24.15" customHeight="1">
      <c r="A101" s="40"/>
      <c r="B101" s="41"/>
      <c r="C101" s="214" t="s">
        <v>80</v>
      </c>
      <c r="D101" s="214" t="s">
        <v>200</v>
      </c>
      <c r="E101" s="215" t="s">
        <v>4542</v>
      </c>
      <c r="F101" s="216" t="s">
        <v>4946</v>
      </c>
      <c r="G101" s="217" t="s">
        <v>4627</v>
      </c>
      <c r="H101" s="218">
        <v>1</v>
      </c>
      <c r="I101" s="219"/>
      <c r="J101" s="220">
        <f>ROUND(I101*H101,2)</f>
        <v>0</v>
      </c>
      <c r="K101" s="216" t="s">
        <v>19</v>
      </c>
      <c r="L101" s="46"/>
      <c r="M101" s="221" t="s">
        <v>19</v>
      </c>
      <c r="N101" s="222" t="s">
        <v>44</v>
      </c>
      <c r="O101" s="86"/>
      <c r="P101" s="223">
        <f>O101*H101</f>
        <v>0</v>
      </c>
      <c r="Q101" s="223">
        <v>0</v>
      </c>
      <c r="R101" s="223">
        <f>Q101*H101</f>
        <v>0</v>
      </c>
      <c r="S101" s="223">
        <v>0</v>
      </c>
      <c r="T101" s="224">
        <f>S101*H101</f>
        <v>0</v>
      </c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R101" s="225" t="s">
        <v>205</v>
      </c>
      <c r="AT101" s="225" t="s">
        <v>200</v>
      </c>
      <c r="AU101" s="225" t="s">
        <v>80</v>
      </c>
      <c r="AY101" s="19" t="s">
        <v>198</v>
      </c>
      <c r="BE101" s="226">
        <f>IF(N101="základní",J101,0)</f>
        <v>0</v>
      </c>
      <c r="BF101" s="226">
        <f>IF(N101="snížená",J101,0)</f>
        <v>0</v>
      </c>
      <c r="BG101" s="226">
        <f>IF(N101="zákl. přenesená",J101,0)</f>
        <v>0</v>
      </c>
      <c r="BH101" s="226">
        <f>IF(N101="sníž. přenesená",J101,0)</f>
        <v>0</v>
      </c>
      <c r="BI101" s="226">
        <f>IF(N101="nulová",J101,0)</f>
        <v>0</v>
      </c>
      <c r="BJ101" s="19" t="s">
        <v>80</v>
      </c>
      <c r="BK101" s="226">
        <f>ROUND(I101*H101,2)</f>
        <v>0</v>
      </c>
      <c r="BL101" s="19" t="s">
        <v>205</v>
      </c>
      <c r="BM101" s="225" t="s">
        <v>82</v>
      </c>
    </row>
    <row r="102" s="2" customFormat="1" ht="24.15" customHeight="1">
      <c r="A102" s="40"/>
      <c r="B102" s="41"/>
      <c r="C102" s="214" t="s">
        <v>82</v>
      </c>
      <c r="D102" s="214" t="s">
        <v>200</v>
      </c>
      <c r="E102" s="215" t="s">
        <v>4544</v>
      </c>
      <c r="F102" s="216" t="s">
        <v>4947</v>
      </c>
      <c r="G102" s="217" t="s">
        <v>4627</v>
      </c>
      <c r="H102" s="218">
        <v>1</v>
      </c>
      <c r="I102" s="219"/>
      <c r="J102" s="220">
        <f>ROUND(I102*H102,2)</f>
        <v>0</v>
      </c>
      <c r="K102" s="216" t="s">
        <v>19</v>
      </c>
      <c r="L102" s="46"/>
      <c r="M102" s="221" t="s">
        <v>19</v>
      </c>
      <c r="N102" s="222" t="s">
        <v>44</v>
      </c>
      <c r="O102" s="86"/>
      <c r="P102" s="223">
        <f>O102*H102</f>
        <v>0</v>
      </c>
      <c r="Q102" s="223">
        <v>0</v>
      </c>
      <c r="R102" s="223">
        <f>Q102*H102</f>
        <v>0</v>
      </c>
      <c r="S102" s="223">
        <v>0</v>
      </c>
      <c r="T102" s="224">
        <f>S102*H102</f>
        <v>0</v>
      </c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R102" s="225" t="s">
        <v>205</v>
      </c>
      <c r="AT102" s="225" t="s">
        <v>200</v>
      </c>
      <c r="AU102" s="225" t="s">
        <v>80</v>
      </c>
      <c r="AY102" s="19" t="s">
        <v>198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9" t="s">
        <v>80</v>
      </c>
      <c r="BK102" s="226">
        <f>ROUND(I102*H102,2)</f>
        <v>0</v>
      </c>
      <c r="BL102" s="19" t="s">
        <v>205</v>
      </c>
      <c r="BM102" s="225" t="s">
        <v>205</v>
      </c>
    </row>
    <row r="103" s="2" customFormat="1" ht="24.15" customHeight="1">
      <c r="A103" s="40"/>
      <c r="B103" s="41"/>
      <c r="C103" s="214" t="s">
        <v>213</v>
      </c>
      <c r="D103" s="214" t="s">
        <v>200</v>
      </c>
      <c r="E103" s="215" t="s">
        <v>4547</v>
      </c>
      <c r="F103" s="216" t="s">
        <v>4948</v>
      </c>
      <c r="G103" s="217" t="s">
        <v>4627</v>
      </c>
      <c r="H103" s="218">
        <v>1</v>
      </c>
      <c r="I103" s="219"/>
      <c r="J103" s="220">
        <f>ROUND(I103*H103,2)</f>
        <v>0</v>
      </c>
      <c r="K103" s="216" t="s">
        <v>19</v>
      </c>
      <c r="L103" s="46"/>
      <c r="M103" s="221" t="s">
        <v>19</v>
      </c>
      <c r="N103" s="222" t="s">
        <v>44</v>
      </c>
      <c r="O103" s="86"/>
      <c r="P103" s="223">
        <f>O103*H103</f>
        <v>0</v>
      </c>
      <c r="Q103" s="223">
        <v>0</v>
      </c>
      <c r="R103" s="223">
        <f>Q103*H103</f>
        <v>0</v>
      </c>
      <c r="S103" s="223">
        <v>0</v>
      </c>
      <c r="T103" s="224">
        <f>S103*H103</f>
        <v>0</v>
      </c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R103" s="225" t="s">
        <v>205</v>
      </c>
      <c r="AT103" s="225" t="s">
        <v>200</v>
      </c>
      <c r="AU103" s="225" t="s">
        <v>80</v>
      </c>
      <c r="AY103" s="19" t="s">
        <v>198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9" t="s">
        <v>80</v>
      </c>
      <c r="BK103" s="226">
        <f>ROUND(I103*H103,2)</f>
        <v>0</v>
      </c>
      <c r="BL103" s="19" t="s">
        <v>205</v>
      </c>
      <c r="BM103" s="225" t="s">
        <v>234</v>
      </c>
    </row>
    <row r="104" s="2" customFormat="1" ht="21.75" customHeight="1">
      <c r="A104" s="40"/>
      <c r="B104" s="41"/>
      <c r="C104" s="214" t="s">
        <v>205</v>
      </c>
      <c r="D104" s="214" t="s">
        <v>200</v>
      </c>
      <c r="E104" s="215" t="s">
        <v>4949</v>
      </c>
      <c r="F104" s="216" t="s">
        <v>4950</v>
      </c>
      <c r="G104" s="217" t="s">
        <v>4951</v>
      </c>
      <c r="H104" s="218">
        <v>120</v>
      </c>
      <c r="I104" s="219"/>
      <c r="J104" s="220">
        <f>ROUND(I104*H104,2)</f>
        <v>0</v>
      </c>
      <c r="K104" s="216" t="s">
        <v>19</v>
      </c>
      <c r="L104" s="46"/>
      <c r="M104" s="221" t="s">
        <v>19</v>
      </c>
      <c r="N104" s="222" t="s">
        <v>44</v>
      </c>
      <c r="O104" s="86"/>
      <c r="P104" s="223">
        <f>O104*H104</f>
        <v>0</v>
      </c>
      <c r="Q104" s="223">
        <v>0</v>
      </c>
      <c r="R104" s="223">
        <f>Q104*H104</f>
        <v>0</v>
      </c>
      <c r="S104" s="223">
        <v>0</v>
      </c>
      <c r="T104" s="224">
        <f>S104*H104</f>
        <v>0</v>
      </c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R104" s="225" t="s">
        <v>205</v>
      </c>
      <c r="AT104" s="225" t="s">
        <v>200</v>
      </c>
      <c r="AU104" s="225" t="s">
        <v>80</v>
      </c>
      <c r="AY104" s="19" t="s">
        <v>198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9" t="s">
        <v>80</v>
      </c>
      <c r="BK104" s="226">
        <f>ROUND(I104*H104,2)</f>
        <v>0</v>
      </c>
      <c r="BL104" s="19" t="s">
        <v>205</v>
      </c>
      <c r="BM104" s="225" t="s">
        <v>247</v>
      </c>
    </row>
    <row r="105" s="2" customFormat="1" ht="21.75" customHeight="1">
      <c r="A105" s="40"/>
      <c r="B105" s="41"/>
      <c r="C105" s="214" t="s">
        <v>224</v>
      </c>
      <c r="D105" s="214" t="s">
        <v>200</v>
      </c>
      <c r="E105" s="215" t="s">
        <v>4952</v>
      </c>
      <c r="F105" s="216" t="s">
        <v>4953</v>
      </c>
      <c r="G105" s="217" t="s">
        <v>4954</v>
      </c>
      <c r="H105" s="218">
        <v>10</v>
      </c>
      <c r="I105" s="219"/>
      <c r="J105" s="220">
        <f>ROUND(I105*H105,2)</f>
        <v>0</v>
      </c>
      <c r="K105" s="216" t="s">
        <v>19</v>
      </c>
      <c r="L105" s="46"/>
      <c r="M105" s="221" t="s">
        <v>19</v>
      </c>
      <c r="N105" s="222" t="s">
        <v>44</v>
      </c>
      <c r="O105" s="86"/>
      <c r="P105" s="223">
        <f>O105*H105</f>
        <v>0</v>
      </c>
      <c r="Q105" s="223">
        <v>0</v>
      </c>
      <c r="R105" s="223">
        <f>Q105*H105</f>
        <v>0</v>
      </c>
      <c r="S105" s="223">
        <v>0</v>
      </c>
      <c r="T105" s="224">
        <f>S105*H105</f>
        <v>0</v>
      </c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R105" s="225" t="s">
        <v>205</v>
      </c>
      <c r="AT105" s="225" t="s">
        <v>200</v>
      </c>
      <c r="AU105" s="225" t="s">
        <v>80</v>
      </c>
      <c r="AY105" s="19" t="s">
        <v>198</v>
      </c>
      <c r="BE105" s="226">
        <f>IF(N105="základní",J105,0)</f>
        <v>0</v>
      </c>
      <c r="BF105" s="226">
        <f>IF(N105="snížená",J105,0)</f>
        <v>0</v>
      </c>
      <c r="BG105" s="226">
        <f>IF(N105="zákl. přenesená",J105,0)</f>
        <v>0</v>
      </c>
      <c r="BH105" s="226">
        <f>IF(N105="sníž. přenesená",J105,0)</f>
        <v>0</v>
      </c>
      <c r="BI105" s="226">
        <f>IF(N105="nulová",J105,0)</f>
        <v>0</v>
      </c>
      <c r="BJ105" s="19" t="s">
        <v>80</v>
      </c>
      <c r="BK105" s="226">
        <f>ROUND(I105*H105,2)</f>
        <v>0</v>
      </c>
      <c r="BL105" s="19" t="s">
        <v>205</v>
      </c>
      <c r="BM105" s="225" t="s">
        <v>261</v>
      </c>
    </row>
    <row r="106" s="12" customFormat="1" ht="25.92" customHeight="1">
      <c r="A106" s="12"/>
      <c r="B106" s="198"/>
      <c r="C106" s="199"/>
      <c r="D106" s="200" t="s">
        <v>72</v>
      </c>
      <c r="E106" s="201" t="s">
        <v>269</v>
      </c>
      <c r="F106" s="201" t="s">
        <v>5003</v>
      </c>
      <c r="G106" s="199"/>
      <c r="H106" s="199"/>
      <c r="I106" s="202"/>
      <c r="J106" s="203">
        <f>BK106</f>
        <v>0</v>
      </c>
      <c r="K106" s="199"/>
      <c r="L106" s="204"/>
      <c r="M106" s="205"/>
      <c r="N106" s="206"/>
      <c r="O106" s="206"/>
      <c r="P106" s="207">
        <f>SUM(P107:P110)</f>
        <v>0</v>
      </c>
      <c r="Q106" s="206"/>
      <c r="R106" s="207">
        <f>SUM(R107:R110)</f>
        <v>0</v>
      </c>
      <c r="S106" s="206"/>
      <c r="T106" s="208">
        <f>SUM(T107:T110)</f>
        <v>0</v>
      </c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R106" s="209" t="s">
        <v>80</v>
      </c>
      <c r="AT106" s="210" t="s">
        <v>72</v>
      </c>
      <c r="AU106" s="210" t="s">
        <v>73</v>
      </c>
      <c r="AY106" s="209" t="s">
        <v>198</v>
      </c>
      <c r="BK106" s="211">
        <f>SUM(BK107:BK110)</f>
        <v>0</v>
      </c>
    </row>
    <row r="107" s="2" customFormat="1" ht="16.5" customHeight="1">
      <c r="A107" s="40"/>
      <c r="B107" s="41"/>
      <c r="C107" s="214" t="s">
        <v>234</v>
      </c>
      <c r="D107" s="214" t="s">
        <v>200</v>
      </c>
      <c r="E107" s="215" t="s">
        <v>5004</v>
      </c>
      <c r="F107" s="216" t="s">
        <v>5005</v>
      </c>
      <c r="G107" s="217" t="s">
        <v>5006</v>
      </c>
      <c r="H107" s="218">
        <v>0.0030000000000000001</v>
      </c>
      <c r="I107" s="219"/>
      <c r="J107" s="220">
        <f>ROUND(I107*H107,2)</f>
        <v>0</v>
      </c>
      <c r="K107" s="216" t="s">
        <v>19</v>
      </c>
      <c r="L107" s="46"/>
      <c r="M107" s="221" t="s">
        <v>19</v>
      </c>
      <c r="N107" s="222" t="s">
        <v>44</v>
      </c>
      <c r="O107" s="86"/>
      <c r="P107" s="223">
        <f>O107*H107</f>
        <v>0</v>
      </c>
      <c r="Q107" s="223">
        <v>0</v>
      </c>
      <c r="R107" s="223">
        <f>Q107*H107</f>
        <v>0</v>
      </c>
      <c r="S107" s="223">
        <v>0</v>
      </c>
      <c r="T107" s="224">
        <f>S107*H107</f>
        <v>0</v>
      </c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R107" s="225" t="s">
        <v>205</v>
      </c>
      <c r="AT107" s="225" t="s">
        <v>200</v>
      </c>
      <c r="AU107" s="225" t="s">
        <v>80</v>
      </c>
      <c r="AY107" s="19" t="s">
        <v>198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9" t="s">
        <v>80</v>
      </c>
      <c r="BK107" s="226">
        <f>ROUND(I107*H107,2)</f>
        <v>0</v>
      </c>
      <c r="BL107" s="19" t="s">
        <v>205</v>
      </c>
      <c r="BM107" s="225" t="s">
        <v>279</v>
      </c>
    </row>
    <row r="108" s="13" customFormat="1">
      <c r="A108" s="13"/>
      <c r="B108" s="232"/>
      <c r="C108" s="233"/>
      <c r="D108" s="234" t="s">
        <v>218</v>
      </c>
      <c r="E108" s="235" t="s">
        <v>19</v>
      </c>
      <c r="F108" s="236" t="s">
        <v>5007</v>
      </c>
      <c r="G108" s="233"/>
      <c r="H108" s="237">
        <v>0.001</v>
      </c>
      <c r="I108" s="238"/>
      <c r="J108" s="233"/>
      <c r="K108" s="233"/>
      <c r="L108" s="239"/>
      <c r="M108" s="240"/>
      <c r="N108" s="241"/>
      <c r="O108" s="241"/>
      <c r="P108" s="241"/>
      <c r="Q108" s="241"/>
      <c r="R108" s="241"/>
      <c r="S108" s="241"/>
      <c r="T108" s="242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3" t="s">
        <v>218</v>
      </c>
      <c r="AU108" s="243" t="s">
        <v>80</v>
      </c>
      <c r="AV108" s="13" t="s">
        <v>82</v>
      </c>
      <c r="AW108" s="13" t="s">
        <v>35</v>
      </c>
      <c r="AX108" s="13" t="s">
        <v>73</v>
      </c>
      <c r="AY108" s="243" t="s">
        <v>198</v>
      </c>
    </row>
    <row r="109" s="13" customFormat="1">
      <c r="A109" s="13"/>
      <c r="B109" s="232"/>
      <c r="C109" s="233"/>
      <c r="D109" s="234" t="s">
        <v>218</v>
      </c>
      <c r="E109" s="235" t="s">
        <v>19</v>
      </c>
      <c r="F109" s="236" t="s">
        <v>5008</v>
      </c>
      <c r="G109" s="233"/>
      <c r="H109" s="237">
        <v>0.002</v>
      </c>
      <c r="I109" s="238"/>
      <c r="J109" s="233"/>
      <c r="K109" s="233"/>
      <c r="L109" s="239"/>
      <c r="M109" s="240"/>
      <c r="N109" s="241"/>
      <c r="O109" s="241"/>
      <c r="P109" s="241"/>
      <c r="Q109" s="241"/>
      <c r="R109" s="241"/>
      <c r="S109" s="241"/>
      <c r="T109" s="242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3" t="s">
        <v>218</v>
      </c>
      <c r="AU109" s="243" t="s">
        <v>80</v>
      </c>
      <c r="AV109" s="13" t="s">
        <v>82</v>
      </c>
      <c r="AW109" s="13" t="s">
        <v>35</v>
      </c>
      <c r="AX109" s="13" t="s">
        <v>73</v>
      </c>
      <c r="AY109" s="243" t="s">
        <v>198</v>
      </c>
    </row>
    <row r="110" s="14" customFormat="1">
      <c r="A110" s="14"/>
      <c r="B110" s="244"/>
      <c r="C110" s="245"/>
      <c r="D110" s="234" t="s">
        <v>218</v>
      </c>
      <c r="E110" s="246" t="s">
        <v>19</v>
      </c>
      <c r="F110" s="247" t="s">
        <v>233</v>
      </c>
      <c r="G110" s="245"/>
      <c r="H110" s="248">
        <v>0.0030000000000000001</v>
      </c>
      <c r="I110" s="249"/>
      <c r="J110" s="245"/>
      <c r="K110" s="245"/>
      <c r="L110" s="250"/>
      <c r="M110" s="251"/>
      <c r="N110" s="252"/>
      <c r="O110" s="252"/>
      <c r="P110" s="252"/>
      <c r="Q110" s="252"/>
      <c r="R110" s="252"/>
      <c r="S110" s="252"/>
      <c r="T110" s="253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T110" s="254" t="s">
        <v>218</v>
      </c>
      <c r="AU110" s="254" t="s">
        <v>80</v>
      </c>
      <c r="AV110" s="14" t="s">
        <v>205</v>
      </c>
      <c r="AW110" s="14" t="s">
        <v>35</v>
      </c>
      <c r="AX110" s="14" t="s">
        <v>80</v>
      </c>
      <c r="AY110" s="254" t="s">
        <v>198</v>
      </c>
    </row>
    <row r="111" s="12" customFormat="1" ht="25.92" customHeight="1">
      <c r="A111" s="12"/>
      <c r="B111" s="198"/>
      <c r="C111" s="199"/>
      <c r="D111" s="200" t="s">
        <v>72</v>
      </c>
      <c r="E111" s="201" t="s">
        <v>285</v>
      </c>
      <c r="F111" s="201" t="s">
        <v>4549</v>
      </c>
      <c r="G111" s="199"/>
      <c r="H111" s="199"/>
      <c r="I111" s="202"/>
      <c r="J111" s="203">
        <f>BK111</f>
        <v>0</v>
      </c>
      <c r="K111" s="199"/>
      <c r="L111" s="204"/>
      <c r="M111" s="205"/>
      <c r="N111" s="206"/>
      <c r="O111" s="206"/>
      <c r="P111" s="207">
        <f>SUM(P112:P127)</f>
        <v>0</v>
      </c>
      <c r="Q111" s="206"/>
      <c r="R111" s="207">
        <f>SUM(R112:R127)</f>
        <v>0.056564700000000009</v>
      </c>
      <c r="S111" s="206"/>
      <c r="T111" s="208">
        <f>SUM(T112:T127)</f>
        <v>0</v>
      </c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R111" s="209" t="s">
        <v>80</v>
      </c>
      <c r="AT111" s="210" t="s">
        <v>72</v>
      </c>
      <c r="AU111" s="210" t="s">
        <v>73</v>
      </c>
      <c r="AY111" s="209" t="s">
        <v>198</v>
      </c>
      <c r="BK111" s="211">
        <f>SUM(BK112:BK127)</f>
        <v>0</v>
      </c>
    </row>
    <row r="112" s="2" customFormat="1" ht="21.75" customHeight="1">
      <c r="A112" s="40"/>
      <c r="B112" s="41"/>
      <c r="C112" s="214" t="s">
        <v>242</v>
      </c>
      <c r="D112" s="214" t="s">
        <v>200</v>
      </c>
      <c r="E112" s="215" t="s">
        <v>4550</v>
      </c>
      <c r="F112" s="216" t="s">
        <v>4551</v>
      </c>
      <c r="G112" s="217" t="s">
        <v>227</v>
      </c>
      <c r="H112" s="218">
        <v>17.25</v>
      </c>
      <c r="I112" s="219"/>
      <c r="J112" s="220">
        <f>ROUND(I112*H112,2)</f>
        <v>0</v>
      </c>
      <c r="K112" s="216" t="s">
        <v>19</v>
      </c>
      <c r="L112" s="46"/>
      <c r="M112" s="221" t="s">
        <v>19</v>
      </c>
      <c r="N112" s="222" t="s">
        <v>44</v>
      </c>
      <c r="O112" s="86"/>
      <c r="P112" s="223">
        <f>O112*H112</f>
        <v>0</v>
      </c>
      <c r="Q112" s="223">
        <v>0.0023500000000000001</v>
      </c>
      <c r="R112" s="223">
        <f>Q112*H112</f>
        <v>0.040537500000000004</v>
      </c>
      <c r="S112" s="223">
        <v>0</v>
      </c>
      <c r="T112" s="224">
        <f>S112*H112</f>
        <v>0</v>
      </c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R112" s="225" t="s">
        <v>205</v>
      </c>
      <c r="AT112" s="225" t="s">
        <v>200</v>
      </c>
      <c r="AU112" s="225" t="s">
        <v>80</v>
      </c>
      <c r="AY112" s="19" t="s">
        <v>198</v>
      </c>
      <c r="BE112" s="226">
        <f>IF(N112="základní",J112,0)</f>
        <v>0</v>
      </c>
      <c r="BF112" s="226">
        <f>IF(N112="snížená",J112,0)</f>
        <v>0</v>
      </c>
      <c r="BG112" s="226">
        <f>IF(N112="zákl. přenesená",J112,0)</f>
        <v>0</v>
      </c>
      <c r="BH112" s="226">
        <f>IF(N112="sníž. přenesená",J112,0)</f>
        <v>0</v>
      </c>
      <c r="BI112" s="226">
        <f>IF(N112="nulová",J112,0)</f>
        <v>0</v>
      </c>
      <c r="BJ112" s="19" t="s">
        <v>80</v>
      </c>
      <c r="BK112" s="226">
        <f>ROUND(I112*H112,2)</f>
        <v>0</v>
      </c>
      <c r="BL112" s="19" t="s">
        <v>205</v>
      </c>
      <c r="BM112" s="225" t="s">
        <v>293</v>
      </c>
    </row>
    <row r="113" s="13" customFormat="1">
      <c r="A113" s="13"/>
      <c r="B113" s="232"/>
      <c r="C113" s="233"/>
      <c r="D113" s="234" t="s">
        <v>218</v>
      </c>
      <c r="E113" s="235" t="s">
        <v>19</v>
      </c>
      <c r="F113" s="236" t="s">
        <v>5009</v>
      </c>
      <c r="G113" s="233"/>
      <c r="H113" s="237">
        <v>6.2400000000000002</v>
      </c>
      <c r="I113" s="238"/>
      <c r="J113" s="233"/>
      <c r="K113" s="233"/>
      <c r="L113" s="239"/>
      <c r="M113" s="240"/>
      <c r="N113" s="241"/>
      <c r="O113" s="241"/>
      <c r="P113" s="241"/>
      <c r="Q113" s="241"/>
      <c r="R113" s="241"/>
      <c r="S113" s="241"/>
      <c r="T113" s="242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3" t="s">
        <v>218</v>
      </c>
      <c r="AU113" s="243" t="s">
        <v>80</v>
      </c>
      <c r="AV113" s="13" t="s">
        <v>82</v>
      </c>
      <c r="AW113" s="13" t="s">
        <v>35</v>
      </c>
      <c r="AX113" s="13" t="s">
        <v>73</v>
      </c>
      <c r="AY113" s="243" t="s">
        <v>198</v>
      </c>
    </row>
    <row r="114" s="13" customFormat="1">
      <c r="A114" s="13"/>
      <c r="B114" s="232"/>
      <c r="C114" s="233"/>
      <c r="D114" s="234" t="s">
        <v>218</v>
      </c>
      <c r="E114" s="235" t="s">
        <v>19</v>
      </c>
      <c r="F114" s="236" t="s">
        <v>5010</v>
      </c>
      <c r="G114" s="233"/>
      <c r="H114" s="237">
        <v>11.01</v>
      </c>
      <c r="I114" s="238"/>
      <c r="J114" s="233"/>
      <c r="K114" s="233"/>
      <c r="L114" s="239"/>
      <c r="M114" s="240"/>
      <c r="N114" s="241"/>
      <c r="O114" s="241"/>
      <c r="P114" s="241"/>
      <c r="Q114" s="241"/>
      <c r="R114" s="241"/>
      <c r="S114" s="241"/>
      <c r="T114" s="242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3" t="s">
        <v>218</v>
      </c>
      <c r="AU114" s="243" t="s">
        <v>80</v>
      </c>
      <c r="AV114" s="13" t="s">
        <v>82</v>
      </c>
      <c r="AW114" s="13" t="s">
        <v>35</v>
      </c>
      <c r="AX114" s="13" t="s">
        <v>73</v>
      </c>
      <c r="AY114" s="243" t="s">
        <v>198</v>
      </c>
    </row>
    <row r="115" s="14" customFormat="1">
      <c r="A115" s="14"/>
      <c r="B115" s="244"/>
      <c r="C115" s="245"/>
      <c r="D115" s="234" t="s">
        <v>218</v>
      </c>
      <c r="E115" s="246" t="s">
        <v>19</v>
      </c>
      <c r="F115" s="247" t="s">
        <v>233</v>
      </c>
      <c r="G115" s="245"/>
      <c r="H115" s="248">
        <v>17.25</v>
      </c>
      <c r="I115" s="249"/>
      <c r="J115" s="245"/>
      <c r="K115" s="245"/>
      <c r="L115" s="250"/>
      <c r="M115" s="251"/>
      <c r="N115" s="252"/>
      <c r="O115" s="252"/>
      <c r="P115" s="252"/>
      <c r="Q115" s="252"/>
      <c r="R115" s="252"/>
      <c r="S115" s="252"/>
      <c r="T115" s="253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4" t="s">
        <v>218</v>
      </c>
      <c r="AU115" s="254" t="s">
        <v>80</v>
      </c>
      <c r="AV115" s="14" t="s">
        <v>205</v>
      </c>
      <c r="AW115" s="14" t="s">
        <v>35</v>
      </c>
      <c r="AX115" s="14" t="s">
        <v>80</v>
      </c>
      <c r="AY115" s="254" t="s">
        <v>198</v>
      </c>
    </row>
    <row r="116" s="2" customFormat="1" ht="16.5" customHeight="1">
      <c r="A116" s="40"/>
      <c r="B116" s="41"/>
      <c r="C116" s="214" t="s">
        <v>247</v>
      </c>
      <c r="D116" s="214" t="s">
        <v>200</v>
      </c>
      <c r="E116" s="215" t="s">
        <v>4912</v>
      </c>
      <c r="F116" s="216" t="s">
        <v>4913</v>
      </c>
      <c r="G116" s="217" t="s">
        <v>227</v>
      </c>
      <c r="H116" s="218">
        <v>25.440000000000001</v>
      </c>
      <c r="I116" s="219"/>
      <c r="J116" s="220">
        <f>ROUND(I116*H116,2)</f>
        <v>0</v>
      </c>
      <c r="K116" s="216" t="s">
        <v>19</v>
      </c>
      <c r="L116" s="46"/>
      <c r="M116" s="221" t="s">
        <v>19</v>
      </c>
      <c r="N116" s="222" t="s">
        <v>44</v>
      </c>
      <c r="O116" s="86"/>
      <c r="P116" s="223">
        <f>O116*H116</f>
        <v>0</v>
      </c>
      <c r="Q116" s="223">
        <v>0.00063000000000000003</v>
      </c>
      <c r="R116" s="223">
        <f>Q116*H116</f>
        <v>0.016027200000000002</v>
      </c>
      <c r="S116" s="223">
        <v>0</v>
      </c>
      <c r="T116" s="224">
        <f>S116*H116</f>
        <v>0</v>
      </c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R116" s="225" t="s">
        <v>205</v>
      </c>
      <c r="AT116" s="225" t="s">
        <v>200</v>
      </c>
      <c r="AU116" s="225" t="s">
        <v>80</v>
      </c>
      <c r="AY116" s="19" t="s">
        <v>198</v>
      </c>
      <c r="BE116" s="226">
        <f>IF(N116="základní",J116,0)</f>
        <v>0</v>
      </c>
      <c r="BF116" s="226">
        <f>IF(N116="snížená",J116,0)</f>
        <v>0</v>
      </c>
      <c r="BG116" s="226">
        <f>IF(N116="zákl. přenesená",J116,0)</f>
        <v>0</v>
      </c>
      <c r="BH116" s="226">
        <f>IF(N116="sníž. přenesená",J116,0)</f>
        <v>0</v>
      </c>
      <c r="BI116" s="226">
        <f>IF(N116="nulová",J116,0)</f>
        <v>0</v>
      </c>
      <c r="BJ116" s="19" t="s">
        <v>80</v>
      </c>
      <c r="BK116" s="226">
        <f>ROUND(I116*H116,2)</f>
        <v>0</v>
      </c>
      <c r="BL116" s="19" t="s">
        <v>205</v>
      </c>
      <c r="BM116" s="225" t="s">
        <v>302</v>
      </c>
    </row>
    <row r="117" s="13" customFormat="1">
      <c r="A117" s="13"/>
      <c r="B117" s="232"/>
      <c r="C117" s="233"/>
      <c r="D117" s="234" t="s">
        <v>218</v>
      </c>
      <c r="E117" s="235" t="s">
        <v>19</v>
      </c>
      <c r="F117" s="236" t="s">
        <v>5011</v>
      </c>
      <c r="G117" s="233"/>
      <c r="H117" s="237">
        <v>12.720000000000001</v>
      </c>
      <c r="I117" s="238"/>
      <c r="J117" s="233"/>
      <c r="K117" s="233"/>
      <c r="L117" s="239"/>
      <c r="M117" s="240"/>
      <c r="N117" s="241"/>
      <c r="O117" s="241"/>
      <c r="P117" s="241"/>
      <c r="Q117" s="241"/>
      <c r="R117" s="241"/>
      <c r="S117" s="241"/>
      <c r="T117" s="242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3" t="s">
        <v>218</v>
      </c>
      <c r="AU117" s="243" t="s">
        <v>80</v>
      </c>
      <c r="AV117" s="13" t="s">
        <v>82</v>
      </c>
      <c r="AW117" s="13" t="s">
        <v>35</v>
      </c>
      <c r="AX117" s="13" t="s">
        <v>73</v>
      </c>
      <c r="AY117" s="243" t="s">
        <v>198</v>
      </c>
    </row>
    <row r="118" s="13" customFormat="1">
      <c r="A118" s="13"/>
      <c r="B118" s="232"/>
      <c r="C118" s="233"/>
      <c r="D118" s="234" t="s">
        <v>218</v>
      </c>
      <c r="E118" s="235" t="s">
        <v>19</v>
      </c>
      <c r="F118" s="236" t="s">
        <v>5012</v>
      </c>
      <c r="G118" s="233"/>
      <c r="H118" s="237">
        <v>12.720000000000001</v>
      </c>
      <c r="I118" s="238"/>
      <c r="J118" s="233"/>
      <c r="K118" s="233"/>
      <c r="L118" s="239"/>
      <c r="M118" s="240"/>
      <c r="N118" s="241"/>
      <c r="O118" s="241"/>
      <c r="P118" s="241"/>
      <c r="Q118" s="241"/>
      <c r="R118" s="241"/>
      <c r="S118" s="241"/>
      <c r="T118" s="242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3" t="s">
        <v>218</v>
      </c>
      <c r="AU118" s="243" t="s">
        <v>80</v>
      </c>
      <c r="AV118" s="13" t="s">
        <v>82</v>
      </c>
      <c r="AW118" s="13" t="s">
        <v>35</v>
      </c>
      <c r="AX118" s="13" t="s">
        <v>73</v>
      </c>
      <c r="AY118" s="243" t="s">
        <v>198</v>
      </c>
    </row>
    <row r="119" s="14" customFormat="1">
      <c r="A119" s="14"/>
      <c r="B119" s="244"/>
      <c r="C119" s="245"/>
      <c r="D119" s="234" t="s">
        <v>218</v>
      </c>
      <c r="E119" s="246" t="s">
        <v>19</v>
      </c>
      <c r="F119" s="247" t="s">
        <v>233</v>
      </c>
      <c r="G119" s="245"/>
      <c r="H119" s="248">
        <v>25.440000000000001</v>
      </c>
      <c r="I119" s="249"/>
      <c r="J119" s="245"/>
      <c r="K119" s="245"/>
      <c r="L119" s="250"/>
      <c r="M119" s="251"/>
      <c r="N119" s="252"/>
      <c r="O119" s="252"/>
      <c r="P119" s="252"/>
      <c r="Q119" s="252"/>
      <c r="R119" s="252"/>
      <c r="S119" s="252"/>
      <c r="T119" s="253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4" t="s">
        <v>218</v>
      </c>
      <c r="AU119" s="254" t="s">
        <v>80</v>
      </c>
      <c r="AV119" s="14" t="s">
        <v>205</v>
      </c>
      <c r="AW119" s="14" t="s">
        <v>35</v>
      </c>
      <c r="AX119" s="14" t="s">
        <v>80</v>
      </c>
      <c r="AY119" s="254" t="s">
        <v>198</v>
      </c>
    </row>
    <row r="120" s="2" customFormat="1" ht="21.75" customHeight="1">
      <c r="A120" s="40"/>
      <c r="B120" s="41"/>
      <c r="C120" s="214" t="s">
        <v>254</v>
      </c>
      <c r="D120" s="214" t="s">
        <v>200</v>
      </c>
      <c r="E120" s="215" t="s">
        <v>4555</v>
      </c>
      <c r="F120" s="216" t="s">
        <v>4916</v>
      </c>
      <c r="G120" s="217" t="s">
        <v>227</v>
      </c>
      <c r="H120" s="218">
        <v>21.344999999999999</v>
      </c>
      <c r="I120" s="219"/>
      <c r="J120" s="220">
        <f>ROUND(I120*H120,2)</f>
        <v>0</v>
      </c>
      <c r="K120" s="216" t="s">
        <v>19</v>
      </c>
      <c r="L120" s="46"/>
      <c r="M120" s="221" t="s">
        <v>19</v>
      </c>
      <c r="N120" s="222" t="s">
        <v>44</v>
      </c>
      <c r="O120" s="86"/>
      <c r="P120" s="223">
        <f>O120*H120</f>
        <v>0</v>
      </c>
      <c r="Q120" s="223">
        <v>0</v>
      </c>
      <c r="R120" s="223">
        <f>Q120*H120</f>
        <v>0</v>
      </c>
      <c r="S120" s="223">
        <v>0</v>
      </c>
      <c r="T120" s="224">
        <f>S120*H120</f>
        <v>0</v>
      </c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R120" s="225" t="s">
        <v>205</v>
      </c>
      <c r="AT120" s="225" t="s">
        <v>200</v>
      </c>
      <c r="AU120" s="225" t="s">
        <v>80</v>
      </c>
      <c r="AY120" s="19" t="s">
        <v>198</v>
      </c>
      <c r="BE120" s="226">
        <f>IF(N120="základní",J120,0)</f>
        <v>0</v>
      </c>
      <c r="BF120" s="226">
        <f>IF(N120="snížená",J120,0)</f>
        <v>0</v>
      </c>
      <c r="BG120" s="226">
        <f>IF(N120="zákl. přenesená",J120,0)</f>
        <v>0</v>
      </c>
      <c r="BH120" s="226">
        <f>IF(N120="sníž. přenesená",J120,0)</f>
        <v>0</v>
      </c>
      <c r="BI120" s="226">
        <f>IF(N120="nulová",J120,0)</f>
        <v>0</v>
      </c>
      <c r="BJ120" s="19" t="s">
        <v>80</v>
      </c>
      <c r="BK120" s="226">
        <f>ROUND(I120*H120,2)</f>
        <v>0</v>
      </c>
      <c r="BL120" s="19" t="s">
        <v>205</v>
      </c>
      <c r="BM120" s="225" t="s">
        <v>315</v>
      </c>
    </row>
    <row r="121" s="13" customFormat="1">
      <c r="A121" s="13"/>
      <c r="B121" s="232"/>
      <c r="C121" s="233"/>
      <c r="D121" s="234" t="s">
        <v>218</v>
      </c>
      <c r="E121" s="235" t="s">
        <v>19</v>
      </c>
      <c r="F121" s="236" t="s">
        <v>5013</v>
      </c>
      <c r="G121" s="233"/>
      <c r="H121" s="237">
        <v>8.625</v>
      </c>
      <c r="I121" s="238"/>
      <c r="J121" s="233"/>
      <c r="K121" s="233"/>
      <c r="L121" s="239"/>
      <c r="M121" s="240"/>
      <c r="N121" s="241"/>
      <c r="O121" s="241"/>
      <c r="P121" s="241"/>
      <c r="Q121" s="241"/>
      <c r="R121" s="241"/>
      <c r="S121" s="241"/>
      <c r="T121" s="242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3" t="s">
        <v>218</v>
      </c>
      <c r="AU121" s="243" t="s">
        <v>80</v>
      </c>
      <c r="AV121" s="13" t="s">
        <v>82</v>
      </c>
      <c r="AW121" s="13" t="s">
        <v>35</v>
      </c>
      <c r="AX121" s="13" t="s">
        <v>73</v>
      </c>
      <c r="AY121" s="243" t="s">
        <v>198</v>
      </c>
    </row>
    <row r="122" s="13" customFormat="1">
      <c r="A122" s="13"/>
      <c r="B122" s="232"/>
      <c r="C122" s="233"/>
      <c r="D122" s="234" t="s">
        <v>218</v>
      </c>
      <c r="E122" s="235" t="s">
        <v>19</v>
      </c>
      <c r="F122" s="236" t="s">
        <v>5014</v>
      </c>
      <c r="G122" s="233"/>
      <c r="H122" s="237">
        <v>12.720000000000001</v>
      </c>
      <c r="I122" s="238"/>
      <c r="J122" s="233"/>
      <c r="K122" s="233"/>
      <c r="L122" s="239"/>
      <c r="M122" s="240"/>
      <c r="N122" s="241"/>
      <c r="O122" s="241"/>
      <c r="P122" s="241"/>
      <c r="Q122" s="241"/>
      <c r="R122" s="241"/>
      <c r="S122" s="241"/>
      <c r="T122" s="24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218</v>
      </c>
      <c r="AU122" s="243" t="s">
        <v>80</v>
      </c>
      <c r="AV122" s="13" t="s">
        <v>82</v>
      </c>
      <c r="AW122" s="13" t="s">
        <v>35</v>
      </c>
      <c r="AX122" s="13" t="s">
        <v>73</v>
      </c>
      <c r="AY122" s="243" t="s">
        <v>198</v>
      </c>
    </row>
    <row r="123" s="14" customFormat="1">
      <c r="A123" s="14"/>
      <c r="B123" s="244"/>
      <c r="C123" s="245"/>
      <c r="D123" s="234" t="s">
        <v>218</v>
      </c>
      <c r="E123" s="246" t="s">
        <v>19</v>
      </c>
      <c r="F123" s="247" t="s">
        <v>233</v>
      </c>
      <c r="G123" s="245"/>
      <c r="H123" s="248">
        <v>21.344999999999999</v>
      </c>
      <c r="I123" s="249"/>
      <c r="J123" s="245"/>
      <c r="K123" s="245"/>
      <c r="L123" s="250"/>
      <c r="M123" s="251"/>
      <c r="N123" s="252"/>
      <c r="O123" s="252"/>
      <c r="P123" s="252"/>
      <c r="Q123" s="252"/>
      <c r="R123" s="252"/>
      <c r="S123" s="252"/>
      <c r="T123" s="253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4" t="s">
        <v>218</v>
      </c>
      <c r="AU123" s="254" t="s">
        <v>80</v>
      </c>
      <c r="AV123" s="14" t="s">
        <v>205</v>
      </c>
      <c r="AW123" s="14" t="s">
        <v>35</v>
      </c>
      <c r="AX123" s="14" t="s">
        <v>80</v>
      </c>
      <c r="AY123" s="254" t="s">
        <v>198</v>
      </c>
    </row>
    <row r="124" s="2" customFormat="1" ht="21.75" customHeight="1">
      <c r="A124" s="40"/>
      <c r="B124" s="41"/>
      <c r="C124" s="214" t="s">
        <v>261</v>
      </c>
      <c r="D124" s="214" t="s">
        <v>200</v>
      </c>
      <c r="E124" s="215" t="s">
        <v>4560</v>
      </c>
      <c r="F124" s="216" t="s">
        <v>4919</v>
      </c>
      <c r="G124" s="217" t="s">
        <v>227</v>
      </c>
      <c r="H124" s="218">
        <v>21.344999999999999</v>
      </c>
      <c r="I124" s="219"/>
      <c r="J124" s="220">
        <f>ROUND(I124*H124,2)</f>
        <v>0</v>
      </c>
      <c r="K124" s="216" t="s">
        <v>19</v>
      </c>
      <c r="L124" s="46"/>
      <c r="M124" s="221" t="s">
        <v>19</v>
      </c>
      <c r="N124" s="222" t="s">
        <v>44</v>
      </c>
      <c r="O124" s="86"/>
      <c r="P124" s="223">
        <f>O124*H124</f>
        <v>0</v>
      </c>
      <c r="Q124" s="223">
        <v>0</v>
      </c>
      <c r="R124" s="223">
        <f>Q124*H124</f>
        <v>0</v>
      </c>
      <c r="S124" s="223">
        <v>0</v>
      </c>
      <c r="T124" s="224">
        <f>S124*H124</f>
        <v>0</v>
      </c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R124" s="225" t="s">
        <v>205</v>
      </c>
      <c r="AT124" s="225" t="s">
        <v>200</v>
      </c>
      <c r="AU124" s="225" t="s">
        <v>80</v>
      </c>
      <c r="AY124" s="19" t="s">
        <v>198</v>
      </c>
      <c r="BE124" s="226">
        <f>IF(N124="základní",J124,0)</f>
        <v>0</v>
      </c>
      <c r="BF124" s="226">
        <f>IF(N124="snížená",J124,0)</f>
        <v>0</v>
      </c>
      <c r="BG124" s="226">
        <f>IF(N124="zákl. přenesená",J124,0)</f>
        <v>0</v>
      </c>
      <c r="BH124" s="226">
        <f>IF(N124="sníž. přenesená",J124,0)</f>
        <v>0</v>
      </c>
      <c r="BI124" s="226">
        <f>IF(N124="nulová",J124,0)</f>
        <v>0</v>
      </c>
      <c r="BJ124" s="19" t="s">
        <v>80</v>
      </c>
      <c r="BK124" s="226">
        <f>ROUND(I124*H124,2)</f>
        <v>0</v>
      </c>
      <c r="BL124" s="19" t="s">
        <v>205</v>
      </c>
      <c r="BM124" s="225" t="s">
        <v>327</v>
      </c>
    </row>
    <row r="125" s="13" customFormat="1">
      <c r="A125" s="13"/>
      <c r="B125" s="232"/>
      <c r="C125" s="233"/>
      <c r="D125" s="234" t="s">
        <v>218</v>
      </c>
      <c r="E125" s="235" t="s">
        <v>19</v>
      </c>
      <c r="F125" s="236" t="s">
        <v>5013</v>
      </c>
      <c r="G125" s="233"/>
      <c r="H125" s="237">
        <v>8.625</v>
      </c>
      <c r="I125" s="238"/>
      <c r="J125" s="233"/>
      <c r="K125" s="233"/>
      <c r="L125" s="239"/>
      <c r="M125" s="240"/>
      <c r="N125" s="241"/>
      <c r="O125" s="241"/>
      <c r="P125" s="241"/>
      <c r="Q125" s="241"/>
      <c r="R125" s="241"/>
      <c r="S125" s="241"/>
      <c r="T125" s="242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3" t="s">
        <v>218</v>
      </c>
      <c r="AU125" s="243" t="s">
        <v>80</v>
      </c>
      <c r="AV125" s="13" t="s">
        <v>82</v>
      </c>
      <c r="AW125" s="13" t="s">
        <v>35</v>
      </c>
      <c r="AX125" s="13" t="s">
        <v>73</v>
      </c>
      <c r="AY125" s="243" t="s">
        <v>198</v>
      </c>
    </row>
    <row r="126" s="13" customFormat="1">
      <c r="A126" s="13"/>
      <c r="B126" s="232"/>
      <c r="C126" s="233"/>
      <c r="D126" s="234" t="s">
        <v>218</v>
      </c>
      <c r="E126" s="235" t="s">
        <v>19</v>
      </c>
      <c r="F126" s="236" t="s">
        <v>5014</v>
      </c>
      <c r="G126" s="233"/>
      <c r="H126" s="237">
        <v>12.720000000000001</v>
      </c>
      <c r="I126" s="238"/>
      <c r="J126" s="233"/>
      <c r="K126" s="233"/>
      <c r="L126" s="239"/>
      <c r="M126" s="240"/>
      <c r="N126" s="241"/>
      <c r="O126" s="241"/>
      <c r="P126" s="241"/>
      <c r="Q126" s="241"/>
      <c r="R126" s="241"/>
      <c r="S126" s="241"/>
      <c r="T126" s="242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43" t="s">
        <v>218</v>
      </c>
      <c r="AU126" s="243" t="s">
        <v>80</v>
      </c>
      <c r="AV126" s="13" t="s">
        <v>82</v>
      </c>
      <c r="AW126" s="13" t="s">
        <v>35</v>
      </c>
      <c r="AX126" s="13" t="s">
        <v>73</v>
      </c>
      <c r="AY126" s="243" t="s">
        <v>198</v>
      </c>
    </row>
    <row r="127" s="14" customFormat="1">
      <c r="A127" s="14"/>
      <c r="B127" s="244"/>
      <c r="C127" s="245"/>
      <c r="D127" s="234" t="s">
        <v>218</v>
      </c>
      <c r="E127" s="246" t="s">
        <v>19</v>
      </c>
      <c r="F127" s="247" t="s">
        <v>233</v>
      </c>
      <c r="G127" s="245"/>
      <c r="H127" s="248">
        <v>21.344999999999999</v>
      </c>
      <c r="I127" s="249"/>
      <c r="J127" s="245"/>
      <c r="K127" s="245"/>
      <c r="L127" s="250"/>
      <c r="M127" s="251"/>
      <c r="N127" s="252"/>
      <c r="O127" s="252"/>
      <c r="P127" s="252"/>
      <c r="Q127" s="252"/>
      <c r="R127" s="252"/>
      <c r="S127" s="252"/>
      <c r="T127" s="253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54" t="s">
        <v>218</v>
      </c>
      <c r="AU127" s="254" t="s">
        <v>80</v>
      </c>
      <c r="AV127" s="14" t="s">
        <v>205</v>
      </c>
      <c r="AW127" s="14" t="s">
        <v>35</v>
      </c>
      <c r="AX127" s="14" t="s">
        <v>80</v>
      </c>
      <c r="AY127" s="254" t="s">
        <v>198</v>
      </c>
    </row>
    <row r="128" s="12" customFormat="1" ht="25.92" customHeight="1">
      <c r="A128" s="12"/>
      <c r="B128" s="198"/>
      <c r="C128" s="199"/>
      <c r="D128" s="200" t="s">
        <v>72</v>
      </c>
      <c r="E128" s="201" t="s">
        <v>293</v>
      </c>
      <c r="F128" s="201" t="s">
        <v>5015</v>
      </c>
      <c r="G128" s="199"/>
      <c r="H128" s="199"/>
      <c r="I128" s="202"/>
      <c r="J128" s="203">
        <f>BK128</f>
        <v>0</v>
      </c>
      <c r="K128" s="199"/>
      <c r="L128" s="204"/>
      <c r="M128" s="205"/>
      <c r="N128" s="206"/>
      <c r="O128" s="206"/>
      <c r="P128" s="207">
        <f>P129</f>
        <v>0</v>
      </c>
      <c r="Q128" s="206"/>
      <c r="R128" s="207">
        <f>R129</f>
        <v>0.072599999999999998</v>
      </c>
      <c r="S128" s="206"/>
      <c r="T128" s="208">
        <f>T129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209" t="s">
        <v>80</v>
      </c>
      <c r="AT128" s="210" t="s">
        <v>72</v>
      </c>
      <c r="AU128" s="210" t="s">
        <v>73</v>
      </c>
      <c r="AY128" s="209" t="s">
        <v>198</v>
      </c>
      <c r="BK128" s="211">
        <f>BK129</f>
        <v>0</v>
      </c>
    </row>
    <row r="129" s="2" customFormat="1" ht="16.5" customHeight="1">
      <c r="A129" s="40"/>
      <c r="B129" s="41"/>
      <c r="C129" s="214" t="s">
        <v>269</v>
      </c>
      <c r="D129" s="214" t="s">
        <v>200</v>
      </c>
      <c r="E129" s="215" t="s">
        <v>5016</v>
      </c>
      <c r="F129" s="216" t="s">
        <v>5017</v>
      </c>
      <c r="G129" s="217" t="s">
        <v>237</v>
      </c>
      <c r="H129" s="218">
        <v>10</v>
      </c>
      <c r="I129" s="219"/>
      <c r="J129" s="220">
        <f>ROUND(I129*H129,2)</f>
        <v>0</v>
      </c>
      <c r="K129" s="216" t="s">
        <v>19</v>
      </c>
      <c r="L129" s="46"/>
      <c r="M129" s="221" t="s">
        <v>19</v>
      </c>
      <c r="N129" s="222" t="s">
        <v>44</v>
      </c>
      <c r="O129" s="86"/>
      <c r="P129" s="223">
        <f>O129*H129</f>
        <v>0</v>
      </c>
      <c r="Q129" s="223">
        <v>0.00726</v>
      </c>
      <c r="R129" s="223">
        <f>Q129*H129</f>
        <v>0.072599999999999998</v>
      </c>
      <c r="S129" s="223">
        <v>0</v>
      </c>
      <c r="T129" s="224">
        <f>S129*H129</f>
        <v>0</v>
      </c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R129" s="225" t="s">
        <v>205</v>
      </c>
      <c r="AT129" s="225" t="s">
        <v>200</v>
      </c>
      <c r="AU129" s="225" t="s">
        <v>80</v>
      </c>
      <c r="AY129" s="19" t="s">
        <v>198</v>
      </c>
      <c r="BE129" s="226">
        <f>IF(N129="základní",J129,0)</f>
        <v>0</v>
      </c>
      <c r="BF129" s="226">
        <f>IF(N129="snížená",J129,0)</f>
        <v>0</v>
      </c>
      <c r="BG129" s="226">
        <f>IF(N129="zákl. přenesená",J129,0)</f>
        <v>0</v>
      </c>
      <c r="BH129" s="226">
        <f>IF(N129="sníž. přenesená",J129,0)</f>
        <v>0</v>
      </c>
      <c r="BI129" s="226">
        <f>IF(N129="nulová",J129,0)</f>
        <v>0</v>
      </c>
      <c r="BJ129" s="19" t="s">
        <v>80</v>
      </c>
      <c r="BK129" s="226">
        <f>ROUND(I129*H129,2)</f>
        <v>0</v>
      </c>
      <c r="BL129" s="19" t="s">
        <v>205</v>
      </c>
      <c r="BM129" s="225" t="s">
        <v>341</v>
      </c>
    </row>
    <row r="130" s="12" customFormat="1" ht="25.92" customHeight="1">
      <c r="A130" s="12"/>
      <c r="B130" s="198"/>
      <c r="C130" s="199"/>
      <c r="D130" s="200" t="s">
        <v>72</v>
      </c>
      <c r="E130" s="201" t="s">
        <v>302</v>
      </c>
      <c r="F130" s="201" t="s">
        <v>4562</v>
      </c>
      <c r="G130" s="199"/>
      <c r="H130" s="199"/>
      <c r="I130" s="202"/>
      <c r="J130" s="203">
        <f>BK130</f>
        <v>0</v>
      </c>
      <c r="K130" s="199"/>
      <c r="L130" s="204"/>
      <c r="M130" s="205"/>
      <c r="N130" s="206"/>
      <c r="O130" s="206"/>
      <c r="P130" s="207">
        <f>SUM(P131:P154)</f>
        <v>0</v>
      </c>
      <c r="Q130" s="206"/>
      <c r="R130" s="207">
        <f>SUM(R131:R154)</f>
        <v>0</v>
      </c>
      <c r="S130" s="206"/>
      <c r="T130" s="208">
        <f>SUM(T131:T154)</f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09" t="s">
        <v>80</v>
      </c>
      <c r="AT130" s="210" t="s">
        <v>72</v>
      </c>
      <c r="AU130" s="210" t="s">
        <v>73</v>
      </c>
      <c r="AY130" s="209" t="s">
        <v>198</v>
      </c>
      <c r="BK130" s="211">
        <f>SUM(BK131:BK154)</f>
        <v>0</v>
      </c>
    </row>
    <row r="131" s="2" customFormat="1" ht="16.5" customHeight="1">
      <c r="A131" s="40"/>
      <c r="B131" s="41"/>
      <c r="C131" s="214" t="s">
        <v>279</v>
      </c>
      <c r="D131" s="214" t="s">
        <v>200</v>
      </c>
      <c r="E131" s="215" t="s">
        <v>4563</v>
      </c>
      <c r="F131" s="216" t="s">
        <v>4564</v>
      </c>
      <c r="G131" s="217" t="s">
        <v>227</v>
      </c>
      <c r="H131" s="218">
        <v>37.310000000000002</v>
      </c>
      <c r="I131" s="219"/>
      <c r="J131" s="220">
        <f>ROUND(I131*H131,2)</f>
        <v>0</v>
      </c>
      <c r="K131" s="216" t="s">
        <v>19</v>
      </c>
      <c r="L131" s="46"/>
      <c r="M131" s="221" t="s">
        <v>19</v>
      </c>
      <c r="N131" s="222" t="s">
        <v>44</v>
      </c>
      <c r="O131" s="86"/>
      <c r="P131" s="223">
        <f>O131*H131</f>
        <v>0</v>
      </c>
      <c r="Q131" s="223">
        <v>0</v>
      </c>
      <c r="R131" s="223">
        <f>Q131*H131</f>
        <v>0</v>
      </c>
      <c r="S131" s="223">
        <v>0</v>
      </c>
      <c r="T131" s="224">
        <f>S131*H131</f>
        <v>0</v>
      </c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R131" s="225" t="s">
        <v>205</v>
      </c>
      <c r="AT131" s="225" t="s">
        <v>200</v>
      </c>
      <c r="AU131" s="225" t="s">
        <v>80</v>
      </c>
      <c r="AY131" s="19" t="s">
        <v>198</v>
      </c>
      <c r="BE131" s="226">
        <f>IF(N131="základní",J131,0)</f>
        <v>0</v>
      </c>
      <c r="BF131" s="226">
        <f>IF(N131="snížená",J131,0)</f>
        <v>0</v>
      </c>
      <c r="BG131" s="226">
        <f>IF(N131="zákl. přenesená",J131,0)</f>
        <v>0</v>
      </c>
      <c r="BH131" s="226">
        <f>IF(N131="sníž. přenesená",J131,0)</f>
        <v>0</v>
      </c>
      <c r="BI131" s="226">
        <f>IF(N131="nulová",J131,0)</f>
        <v>0</v>
      </c>
      <c r="BJ131" s="19" t="s">
        <v>80</v>
      </c>
      <c r="BK131" s="226">
        <f>ROUND(I131*H131,2)</f>
        <v>0</v>
      </c>
      <c r="BL131" s="19" t="s">
        <v>205</v>
      </c>
      <c r="BM131" s="225" t="s">
        <v>352</v>
      </c>
    </row>
    <row r="132" s="13" customFormat="1">
      <c r="A132" s="13"/>
      <c r="B132" s="232"/>
      <c r="C132" s="233"/>
      <c r="D132" s="234" t="s">
        <v>218</v>
      </c>
      <c r="E132" s="235" t="s">
        <v>19</v>
      </c>
      <c r="F132" s="236" t="s">
        <v>5009</v>
      </c>
      <c r="G132" s="233"/>
      <c r="H132" s="237">
        <v>6.2400000000000002</v>
      </c>
      <c r="I132" s="238"/>
      <c r="J132" s="233"/>
      <c r="K132" s="233"/>
      <c r="L132" s="239"/>
      <c r="M132" s="240"/>
      <c r="N132" s="241"/>
      <c r="O132" s="241"/>
      <c r="P132" s="241"/>
      <c r="Q132" s="241"/>
      <c r="R132" s="241"/>
      <c r="S132" s="241"/>
      <c r="T132" s="242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43" t="s">
        <v>218</v>
      </c>
      <c r="AU132" s="243" t="s">
        <v>80</v>
      </c>
      <c r="AV132" s="13" t="s">
        <v>82</v>
      </c>
      <c r="AW132" s="13" t="s">
        <v>35</v>
      </c>
      <c r="AX132" s="13" t="s">
        <v>73</v>
      </c>
      <c r="AY132" s="243" t="s">
        <v>198</v>
      </c>
    </row>
    <row r="133" s="13" customFormat="1">
      <c r="A133" s="13"/>
      <c r="B133" s="232"/>
      <c r="C133" s="233"/>
      <c r="D133" s="234" t="s">
        <v>218</v>
      </c>
      <c r="E133" s="235" t="s">
        <v>19</v>
      </c>
      <c r="F133" s="236" t="s">
        <v>5010</v>
      </c>
      <c r="G133" s="233"/>
      <c r="H133" s="237">
        <v>11.01</v>
      </c>
      <c r="I133" s="238"/>
      <c r="J133" s="233"/>
      <c r="K133" s="233"/>
      <c r="L133" s="239"/>
      <c r="M133" s="240"/>
      <c r="N133" s="241"/>
      <c r="O133" s="241"/>
      <c r="P133" s="241"/>
      <c r="Q133" s="241"/>
      <c r="R133" s="241"/>
      <c r="S133" s="241"/>
      <c r="T133" s="24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3" t="s">
        <v>218</v>
      </c>
      <c r="AU133" s="243" t="s">
        <v>80</v>
      </c>
      <c r="AV133" s="13" t="s">
        <v>82</v>
      </c>
      <c r="AW133" s="13" t="s">
        <v>35</v>
      </c>
      <c r="AX133" s="13" t="s">
        <v>73</v>
      </c>
      <c r="AY133" s="243" t="s">
        <v>198</v>
      </c>
    </row>
    <row r="134" s="13" customFormat="1">
      <c r="A134" s="13"/>
      <c r="B134" s="232"/>
      <c r="C134" s="233"/>
      <c r="D134" s="234" t="s">
        <v>218</v>
      </c>
      <c r="E134" s="235" t="s">
        <v>19</v>
      </c>
      <c r="F134" s="236" t="s">
        <v>5018</v>
      </c>
      <c r="G134" s="233"/>
      <c r="H134" s="237">
        <v>10.029999999999999</v>
      </c>
      <c r="I134" s="238"/>
      <c r="J134" s="233"/>
      <c r="K134" s="233"/>
      <c r="L134" s="239"/>
      <c r="M134" s="240"/>
      <c r="N134" s="241"/>
      <c r="O134" s="241"/>
      <c r="P134" s="241"/>
      <c r="Q134" s="241"/>
      <c r="R134" s="241"/>
      <c r="S134" s="241"/>
      <c r="T134" s="242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3" t="s">
        <v>218</v>
      </c>
      <c r="AU134" s="243" t="s">
        <v>80</v>
      </c>
      <c r="AV134" s="13" t="s">
        <v>82</v>
      </c>
      <c r="AW134" s="13" t="s">
        <v>35</v>
      </c>
      <c r="AX134" s="13" t="s">
        <v>73</v>
      </c>
      <c r="AY134" s="243" t="s">
        <v>198</v>
      </c>
    </row>
    <row r="135" s="13" customFormat="1">
      <c r="A135" s="13"/>
      <c r="B135" s="232"/>
      <c r="C135" s="233"/>
      <c r="D135" s="234" t="s">
        <v>218</v>
      </c>
      <c r="E135" s="235" t="s">
        <v>19</v>
      </c>
      <c r="F135" s="236" t="s">
        <v>5019</v>
      </c>
      <c r="G135" s="233"/>
      <c r="H135" s="237">
        <v>10.029999999999999</v>
      </c>
      <c r="I135" s="238"/>
      <c r="J135" s="233"/>
      <c r="K135" s="233"/>
      <c r="L135" s="239"/>
      <c r="M135" s="240"/>
      <c r="N135" s="241"/>
      <c r="O135" s="241"/>
      <c r="P135" s="241"/>
      <c r="Q135" s="241"/>
      <c r="R135" s="241"/>
      <c r="S135" s="241"/>
      <c r="T135" s="24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218</v>
      </c>
      <c r="AU135" s="243" t="s">
        <v>80</v>
      </c>
      <c r="AV135" s="13" t="s">
        <v>82</v>
      </c>
      <c r="AW135" s="13" t="s">
        <v>35</v>
      </c>
      <c r="AX135" s="13" t="s">
        <v>73</v>
      </c>
      <c r="AY135" s="243" t="s">
        <v>198</v>
      </c>
    </row>
    <row r="136" s="14" customFormat="1">
      <c r="A136" s="14"/>
      <c r="B136" s="244"/>
      <c r="C136" s="245"/>
      <c r="D136" s="234" t="s">
        <v>218</v>
      </c>
      <c r="E136" s="246" t="s">
        <v>19</v>
      </c>
      <c r="F136" s="247" t="s">
        <v>233</v>
      </c>
      <c r="G136" s="245"/>
      <c r="H136" s="248">
        <v>37.310000000000002</v>
      </c>
      <c r="I136" s="249"/>
      <c r="J136" s="245"/>
      <c r="K136" s="245"/>
      <c r="L136" s="250"/>
      <c r="M136" s="251"/>
      <c r="N136" s="252"/>
      <c r="O136" s="252"/>
      <c r="P136" s="252"/>
      <c r="Q136" s="252"/>
      <c r="R136" s="252"/>
      <c r="S136" s="252"/>
      <c r="T136" s="253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54" t="s">
        <v>218</v>
      </c>
      <c r="AU136" s="254" t="s">
        <v>80</v>
      </c>
      <c r="AV136" s="14" t="s">
        <v>205</v>
      </c>
      <c r="AW136" s="14" t="s">
        <v>35</v>
      </c>
      <c r="AX136" s="14" t="s">
        <v>80</v>
      </c>
      <c r="AY136" s="254" t="s">
        <v>198</v>
      </c>
    </row>
    <row r="137" s="2" customFormat="1" ht="16.5" customHeight="1">
      <c r="A137" s="40"/>
      <c r="B137" s="41"/>
      <c r="C137" s="214" t="s">
        <v>285</v>
      </c>
      <c r="D137" s="214" t="s">
        <v>200</v>
      </c>
      <c r="E137" s="215" t="s">
        <v>4962</v>
      </c>
      <c r="F137" s="216" t="s">
        <v>4924</v>
      </c>
      <c r="G137" s="217" t="s">
        <v>227</v>
      </c>
      <c r="H137" s="218">
        <v>5.3799999999999999</v>
      </c>
      <c r="I137" s="219"/>
      <c r="J137" s="220">
        <f>ROUND(I137*H137,2)</f>
        <v>0</v>
      </c>
      <c r="K137" s="216" t="s">
        <v>19</v>
      </c>
      <c r="L137" s="46"/>
      <c r="M137" s="221" t="s">
        <v>19</v>
      </c>
      <c r="N137" s="222" t="s">
        <v>44</v>
      </c>
      <c r="O137" s="86"/>
      <c r="P137" s="223">
        <f>O137*H137</f>
        <v>0</v>
      </c>
      <c r="Q137" s="223">
        <v>0</v>
      </c>
      <c r="R137" s="223">
        <f>Q137*H137</f>
        <v>0</v>
      </c>
      <c r="S137" s="223">
        <v>0</v>
      </c>
      <c r="T137" s="224">
        <f>S137*H137</f>
        <v>0</v>
      </c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R137" s="225" t="s">
        <v>205</v>
      </c>
      <c r="AT137" s="225" t="s">
        <v>200</v>
      </c>
      <c r="AU137" s="225" t="s">
        <v>80</v>
      </c>
      <c r="AY137" s="19" t="s">
        <v>198</v>
      </c>
      <c r="BE137" s="226">
        <f>IF(N137="základní",J137,0)</f>
        <v>0</v>
      </c>
      <c r="BF137" s="226">
        <f>IF(N137="snížená",J137,0)</f>
        <v>0</v>
      </c>
      <c r="BG137" s="226">
        <f>IF(N137="zákl. přenesená",J137,0)</f>
        <v>0</v>
      </c>
      <c r="BH137" s="226">
        <f>IF(N137="sníž. přenesená",J137,0)</f>
        <v>0</v>
      </c>
      <c r="BI137" s="226">
        <f>IF(N137="nulová",J137,0)</f>
        <v>0</v>
      </c>
      <c r="BJ137" s="19" t="s">
        <v>80</v>
      </c>
      <c r="BK137" s="226">
        <f>ROUND(I137*H137,2)</f>
        <v>0</v>
      </c>
      <c r="BL137" s="19" t="s">
        <v>205</v>
      </c>
      <c r="BM137" s="225" t="s">
        <v>365</v>
      </c>
    </row>
    <row r="138" s="13" customFormat="1">
      <c r="A138" s="13"/>
      <c r="B138" s="232"/>
      <c r="C138" s="233"/>
      <c r="D138" s="234" t="s">
        <v>218</v>
      </c>
      <c r="E138" s="235" t="s">
        <v>19</v>
      </c>
      <c r="F138" s="236" t="s">
        <v>5020</v>
      </c>
      <c r="G138" s="233"/>
      <c r="H138" s="237">
        <v>2.6899999999999999</v>
      </c>
      <c r="I138" s="238"/>
      <c r="J138" s="233"/>
      <c r="K138" s="233"/>
      <c r="L138" s="239"/>
      <c r="M138" s="240"/>
      <c r="N138" s="241"/>
      <c r="O138" s="241"/>
      <c r="P138" s="241"/>
      <c r="Q138" s="241"/>
      <c r="R138" s="241"/>
      <c r="S138" s="241"/>
      <c r="T138" s="24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218</v>
      </c>
      <c r="AU138" s="243" t="s">
        <v>80</v>
      </c>
      <c r="AV138" s="13" t="s">
        <v>82</v>
      </c>
      <c r="AW138" s="13" t="s">
        <v>35</v>
      </c>
      <c r="AX138" s="13" t="s">
        <v>73</v>
      </c>
      <c r="AY138" s="243" t="s">
        <v>198</v>
      </c>
    </row>
    <row r="139" s="13" customFormat="1">
      <c r="A139" s="13"/>
      <c r="B139" s="232"/>
      <c r="C139" s="233"/>
      <c r="D139" s="234" t="s">
        <v>218</v>
      </c>
      <c r="E139" s="235" t="s">
        <v>19</v>
      </c>
      <c r="F139" s="236" t="s">
        <v>5021</v>
      </c>
      <c r="G139" s="233"/>
      <c r="H139" s="237">
        <v>2.6899999999999999</v>
      </c>
      <c r="I139" s="238"/>
      <c r="J139" s="233"/>
      <c r="K139" s="233"/>
      <c r="L139" s="239"/>
      <c r="M139" s="240"/>
      <c r="N139" s="241"/>
      <c r="O139" s="241"/>
      <c r="P139" s="241"/>
      <c r="Q139" s="241"/>
      <c r="R139" s="241"/>
      <c r="S139" s="241"/>
      <c r="T139" s="242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3" t="s">
        <v>218</v>
      </c>
      <c r="AU139" s="243" t="s">
        <v>80</v>
      </c>
      <c r="AV139" s="13" t="s">
        <v>82</v>
      </c>
      <c r="AW139" s="13" t="s">
        <v>35</v>
      </c>
      <c r="AX139" s="13" t="s">
        <v>73</v>
      </c>
      <c r="AY139" s="243" t="s">
        <v>198</v>
      </c>
    </row>
    <row r="140" s="14" customFormat="1">
      <c r="A140" s="14"/>
      <c r="B140" s="244"/>
      <c r="C140" s="245"/>
      <c r="D140" s="234" t="s">
        <v>218</v>
      </c>
      <c r="E140" s="246" t="s">
        <v>19</v>
      </c>
      <c r="F140" s="247" t="s">
        <v>233</v>
      </c>
      <c r="G140" s="245"/>
      <c r="H140" s="248">
        <v>5.3799999999999999</v>
      </c>
      <c r="I140" s="249"/>
      <c r="J140" s="245"/>
      <c r="K140" s="245"/>
      <c r="L140" s="250"/>
      <c r="M140" s="251"/>
      <c r="N140" s="252"/>
      <c r="O140" s="252"/>
      <c r="P140" s="252"/>
      <c r="Q140" s="252"/>
      <c r="R140" s="252"/>
      <c r="S140" s="252"/>
      <c r="T140" s="253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4" t="s">
        <v>218</v>
      </c>
      <c r="AU140" s="254" t="s">
        <v>80</v>
      </c>
      <c r="AV140" s="14" t="s">
        <v>205</v>
      </c>
      <c r="AW140" s="14" t="s">
        <v>35</v>
      </c>
      <c r="AX140" s="14" t="s">
        <v>80</v>
      </c>
      <c r="AY140" s="254" t="s">
        <v>198</v>
      </c>
    </row>
    <row r="141" s="2" customFormat="1" ht="21.75" customHeight="1">
      <c r="A141" s="40"/>
      <c r="B141" s="41"/>
      <c r="C141" s="214" t="s">
        <v>293</v>
      </c>
      <c r="D141" s="214" t="s">
        <v>200</v>
      </c>
      <c r="E141" s="215" t="s">
        <v>4566</v>
      </c>
      <c r="F141" s="216" t="s">
        <v>4567</v>
      </c>
      <c r="G141" s="217" t="s">
        <v>227</v>
      </c>
      <c r="H141" s="218">
        <v>42.689999999999998</v>
      </c>
      <c r="I141" s="219"/>
      <c r="J141" s="220">
        <f>ROUND(I141*H141,2)</f>
        <v>0</v>
      </c>
      <c r="K141" s="216" t="s">
        <v>19</v>
      </c>
      <c r="L141" s="46"/>
      <c r="M141" s="221" t="s">
        <v>19</v>
      </c>
      <c r="N141" s="222" t="s">
        <v>44</v>
      </c>
      <c r="O141" s="86"/>
      <c r="P141" s="223">
        <f>O141*H141</f>
        <v>0</v>
      </c>
      <c r="Q141" s="223">
        <v>0</v>
      </c>
      <c r="R141" s="223">
        <f>Q141*H141</f>
        <v>0</v>
      </c>
      <c r="S141" s="223">
        <v>0</v>
      </c>
      <c r="T141" s="224">
        <f>S141*H141</f>
        <v>0</v>
      </c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R141" s="225" t="s">
        <v>205</v>
      </c>
      <c r="AT141" s="225" t="s">
        <v>200</v>
      </c>
      <c r="AU141" s="225" t="s">
        <v>80</v>
      </c>
      <c r="AY141" s="19" t="s">
        <v>198</v>
      </c>
      <c r="BE141" s="226">
        <f>IF(N141="základní",J141,0)</f>
        <v>0</v>
      </c>
      <c r="BF141" s="226">
        <f>IF(N141="snížená",J141,0)</f>
        <v>0</v>
      </c>
      <c r="BG141" s="226">
        <f>IF(N141="zákl. přenesená",J141,0)</f>
        <v>0</v>
      </c>
      <c r="BH141" s="226">
        <f>IF(N141="sníž. přenesená",J141,0)</f>
        <v>0</v>
      </c>
      <c r="BI141" s="226">
        <f>IF(N141="nulová",J141,0)</f>
        <v>0</v>
      </c>
      <c r="BJ141" s="19" t="s">
        <v>80</v>
      </c>
      <c r="BK141" s="226">
        <f>ROUND(I141*H141,2)</f>
        <v>0</v>
      </c>
      <c r="BL141" s="19" t="s">
        <v>205</v>
      </c>
      <c r="BM141" s="225" t="s">
        <v>376</v>
      </c>
    </row>
    <row r="142" s="13" customFormat="1">
      <c r="A142" s="13"/>
      <c r="B142" s="232"/>
      <c r="C142" s="233"/>
      <c r="D142" s="234" t="s">
        <v>218</v>
      </c>
      <c r="E142" s="235" t="s">
        <v>19</v>
      </c>
      <c r="F142" s="236" t="s">
        <v>5009</v>
      </c>
      <c r="G142" s="233"/>
      <c r="H142" s="237">
        <v>6.2400000000000002</v>
      </c>
      <c r="I142" s="238"/>
      <c r="J142" s="233"/>
      <c r="K142" s="233"/>
      <c r="L142" s="239"/>
      <c r="M142" s="240"/>
      <c r="N142" s="241"/>
      <c r="O142" s="241"/>
      <c r="P142" s="241"/>
      <c r="Q142" s="241"/>
      <c r="R142" s="241"/>
      <c r="S142" s="241"/>
      <c r="T142" s="24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3" t="s">
        <v>218</v>
      </c>
      <c r="AU142" s="243" t="s">
        <v>80</v>
      </c>
      <c r="AV142" s="13" t="s">
        <v>82</v>
      </c>
      <c r="AW142" s="13" t="s">
        <v>35</v>
      </c>
      <c r="AX142" s="13" t="s">
        <v>73</v>
      </c>
      <c r="AY142" s="243" t="s">
        <v>198</v>
      </c>
    </row>
    <row r="143" s="13" customFormat="1">
      <c r="A143" s="13"/>
      <c r="B143" s="232"/>
      <c r="C143" s="233"/>
      <c r="D143" s="234" t="s">
        <v>218</v>
      </c>
      <c r="E143" s="235" t="s">
        <v>19</v>
      </c>
      <c r="F143" s="236" t="s">
        <v>5010</v>
      </c>
      <c r="G143" s="233"/>
      <c r="H143" s="237">
        <v>11.01</v>
      </c>
      <c r="I143" s="238"/>
      <c r="J143" s="233"/>
      <c r="K143" s="233"/>
      <c r="L143" s="239"/>
      <c r="M143" s="240"/>
      <c r="N143" s="241"/>
      <c r="O143" s="241"/>
      <c r="P143" s="241"/>
      <c r="Q143" s="241"/>
      <c r="R143" s="241"/>
      <c r="S143" s="241"/>
      <c r="T143" s="242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3" t="s">
        <v>218</v>
      </c>
      <c r="AU143" s="243" t="s">
        <v>80</v>
      </c>
      <c r="AV143" s="13" t="s">
        <v>82</v>
      </c>
      <c r="AW143" s="13" t="s">
        <v>35</v>
      </c>
      <c r="AX143" s="13" t="s">
        <v>73</v>
      </c>
      <c r="AY143" s="243" t="s">
        <v>198</v>
      </c>
    </row>
    <row r="144" s="13" customFormat="1">
      <c r="A144" s="13"/>
      <c r="B144" s="232"/>
      <c r="C144" s="233"/>
      <c r="D144" s="234" t="s">
        <v>218</v>
      </c>
      <c r="E144" s="235" t="s">
        <v>19</v>
      </c>
      <c r="F144" s="236" t="s">
        <v>5011</v>
      </c>
      <c r="G144" s="233"/>
      <c r="H144" s="237">
        <v>12.720000000000001</v>
      </c>
      <c r="I144" s="238"/>
      <c r="J144" s="233"/>
      <c r="K144" s="233"/>
      <c r="L144" s="239"/>
      <c r="M144" s="240"/>
      <c r="N144" s="241"/>
      <c r="O144" s="241"/>
      <c r="P144" s="241"/>
      <c r="Q144" s="241"/>
      <c r="R144" s="241"/>
      <c r="S144" s="241"/>
      <c r="T144" s="24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3" t="s">
        <v>218</v>
      </c>
      <c r="AU144" s="243" t="s">
        <v>80</v>
      </c>
      <c r="AV144" s="13" t="s">
        <v>82</v>
      </c>
      <c r="AW144" s="13" t="s">
        <v>35</v>
      </c>
      <c r="AX144" s="13" t="s">
        <v>73</v>
      </c>
      <c r="AY144" s="243" t="s">
        <v>198</v>
      </c>
    </row>
    <row r="145" s="13" customFormat="1">
      <c r="A145" s="13"/>
      <c r="B145" s="232"/>
      <c r="C145" s="233"/>
      <c r="D145" s="234" t="s">
        <v>218</v>
      </c>
      <c r="E145" s="235" t="s">
        <v>19</v>
      </c>
      <c r="F145" s="236" t="s">
        <v>5012</v>
      </c>
      <c r="G145" s="233"/>
      <c r="H145" s="237">
        <v>12.720000000000001</v>
      </c>
      <c r="I145" s="238"/>
      <c r="J145" s="233"/>
      <c r="K145" s="233"/>
      <c r="L145" s="239"/>
      <c r="M145" s="240"/>
      <c r="N145" s="241"/>
      <c r="O145" s="241"/>
      <c r="P145" s="241"/>
      <c r="Q145" s="241"/>
      <c r="R145" s="241"/>
      <c r="S145" s="241"/>
      <c r="T145" s="24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3" t="s">
        <v>218</v>
      </c>
      <c r="AU145" s="243" t="s">
        <v>80</v>
      </c>
      <c r="AV145" s="13" t="s">
        <v>82</v>
      </c>
      <c r="AW145" s="13" t="s">
        <v>35</v>
      </c>
      <c r="AX145" s="13" t="s">
        <v>73</v>
      </c>
      <c r="AY145" s="243" t="s">
        <v>198</v>
      </c>
    </row>
    <row r="146" s="14" customFormat="1">
      <c r="A146" s="14"/>
      <c r="B146" s="244"/>
      <c r="C146" s="245"/>
      <c r="D146" s="234" t="s">
        <v>218</v>
      </c>
      <c r="E146" s="246" t="s">
        <v>19</v>
      </c>
      <c r="F146" s="247" t="s">
        <v>233</v>
      </c>
      <c r="G146" s="245"/>
      <c r="H146" s="248">
        <v>42.689999999999998</v>
      </c>
      <c r="I146" s="249"/>
      <c r="J146" s="245"/>
      <c r="K146" s="245"/>
      <c r="L146" s="250"/>
      <c r="M146" s="251"/>
      <c r="N146" s="252"/>
      <c r="O146" s="252"/>
      <c r="P146" s="252"/>
      <c r="Q146" s="252"/>
      <c r="R146" s="252"/>
      <c r="S146" s="252"/>
      <c r="T146" s="253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4" t="s">
        <v>218</v>
      </c>
      <c r="AU146" s="254" t="s">
        <v>80</v>
      </c>
      <c r="AV146" s="14" t="s">
        <v>205</v>
      </c>
      <c r="AW146" s="14" t="s">
        <v>35</v>
      </c>
      <c r="AX146" s="14" t="s">
        <v>80</v>
      </c>
      <c r="AY146" s="254" t="s">
        <v>198</v>
      </c>
    </row>
    <row r="147" s="2" customFormat="1" ht="44.25" customHeight="1">
      <c r="A147" s="40"/>
      <c r="B147" s="41"/>
      <c r="C147" s="214" t="s">
        <v>8</v>
      </c>
      <c r="D147" s="214" t="s">
        <v>200</v>
      </c>
      <c r="E147" s="215" t="s">
        <v>303</v>
      </c>
      <c r="F147" s="216" t="s">
        <v>304</v>
      </c>
      <c r="G147" s="217" t="s">
        <v>246</v>
      </c>
      <c r="H147" s="218">
        <v>76.841999999999999</v>
      </c>
      <c r="I147" s="219"/>
      <c r="J147" s="220">
        <f>ROUND(I147*H147,2)</f>
        <v>0</v>
      </c>
      <c r="K147" s="216" t="s">
        <v>204</v>
      </c>
      <c r="L147" s="46"/>
      <c r="M147" s="221" t="s">
        <v>19</v>
      </c>
      <c r="N147" s="222" t="s">
        <v>44</v>
      </c>
      <c r="O147" s="86"/>
      <c r="P147" s="223">
        <f>O147*H147</f>
        <v>0</v>
      </c>
      <c r="Q147" s="223">
        <v>0</v>
      </c>
      <c r="R147" s="223">
        <f>Q147*H147</f>
        <v>0</v>
      </c>
      <c r="S147" s="223">
        <v>0</v>
      </c>
      <c r="T147" s="224">
        <f>S147*H147</f>
        <v>0</v>
      </c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R147" s="225" t="s">
        <v>205</v>
      </c>
      <c r="AT147" s="225" t="s">
        <v>200</v>
      </c>
      <c r="AU147" s="225" t="s">
        <v>80</v>
      </c>
      <c r="AY147" s="19" t="s">
        <v>198</v>
      </c>
      <c r="BE147" s="226">
        <f>IF(N147="základní",J147,0)</f>
        <v>0</v>
      </c>
      <c r="BF147" s="226">
        <f>IF(N147="snížená",J147,0)</f>
        <v>0</v>
      </c>
      <c r="BG147" s="226">
        <f>IF(N147="zákl. přenesená",J147,0)</f>
        <v>0</v>
      </c>
      <c r="BH147" s="226">
        <f>IF(N147="sníž. přenesená",J147,0)</f>
        <v>0</v>
      </c>
      <c r="BI147" s="226">
        <f>IF(N147="nulová",J147,0)</f>
        <v>0</v>
      </c>
      <c r="BJ147" s="19" t="s">
        <v>80</v>
      </c>
      <c r="BK147" s="226">
        <f>ROUND(I147*H147,2)</f>
        <v>0</v>
      </c>
      <c r="BL147" s="19" t="s">
        <v>205</v>
      </c>
      <c r="BM147" s="225" t="s">
        <v>5022</v>
      </c>
    </row>
    <row r="148" s="2" customFormat="1">
      <c r="A148" s="40"/>
      <c r="B148" s="41"/>
      <c r="C148" s="42"/>
      <c r="D148" s="227" t="s">
        <v>207</v>
      </c>
      <c r="E148" s="42"/>
      <c r="F148" s="228" t="s">
        <v>306</v>
      </c>
      <c r="G148" s="42"/>
      <c r="H148" s="42"/>
      <c r="I148" s="229"/>
      <c r="J148" s="42"/>
      <c r="K148" s="42"/>
      <c r="L148" s="46"/>
      <c r="M148" s="230"/>
      <c r="N148" s="231"/>
      <c r="O148" s="86"/>
      <c r="P148" s="86"/>
      <c r="Q148" s="86"/>
      <c r="R148" s="86"/>
      <c r="S148" s="86"/>
      <c r="T148" s="87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T148" s="19" t="s">
        <v>207</v>
      </c>
      <c r="AU148" s="19" t="s">
        <v>80</v>
      </c>
    </row>
    <row r="149" s="13" customFormat="1">
      <c r="A149" s="13"/>
      <c r="B149" s="232"/>
      <c r="C149" s="233"/>
      <c r="D149" s="234" t="s">
        <v>218</v>
      </c>
      <c r="E149" s="235" t="s">
        <v>19</v>
      </c>
      <c r="F149" s="236" t="s">
        <v>5009</v>
      </c>
      <c r="G149" s="233"/>
      <c r="H149" s="237">
        <v>6.2400000000000002</v>
      </c>
      <c r="I149" s="238"/>
      <c r="J149" s="233"/>
      <c r="K149" s="233"/>
      <c r="L149" s="239"/>
      <c r="M149" s="240"/>
      <c r="N149" s="241"/>
      <c r="O149" s="241"/>
      <c r="P149" s="241"/>
      <c r="Q149" s="241"/>
      <c r="R149" s="241"/>
      <c r="S149" s="241"/>
      <c r="T149" s="242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3" t="s">
        <v>218</v>
      </c>
      <c r="AU149" s="243" t="s">
        <v>80</v>
      </c>
      <c r="AV149" s="13" t="s">
        <v>82</v>
      </c>
      <c r="AW149" s="13" t="s">
        <v>35</v>
      </c>
      <c r="AX149" s="13" t="s">
        <v>73</v>
      </c>
      <c r="AY149" s="243" t="s">
        <v>198</v>
      </c>
    </row>
    <row r="150" s="13" customFormat="1">
      <c r="A150" s="13"/>
      <c r="B150" s="232"/>
      <c r="C150" s="233"/>
      <c r="D150" s="234" t="s">
        <v>218</v>
      </c>
      <c r="E150" s="235" t="s">
        <v>19</v>
      </c>
      <c r="F150" s="236" t="s">
        <v>5010</v>
      </c>
      <c r="G150" s="233"/>
      <c r="H150" s="237">
        <v>11.01</v>
      </c>
      <c r="I150" s="238"/>
      <c r="J150" s="233"/>
      <c r="K150" s="233"/>
      <c r="L150" s="239"/>
      <c r="M150" s="240"/>
      <c r="N150" s="241"/>
      <c r="O150" s="241"/>
      <c r="P150" s="241"/>
      <c r="Q150" s="241"/>
      <c r="R150" s="241"/>
      <c r="S150" s="241"/>
      <c r="T150" s="242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3" t="s">
        <v>218</v>
      </c>
      <c r="AU150" s="243" t="s">
        <v>80</v>
      </c>
      <c r="AV150" s="13" t="s">
        <v>82</v>
      </c>
      <c r="AW150" s="13" t="s">
        <v>35</v>
      </c>
      <c r="AX150" s="13" t="s">
        <v>73</v>
      </c>
      <c r="AY150" s="243" t="s">
        <v>198</v>
      </c>
    </row>
    <row r="151" s="13" customFormat="1">
      <c r="A151" s="13"/>
      <c r="B151" s="232"/>
      <c r="C151" s="233"/>
      <c r="D151" s="234" t="s">
        <v>218</v>
      </c>
      <c r="E151" s="235" t="s">
        <v>19</v>
      </c>
      <c r="F151" s="236" t="s">
        <v>5011</v>
      </c>
      <c r="G151" s="233"/>
      <c r="H151" s="237">
        <v>12.720000000000001</v>
      </c>
      <c r="I151" s="238"/>
      <c r="J151" s="233"/>
      <c r="K151" s="233"/>
      <c r="L151" s="239"/>
      <c r="M151" s="240"/>
      <c r="N151" s="241"/>
      <c r="O151" s="241"/>
      <c r="P151" s="241"/>
      <c r="Q151" s="241"/>
      <c r="R151" s="241"/>
      <c r="S151" s="241"/>
      <c r="T151" s="242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3" t="s">
        <v>218</v>
      </c>
      <c r="AU151" s="243" t="s">
        <v>80</v>
      </c>
      <c r="AV151" s="13" t="s">
        <v>82</v>
      </c>
      <c r="AW151" s="13" t="s">
        <v>35</v>
      </c>
      <c r="AX151" s="13" t="s">
        <v>73</v>
      </c>
      <c r="AY151" s="243" t="s">
        <v>198</v>
      </c>
    </row>
    <row r="152" s="13" customFormat="1">
      <c r="A152" s="13"/>
      <c r="B152" s="232"/>
      <c r="C152" s="233"/>
      <c r="D152" s="234" t="s">
        <v>218</v>
      </c>
      <c r="E152" s="235" t="s">
        <v>19</v>
      </c>
      <c r="F152" s="236" t="s">
        <v>5012</v>
      </c>
      <c r="G152" s="233"/>
      <c r="H152" s="237">
        <v>12.720000000000001</v>
      </c>
      <c r="I152" s="238"/>
      <c r="J152" s="233"/>
      <c r="K152" s="233"/>
      <c r="L152" s="239"/>
      <c r="M152" s="240"/>
      <c r="N152" s="241"/>
      <c r="O152" s="241"/>
      <c r="P152" s="241"/>
      <c r="Q152" s="241"/>
      <c r="R152" s="241"/>
      <c r="S152" s="241"/>
      <c r="T152" s="24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3" t="s">
        <v>218</v>
      </c>
      <c r="AU152" s="243" t="s">
        <v>80</v>
      </c>
      <c r="AV152" s="13" t="s">
        <v>82</v>
      </c>
      <c r="AW152" s="13" t="s">
        <v>35</v>
      </c>
      <c r="AX152" s="13" t="s">
        <v>73</v>
      </c>
      <c r="AY152" s="243" t="s">
        <v>198</v>
      </c>
    </row>
    <row r="153" s="14" customFormat="1">
      <c r="A153" s="14"/>
      <c r="B153" s="244"/>
      <c r="C153" s="245"/>
      <c r="D153" s="234" t="s">
        <v>218</v>
      </c>
      <c r="E153" s="246" t="s">
        <v>19</v>
      </c>
      <c r="F153" s="247" t="s">
        <v>233</v>
      </c>
      <c r="G153" s="245"/>
      <c r="H153" s="248">
        <v>42.689999999999998</v>
      </c>
      <c r="I153" s="249"/>
      <c r="J153" s="245"/>
      <c r="K153" s="245"/>
      <c r="L153" s="250"/>
      <c r="M153" s="251"/>
      <c r="N153" s="252"/>
      <c r="O153" s="252"/>
      <c r="P153" s="252"/>
      <c r="Q153" s="252"/>
      <c r="R153" s="252"/>
      <c r="S153" s="252"/>
      <c r="T153" s="253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4" t="s">
        <v>218</v>
      </c>
      <c r="AU153" s="254" t="s">
        <v>80</v>
      </c>
      <c r="AV153" s="14" t="s">
        <v>205</v>
      </c>
      <c r="AW153" s="14" t="s">
        <v>35</v>
      </c>
      <c r="AX153" s="14" t="s">
        <v>80</v>
      </c>
      <c r="AY153" s="254" t="s">
        <v>198</v>
      </c>
    </row>
    <row r="154" s="13" customFormat="1">
      <c r="A154" s="13"/>
      <c r="B154" s="232"/>
      <c r="C154" s="233"/>
      <c r="D154" s="234" t="s">
        <v>218</v>
      </c>
      <c r="E154" s="233"/>
      <c r="F154" s="236" t="s">
        <v>5023</v>
      </c>
      <c r="G154" s="233"/>
      <c r="H154" s="237">
        <v>76.841999999999999</v>
      </c>
      <c r="I154" s="238"/>
      <c r="J154" s="233"/>
      <c r="K154" s="233"/>
      <c r="L154" s="239"/>
      <c r="M154" s="240"/>
      <c r="N154" s="241"/>
      <c r="O154" s="241"/>
      <c r="P154" s="241"/>
      <c r="Q154" s="241"/>
      <c r="R154" s="241"/>
      <c r="S154" s="241"/>
      <c r="T154" s="242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3" t="s">
        <v>218</v>
      </c>
      <c r="AU154" s="243" t="s">
        <v>80</v>
      </c>
      <c r="AV154" s="13" t="s">
        <v>82</v>
      </c>
      <c r="AW154" s="13" t="s">
        <v>4</v>
      </c>
      <c r="AX154" s="13" t="s">
        <v>80</v>
      </c>
      <c r="AY154" s="243" t="s">
        <v>198</v>
      </c>
    </row>
    <row r="155" s="12" customFormat="1" ht="25.92" customHeight="1">
      <c r="A155" s="12"/>
      <c r="B155" s="198"/>
      <c r="C155" s="199"/>
      <c r="D155" s="200" t="s">
        <v>72</v>
      </c>
      <c r="E155" s="201" t="s">
        <v>310</v>
      </c>
      <c r="F155" s="201" t="s">
        <v>4571</v>
      </c>
      <c r="G155" s="199"/>
      <c r="H155" s="199"/>
      <c r="I155" s="202"/>
      <c r="J155" s="203">
        <f>BK155</f>
        <v>0</v>
      </c>
      <c r="K155" s="199"/>
      <c r="L155" s="204"/>
      <c r="M155" s="205"/>
      <c r="N155" s="206"/>
      <c r="O155" s="206"/>
      <c r="P155" s="207">
        <f>SUM(P156:P165)</f>
        <v>0</v>
      </c>
      <c r="Q155" s="206"/>
      <c r="R155" s="207">
        <f>SUM(R156:R165)</f>
        <v>52.864400000000003</v>
      </c>
      <c r="S155" s="206"/>
      <c r="T155" s="208">
        <f>SUM(T156:T165)</f>
        <v>0</v>
      </c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R155" s="209" t="s">
        <v>80</v>
      </c>
      <c r="AT155" s="210" t="s">
        <v>72</v>
      </c>
      <c r="AU155" s="210" t="s">
        <v>73</v>
      </c>
      <c r="AY155" s="209" t="s">
        <v>198</v>
      </c>
      <c r="BK155" s="211">
        <f>SUM(BK156:BK165)</f>
        <v>0</v>
      </c>
    </row>
    <row r="156" s="2" customFormat="1" ht="24.15" customHeight="1">
      <c r="A156" s="40"/>
      <c r="B156" s="41"/>
      <c r="C156" s="214" t="s">
        <v>302</v>
      </c>
      <c r="D156" s="214" t="s">
        <v>200</v>
      </c>
      <c r="E156" s="215" t="s">
        <v>4572</v>
      </c>
      <c r="F156" s="216" t="s">
        <v>4966</v>
      </c>
      <c r="G156" s="217" t="s">
        <v>227</v>
      </c>
      <c r="H156" s="218">
        <v>6.4199999999999999</v>
      </c>
      <c r="I156" s="219"/>
      <c r="J156" s="220">
        <f>ROUND(I156*H156,2)</f>
        <v>0</v>
      </c>
      <c r="K156" s="216" t="s">
        <v>19</v>
      </c>
      <c r="L156" s="46"/>
      <c r="M156" s="221" t="s">
        <v>19</v>
      </c>
      <c r="N156" s="222" t="s">
        <v>44</v>
      </c>
      <c r="O156" s="86"/>
      <c r="P156" s="223">
        <f>O156*H156</f>
        <v>0</v>
      </c>
      <c r="Q156" s="223">
        <v>1.7</v>
      </c>
      <c r="R156" s="223">
        <f>Q156*H156</f>
        <v>10.914</v>
      </c>
      <c r="S156" s="223">
        <v>0</v>
      </c>
      <c r="T156" s="224">
        <f>S156*H156</f>
        <v>0</v>
      </c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R156" s="225" t="s">
        <v>205</v>
      </c>
      <c r="AT156" s="225" t="s">
        <v>200</v>
      </c>
      <c r="AU156" s="225" t="s">
        <v>80</v>
      </c>
      <c r="AY156" s="19" t="s">
        <v>198</v>
      </c>
      <c r="BE156" s="226">
        <f>IF(N156="základní",J156,0)</f>
        <v>0</v>
      </c>
      <c r="BF156" s="226">
        <f>IF(N156="snížená",J156,0)</f>
        <v>0</v>
      </c>
      <c r="BG156" s="226">
        <f>IF(N156="zákl. přenesená",J156,0)</f>
        <v>0</v>
      </c>
      <c r="BH156" s="226">
        <f>IF(N156="sníž. přenesená",J156,0)</f>
        <v>0</v>
      </c>
      <c r="BI156" s="226">
        <f>IF(N156="nulová",J156,0)</f>
        <v>0</v>
      </c>
      <c r="BJ156" s="19" t="s">
        <v>80</v>
      </c>
      <c r="BK156" s="226">
        <f>ROUND(I156*H156,2)</f>
        <v>0</v>
      </c>
      <c r="BL156" s="19" t="s">
        <v>205</v>
      </c>
      <c r="BM156" s="225" t="s">
        <v>388</v>
      </c>
    </row>
    <row r="157" s="13" customFormat="1">
      <c r="A157" s="13"/>
      <c r="B157" s="232"/>
      <c r="C157" s="233"/>
      <c r="D157" s="234" t="s">
        <v>218</v>
      </c>
      <c r="E157" s="235" t="s">
        <v>19</v>
      </c>
      <c r="F157" s="236" t="s">
        <v>5024</v>
      </c>
      <c r="G157" s="233"/>
      <c r="H157" s="237">
        <v>2.3199999999999998</v>
      </c>
      <c r="I157" s="238"/>
      <c r="J157" s="233"/>
      <c r="K157" s="233"/>
      <c r="L157" s="239"/>
      <c r="M157" s="240"/>
      <c r="N157" s="241"/>
      <c r="O157" s="241"/>
      <c r="P157" s="241"/>
      <c r="Q157" s="241"/>
      <c r="R157" s="241"/>
      <c r="S157" s="241"/>
      <c r="T157" s="242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3" t="s">
        <v>218</v>
      </c>
      <c r="AU157" s="243" t="s">
        <v>80</v>
      </c>
      <c r="AV157" s="13" t="s">
        <v>82</v>
      </c>
      <c r="AW157" s="13" t="s">
        <v>35</v>
      </c>
      <c r="AX157" s="13" t="s">
        <v>73</v>
      </c>
      <c r="AY157" s="243" t="s">
        <v>198</v>
      </c>
    </row>
    <row r="158" s="13" customFormat="1">
      <c r="A158" s="13"/>
      <c r="B158" s="232"/>
      <c r="C158" s="233"/>
      <c r="D158" s="234" t="s">
        <v>218</v>
      </c>
      <c r="E158" s="235" t="s">
        <v>19</v>
      </c>
      <c r="F158" s="236" t="s">
        <v>5025</v>
      </c>
      <c r="G158" s="233"/>
      <c r="H158" s="237">
        <v>4.0999999999999996</v>
      </c>
      <c r="I158" s="238"/>
      <c r="J158" s="233"/>
      <c r="K158" s="233"/>
      <c r="L158" s="239"/>
      <c r="M158" s="240"/>
      <c r="N158" s="241"/>
      <c r="O158" s="241"/>
      <c r="P158" s="241"/>
      <c r="Q158" s="241"/>
      <c r="R158" s="241"/>
      <c r="S158" s="241"/>
      <c r="T158" s="242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3" t="s">
        <v>218</v>
      </c>
      <c r="AU158" s="243" t="s">
        <v>80</v>
      </c>
      <c r="AV158" s="13" t="s">
        <v>82</v>
      </c>
      <c r="AW158" s="13" t="s">
        <v>35</v>
      </c>
      <c r="AX158" s="13" t="s">
        <v>73</v>
      </c>
      <c r="AY158" s="243" t="s">
        <v>198</v>
      </c>
    </row>
    <row r="159" s="14" customFormat="1">
      <c r="A159" s="14"/>
      <c r="B159" s="244"/>
      <c r="C159" s="245"/>
      <c r="D159" s="234" t="s">
        <v>218</v>
      </c>
      <c r="E159" s="246" t="s">
        <v>19</v>
      </c>
      <c r="F159" s="247" t="s">
        <v>233</v>
      </c>
      <c r="G159" s="245"/>
      <c r="H159" s="248">
        <v>6.4199999999999999</v>
      </c>
      <c r="I159" s="249"/>
      <c r="J159" s="245"/>
      <c r="K159" s="245"/>
      <c r="L159" s="250"/>
      <c r="M159" s="251"/>
      <c r="N159" s="252"/>
      <c r="O159" s="252"/>
      <c r="P159" s="252"/>
      <c r="Q159" s="252"/>
      <c r="R159" s="252"/>
      <c r="S159" s="252"/>
      <c r="T159" s="253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4" t="s">
        <v>218</v>
      </c>
      <c r="AU159" s="254" t="s">
        <v>80</v>
      </c>
      <c r="AV159" s="14" t="s">
        <v>205</v>
      </c>
      <c r="AW159" s="14" t="s">
        <v>35</v>
      </c>
      <c r="AX159" s="14" t="s">
        <v>80</v>
      </c>
      <c r="AY159" s="254" t="s">
        <v>198</v>
      </c>
    </row>
    <row r="160" s="2" customFormat="1" ht="16.5" customHeight="1">
      <c r="A160" s="40"/>
      <c r="B160" s="41"/>
      <c r="C160" s="214" t="s">
        <v>310</v>
      </c>
      <c r="D160" s="214" t="s">
        <v>200</v>
      </c>
      <c r="E160" s="215" t="s">
        <v>4577</v>
      </c>
      <c r="F160" s="216" t="s">
        <v>4930</v>
      </c>
      <c r="G160" s="217" t="s">
        <v>227</v>
      </c>
      <c r="H160" s="218">
        <v>25.120000000000001</v>
      </c>
      <c r="I160" s="219"/>
      <c r="J160" s="220">
        <f>ROUND(I160*H160,2)</f>
        <v>0</v>
      </c>
      <c r="K160" s="216" t="s">
        <v>19</v>
      </c>
      <c r="L160" s="46"/>
      <c r="M160" s="221" t="s">
        <v>19</v>
      </c>
      <c r="N160" s="222" t="s">
        <v>44</v>
      </c>
      <c r="O160" s="86"/>
      <c r="P160" s="223">
        <f>O160*H160</f>
        <v>0</v>
      </c>
      <c r="Q160" s="223">
        <v>1.6699999999999999</v>
      </c>
      <c r="R160" s="223">
        <f>Q160*H160</f>
        <v>41.950400000000002</v>
      </c>
      <c r="S160" s="223">
        <v>0</v>
      </c>
      <c r="T160" s="224">
        <f>S160*H160</f>
        <v>0</v>
      </c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R160" s="225" t="s">
        <v>205</v>
      </c>
      <c r="AT160" s="225" t="s">
        <v>200</v>
      </c>
      <c r="AU160" s="225" t="s">
        <v>80</v>
      </c>
      <c r="AY160" s="19" t="s">
        <v>198</v>
      </c>
      <c r="BE160" s="226">
        <f>IF(N160="základní",J160,0)</f>
        <v>0</v>
      </c>
      <c r="BF160" s="226">
        <f>IF(N160="snížená",J160,0)</f>
        <v>0</v>
      </c>
      <c r="BG160" s="226">
        <f>IF(N160="zákl. přenesená",J160,0)</f>
        <v>0</v>
      </c>
      <c r="BH160" s="226">
        <f>IF(N160="sníž. přenesená",J160,0)</f>
        <v>0</v>
      </c>
      <c r="BI160" s="226">
        <f>IF(N160="nulová",J160,0)</f>
        <v>0</v>
      </c>
      <c r="BJ160" s="19" t="s">
        <v>80</v>
      </c>
      <c r="BK160" s="226">
        <f>ROUND(I160*H160,2)</f>
        <v>0</v>
      </c>
      <c r="BL160" s="19" t="s">
        <v>205</v>
      </c>
      <c r="BM160" s="225" t="s">
        <v>399</v>
      </c>
    </row>
    <row r="161" s="13" customFormat="1">
      <c r="A161" s="13"/>
      <c r="B161" s="232"/>
      <c r="C161" s="233"/>
      <c r="D161" s="234" t="s">
        <v>218</v>
      </c>
      <c r="E161" s="235" t="s">
        <v>19</v>
      </c>
      <c r="F161" s="236" t="s">
        <v>5026</v>
      </c>
      <c r="G161" s="233"/>
      <c r="H161" s="237">
        <v>3.3500000000000001</v>
      </c>
      <c r="I161" s="238"/>
      <c r="J161" s="233"/>
      <c r="K161" s="233"/>
      <c r="L161" s="239"/>
      <c r="M161" s="240"/>
      <c r="N161" s="241"/>
      <c r="O161" s="241"/>
      <c r="P161" s="241"/>
      <c r="Q161" s="241"/>
      <c r="R161" s="241"/>
      <c r="S161" s="241"/>
      <c r="T161" s="242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3" t="s">
        <v>218</v>
      </c>
      <c r="AU161" s="243" t="s">
        <v>80</v>
      </c>
      <c r="AV161" s="13" t="s">
        <v>82</v>
      </c>
      <c r="AW161" s="13" t="s">
        <v>35</v>
      </c>
      <c r="AX161" s="13" t="s">
        <v>73</v>
      </c>
      <c r="AY161" s="243" t="s">
        <v>198</v>
      </c>
    </row>
    <row r="162" s="13" customFormat="1">
      <c r="A162" s="13"/>
      <c r="B162" s="232"/>
      <c r="C162" s="233"/>
      <c r="D162" s="234" t="s">
        <v>218</v>
      </c>
      <c r="E162" s="235" t="s">
        <v>19</v>
      </c>
      <c r="F162" s="236" t="s">
        <v>5027</v>
      </c>
      <c r="G162" s="233"/>
      <c r="H162" s="237">
        <v>5.9100000000000001</v>
      </c>
      <c r="I162" s="238"/>
      <c r="J162" s="233"/>
      <c r="K162" s="233"/>
      <c r="L162" s="239"/>
      <c r="M162" s="240"/>
      <c r="N162" s="241"/>
      <c r="O162" s="241"/>
      <c r="P162" s="241"/>
      <c r="Q162" s="241"/>
      <c r="R162" s="241"/>
      <c r="S162" s="241"/>
      <c r="T162" s="24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3" t="s">
        <v>218</v>
      </c>
      <c r="AU162" s="243" t="s">
        <v>80</v>
      </c>
      <c r="AV162" s="13" t="s">
        <v>82</v>
      </c>
      <c r="AW162" s="13" t="s">
        <v>35</v>
      </c>
      <c r="AX162" s="13" t="s">
        <v>73</v>
      </c>
      <c r="AY162" s="243" t="s">
        <v>198</v>
      </c>
    </row>
    <row r="163" s="13" customFormat="1">
      <c r="A163" s="13"/>
      <c r="B163" s="232"/>
      <c r="C163" s="233"/>
      <c r="D163" s="234" t="s">
        <v>218</v>
      </c>
      <c r="E163" s="235" t="s">
        <v>19</v>
      </c>
      <c r="F163" s="236" t="s">
        <v>5028</v>
      </c>
      <c r="G163" s="233"/>
      <c r="H163" s="237">
        <v>7.9299999999999997</v>
      </c>
      <c r="I163" s="238"/>
      <c r="J163" s="233"/>
      <c r="K163" s="233"/>
      <c r="L163" s="239"/>
      <c r="M163" s="240"/>
      <c r="N163" s="241"/>
      <c r="O163" s="241"/>
      <c r="P163" s="241"/>
      <c r="Q163" s="241"/>
      <c r="R163" s="241"/>
      <c r="S163" s="241"/>
      <c r="T163" s="24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3" t="s">
        <v>218</v>
      </c>
      <c r="AU163" s="243" t="s">
        <v>80</v>
      </c>
      <c r="AV163" s="13" t="s">
        <v>82</v>
      </c>
      <c r="AW163" s="13" t="s">
        <v>35</v>
      </c>
      <c r="AX163" s="13" t="s">
        <v>73</v>
      </c>
      <c r="AY163" s="243" t="s">
        <v>198</v>
      </c>
    </row>
    <row r="164" s="13" customFormat="1">
      <c r="A164" s="13"/>
      <c r="B164" s="232"/>
      <c r="C164" s="233"/>
      <c r="D164" s="234" t="s">
        <v>218</v>
      </c>
      <c r="E164" s="235" t="s">
        <v>19</v>
      </c>
      <c r="F164" s="236" t="s">
        <v>5029</v>
      </c>
      <c r="G164" s="233"/>
      <c r="H164" s="237">
        <v>7.9299999999999997</v>
      </c>
      <c r="I164" s="238"/>
      <c r="J164" s="233"/>
      <c r="K164" s="233"/>
      <c r="L164" s="239"/>
      <c r="M164" s="240"/>
      <c r="N164" s="241"/>
      <c r="O164" s="241"/>
      <c r="P164" s="241"/>
      <c r="Q164" s="241"/>
      <c r="R164" s="241"/>
      <c r="S164" s="241"/>
      <c r="T164" s="242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43" t="s">
        <v>218</v>
      </c>
      <c r="AU164" s="243" t="s">
        <v>80</v>
      </c>
      <c r="AV164" s="13" t="s">
        <v>82</v>
      </c>
      <c r="AW164" s="13" t="s">
        <v>35</v>
      </c>
      <c r="AX164" s="13" t="s">
        <v>73</v>
      </c>
      <c r="AY164" s="243" t="s">
        <v>198</v>
      </c>
    </row>
    <row r="165" s="14" customFormat="1">
      <c r="A165" s="14"/>
      <c r="B165" s="244"/>
      <c r="C165" s="245"/>
      <c r="D165" s="234" t="s">
        <v>218</v>
      </c>
      <c r="E165" s="246" t="s">
        <v>19</v>
      </c>
      <c r="F165" s="247" t="s">
        <v>233</v>
      </c>
      <c r="G165" s="245"/>
      <c r="H165" s="248">
        <v>25.119999999999997</v>
      </c>
      <c r="I165" s="249"/>
      <c r="J165" s="245"/>
      <c r="K165" s="245"/>
      <c r="L165" s="250"/>
      <c r="M165" s="251"/>
      <c r="N165" s="252"/>
      <c r="O165" s="252"/>
      <c r="P165" s="252"/>
      <c r="Q165" s="252"/>
      <c r="R165" s="252"/>
      <c r="S165" s="252"/>
      <c r="T165" s="253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54" t="s">
        <v>218</v>
      </c>
      <c r="AU165" s="254" t="s">
        <v>80</v>
      </c>
      <c r="AV165" s="14" t="s">
        <v>205</v>
      </c>
      <c r="AW165" s="14" t="s">
        <v>35</v>
      </c>
      <c r="AX165" s="14" t="s">
        <v>80</v>
      </c>
      <c r="AY165" s="254" t="s">
        <v>198</v>
      </c>
    </row>
    <row r="166" s="12" customFormat="1" ht="25.92" customHeight="1">
      <c r="A166" s="12"/>
      <c r="B166" s="198"/>
      <c r="C166" s="199"/>
      <c r="D166" s="200" t="s">
        <v>72</v>
      </c>
      <c r="E166" s="201" t="s">
        <v>315</v>
      </c>
      <c r="F166" s="201" t="s">
        <v>5030</v>
      </c>
      <c r="G166" s="199"/>
      <c r="H166" s="199"/>
      <c r="I166" s="202"/>
      <c r="J166" s="203">
        <f>BK166</f>
        <v>0</v>
      </c>
      <c r="K166" s="199"/>
      <c r="L166" s="204"/>
      <c r="M166" s="205"/>
      <c r="N166" s="206"/>
      <c r="O166" s="206"/>
      <c r="P166" s="207">
        <f>SUM(P167:P178)</f>
        <v>0</v>
      </c>
      <c r="Q166" s="206"/>
      <c r="R166" s="207">
        <f>SUM(R167:R178)</f>
        <v>0.0067200000000000003</v>
      </c>
      <c r="S166" s="206"/>
      <c r="T166" s="208">
        <f>SUM(T167:T178)</f>
        <v>0</v>
      </c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R166" s="209" t="s">
        <v>80</v>
      </c>
      <c r="AT166" s="210" t="s">
        <v>72</v>
      </c>
      <c r="AU166" s="210" t="s">
        <v>73</v>
      </c>
      <c r="AY166" s="209" t="s">
        <v>198</v>
      </c>
      <c r="BK166" s="211">
        <f>SUM(BK167:BK178)</f>
        <v>0</v>
      </c>
    </row>
    <row r="167" s="2" customFormat="1" ht="16.5" customHeight="1">
      <c r="A167" s="40"/>
      <c r="B167" s="41"/>
      <c r="C167" s="214" t="s">
        <v>315</v>
      </c>
      <c r="D167" s="214" t="s">
        <v>200</v>
      </c>
      <c r="E167" s="215" t="s">
        <v>5031</v>
      </c>
      <c r="F167" s="216" t="s">
        <v>5032</v>
      </c>
      <c r="G167" s="217" t="s">
        <v>203</v>
      </c>
      <c r="H167" s="218">
        <v>33.600000000000001</v>
      </c>
      <c r="I167" s="219"/>
      <c r="J167" s="220">
        <f>ROUND(I167*H167,2)</f>
        <v>0</v>
      </c>
      <c r="K167" s="216" t="s">
        <v>19</v>
      </c>
      <c r="L167" s="46"/>
      <c r="M167" s="221" t="s">
        <v>19</v>
      </c>
      <c r="N167" s="222" t="s">
        <v>44</v>
      </c>
      <c r="O167" s="86"/>
      <c r="P167" s="223">
        <f>O167*H167</f>
        <v>0</v>
      </c>
      <c r="Q167" s="223">
        <v>0</v>
      </c>
      <c r="R167" s="223">
        <f>Q167*H167</f>
        <v>0</v>
      </c>
      <c r="S167" s="223">
        <v>0</v>
      </c>
      <c r="T167" s="224">
        <f>S167*H167</f>
        <v>0</v>
      </c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R167" s="225" t="s">
        <v>205</v>
      </c>
      <c r="AT167" s="225" t="s">
        <v>200</v>
      </c>
      <c r="AU167" s="225" t="s">
        <v>80</v>
      </c>
      <c r="AY167" s="19" t="s">
        <v>198</v>
      </c>
      <c r="BE167" s="226">
        <f>IF(N167="základní",J167,0)</f>
        <v>0</v>
      </c>
      <c r="BF167" s="226">
        <f>IF(N167="snížená",J167,0)</f>
        <v>0</v>
      </c>
      <c r="BG167" s="226">
        <f>IF(N167="zákl. přenesená",J167,0)</f>
        <v>0</v>
      </c>
      <c r="BH167" s="226">
        <f>IF(N167="sníž. přenesená",J167,0)</f>
        <v>0</v>
      </c>
      <c r="BI167" s="226">
        <f>IF(N167="nulová",J167,0)</f>
        <v>0</v>
      </c>
      <c r="BJ167" s="19" t="s">
        <v>80</v>
      </c>
      <c r="BK167" s="226">
        <f>ROUND(I167*H167,2)</f>
        <v>0</v>
      </c>
      <c r="BL167" s="19" t="s">
        <v>205</v>
      </c>
      <c r="BM167" s="225" t="s">
        <v>411</v>
      </c>
    </row>
    <row r="168" s="13" customFormat="1">
      <c r="A168" s="13"/>
      <c r="B168" s="232"/>
      <c r="C168" s="233"/>
      <c r="D168" s="234" t="s">
        <v>218</v>
      </c>
      <c r="E168" s="235" t="s">
        <v>19</v>
      </c>
      <c r="F168" s="236" t="s">
        <v>5033</v>
      </c>
      <c r="G168" s="233"/>
      <c r="H168" s="237">
        <v>12.15</v>
      </c>
      <c r="I168" s="238"/>
      <c r="J168" s="233"/>
      <c r="K168" s="233"/>
      <c r="L168" s="239"/>
      <c r="M168" s="240"/>
      <c r="N168" s="241"/>
      <c r="O168" s="241"/>
      <c r="P168" s="241"/>
      <c r="Q168" s="241"/>
      <c r="R168" s="241"/>
      <c r="S168" s="241"/>
      <c r="T168" s="242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3" t="s">
        <v>218</v>
      </c>
      <c r="AU168" s="243" t="s">
        <v>80</v>
      </c>
      <c r="AV168" s="13" t="s">
        <v>82</v>
      </c>
      <c r="AW168" s="13" t="s">
        <v>35</v>
      </c>
      <c r="AX168" s="13" t="s">
        <v>73</v>
      </c>
      <c r="AY168" s="243" t="s">
        <v>198</v>
      </c>
    </row>
    <row r="169" s="13" customFormat="1">
      <c r="A169" s="13"/>
      <c r="B169" s="232"/>
      <c r="C169" s="233"/>
      <c r="D169" s="234" t="s">
        <v>218</v>
      </c>
      <c r="E169" s="235" t="s">
        <v>19</v>
      </c>
      <c r="F169" s="236" t="s">
        <v>5034</v>
      </c>
      <c r="G169" s="233"/>
      <c r="H169" s="237">
        <v>21.449999999999999</v>
      </c>
      <c r="I169" s="238"/>
      <c r="J169" s="233"/>
      <c r="K169" s="233"/>
      <c r="L169" s="239"/>
      <c r="M169" s="240"/>
      <c r="N169" s="241"/>
      <c r="O169" s="241"/>
      <c r="P169" s="241"/>
      <c r="Q169" s="241"/>
      <c r="R169" s="241"/>
      <c r="S169" s="241"/>
      <c r="T169" s="242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3" t="s">
        <v>218</v>
      </c>
      <c r="AU169" s="243" t="s">
        <v>80</v>
      </c>
      <c r="AV169" s="13" t="s">
        <v>82</v>
      </c>
      <c r="AW169" s="13" t="s">
        <v>35</v>
      </c>
      <c r="AX169" s="13" t="s">
        <v>73</v>
      </c>
      <c r="AY169" s="243" t="s">
        <v>198</v>
      </c>
    </row>
    <row r="170" s="14" customFormat="1">
      <c r="A170" s="14"/>
      <c r="B170" s="244"/>
      <c r="C170" s="245"/>
      <c r="D170" s="234" t="s">
        <v>218</v>
      </c>
      <c r="E170" s="246" t="s">
        <v>19</v>
      </c>
      <c r="F170" s="247" t="s">
        <v>233</v>
      </c>
      <c r="G170" s="245"/>
      <c r="H170" s="248">
        <v>33.600000000000001</v>
      </c>
      <c r="I170" s="249"/>
      <c r="J170" s="245"/>
      <c r="K170" s="245"/>
      <c r="L170" s="250"/>
      <c r="M170" s="251"/>
      <c r="N170" s="252"/>
      <c r="O170" s="252"/>
      <c r="P170" s="252"/>
      <c r="Q170" s="252"/>
      <c r="R170" s="252"/>
      <c r="S170" s="252"/>
      <c r="T170" s="253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54" t="s">
        <v>218</v>
      </c>
      <c r="AU170" s="254" t="s">
        <v>80</v>
      </c>
      <c r="AV170" s="14" t="s">
        <v>205</v>
      </c>
      <c r="AW170" s="14" t="s">
        <v>35</v>
      </c>
      <c r="AX170" s="14" t="s">
        <v>80</v>
      </c>
      <c r="AY170" s="254" t="s">
        <v>198</v>
      </c>
    </row>
    <row r="171" s="2" customFormat="1" ht="21.75" customHeight="1">
      <c r="A171" s="40"/>
      <c r="B171" s="41"/>
      <c r="C171" s="214" t="s">
        <v>321</v>
      </c>
      <c r="D171" s="214" t="s">
        <v>200</v>
      </c>
      <c r="E171" s="215" t="s">
        <v>5035</v>
      </c>
      <c r="F171" s="216" t="s">
        <v>5036</v>
      </c>
      <c r="G171" s="217" t="s">
        <v>203</v>
      </c>
      <c r="H171" s="218">
        <v>33.600000000000001</v>
      </c>
      <c r="I171" s="219"/>
      <c r="J171" s="220">
        <f>ROUND(I171*H171,2)</f>
        <v>0</v>
      </c>
      <c r="K171" s="216" t="s">
        <v>19</v>
      </c>
      <c r="L171" s="46"/>
      <c r="M171" s="221" t="s">
        <v>19</v>
      </c>
      <c r="N171" s="222" t="s">
        <v>44</v>
      </c>
      <c r="O171" s="86"/>
      <c r="P171" s="223">
        <f>O171*H171</f>
        <v>0</v>
      </c>
      <c r="Q171" s="223">
        <v>0</v>
      </c>
      <c r="R171" s="223">
        <f>Q171*H171</f>
        <v>0</v>
      </c>
      <c r="S171" s="223">
        <v>0</v>
      </c>
      <c r="T171" s="224">
        <f>S171*H171</f>
        <v>0</v>
      </c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R171" s="225" t="s">
        <v>205</v>
      </c>
      <c r="AT171" s="225" t="s">
        <v>200</v>
      </c>
      <c r="AU171" s="225" t="s">
        <v>80</v>
      </c>
      <c r="AY171" s="19" t="s">
        <v>198</v>
      </c>
      <c r="BE171" s="226">
        <f>IF(N171="základní",J171,0)</f>
        <v>0</v>
      </c>
      <c r="BF171" s="226">
        <f>IF(N171="snížená",J171,0)</f>
        <v>0</v>
      </c>
      <c r="BG171" s="226">
        <f>IF(N171="zákl. přenesená",J171,0)</f>
        <v>0</v>
      </c>
      <c r="BH171" s="226">
        <f>IF(N171="sníž. přenesená",J171,0)</f>
        <v>0</v>
      </c>
      <c r="BI171" s="226">
        <f>IF(N171="nulová",J171,0)</f>
        <v>0</v>
      </c>
      <c r="BJ171" s="19" t="s">
        <v>80</v>
      </c>
      <c r="BK171" s="226">
        <f>ROUND(I171*H171,2)</f>
        <v>0</v>
      </c>
      <c r="BL171" s="19" t="s">
        <v>205</v>
      </c>
      <c r="BM171" s="225" t="s">
        <v>424</v>
      </c>
    </row>
    <row r="172" s="13" customFormat="1">
      <c r="A172" s="13"/>
      <c r="B172" s="232"/>
      <c r="C172" s="233"/>
      <c r="D172" s="234" t="s">
        <v>218</v>
      </c>
      <c r="E172" s="235" t="s">
        <v>19</v>
      </c>
      <c r="F172" s="236" t="s">
        <v>5033</v>
      </c>
      <c r="G172" s="233"/>
      <c r="H172" s="237">
        <v>12.15</v>
      </c>
      <c r="I172" s="238"/>
      <c r="J172" s="233"/>
      <c r="K172" s="233"/>
      <c r="L172" s="239"/>
      <c r="M172" s="240"/>
      <c r="N172" s="241"/>
      <c r="O172" s="241"/>
      <c r="P172" s="241"/>
      <c r="Q172" s="241"/>
      <c r="R172" s="241"/>
      <c r="S172" s="241"/>
      <c r="T172" s="242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3" t="s">
        <v>218</v>
      </c>
      <c r="AU172" s="243" t="s">
        <v>80</v>
      </c>
      <c r="AV172" s="13" t="s">
        <v>82</v>
      </c>
      <c r="AW172" s="13" t="s">
        <v>35</v>
      </c>
      <c r="AX172" s="13" t="s">
        <v>73</v>
      </c>
      <c r="AY172" s="243" t="s">
        <v>198</v>
      </c>
    </row>
    <row r="173" s="13" customFormat="1">
      <c r="A173" s="13"/>
      <c r="B173" s="232"/>
      <c r="C173" s="233"/>
      <c r="D173" s="234" t="s">
        <v>218</v>
      </c>
      <c r="E173" s="235" t="s">
        <v>19</v>
      </c>
      <c r="F173" s="236" t="s">
        <v>5034</v>
      </c>
      <c r="G173" s="233"/>
      <c r="H173" s="237">
        <v>21.449999999999999</v>
      </c>
      <c r="I173" s="238"/>
      <c r="J173" s="233"/>
      <c r="K173" s="233"/>
      <c r="L173" s="239"/>
      <c r="M173" s="240"/>
      <c r="N173" s="241"/>
      <c r="O173" s="241"/>
      <c r="P173" s="241"/>
      <c r="Q173" s="241"/>
      <c r="R173" s="241"/>
      <c r="S173" s="241"/>
      <c r="T173" s="24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3" t="s">
        <v>218</v>
      </c>
      <c r="AU173" s="243" t="s">
        <v>80</v>
      </c>
      <c r="AV173" s="13" t="s">
        <v>82</v>
      </c>
      <c r="AW173" s="13" t="s">
        <v>35</v>
      </c>
      <c r="AX173" s="13" t="s">
        <v>73</v>
      </c>
      <c r="AY173" s="243" t="s">
        <v>198</v>
      </c>
    </row>
    <row r="174" s="14" customFormat="1">
      <c r="A174" s="14"/>
      <c r="B174" s="244"/>
      <c r="C174" s="245"/>
      <c r="D174" s="234" t="s">
        <v>218</v>
      </c>
      <c r="E174" s="246" t="s">
        <v>19</v>
      </c>
      <c r="F174" s="247" t="s">
        <v>233</v>
      </c>
      <c r="G174" s="245"/>
      <c r="H174" s="248">
        <v>33.600000000000001</v>
      </c>
      <c r="I174" s="249"/>
      <c r="J174" s="245"/>
      <c r="K174" s="245"/>
      <c r="L174" s="250"/>
      <c r="M174" s="251"/>
      <c r="N174" s="252"/>
      <c r="O174" s="252"/>
      <c r="P174" s="252"/>
      <c r="Q174" s="252"/>
      <c r="R174" s="252"/>
      <c r="S174" s="252"/>
      <c r="T174" s="253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4" t="s">
        <v>218</v>
      </c>
      <c r="AU174" s="254" t="s">
        <v>80</v>
      </c>
      <c r="AV174" s="14" t="s">
        <v>205</v>
      </c>
      <c r="AW174" s="14" t="s">
        <v>35</v>
      </c>
      <c r="AX174" s="14" t="s">
        <v>80</v>
      </c>
      <c r="AY174" s="254" t="s">
        <v>198</v>
      </c>
    </row>
    <row r="175" s="2" customFormat="1" ht="16.5" customHeight="1">
      <c r="A175" s="40"/>
      <c r="B175" s="41"/>
      <c r="C175" s="214" t="s">
        <v>327</v>
      </c>
      <c r="D175" s="214" t="s">
        <v>200</v>
      </c>
      <c r="E175" s="215" t="s">
        <v>5037</v>
      </c>
      <c r="F175" s="216" t="s">
        <v>5038</v>
      </c>
      <c r="G175" s="217" t="s">
        <v>2156</v>
      </c>
      <c r="H175" s="218">
        <v>6.7199999999999998</v>
      </c>
      <c r="I175" s="219"/>
      <c r="J175" s="220">
        <f>ROUND(I175*H175,2)</f>
        <v>0</v>
      </c>
      <c r="K175" s="216" t="s">
        <v>19</v>
      </c>
      <c r="L175" s="46"/>
      <c r="M175" s="221" t="s">
        <v>19</v>
      </c>
      <c r="N175" s="222" t="s">
        <v>44</v>
      </c>
      <c r="O175" s="86"/>
      <c r="P175" s="223">
        <f>O175*H175</f>
        <v>0</v>
      </c>
      <c r="Q175" s="223">
        <v>0.001</v>
      </c>
      <c r="R175" s="223">
        <f>Q175*H175</f>
        <v>0.0067200000000000003</v>
      </c>
      <c r="S175" s="223">
        <v>0</v>
      </c>
      <c r="T175" s="224">
        <f>S175*H175</f>
        <v>0</v>
      </c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R175" s="225" t="s">
        <v>205</v>
      </c>
      <c r="AT175" s="225" t="s">
        <v>200</v>
      </c>
      <c r="AU175" s="225" t="s">
        <v>80</v>
      </c>
      <c r="AY175" s="19" t="s">
        <v>198</v>
      </c>
      <c r="BE175" s="226">
        <f>IF(N175="základní",J175,0)</f>
        <v>0</v>
      </c>
      <c r="BF175" s="226">
        <f>IF(N175="snížená",J175,0)</f>
        <v>0</v>
      </c>
      <c r="BG175" s="226">
        <f>IF(N175="zákl. přenesená",J175,0)</f>
        <v>0</v>
      </c>
      <c r="BH175" s="226">
        <f>IF(N175="sníž. přenesená",J175,0)</f>
        <v>0</v>
      </c>
      <c r="BI175" s="226">
        <f>IF(N175="nulová",J175,0)</f>
        <v>0</v>
      </c>
      <c r="BJ175" s="19" t="s">
        <v>80</v>
      </c>
      <c r="BK175" s="226">
        <f>ROUND(I175*H175,2)</f>
        <v>0</v>
      </c>
      <c r="BL175" s="19" t="s">
        <v>205</v>
      </c>
      <c r="BM175" s="225" t="s">
        <v>438</v>
      </c>
    </row>
    <row r="176" s="13" customFormat="1">
      <c r="A176" s="13"/>
      <c r="B176" s="232"/>
      <c r="C176" s="233"/>
      <c r="D176" s="234" t="s">
        <v>218</v>
      </c>
      <c r="E176" s="235" t="s">
        <v>19</v>
      </c>
      <c r="F176" s="236" t="s">
        <v>5039</v>
      </c>
      <c r="G176" s="233"/>
      <c r="H176" s="237">
        <v>2.4300000000000002</v>
      </c>
      <c r="I176" s="238"/>
      <c r="J176" s="233"/>
      <c r="K176" s="233"/>
      <c r="L176" s="239"/>
      <c r="M176" s="240"/>
      <c r="N176" s="241"/>
      <c r="O176" s="241"/>
      <c r="P176" s="241"/>
      <c r="Q176" s="241"/>
      <c r="R176" s="241"/>
      <c r="S176" s="241"/>
      <c r="T176" s="242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3" t="s">
        <v>218</v>
      </c>
      <c r="AU176" s="243" t="s">
        <v>80</v>
      </c>
      <c r="AV176" s="13" t="s">
        <v>82</v>
      </c>
      <c r="AW176" s="13" t="s">
        <v>35</v>
      </c>
      <c r="AX176" s="13" t="s">
        <v>73</v>
      </c>
      <c r="AY176" s="243" t="s">
        <v>198</v>
      </c>
    </row>
    <row r="177" s="13" customFormat="1">
      <c r="A177" s="13"/>
      <c r="B177" s="232"/>
      <c r="C177" s="233"/>
      <c r="D177" s="234" t="s">
        <v>218</v>
      </c>
      <c r="E177" s="235" t="s">
        <v>19</v>
      </c>
      <c r="F177" s="236" t="s">
        <v>5040</v>
      </c>
      <c r="G177" s="233"/>
      <c r="H177" s="237">
        <v>4.29</v>
      </c>
      <c r="I177" s="238"/>
      <c r="J177" s="233"/>
      <c r="K177" s="233"/>
      <c r="L177" s="239"/>
      <c r="M177" s="240"/>
      <c r="N177" s="241"/>
      <c r="O177" s="241"/>
      <c r="P177" s="241"/>
      <c r="Q177" s="241"/>
      <c r="R177" s="241"/>
      <c r="S177" s="241"/>
      <c r="T177" s="242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3" t="s">
        <v>218</v>
      </c>
      <c r="AU177" s="243" t="s">
        <v>80</v>
      </c>
      <c r="AV177" s="13" t="s">
        <v>82</v>
      </c>
      <c r="AW177" s="13" t="s">
        <v>35</v>
      </c>
      <c r="AX177" s="13" t="s">
        <v>73</v>
      </c>
      <c r="AY177" s="243" t="s">
        <v>198</v>
      </c>
    </row>
    <row r="178" s="14" customFormat="1">
      <c r="A178" s="14"/>
      <c r="B178" s="244"/>
      <c r="C178" s="245"/>
      <c r="D178" s="234" t="s">
        <v>218</v>
      </c>
      <c r="E178" s="246" t="s">
        <v>19</v>
      </c>
      <c r="F178" s="247" t="s">
        <v>233</v>
      </c>
      <c r="G178" s="245"/>
      <c r="H178" s="248">
        <v>6.7200000000000006</v>
      </c>
      <c r="I178" s="249"/>
      <c r="J178" s="245"/>
      <c r="K178" s="245"/>
      <c r="L178" s="250"/>
      <c r="M178" s="251"/>
      <c r="N178" s="252"/>
      <c r="O178" s="252"/>
      <c r="P178" s="252"/>
      <c r="Q178" s="252"/>
      <c r="R178" s="252"/>
      <c r="S178" s="252"/>
      <c r="T178" s="253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4" t="s">
        <v>218</v>
      </c>
      <c r="AU178" s="254" t="s">
        <v>80</v>
      </c>
      <c r="AV178" s="14" t="s">
        <v>205</v>
      </c>
      <c r="AW178" s="14" t="s">
        <v>35</v>
      </c>
      <c r="AX178" s="14" t="s">
        <v>80</v>
      </c>
      <c r="AY178" s="254" t="s">
        <v>198</v>
      </c>
    </row>
    <row r="179" s="12" customFormat="1" ht="25.92" customHeight="1">
      <c r="A179" s="12"/>
      <c r="B179" s="198"/>
      <c r="C179" s="199"/>
      <c r="D179" s="200" t="s">
        <v>72</v>
      </c>
      <c r="E179" s="201" t="s">
        <v>371</v>
      </c>
      <c r="F179" s="201" t="s">
        <v>4933</v>
      </c>
      <c r="G179" s="199"/>
      <c r="H179" s="199"/>
      <c r="I179" s="202"/>
      <c r="J179" s="203">
        <f>BK179</f>
        <v>0</v>
      </c>
      <c r="K179" s="199"/>
      <c r="L179" s="204"/>
      <c r="M179" s="205"/>
      <c r="N179" s="206"/>
      <c r="O179" s="206"/>
      <c r="P179" s="207">
        <f>SUM(P180:P183)</f>
        <v>0</v>
      </c>
      <c r="Q179" s="206"/>
      <c r="R179" s="207">
        <f>SUM(R180:R183)</f>
        <v>5.119568000000001</v>
      </c>
      <c r="S179" s="206"/>
      <c r="T179" s="208">
        <f>SUM(T180:T183)</f>
        <v>0</v>
      </c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R179" s="209" t="s">
        <v>80</v>
      </c>
      <c r="AT179" s="210" t="s">
        <v>72</v>
      </c>
      <c r="AU179" s="210" t="s">
        <v>73</v>
      </c>
      <c r="AY179" s="209" t="s">
        <v>198</v>
      </c>
      <c r="BK179" s="211">
        <f>SUM(BK180:BK183)</f>
        <v>0</v>
      </c>
    </row>
    <row r="180" s="2" customFormat="1" ht="21.75" customHeight="1">
      <c r="A180" s="40"/>
      <c r="B180" s="41"/>
      <c r="C180" s="214" t="s">
        <v>7</v>
      </c>
      <c r="D180" s="214" t="s">
        <v>200</v>
      </c>
      <c r="E180" s="215" t="s">
        <v>4972</v>
      </c>
      <c r="F180" s="216" t="s">
        <v>4973</v>
      </c>
      <c r="G180" s="217" t="s">
        <v>227</v>
      </c>
      <c r="H180" s="218">
        <v>1.6000000000000001</v>
      </c>
      <c r="I180" s="219"/>
      <c r="J180" s="220">
        <f>ROUND(I180*H180,2)</f>
        <v>0</v>
      </c>
      <c r="K180" s="216" t="s">
        <v>19</v>
      </c>
      <c r="L180" s="46"/>
      <c r="M180" s="221" t="s">
        <v>19</v>
      </c>
      <c r="N180" s="222" t="s">
        <v>44</v>
      </c>
      <c r="O180" s="86"/>
      <c r="P180" s="223">
        <f>O180*H180</f>
        <v>0</v>
      </c>
      <c r="Q180" s="223">
        <v>3.1997300000000002</v>
      </c>
      <c r="R180" s="223">
        <f>Q180*H180</f>
        <v>5.119568000000001</v>
      </c>
      <c r="S180" s="223">
        <v>0</v>
      </c>
      <c r="T180" s="224">
        <f>S180*H180</f>
        <v>0</v>
      </c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R180" s="225" t="s">
        <v>205</v>
      </c>
      <c r="AT180" s="225" t="s">
        <v>200</v>
      </c>
      <c r="AU180" s="225" t="s">
        <v>80</v>
      </c>
      <c r="AY180" s="19" t="s">
        <v>198</v>
      </c>
      <c r="BE180" s="226">
        <f>IF(N180="základní",J180,0)</f>
        <v>0</v>
      </c>
      <c r="BF180" s="226">
        <f>IF(N180="snížená",J180,0)</f>
        <v>0</v>
      </c>
      <c r="BG180" s="226">
        <f>IF(N180="zákl. přenesená",J180,0)</f>
        <v>0</v>
      </c>
      <c r="BH180" s="226">
        <f>IF(N180="sníž. přenesená",J180,0)</f>
        <v>0</v>
      </c>
      <c r="BI180" s="226">
        <f>IF(N180="nulová",J180,0)</f>
        <v>0</v>
      </c>
      <c r="BJ180" s="19" t="s">
        <v>80</v>
      </c>
      <c r="BK180" s="226">
        <f>ROUND(I180*H180,2)</f>
        <v>0</v>
      </c>
      <c r="BL180" s="19" t="s">
        <v>205</v>
      </c>
      <c r="BM180" s="225" t="s">
        <v>451</v>
      </c>
    </row>
    <row r="181" s="13" customFormat="1">
      <c r="A181" s="13"/>
      <c r="B181" s="232"/>
      <c r="C181" s="233"/>
      <c r="D181" s="234" t="s">
        <v>218</v>
      </c>
      <c r="E181" s="235" t="s">
        <v>19</v>
      </c>
      <c r="F181" s="236" t="s">
        <v>5041</v>
      </c>
      <c r="G181" s="233"/>
      <c r="H181" s="237">
        <v>0.80000000000000004</v>
      </c>
      <c r="I181" s="238"/>
      <c r="J181" s="233"/>
      <c r="K181" s="233"/>
      <c r="L181" s="239"/>
      <c r="M181" s="240"/>
      <c r="N181" s="241"/>
      <c r="O181" s="241"/>
      <c r="P181" s="241"/>
      <c r="Q181" s="241"/>
      <c r="R181" s="241"/>
      <c r="S181" s="241"/>
      <c r="T181" s="242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3" t="s">
        <v>218</v>
      </c>
      <c r="AU181" s="243" t="s">
        <v>80</v>
      </c>
      <c r="AV181" s="13" t="s">
        <v>82</v>
      </c>
      <c r="AW181" s="13" t="s">
        <v>35</v>
      </c>
      <c r="AX181" s="13" t="s">
        <v>73</v>
      </c>
      <c r="AY181" s="243" t="s">
        <v>198</v>
      </c>
    </row>
    <row r="182" s="13" customFormat="1">
      <c r="A182" s="13"/>
      <c r="B182" s="232"/>
      <c r="C182" s="233"/>
      <c r="D182" s="234" t="s">
        <v>218</v>
      </c>
      <c r="E182" s="235" t="s">
        <v>19</v>
      </c>
      <c r="F182" s="236" t="s">
        <v>5042</v>
      </c>
      <c r="G182" s="233"/>
      <c r="H182" s="237">
        <v>0.80000000000000004</v>
      </c>
      <c r="I182" s="238"/>
      <c r="J182" s="233"/>
      <c r="K182" s="233"/>
      <c r="L182" s="239"/>
      <c r="M182" s="240"/>
      <c r="N182" s="241"/>
      <c r="O182" s="241"/>
      <c r="P182" s="241"/>
      <c r="Q182" s="241"/>
      <c r="R182" s="241"/>
      <c r="S182" s="241"/>
      <c r="T182" s="242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3" t="s">
        <v>218</v>
      </c>
      <c r="AU182" s="243" t="s">
        <v>80</v>
      </c>
      <c r="AV182" s="13" t="s">
        <v>82</v>
      </c>
      <c r="AW182" s="13" t="s">
        <v>35</v>
      </c>
      <c r="AX182" s="13" t="s">
        <v>73</v>
      </c>
      <c r="AY182" s="243" t="s">
        <v>198</v>
      </c>
    </row>
    <row r="183" s="14" customFormat="1">
      <c r="A183" s="14"/>
      <c r="B183" s="244"/>
      <c r="C183" s="245"/>
      <c r="D183" s="234" t="s">
        <v>218</v>
      </c>
      <c r="E183" s="246" t="s">
        <v>19</v>
      </c>
      <c r="F183" s="247" t="s">
        <v>233</v>
      </c>
      <c r="G183" s="245"/>
      <c r="H183" s="248">
        <v>1.6000000000000001</v>
      </c>
      <c r="I183" s="249"/>
      <c r="J183" s="245"/>
      <c r="K183" s="245"/>
      <c r="L183" s="250"/>
      <c r="M183" s="251"/>
      <c r="N183" s="252"/>
      <c r="O183" s="252"/>
      <c r="P183" s="252"/>
      <c r="Q183" s="252"/>
      <c r="R183" s="252"/>
      <c r="S183" s="252"/>
      <c r="T183" s="253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54" t="s">
        <v>218</v>
      </c>
      <c r="AU183" s="254" t="s">
        <v>80</v>
      </c>
      <c r="AV183" s="14" t="s">
        <v>205</v>
      </c>
      <c r="AW183" s="14" t="s">
        <v>35</v>
      </c>
      <c r="AX183" s="14" t="s">
        <v>80</v>
      </c>
      <c r="AY183" s="254" t="s">
        <v>198</v>
      </c>
    </row>
    <row r="184" s="12" customFormat="1" ht="25.92" customHeight="1">
      <c r="A184" s="12"/>
      <c r="B184" s="198"/>
      <c r="C184" s="199"/>
      <c r="D184" s="200" t="s">
        <v>72</v>
      </c>
      <c r="E184" s="201" t="s">
        <v>487</v>
      </c>
      <c r="F184" s="201" t="s">
        <v>4584</v>
      </c>
      <c r="G184" s="199"/>
      <c r="H184" s="199"/>
      <c r="I184" s="202"/>
      <c r="J184" s="203">
        <f>BK184</f>
        <v>0</v>
      </c>
      <c r="K184" s="199"/>
      <c r="L184" s="204"/>
      <c r="M184" s="205"/>
      <c r="N184" s="206"/>
      <c r="O184" s="206"/>
      <c r="P184" s="207">
        <f>SUM(P185:P190)</f>
        <v>0</v>
      </c>
      <c r="Q184" s="206"/>
      <c r="R184" s="207">
        <f>SUM(R185:R190)</f>
        <v>4.4811249000000002</v>
      </c>
      <c r="S184" s="206"/>
      <c r="T184" s="208">
        <f>SUM(T185:T190)</f>
        <v>0</v>
      </c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R184" s="209" t="s">
        <v>80</v>
      </c>
      <c r="AT184" s="210" t="s">
        <v>72</v>
      </c>
      <c r="AU184" s="210" t="s">
        <v>73</v>
      </c>
      <c r="AY184" s="209" t="s">
        <v>198</v>
      </c>
      <c r="BK184" s="211">
        <f>SUM(BK185:BK190)</f>
        <v>0</v>
      </c>
    </row>
    <row r="185" s="2" customFormat="1" ht="21.75" customHeight="1">
      <c r="A185" s="40"/>
      <c r="B185" s="41"/>
      <c r="C185" s="214" t="s">
        <v>341</v>
      </c>
      <c r="D185" s="214" t="s">
        <v>200</v>
      </c>
      <c r="E185" s="215" t="s">
        <v>4585</v>
      </c>
      <c r="F185" s="216" t="s">
        <v>4586</v>
      </c>
      <c r="G185" s="217" t="s">
        <v>227</v>
      </c>
      <c r="H185" s="218">
        <v>2.3700000000000001</v>
      </c>
      <c r="I185" s="219"/>
      <c r="J185" s="220">
        <f>ROUND(I185*H185,2)</f>
        <v>0</v>
      </c>
      <c r="K185" s="216" t="s">
        <v>19</v>
      </c>
      <c r="L185" s="46"/>
      <c r="M185" s="221" t="s">
        <v>19</v>
      </c>
      <c r="N185" s="222" t="s">
        <v>44</v>
      </c>
      <c r="O185" s="86"/>
      <c r="P185" s="223">
        <f>O185*H185</f>
        <v>0</v>
      </c>
      <c r="Q185" s="223">
        <v>1.8907700000000001</v>
      </c>
      <c r="R185" s="223">
        <f>Q185*H185</f>
        <v>4.4811249000000002</v>
      </c>
      <c r="S185" s="223">
        <v>0</v>
      </c>
      <c r="T185" s="224">
        <f>S185*H185</f>
        <v>0</v>
      </c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R185" s="225" t="s">
        <v>205</v>
      </c>
      <c r="AT185" s="225" t="s">
        <v>200</v>
      </c>
      <c r="AU185" s="225" t="s">
        <v>80</v>
      </c>
      <c r="AY185" s="19" t="s">
        <v>198</v>
      </c>
      <c r="BE185" s="226">
        <f>IF(N185="základní",J185,0)</f>
        <v>0</v>
      </c>
      <c r="BF185" s="226">
        <f>IF(N185="snížená",J185,0)</f>
        <v>0</v>
      </c>
      <c r="BG185" s="226">
        <f>IF(N185="zákl. přenesená",J185,0)</f>
        <v>0</v>
      </c>
      <c r="BH185" s="226">
        <f>IF(N185="sníž. přenesená",J185,0)</f>
        <v>0</v>
      </c>
      <c r="BI185" s="226">
        <f>IF(N185="nulová",J185,0)</f>
        <v>0</v>
      </c>
      <c r="BJ185" s="19" t="s">
        <v>80</v>
      </c>
      <c r="BK185" s="226">
        <f>ROUND(I185*H185,2)</f>
        <v>0</v>
      </c>
      <c r="BL185" s="19" t="s">
        <v>205</v>
      </c>
      <c r="BM185" s="225" t="s">
        <v>464</v>
      </c>
    </row>
    <row r="186" s="13" customFormat="1">
      <c r="A186" s="13"/>
      <c r="B186" s="232"/>
      <c r="C186" s="233"/>
      <c r="D186" s="234" t="s">
        <v>218</v>
      </c>
      <c r="E186" s="235" t="s">
        <v>19</v>
      </c>
      <c r="F186" s="236" t="s">
        <v>5043</v>
      </c>
      <c r="G186" s="233"/>
      <c r="H186" s="237">
        <v>0.56999999999999995</v>
      </c>
      <c r="I186" s="238"/>
      <c r="J186" s="233"/>
      <c r="K186" s="233"/>
      <c r="L186" s="239"/>
      <c r="M186" s="240"/>
      <c r="N186" s="241"/>
      <c r="O186" s="241"/>
      <c r="P186" s="241"/>
      <c r="Q186" s="241"/>
      <c r="R186" s="241"/>
      <c r="S186" s="241"/>
      <c r="T186" s="242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3" t="s">
        <v>218</v>
      </c>
      <c r="AU186" s="243" t="s">
        <v>80</v>
      </c>
      <c r="AV186" s="13" t="s">
        <v>82</v>
      </c>
      <c r="AW186" s="13" t="s">
        <v>35</v>
      </c>
      <c r="AX186" s="13" t="s">
        <v>73</v>
      </c>
      <c r="AY186" s="243" t="s">
        <v>198</v>
      </c>
    </row>
    <row r="187" s="13" customFormat="1">
      <c r="A187" s="13"/>
      <c r="B187" s="232"/>
      <c r="C187" s="233"/>
      <c r="D187" s="234" t="s">
        <v>218</v>
      </c>
      <c r="E187" s="235" t="s">
        <v>19</v>
      </c>
      <c r="F187" s="236" t="s">
        <v>5044</v>
      </c>
      <c r="G187" s="233"/>
      <c r="H187" s="237">
        <v>1</v>
      </c>
      <c r="I187" s="238"/>
      <c r="J187" s="233"/>
      <c r="K187" s="233"/>
      <c r="L187" s="239"/>
      <c r="M187" s="240"/>
      <c r="N187" s="241"/>
      <c r="O187" s="241"/>
      <c r="P187" s="241"/>
      <c r="Q187" s="241"/>
      <c r="R187" s="241"/>
      <c r="S187" s="241"/>
      <c r="T187" s="242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43" t="s">
        <v>218</v>
      </c>
      <c r="AU187" s="243" t="s">
        <v>80</v>
      </c>
      <c r="AV187" s="13" t="s">
        <v>82</v>
      </c>
      <c r="AW187" s="13" t="s">
        <v>35</v>
      </c>
      <c r="AX187" s="13" t="s">
        <v>73</v>
      </c>
      <c r="AY187" s="243" t="s">
        <v>198</v>
      </c>
    </row>
    <row r="188" s="13" customFormat="1">
      <c r="A188" s="13"/>
      <c r="B188" s="232"/>
      <c r="C188" s="233"/>
      <c r="D188" s="234" t="s">
        <v>218</v>
      </c>
      <c r="E188" s="235" t="s">
        <v>19</v>
      </c>
      <c r="F188" s="236" t="s">
        <v>5045</v>
      </c>
      <c r="G188" s="233"/>
      <c r="H188" s="237">
        <v>0.40000000000000002</v>
      </c>
      <c r="I188" s="238"/>
      <c r="J188" s="233"/>
      <c r="K188" s="233"/>
      <c r="L188" s="239"/>
      <c r="M188" s="240"/>
      <c r="N188" s="241"/>
      <c r="O188" s="241"/>
      <c r="P188" s="241"/>
      <c r="Q188" s="241"/>
      <c r="R188" s="241"/>
      <c r="S188" s="241"/>
      <c r="T188" s="242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43" t="s">
        <v>218</v>
      </c>
      <c r="AU188" s="243" t="s">
        <v>80</v>
      </c>
      <c r="AV188" s="13" t="s">
        <v>82</v>
      </c>
      <c r="AW188" s="13" t="s">
        <v>35</v>
      </c>
      <c r="AX188" s="13" t="s">
        <v>73</v>
      </c>
      <c r="AY188" s="243" t="s">
        <v>198</v>
      </c>
    </row>
    <row r="189" s="13" customFormat="1">
      <c r="A189" s="13"/>
      <c r="B189" s="232"/>
      <c r="C189" s="233"/>
      <c r="D189" s="234" t="s">
        <v>218</v>
      </c>
      <c r="E189" s="235" t="s">
        <v>19</v>
      </c>
      <c r="F189" s="236" t="s">
        <v>5046</v>
      </c>
      <c r="G189" s="233"/>
      <c r="H189" s="237">
        <v>0.40000000000000002</v>
      </c>
      <c r="I189" s="238"/>
      <c r="J189" s="233"/>
      <c r="K189" s="233"/>
      <c r="L189" s="239"/>
      <c r="M189" s="240"/>
      <c r="N189" s="241"/>
      <c r="O189" s="241"/>
      <c r="P189" s="241"/>
      <c r="Q189" s="241"/>
      <c r="R189" s="241"/>
      <c r="S189" s="241"/>
      <c r="T189" s="242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43" t="s">
        <v>218</v>
      </c>
      <c r="AU189" s="243" t="s">
        <v>80</v>
      </c>
      <c r="AV189" s="13" t="s">
        <v>82</v>
      </c>
      <c r="AW189" s="13" t="s">
        <v>35</v>
      </c>
      <c r="AX189" s="13" t="s">
        <v>73</v>
      </c>
      <c r="AY189" s="243" t="s">
        <v>198</v>
      </c>
    </row>
    <row r="190" s="14" customFormat="1">
      <c r="A190" s="14"/>
      <c r="B190" s="244"/>
      <c r="C190" s="245"/>
      <c r="D190" s="234" t="s">
        <v>218</v>
      </c>
      <c r="E190" s="246" t="s">
        <v>19</v>
      </c>
      <c r="F190" s="247" t="s">
        <v>233</v>
      </c>
      <c r="G190" s="245"/>
      <c r="H190" s="248">
        <v>2.3699999999999997</v>
      </c>
      <c r="I190" s="249"/>
      <c r="J190" s="245"/>
      <c r="K190" s="245"/>
      <c r="L190" s="250"/>
      <c r="M190" s="251"/>
      <c r="N190" s="252"/>
      <c r="O190" s="252"/>
      <c r="P190" s="252"/>
      <c r="Q190" s="252"/>
      <c r="R190" s="252"/>
      <c r="S190" s="252"/>
      <c r="T190" s="253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54" t="s">
        <v>218</v>
      </c>
      <c r="AU190" s="254" t="s">
        <v>80</v>
      </c>
      <c r="AV190" s="14" t="s">
        <v>205</v>
      </c>
      <c r="AW190" s="14" t="s">
        <v>35</v>
      </c>
      <c r="AX190" s="14" t="s">
        <v>80</v>
      </c>
      <c r="AY190" s="254" t="s">
        <v>198</v>
      </c>
    </row>
    <row r="191" s="12" customFormat="1" ht="25.92" customHeight="1">
      <c r="A191" s="12"/>
      <c r="B191" s="198"/>
      <c r="C191" s="199"/>
      <c r="D191" s="200" t="s">
        <v>72</v>
      </c>
      <c r="E191" s="201" t="s">
        <v>819</v>
      </c>
      <c r="F191" s="201" t="s">
        <v>4977</v>
      </c>
      <c r="G191" s="199"/>
      <c r="H191" s="199"/>
      <c r="I191" s="202"/>
      <c r="J191" s="203">
        <f>BK191</f>
        <v>0</v>
      </c>
      <c r="K191" s="199"/>
      <c r="L191" s="204"/>
      <c r="M191" s="205"/>
      <c r="N191" s="206"/>
      <c r="O191" s="206"/>
      <c r="P191" s="207">
        <f>SUM(P192:P196)</f>
        <v>0</v>
      </c>
      <c r="Q191" s="206"/>
      <c r="R191" s="207">
        <f>SUM(R192:R196)</f>
        <v>0</v>
      </c>
      <c r="S191" s="206"/>
      <c r="T191" s="208">
        <f>SUM(T192:T196)</f>
        <v>0</v>
      </c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R191" s="209" t="s">
        <v>80</v>
      </c>
      <c r="AT191" s="210" t="s">
        <v>72</v>
      </c>
      <c r="AU191" s="210" t="s">
        <v>73</v>
      </c>
      <c r="AY191" s="209" t="s">
        <v>198</v>
      </c>
      <c r="BK191" s="211">
        <f>SUM(BK192:BK196)</f>
        <v>0</v>
      </c>
    </row>
    <row r="192" s="2" customFormat="1" ht="21.75" customHeight="1">
      <c r="A192" s="40"/>
      <c r="B192" s="41"/>
      <c r="C192" s="214" t="s">
        <v>347</v>
      </c>
      <c r="D192" s="214" t="s">
        <v>200</v>
      </c>
      <c r="E192" s="215" t="s">
        <v>5047</v>
      </c>
      <c r="F192" s="216" t="s">
        <v>5048</v>
      </c>
      <c r="G192" s="217" t="s">
        <v>237</v>
      </c>
      <c r="H192" s="218">
        <v>22.399999999999999</v>
      </c>
      <c r="I192" s="219"/>
      <c r="J192" s="220">
        <f>ROUND(I192*H192,2)</f>
        <v>0</v>
      </c>
      <c r="K192" s="216" t="s">
        <v>19</v>
      </c>
      <c r="L192" s="46"/>
      <c r="M192" s="221" t="s">
        <v>19</v>
      </c>
      <c r="N192" s="222" t="s">
        <v>44</v>
      </c>
      <c r="O192" s="86"/>
      <c r="P192" s="223">
        <f>O192*H192</f>
        <v>0</v>
      </c>
      <c r="Q192" s="223">
        <v>0</v>
      </c>
      <c r="R192" s="223">
        <f>Q192*H192</f>
        <v>0</v>
      </c>
      <c r="S192" s="223">
        <v>0</v>
      </c>
      <c r="T192" s="224">
        <f>S192*H192</f>
        <v>0</v>
      </c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R192" s="225" t="s">
        <v>205</v>
      </c>
      <c r="AT192" s="225" t="s">
        <v>200</v>
      </c>
      <c r="AU192" s="225" t="s">
        <v>80</v>
      </c>
      <c r="AY192" s="19" t="s">
        <v>198</v>
      </c>
      <c r="BE192" s="226">
        <f>IF(N192="základní",J192,0)</f>
        <v>0</v>
      </c>
      <c r="BF192" s="226">
        <f>IF(N192="snížená",J192,0)</f>
        <v>0</v>
      </c>
      <c r="BG192" s="226">
        <f>IF(N192="zákl. přenesená",J192,0)</f>
        <v>0</v>
      </c>
      <c r="BH192" s="226">
        <f>IF(N192="sníž. přenesená",J192,0)</f>
        <v>0</v>
      </c>
      <c r="BI192" s="226">
        <f>IF(N192="nulová",J192,0)</f>
        <v>0</v>
      </c>
      <c r="BJ192" s="19" t="s">
        <v>80</v>
      </c>
      <c r="BK192" s="226">
        <f>ROUND(I192*H192,2)</f>
        <v>0</v>
      </c>
      <c r="BL192" s="19" t="s">
        <v>205</v>
      </c>
      <c r="BM192" s="225" t="s">
        <v>482</v>
      </c>
    </row>
    <row r="193" s="13" customFormat="1">
      <c r="A193" s="13"/>
      <c r="B193" s="232"/>
      <c r="C193" s="233"/>
      <c r="D193" s="234" t="s">
        <v>218</v>
      </c>
      <c r="E193" s="235" t="s">
        <v>19</v>
      </c>
      <c r="F193" s="236" t="s">
        <v>5049</v>
      </c>
      <c r="G193" s="233"/>
      <c r="H193" s="237">
        <v>8.0999999999999996</v>
      </c>
      <c r="I193" s="238"/>
      <c r="J193" s="233"/>
      <c r="K193" s="233"/>
      <c r="L193" s="239"/>
      <c r="M193" s="240"/>
      <c r="N193" s="241"/>
      <c r="O193" s="241"/>
      <c r="P193" s="241"/>
      <c r="Q193" s="241"/>
      <c r="R193" s="241"/>
      <c r="S193" s="241"/>
      <c r="T193" s="242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3" t="s">
        <v>218</v>
      </c>
      <c r="AU193" s="243" t="s">
        <v>80</v>
      </c>
      <c r="AV193" s="13" t="s">
        <v>82</v>
      </c>
      <c r="AW193" s="13" t="s">
        <v>35</v>
      </c>
      <c r="AX193" s="13" t="s">
        <v>73</v>
      </c>
      <c r="AY193" s="243" t="s">
        <v>198</v>
      </c>
    </row>
    <row r="194" s="13" customFormat="1">
      <c r="A194" s="13"/>
      <c r="B194" s="232"/>
      <c r="C194" s="233"/>
      <c r="D194" s="234" t="s">
        <v>218</v>
      </c>
      <c r="E194" s="235" t="s">
        <v>19</v>
      </c>
      <c r="F194" s="236" t="s">
        <v>5050</v>
      </c>
      <c r="G194" s="233"/>
      <c r="H194" s="237">
        <v>14.300000000000001</v>
      </c>
      <c r="I194" s="238"/>
      <c r="J194" s="233"/>
      <c r="K194" s="233"/>
      <c r="L194" s="239"/>
      <c r="M194" s="240"/>
      <c r="N194" s="241"/>
      <c r="O194" s="241"/>
      <c r="P194" s="241"/>
      <c r="Q194" s="241"/>
      <c r="R194" s="241"/>
      <c r="S194" s="241"/>
      <c r="T194" s="242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3" t="s">
        <v>218</v>
      </c>
      <c r="AU194" s="243" t="s">
        <v>80</v>
      </c>
      <c r="AV194" s="13" t="s">
        <v>82</v>
      </c>
      <c r="AW194" s="13" t="s">
        <v>35</v>
      </c>
      <c r="AX194" s="13" t="s">
        <v>73</v>
      </c>
      <c r="AY194" s="243" t="s">
        <v>198</v>
      </c>
    </row>
    <row r="195" s="14" customFormat="1">
      <c r="A195" s="14"/>
      <c r="B195" s="244"/>
      <c r="C195" s="245"/>
      <c r="D195" s="234" t="s">
        <v>218</v>
      </c>
      <c r="E195" s="246" t="s">
        <v>19</v>
      </c>
      <c r="F195" s="247" t="s">
        <v>233</v>
      </c>
      <c r="G195" s="245"/>
      <c r="H195" s="248">
        <v>22.399999999999999</v>
      </c>
      <c r="I195" s="249"/>
      <c r="J195" s="245"/>
      <c r="K195" s="245"/>
      <c r="L195" s="250"/>
      <c r="M195" s="251"/>
      <c r="N195" s="252"/>
      <c r="O195" s="252"/>
      <c r="P195" s="252"/>
      <c r="Q195" s="252"/>
      <c r="R195" s="252"/>
      <c r="S195" s="252"/>
      <c r="T195" s="253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54" t="s">
        <v>218</v>
      </c>
      <c r="AU195" s="254" t="s">
        <v>80</v>
      </c>
      <c r="AV195" s="14" t="s">
        <v>205</v>
      </c>
      <c r="AW195" s="14" t="s">
        <v>35</v>
      </c>
      <c r="AX195" s="14" t="s">
        <v>80</v>
      </c>
      <c r="AY195" s="254" t="s">
        <v>198</v>
      </c>
    </row>
    <row r="196" s="2" customFormat="1" ht="16.5" customHeight="1">
      <c r="A196" s="40"/>
      <c r="B196" s="41"/>
      <c r="C196" s="214" t="s">
        <v>352</v>
      </c>
      <c r="D196" s="214" t="s">
        <v>200</v>
      </c>
      <c r="E196" s="215" t="s">
        <v>5051</v>
      </c>
      <c r="F196" s="216" t="s">
        <v>5052</v>
      </c>
      <c r="G196" s="217" t="s">
        <v>441</v>
      </c>
      <c r="H196" s="218">
        <v>4</v>
      </c>
      <c r="I196" s="219"/>
      <c r="J196" s="220">
        <f>ROUND(I196*H196,2)</f>
        <v>0</v>
      </c>
      <c r="K196" s="216" t="s">
        <v>19</v>
      </c>
      <c r="L196" s="46"/>
      <c r="M196" s="221" t="s">
        <v>19</v>
      </c>
      <c r="N196" s="222" t="s">
        <v>44</v>
      </c>
      <c r="O196" s="86"/>
      <c r="P196" s="223">
        <f>O196*H196</f>
        <v>0</v>
      </c>
      <c r="Q196" s="223">
        <v>0</v>
      </c>
      <c r="R196" s="223">
        <f>Q196*H196</f>
        <v>0</v>
      </c>
      <c r="S196" s="223">
        <v>0</v>
      </c>
      <c r="T196" s="224">
        <f>S196*H196</f>
        <v>0</v>
      </c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R196" s="225" t="s">
        <v>205</v>
      </c>
      <c r="AT196" s="225" t="s">
        <v>200</v>
      </c>
      <c r="AU196" s="225" t="s">
        <v>80</v>
      </c>
      <c r="AY196" s="19" t="s">
        <v>198</v>
      </c>
      <c r="BE196" s="226">
        <f>IF(N196="základní",J196,0)</f>
        <v>0</v>
      </c>
      <c r="BF196" s="226">
        <f>IF(N196="snížená",J196,0)</f>
        <v>0</v>
      </c>
      <c r="BG196" s="226">
        <f>IF(N196="zákl. přenesená",J196,0)</f>
        <v>0</v>
      </c>
      <c r="BH196" s="226">
        <f>IF(N196="sníž. přenesená",J196,0)</f>
        <v>0</v>
      </c>
      <c r="BI196" s="226">
        <f>IF(N196="nulová",J196,0)</f>
        <v>0</v>
      </c>
      <c r="BJ196" s="19" t="s">
        <v>80</v>
      </c>
      <c r="BK196" s="226">
        <f>ROUND(I196*H196,2)</f>
        <v>0</v>
      </c>
      <c r="BL196" s="19" t="s">
        <v>205</v>
      </c>
      <c r="BM196" s="225" t="s">
        <v>500</v>
      </c>
    </row>
    <row r="197" s="12" customFormat="1" ht="25.92" customHeight="1">
      <c r="A197" s="12"/>
      <c r="B197" s="198"/>
      <c r="C197" s="199"/>
      <c r="D197" s="200" t="s">
        <v>72</v>
      </c>
      <c r="E197" s="201" t="s">
        <v>838</v>
      </c>
      <c r="F197" s="201" t="s">
        <v>4982</v>
      </c>
      <c r="G197" s="199"/>
      <c r="H197" s="199"/>
      <c r="I197" s="202"/>
      <c r="J197" s="203">
        <f>BK197</f>
        <v>0</v>
      </c>
      <c r="K197" s="199"/>
      <c r="L197" s="204"/>
      <c r="M197" s="205"/>
      <c r="N197" s="206"/>
      <c r="O197" s="206"/>
      <c r="P197" s="207">
        <f>SUM(P198:P209)</f>
        <v>0</v>
      </c>
      <c r="Q197" s="206"/>
      <c r="R197" s="207">
        <f>SUM(R198:R209)</f>
        <v>2.5</v>
      </c>
      <c r="S197" s="206"/>
      <c r="T197" s="208">
        <f>SUM(T198:T209)</f>
        <v>0</v>
      </c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R197" s="209" t="s">
        <v>80</v>
      </c>
      <c r="AT197" s="210" t="s">
        <v>72</v>
      </c>
      <c r="AU197" s="210" t="s">
        <v>73</v>
      </c>
      <c r="AY197" s="209" t="s">
        <v>198</v>
      </c>
      <c r="BK197" s="211">
        <f>SUM(BK198:BK209)</f>
        <v>0</v>
      </c>
    </row>
    <row r="198" s="2" customFormat="1" ht="24.15" customHeight="1">
      <c r="A198" s="40"/>
      <c r="B198" s="41"/>
      <c r="C198" s="214" t="s">
        <v>358</v>
      </c>
      <c r="D198" s="214" t="s">
        <v>200</v>
      </c>
      <c r="E198" s="215" t="s">
        <v>4625</v>
      </c>
      <c r="F198" s="216" t="s">
        <v>5053</v>
      </c>
      <c r="G198" s="217" t="s">
        <v>4627</v>
      </c>
      <c r="H198" s="218">
        <v>1</v>
      </c>
      <c r="I198" s="219"/>
      <c r="J198" s="220">
        <f>ROUND(I198*H198,2)</f>
        <v>0</v>
      </c>
      <c r="K198" s="216" t="s">
        <v>19</v>
      </c>
      <c r="L198" s="46"/>
      <c r="M198" s="221" t="s">
        <v>19</v>
      </c>
      <c r="N198" s="222" t="s">
        <v>44</v>
      </c>
      <c r="O198" s="86"/>
      <c r="P198" s="223">
        <f>O198*H198</f>
        <v>0</v>
      </c>
      <c r="Q198" s="223">
        <v>0</v>
      </c>
      <c r="R198" s="223">
        <f>Q198*H198</f>
        <v>0</v>
      </c>
      <c r="S198" s="223">
        <v>0</v>
      </c>
      <c r="T198" s="224">
        <f>S198*H198</f>
        <v>0</v>
      </c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R198" s="225" t="s">
        <v>205</v>
      </c>
      <c r="AT198" s="225" t="s">
        <v>200</v>
      </c>
      <c r="AU198" s="225" t="s">
        <v>80</v>
      </c>
      <c r="AY198" s="19" t="s">
        <v>198</v>
      </c>
      <c r="BE198" s="226">
        <f>IF(N198="základní",J198,0)</f>
        <v>0</v>
      </c>
      <c r="BF198" s="226">
        <f>IF(N198="snížená",J198,0)</f>
        <v>0</v>
      </c>
      <c r="BG198" s="226">
        <f>IF(N198="zákl. přenesená",J198,0)</f>
        <v>0</v>
      </c>
      <c r="BH198" s="226">
        <f>IF(N198="sníž. přenesená",J198,0)</f>
        <v>0</v>
      </c>
      <c r="BI198" s="226">
        <f>IF(N198="nulová",J198,0)</f>
        <v>0</v>
      </c>
      <c r="BJ198" s="19" t="s">
        <v>80</v>
      </c>
      <c r="BK198" s="226">
        <f>ROUND(I198*H198,2)</f>
        <v>0</v>
      </c>
      <c r="BL198" s="19" t="s">
        <v>205</v>
      </c>
      <c r="BM198" s="225" t="s">
        <v>508</v>
      </c>
    </row>
    <row r="199" s="2" customFormat="1" ht="24.15" customHeight="1">
      <c r="A199" s="40"/>
      <c r="B199" s="41"/>
      <c r="C199" s="214" t="s">
        <v>365</v>
      </c>
      <c r="D199" s="214" t="s">
        <v>200</v>
      </c>
      <c r="E199" s="215" t="s">
        <v>4656</v>
      </c>
      <c r="F199" s="216" t="s">
        <v>5054</v>
      </c>
      <c r="G199" s="217" t="s">
        <v>4627</v>
      </c>
      <c r="H199" s="218">
        <v>2</v>
      </c>
      <c r="I199" s="219"/>
      <c r="J199" s="220">
        <f>ROUND(I199*H199,2)</f>
        <v>0</v>
      </c>
      <c r="K199" s="216" t="s">
        <v>19</v>
      </c>
      <c r="L199" s="46"/>
      <c r="M199" s="221" t="s">
        <v>19</v>
      </c>
      <c r="N199" s="222" t="s">
        <v>44</v>
      </c>
      <c r="O199" s="86"/>
      <c r="P199" s="223">
        <f>O199*H199</f>
        <v>0</v>
      </c>
      <c r="Q199" s="223">
        <v>0.5</v>
      </c>
      <c r="R199" s="223">
        <f>Q199*H199</f>
        <v>1</v>
      </c>
      <c r="S199" s="223">
        <v>0</v>
      </c>
      <c r="T199" s="224">
        <f>S199*H199</f>
        <v>0</v>
      </c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R199" s="225" t="s">
        <v>205</v>
      </c>
      <c r="AT199" s="225" t="s">
        <v>200</v>
      </c>
      <c r="AU199" s="225" t="s">
        <v>80</v>
      </c>
      <c r="AY199" s="19" t="s">
        <v>198</v>
      </c>
      <c r="BE199" s="226">
        <f>IF(N199="základní",J199,0)</f>
        <v>0</v>
      </c>
      <c r="BF199" s="226">
        <f>IF(N199="snížená",J199,0)</f>
        <v>0</v>
      </c>
      <c r="BG199" s="226">
        <f>IF(N199="zákl. přenesená",J199,0)</f>
        <v>0</v>
      </c>
      <c r="BH199" s="226">
        <f>IF(N199="sníž. přenesená",J199,0)</f>
        <v>0</v>
      </c>
      <c r="BI199" s="226">
        <f>IF(N199="nulová",J199,0)</f>
        <v>0</v>
      </c>
      <c r="BJ199" s="19" t="s">
        <v>80</v>
      </c>
      <c r="BK199" s="226">
        <f>ROUND(I199*H199,2)</f>
        <v>0</v>
      </c>
      <c r="BL199" s="19" t="s">
        <v>205</v>
      </c>
      <c r="BM199" s="225" t="s">
        <v>517</v>
      </c>
    </row>
    <row r="200" s="13" customFormat="1">
      <c r="A200" s="13"/>
      <c r="B200" s="232"/>
      <c r="C200" s="233"/>
      <c r="D200" s="234" t="s">
        <v>218</v>
      </c>
      <c r="E200" s="235" t="s">
        <v>19</v>
      </c>
      <c r="F200" s="236" t="s">
        <v>5055</v>
      </c>
      <c r="G200" s="233"/>
      <c r="H200" s="237">
        <v>1</v>
      </c>
      <c r="I200" s="238"/>
      <c r="J200" s="233"/>
      <c r="K200" s="233"/>
      <c r="L200" s="239"/>
      <c r="M200" s="240"/>
      <c r="N200" s="241"/>
      <c r="O200" s="241"/>
      <c r="P200" s="241"/>
      <c r="Q200" s="241"/>
      <c r="R200" s="241"/>
      <c r="S200" s="241"/>
      <c r="T200" s="242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3" t="s">
        <v>218</v>
      </c>
      <c r="AU200" s="243" t="s">
        <v>80</v>
      </c>
      <c r="AV200" s="13" t="s">
        <v>82</v>
      </c>
      <c r="AW200" s="13" t="s">
        <v>35</v>
      </c>
      <c r="AX200" s="13" t="s">
        <v>73</v>
      </c>
      <c r="AY200" s="243" t="s">
        <v>198</v>
      </c>
    </row>
    <row r="201" s="13" customFormat="1">
      <c r="A201" s="13"/>
      <c r="B201" s="232"/>
      <c r="C201" s="233"/>
      <c r="D201" s="234" t="s">
        <v>218</v>
      </c>
      <c r="E201" s="235" t="s">
        <v>19</v>
      </c>
      <c r="F201" s="236" t="s">
        <v>5056</v>
      </c>
      <c r="G201" s="233"/>
      <c r="H201" s="237">
        <v>1</v>
      </c>
      <c r="I201" s="238"/>
      <c r="J201" s="233"/>
      <c r="K201" s="233"/>
      <c r="L201" s="239"/>
      <c r="M201" s="240"/>
      <c r="N201" s="241"/>
      <c r="O201" s="241"/>
      <c r="P201" s="241"/>
      <c r="Q201" s="241"/>
      <c r="R201" s="241"/>
      <c r="S201" s="241"/>
      <c r="T201" s="24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3" t="s">
        <v>218</v>
      </c>
      <c r="AU201" s="243" t="s">
        <v>80</v>
      </c>
      <c r="AV201" s="13" t="s">
        <v>82</v>
      </c>
      <c r="AW201" s="13" t="s">
        <v>35</v>
      </c>
      <c r="AX201" s="13" t="s">
        <v>73</v>
      </c>
      <c r="AY201" s="243" t="s">
        <v>198</v>
      </c>
    </row>
    <row r="202" s="14" customFormat="1">
      <c r="A202" s="14"/>
      <c r="B202" s="244"/>
      <c r="C202" s="245"/>
      <c r="D202" s="234" t="s">
        <v>218</v>
      </c>
      <c r="E202" s="246" t="s">
        <v>19</v>
      </c>
      <c r="F202" s="247" t="s">
        <v>233</v>
      </c>
      <c r="G202" s="245"/>
      <c r="H202" s="248">
        <v>2</v>
      </c>
      <c r="I202" s="249"/>
      <c r="J202" s="245"/>
      <c r="K202" s="245"/>
      <c r="L202" s="250"/>
      <c r="M202" s="251"/>
      <c r="N202" s="252"/>
      <c r="O202" s="252"/>
      <c r="P202" s="252"/>
      <c r="Q202" s="252"/>
      <c r="R202" s="252"/>
      <c r="S202" s="252"/>
      <c r="T202" s="253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54" t="s">
        <v>218</v>
      </c>
      <c r="AU202" s="254" t="s">
        <v>80</v>
      </c>
      <c r="AV202" s="14" t="s">
        <v>205</v>
      </c>
      <c r="AW202" s="14" t="s">
        <v>35</v>
      </c>
      <c r="AX202" s="14" t="s">
        <v>80</v>
      </c>
      <c r="AY202" s="254" t="s">
        <v>198</v>
      </c>
    </row>
    <row r="203" s="2" customFormat="1" ht="24.15" customHeight="1">
      <c r="A203" s="40"/>
      <c r="B203" s="41"/>
      <c r="C203" s="214" t="s">
        <v>371</v>
      </c>
      <c r="D203" s="214" t="s">
        <v>200</v>
      </c>
      <c r="E203" s="215" t="s">
        <v>4692</v>
      </c>
      <c r="F203" s="216" t="s">
        <v>5057</v>
      </c>
      <c r="G203" s="217" t="s">
        <v>4627</v>
      </c>
      <c r="H203" s="218">
        <v>2</v>
      </c>
      <c r="I203" s="219"/>
      <c r="J203" s="220">
        <f>ROUND(I203*H203,2)</f>
        <v>0</v>
      </c>
      <c r="K203" s="216" t="s">
        <v>19</v>
      </c>
      <c r="L203" s="46"/>
      <c r="M203" s="221" t="s">
        <v>19</v>
      </c>
      <c r="N203" s="222" t="s">
        <v>44</v>
      </c>
      <c r="O203" s="86"/>
      <c r="P203" s="223">
        <f>O203*H203</f>
        <v>0</v>
      </c>
      <c r="Q203" s="223">
        <v>0.5</v>
      </c>
      <c r="R203" s="223">
        <f>Q203*H203</f>
        <v>1</v>
      </c>
      <c r="S203" s="223">
        <v>0</v>
      </c>
      <c r="T203" s="224">
        <f>S203*H203</f>
        <v>0</v>
      </c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R203" s="225" t="s">
        <v>205</v>
      </c>
      <c r="AT203" s="225" t="s">
        <v>200</v>
      </c>
      <c r="AU203" s="225" t="s">
        <v>80</v>
      </c>
      <c r="AY203" s="19" t="s">
        <v>198</v>
      </c>
      <c r="BE203" s="226">
        <f>IF(N203="základní",J203,0)</f>
        <v>0</v>
      </c>
      <c r="BF203" s="226">
        <f>IF(N203="snížená",J203,0)</f>
        <v>0</v>
      </c>
      <c r="BG203" s="226">
        <f>IF(N203="zákl. přenesená",J203,0)</f>
        <v>0</v>
      </c>
      <c r="BH203" s="226">
        <f>IF(N203="sníž. přenesená",J203,0)</f>
        <v>0</v>
      </c>
      <c r="BI203" s="226">
        <f>IF(N203="nulová",J203,0)</f>
        <v>0</v>
      </c>
      <c r="BJ203" s="19" t="s">
        <v>80</v>
      </c>
      <c r="BK203" s="226">
        <f>ROUND(I203*H203,2)</f>
        <v>0</v>
      </c>
      <c r="BL203" s="19" t="s">
        <v>205</v>
      </c>
      <c r="BM203" s="225" t="s">
        <v>560</v>
      </c>
    </row>
    <row r="204" s="13" customFormat="1">
      <c r="A204" s="13"/>
      <c r="B204" s="232"/>
      <c r="C204" s="233"/>
      <c r="D204" s="234" t="s">
        <v>218</v>
      </c>
      <c r="E204" s="235" t="s">
        <v>19</v>
      </c>
      <c r="F204" s="236" t="s">
        <v>5058</v>
      </c>
      <c r="G204" s="233"/>
      <c r="H204" s="237">
        <v>1</v>
      </c>
      <c r="I204" s="238"/>
      <c r="J204" s="233"/>
      <c r="K204" s="233"/>
      <c r="L204" s="239"/>
      <c r="M204" s="240"/>
      <c r="N204" s="241"/>
      <c r="O204" s="241"/>
      <c r="P204" s="241"/>
      <c r="Q204" s="241"/>
      <c r="R204" s="241"/>
      <c r="S204" s="241"/>
      <c r="T204" s="242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3" t="s">
        <v>218</v>
      </c>
      <c r="AU204" s="243" t="s">
        <v>80</v>
      </c>
      <c r="AV204" s="13" t="s">
        <v>82</v>
      </c>
      <c r="AW204" s="13" t="s">
        <v>35</v>
      </c>
      <c r="AX204" s="13" t="s">
        <v>73</v>
      </c>
      <c r="AY204" s="243" t="s">
        <v>198</v>
      </c>
    </row>
    <row r="205" s="13" customFormat="1">
      <c r="A205" s="13"/>
      <c r="B205" s="232"/>
      <c r="C205" s="233"/>
      <c r="D205" s="234" t="s">
        <v>218</v>
      </c>
      <c r="E205" s="235" t="s">
        <v>19</v>
      </c>
      <c r="F205" s="236" t="s">
        <v>5056</v>
      </c>
      <c r="G205" s="233"/>
      <c r="H205" s="237">
        <v>1</v>
      </c>
      <c r="I205" s="238"/>
      <c r="J205" s="233"/>
      <c r="K205" s="233"/>
      <c r="L205" s="239"/>
      <c r="M205" s="240"/>
      <c r="N205" s="241"/>
      <c r="O205" s="241"/>
      <c r="P205" s="241"/>
      <c r="Q205" s="241"/>
      <c r="R205" s="241"/>
      <c r="S205" s="241"/>
      <c r="T205" s="242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3" t="s">
        <v>218</v>
      </c>
      <c r="AU205" s="243" t="s">
        <v>80</v>
      </c>
      <c r="AV205" s="13" t="s">
        <v>82</v>
      </c>
      <c r="AW205" s="13" t="s">
        <v>35</v>
      </c>
      <c r="AX205" s="13" t="s">
        <v>73</v>
      </c>
      <c r="AY205" s="243" t="s">
        <v>198</v>
      </c>
    </row>
    <row r="206" s="14" customFormat="1">
      <c r="A206" s="14"/>
      <c r="B206" s="244"/>
      <c r="C206" s="245"/>
      <c r="D206" s="234" t="s">
        <v>218</v>
      </c>
      <c r="E206" s="246" t="s">
        <v>19</v>
      </c>
      <c r="F206" s="247" t="s">
        <v>233</v>
      </c>
      <c r="G206" s="245"/>
      <c r="H206" s="248">
        <v>2</v>
      </c>
      <c r="I206" s="249"/>
      <c r="J206" s="245"/>
      <c r="K206" s="245"/>
      <c r="L206" s="250"/>
      <c r="M206" s="251"/>
      <c r="N206" s="252"/>
      <c r="O206" s="252"/>
      <c r="P206" s="252"/>
      <c r="Q206" s="252"/>
      <c r="R206" s="252"/>
      <c r="S206" s="252"/>
      <c r="T206" s="253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54" t="s">
        <v>218</v>
      </c>
      <c r="AU206" s="254" t="s">
        <v>80</v>
      </c>
      <c r="AV206" s="14" t="s">
        <v>205</v>
      </c>
      <c r="AW206" s="14" t="s">
        <v>35</v>
      </c>
      <c r="AX206" s="14" t="s">
        <v>80</v>
      </c>
      <c r="AY206" s="254" t="s">
        <v>198</v>
      </c>
    </row>
    <row r="207" s="2" customFormat="1">
      <c r="A207" s="40"/>
      <c r="B207" s="41"/>
      <c r="C207" s="214" t="s">
        <v>376</v>
      </c>
      <c r="D207" s="214" t="s">
        <v>200</v>
      </c>
      <c r="E207" s="215" t="s">
        <v>5059</v>
      </c>
      <c r="F207" s="216" t="s">
        <v>5060</v>
      </c>
      <c r="G207" s="217" t="s">
        <v>4627</v>
      </c>
      <c r="H207" s="218">
        <v>1</v>
      </c>
      <c r="I207" s="219"/>
      <c r="J207" s="220">
        <f>ROUND(I207*H207,2)</f>
        <v>0</v>
      </c>
      <c r="K207" s="216" t="s">
        <v>19</v>
      </c>
      <c r="L207" s="46"/>
      <c r="M207" s="221" t="s">
        <v>19</v>
      </c>
      <c r="N207" s="222" t="s">
        <v>44</v>
      </c>
      <c r="O207" s="86"/>
      <c r="P207" s="223">
        <f>O207*H207</f>
        <v>0</v>
      </c>
      <c r="Q207" s="223">
        <v>0.5</v>
      </c>
      <c r="R207" s="223">
        <f>Q207*H207</f>
        <v>0.5</v>
      </c>
      <c r="S207" s="223">
        <v>0</v>
      </c>
      <c r="T207" s="224">
        <f>S207*H207</f>
        <v>0</v>
      </c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R207" s="225" t="s">
        <v>205</v>
      </c>
      <c r="AT207" s="225" t="s">
        <v>200</v>
      </c>
      <c r="AU207" s="225" t="s">
        <v>80</v>
      </c>
      <c r="AY207" s="19" t="s">
        <v>198</v>
      </c>
      <c r="BE207" s="226">
        <f>IF(N207="základní",J207,0)</f>
        <v>0</v>
      </c>
      <c r="BF207" s="226">
        <f>IF(N207="snížená",J207,0)</f>
        <v>0</v>
      </c>
      <c r="BG207" s="226">
        <f>IF(N207="zákl. přenesená",J207,0)</f>
        <v>0</v>
      </c>
      <c r="BH207" s="226">
        <f>IF(N207="sníž. přenesená",J207,0)</f>
        <v>0</v>
      </c>
      <c r="BI207" s="226">
        <f>IF(N207="nulová",J207,0)</f>
        <v>0</v>
      </c>
      <c r="BJ207" s="19" t="s">
        <v>80</v>
      </c>
      <c r="BK207" s="226">
        <f>ROUND(I207*H207,2)</f>
        <v>0</v>
      </c>
      <c r="BL207" s="19" t="s">
        <v>205</v>
      </c>
      <c r="BM207" s="225" t="s">
        <v>574</v>
      </c>
    </row>
    <row r="208" s="2" customFormat="1" ht="24.15" customHeight="1">
      <c r="A208" s="40"/>
      <c r="B208" s="41"/>
      <c r="C208" s="214" t="s">
        <v>382</v>
      </c>
      <c r="D208" s="214" t="s">
        <v>200</v>
      </c>
      <c r="E208" s="215" t="s">
        <v>5061</v>
      </c>
      <c r="F208" s="216" t="s">
        <v>5062</v>
      </c>
      <c r="G208" s="217" t="s">
        <v>4627</v>
      </c>
      <c r="H208" s="218">
        <v>1</v>
      </c>
      <c r="I208" s="219"/>
      <c r="J208" s="220">
        <f>ROUND(I208*H208,2)</f>
        <v>0</v>
      </c>
      <c r="K208" s="216" t="s">
        <v>19</v>
      </c>
      <c r="L208" s="46"/>
      <c r="M208" s="221" t="s">
        <v>19</v>
      </c>
      <c r="N208" s="222" t="s">
        <v>44</v>
      </c>
      <c r="O208" s="86"/>
      <c r="P208" s="223">
        <f>O208*H208</f>
        <v>0</v>
      </c>
      <c r="Q208" s="223">
        <v>0</v>
      </c>
      <c r="R208" s="223">
        <f>Q208*H208</f>
        <v>0</v>
      </c>
      <c r="S208" s="223">
        <v>0</v>
      </c>
      <c r="T208" s="224">
        <f>S208*H208</f>
        <v>0</v>
      </c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R208" s="225" t="s">
        <v>205</v>
      </c>
      <c r="AT208" s="225" t="s">
        <v>200</v>
      </c>
      <c r="AU208" s="225" t="s">
        <v>80</v>
      </c>
      <c r="AY208" s="19" t="s">
        <v>198</v>
      </c>
      <c r="BE208" s="226">
        <f>IF(N208="základní",J208,0)</f>
        <v>0</v>
      </c>
      <c r="BF208" s="226">
        <f>IF(N208="snížená",J208,0)</f>
        <v>0</v>
      </c>
      <c r="BG208" s="226">
        <f>IF(N208="zákl. přenesená",J208,0)</f>
        <v>0</v>
      </c>
      <c r="BH208" s="226">
        <f>IF(N208="sníž. přenesená",J208,0)</f>
        <v>0</v>
      </c>
      <c r="BI208" s="226">
        <f>IF(N208="nulová",J208,0)</f>
        <v>0</v>
      </c>
      <c r="BJ208" s="19" t="s">
        <v>80</v>
      </c>
      <c r="BK208" s="226">
        <f>ROUND(I208*H208,2)</f>
        <v>0</v>
      </c>
      <c r="BL208" s="19" t="s">
        <v>205</v>
      </c>
      <c r="BM208" s="225" t="s">
        <v>588</v>
      </c>
    </row>
    <row r="209" s="2" customFormat="1" ht="24.15" customHeight="1">
      <c r="A209" s="40"/>
      <c r="B209" s="41"/>
      <c r="C209" s="214" t="s">
        <v>388</v>
      </c>
      <c r="D209" s="214" t="s">
        <v>200</v>
      </c>
      <c r="E209" s="215" t="s">
        <v>5063</v>
      </c>
      <c r="F209" s="216" t="s">
        <v>5064</v>
      </c>
      <c r="G209" s="217" t="s">
        <v>4627</v>
      </c>
      <c r="H209" s="218">
        <v>1</v>
      </c>
      <c r="I209" s="219"/>
      <c r="J209" s="220">
        <f>ROUND(I209*H209,2)</f>
        <v>0</v>
      </c>
      <c r="K209" s="216" t="s">
        <v>19</v>
      </c>
      <c r="L209" s="46"/>
      <c r="M209" s="221" t="s">
        <v>19</v>
      </c>
      <c r="N209" s="222" t="s">
        <v>44</v>
      </c>
      <c r="O209" s="86"/>
      <c r="P209" s="223">
        <f>O209*H209</f>
        <v>0</v>
      </c>
      <c r="Q209" s="223">
        <v>0</v>
      </c>
      <c r="R209" s="223">
        <f>Q209*H209</f>
        <v>0</v>
      </c>
      <c r="S209" s="223">
        <v>0</v>
      </c>
      <c r="T209" s="224">
        <f>S209*H209</f>
        <v>0</v>
      </c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R209" s="225" t="s">
        <v>205</v>
      </c>
      <c r="AT209" s="225" t="s">
        <v>200</v>
      </c>
      <c r="AU209" s="225" t="s">
        <v>80</v>
      </c>
      <c r="AY209" s="19" t="s">
        <v>198</v>
      </c>
      <c r="BE209" s="226">
        <f>IF(N209="základní",J209,0)</f>
        <v>0</v>
      </c>
      <c r="BF209" s="226">
        <f>IF(N209="snížená",J209,0)</f>
        <v>0</v>
      </c>
      <c r="BG209" s="226">
        <f>IF(N209="zákl. přenesená",J209,0)</f>
        <v>0</v>
      </c>
      <c r="BH209" s="226">
        <f>IF(N209="sníž. přenesená",J209,0)</f>
        <v>0</v>
      </c>
      <c r="BI209" s="226">
        <f>IF(N209="nulová",J209,0)</f>
        <v>0</v>
      </c>
      <c r="BJ209" s="19" t="s">
        <v>80</v>
      </c>
      <c r="BK209" s="226">
        <f>ROUND(I209*H209,2)</f>
        <v>0</v>
      </c>
      <c r="BL209" s="19" t="s">
        <v>205</v>
      </c>
      <c r="BM209" s="225" t="s">
        <v>605</v>
      </c>
    </row>
    <row r="210" s="12" customFormat="1" ht="25.92" customHeight="1">
      <c r="A210" s="12"/>
      <c r="B210" s="198"/>
      <c r="C210" s="199"/>
      <c r="D210" s="200" t="s">
        <v>72</v>
      </c>
      <c r="E210" s="201" t="s">
        <v>3828</v>
      </c>
      <c r="F210" s="201" t="s">
        <v>4995</v>
      </c>
      <c r="G210" s="199"/>
      <c r="H210" s="199"/>
      <c r="I210" s="202"/>
      <c r="J210" s="203">
        <f>BK210</f>
        <v>0</v>
      </c>
      <c r="K210" s="199"/>
      <c r="L210" s="204"/>
      <c r="M210" s="205"/>
      <c r="N210" s="206"/>
      <c r="O210" s="206"/>
      <c r="P210" s="207">
        <f>P211</f>
        <v>0</v>
      </c>
      <c r="Q210" s="206"/>
      <c r="R210" s="207">
        <f>R211</f>
        <v>0.0783552</v>
      </c>
      <c r="S210" s="206"/>
      <c r="T210" s="208">
        <f>T211</f>
        <v>0</v>
      </c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R210" s="209" t="s">
        <v>80</v>
      </c>
      <c r="AT210" s="210" t="s">
        <v>72</v>
      </c>
      <c r="AU210" s="210" t="s">
        <v>73</v>
      </c>
      <c r="AY210" s="209" t="s">
        <v>198</v>
      </c>
      <c r="BK210" s="211">
        <f>BK211</f>
        <v>0</v>
      </c>
    </row>
    <row r="211" s="2" customFormat="1" ht="21.75" customHeight="1">
      <c r="A211" s="40"/>
      <c r="B211" s="41"/>
      <c r="C211" s="214" t="s">
        <v>394</v>
      </c>
      <c r="D211" s="214" t="s">
        <v>200</v>
      </c>
      <c r="E211" s="215" t="s">
        <v>5065</v>
      </c>
      <c r="F211" s="216" t="s">
        <v>5066</v>
      </c>
      <c r="G211" s="217" t="s">
        <v>237</v>
      </c>
      <c r="H211" s="218">
        <v>24.640000000000001</v>
      </c>
      <c r="I211" s="219"/>
      <c r="J211" s="220">
        <f>ROUND(I211*H211,2)</f>
        <v>0</v>
      </c>
      <c r="K211" s="216" t="s">
        <v>19</v>
      </c>
      <c r="L211" s="46"/>
      <c r="M211" s="221" t="s">
        <v>19</v>
      </c>
      <c r="N211" s="222" t="s">
        <v>44</v>
      </c>
      <c r="O211" s="86"/>
      <c r="P211" s="223">
        <f>O211*H211</f>
        <v>0</v>
      </c>
      <c r="Q211" s="223">
        <v>0.0031800000000000001</v>
      </c>
      <c r="R211" s="223">
        <f>Q211*H211</f>
        <v>0.0783552</v>
      </c>
      <c r="S211" s="223">
        <v>0</v>
      </c>
      <c r="T211" s="224">
        <f>S211*H211</f>
        <v>0</v>
      </c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R211" s="225" t="s">
        <v>205</v>
      </c>
      <c r="AT211" s="225" t="s">
        <v>200</v>
      </c>
      <c r="AU211" s="225" t="s">
        <v>80</v>
      </c>
      <c r="AY211" s="19" t="s">
        <v>198</v>
      </c>
      <c r="BE211" s="226">
        <f>IF(N211="základní",J211,0)</f>
        <v>0</v>
      </c>
      <c r="BF211" s="226">
        <f>IF(N211="snížená",J211,0)</f>
        <v>0</v>
      </c>
      <c r="BG211" s="226">
        <f>IF(N211="zákl. přenesená",J211,0)</f>
        <v>0</v>
      </c>
      <c r="BH211" s="226">
        <f>IF(N211="sníž. přenesená",J211,0)</f>
        <v>0</v>
      </c>
      <c r="BI211" s="226">
        <f>IF(N211="nulová",J211,0)</f>
        <v>0</v>
      </c>
      <c r="BJ211" s="19" t="s">
        <v>80</v>
      </c>
      <c r="BK211" s="226">
        <f>ROUND(I211*H211,2)</f>
        <v>0</v>
      </c>
      <c r="BL211" s="19" t="s">
        <v>205</v>
      </c>
      <c r="BM211" s="225" t="s">
        <v>619</v>
      </c>
    </row>
    <row r="212" s="12" customFormat="1" ht="25.92" customHeight="1">
      <c r="A212" s="12"/>
      <c r="B212" s="198"/>
      <c r="C212" s="199"/>
      <c r="D212" s="200" t="s">
        <v>72</v>
      </c>
      <c r="E212" s="201" t="s">
        <v>145</v>
      </c>
      <c r="F212" s="201" t="s">
        <v>146</v>
      </c>
      <c r="G212" s="199"/>
      <c r="H212" s="199"/>
      <c r="I212" s="202"/>
      <c r="J212" s="203">
        <f>BK212</f>
        <v>0</v>
      </c>
      <c r="K212" s="199"/>
      <c r="L212" s="204"/>
      <c r="M212" s="205"/>
      <c r="N212" s="206"/>
      <c r="O212" s="206"/>
      <c r="P212" s="207">
        <f>P213</f>
        <v>0</v>
      </c>
      <c r="Q212" s="206"/>
      <c r="R212" s="207">
        <f>R213</f>
        <v>0</v>
      </c>
      <c r="S212" s="206"/>
      <c r="T212" s="208">
        <f>T213</f>
        <v>0</v>
      </c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R212" s="209" t="s">
        <v>224</v>
      </c>
      <c r="AT212" s="210" t="s">
        <v>72</v>
      </c>
      <c r="AU212" s="210" t="s">
        <v>73</v>
      </c>
      <c r="AY212" s="209" t="s">
        <v>198</v>
      </c>
      <c r="BK212" s="211">
        <f>BK213</f>
        <v>0</v>
      </c>
    </row>
    <row r="213" s="12" customFormat="1" ht="22.8" customHeight="1">
      <c r="A213" s="12"/>
      <c r="B213" s="198"/>
      <c r="C213" s="199"/>
      <c r="D213" s="200" t="s">
        <v>72</v>
      </c>
      <c r="E213" s="212" t="s">
        <v>1922</v>
      </c>
      <c r="F213" s="212" t="s">
        <v>1923</v>
      </c>
      <c r="G213" s="199"/>
      <c r="H213" s="199"/>
      <c r="I213" s="202"/>
      <c r="J213" s="213">
        <f>BK213</f>
        <v>0</v>
      </c>
      <c r="K213" s="199"/>
      <c r="L213" s="204"/>
      <c r="M213" s="205"/>
      <c r="N213" s="206"/>
      <c r="O213" s="206"/>
      <c r="P213" s="207">
        <f>SUM(P214:P215)</f>
        <v>0</v>
      </c>
      <c r="Q213" s="206"/>
      <c r="R213" s="207">
        <f>SUM(R214:R215)</f>
        <v>0</v>
      </c>
      <c r="S213" s="206"/>
      <c r="T213" s="208">
        <f>SUM(T214:T215)</f>
        <v>0</v>
      </c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R213" s="209" t="s">
        <v>224</v>
      </c>
      <c r="AT213" s="210" t="s">
        <v>72</v>
      </c>
      <c r="AU213" s="210" t="s">
        <v>80</v>
      </c>
      <c r="AY213" s="209" t="s">
        <v>198</v>
      </c>
      <c r="BK213" s="211">
        <f>SUM(BK214:BK215)</f>
        <v>0</v>
      </c>
    </row>
    <row r="214" s="2" customFormat="1" ht="16.5" customHeight="1">
      <c r="A214" s="40"/>
      <c r="B214" s="41"/>
      <c r="C214" s="214" t="s">
        <v>399</v>
      </c>
      <c r="D214" s="214" t="s">
        <v>200</v>
      </c>
      <c r="E214" s="215" t="s">
        <v>1925</v>
      </c>
      <c r="F214" s="216" t="s">
        <v>1926</v>
      </c>
      <c r="G214" s="217" t="s">
        <v>1135</v>
      </c>
      <c r="H214" s="218">
        <v>1</v>
      </c>
      <c r="I214" s="219"/>
      <c r="J214" s="220">
        <f>ROUND(I214*H214,2)</f>
        <v>0</v>
      </c>
      <c r="K214" s="216" t="s">
        <v>204</v>
      </c>
      <c r="L214" s="46"/>
      <c r="M214" s="221" t="s">
        <v>19</v>
      </c>
      <c r="N214" s="222" t="s">
        <v>44</v>
      </c>
      <c r="O214" s="86"/>
      <c r="P214" s="223">
        <f>O214*H214</f>
        <v>0</v>
      </c>
      <c r="Q214" s="223">
        <v>0</v>
      </c>
      <c r="R214" s="223">
        <f>Q214*H214</f>
        <v>0</v>
      </c>
      <c r="S214" s="223">
        <v>0</v>
      </c>
      <c r="T214" s="224">
        <f>S214*H214</f>
        <v>0</v>
      </c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R214" s="225" t="s">
        <v>1927</v>
      </c>
      <c r="AT214" s="225" t="s">
        <v>200</v>
      </c>
      <c r="AU214" s="225" t="s">
        <v>82</v>
      </c>
      <c r="AY214" s="19" t="s">
        <v>198</v>
      </c>
      <c r="BE214" s="226">
        <f>IF(N214="základní",J214,0)</f>
        <v>0</v>
      </c>
      <c r="BF214" s="226">
        <f>IF(N214="snížená",J214,0)</f>
        <v>0</v>
      </c>
      <c r="BG214" s="226">
        <f>IF(N214="zákl. přenesená",J214,0)</f>
        <v>0</v>
      </c>
      <c r="BH214" s="226">
        <f>IF(N214="sníž. přenesená",J214,0)</f>
        <v>0</v>
      </c>
      <c r="BI214" s="226">
        <f>IF(N214="nulová",J214,0)</f>
        <v>0</v>
      </c>
      <c r="BJ214" s="19" t="s">
        <v>80</v>
      </c>
      <c r="BK214" s="226">
        <f>ROUND(I214*H214,2)</f>
        <v>0</v>
      </c>
      <c r="BL214" s="19" t="s">
        <v>1927</v>
      </c>
      <c r="BM214" s="225" t="s">
        <v>5067</v>
      </c>
    </row>
    <row r="215" s="2" customFormat="1">
      <c r="A215" s="40"/>
      <c r="B215" s="41"/>
      <c r="C215" s="42"/>
      <c r="D215" s="227" t="s">
        <v>207</v>
      </c>
      <c r="E215" s="42"/>
      <c r="F215" s="228" t="s">
        <v>1929</v>
      </c>
      <c r="G215" s="42"/>
      <c r="H215" s="42"/>
      <c r="I215" s="229"/>
      <c r="J215" s="42"/>
      <c r="K215" s="42"/>
      <c r="L215" s="46"/>
      <c r="M215" s="276"/>
      <c r="N215" s="277"/>
      <c r="O215" s="278"/>
      <c r="P215" s="278"/>
      <c r="Q215" s="278"/>
      <c r="R215" s="278"/>
      <c r="S215" s="278"/>
      <c r="T215" s="279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T215" s="19" t="s">
        <v>207</v>
      </c>
      <c r="AU215" s="19" t="s">
        <v>82</v>
      </c>
    </row>
    <row r="216" s="2" customFormat="1" ht="6.96" customHeight="1">
      <c r="A216" s="40"/>
      <c r="B216" s="61"/>
      <c r="C216" s="62"/>
      <c r="D216" s="62"/>
      <c r="E216" s="62"/>
      <c r="F216" s="62"/>
      <c r="G216" s="62"/>
      <c r="H216" s="62"/>
      <c r="I216" s="62"/>
      <c r="J216" s="62"/>
      <c r="K216" s="62"/>
      <c r="L216" s="46"/>
      <c r="M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</row>
  </sheetData>
  <sheetProtection sheet="1" autoFilter="0" formatColumns="0" formatRows="0" objects="1" scenarios="1" spinCount="100000" saltValue="ttuvlW2gU0lUI5PolnkMaZKYhZBideUbxxh2zzCyTwvVjc4NqRGDinunsRrB+nZjPlQfRuA6kBhtJOOLrFx30g==" hashValue="9SQ6SAyvrT5Rk6vlnzQLPgGYhegaweQrB+nQpKzKIpZJPQr/eFx7SV/8Ku1uBRk+/IEsxIpgmM/WF+CJe1v06Q==" algorithmName="SHA-512" password="CC35"/>
  <autoFilter ref="C98:K215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7:H87"/>
    <mergeCell ref="E89:H89"/>
    <mergeCell ref="E91:H91"/>
    <mergeCell ref="L2:V2"/>
  </mergeCells>
  <hyperlinks>
    <hyperlink ref="F148" r:id="rId1" display="https://podminky.urs.cz/item/CS_URS_2024_01/171201231"/>
    <hyperlink ref="F215" r:id="rId2" display="https://podminky.urs.cz/item/CS_URS_2024_01/013294000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3"/>
</worksheet>
</file>

<file path=xl/worksheets/sheet1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138</v>
      </c>
    </row>
    <row r="3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2"/>
      <c r="AT3" s="19" t="s">
        <v>82</v>
      </c>
    </row>
    <row r="4" s="1" customFormat="1" ht="24.96" customHeight="1">
      <c r="B4" s="22"/>
      <c r="D4" s="142" t="s">
        <v>148</v>
      </c>
      <c r="L4" s="22"/>
      <c r="M4" s="143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4" t="s">
        <v>16</v>
      </c>
      <c r="L6" s="22"/>
    </row>
    <row r="7" s="1" customFormat="1" ht="16.5" customHeight="1">
      <c r="B7" s="22"/>
      <c r="E7" s="145" t="str">
        <f>'Rekapitulace stavby'!K6</f>
        <v>ZŠ Veltrusy - výstavba odborných učeben</v>
      </c>
      <c r="F7" s="144"/>
      <c r="G7" s="144"/>
      <c r="H7" s="144"/>
      <c r="L7" s="22"/>
    </row>
    <row r="8" s="1" customFormat="1" ht="12" customHeight="1">
      <c r="B8" s="22"/>
      <c r="D8" s="144" t="s">
        <v>149</v>
      </c>
      <c r="L8" s="22"/>
    </row>
    <row r="9" s="2" customFormat="1" ht="16.5" customHeight="1">
      <c r="A9" s="40"/>
      <c r="B9" s="46"/>
      <c r="C9" s="40"/>
      <c r="D9" s="40"/>
      <c r="E9" s="145" t="s">
        <v>4940</v>
      </c>
      <c r="F9" s="40"/>
      <c r="G9" s="40"/>
      <c r="H9" s="40"/>
      <c r="I9" s="40"/>
      <c r="J9" s="40"/>
      <c r="K9" s="40"/>
      <c r="L9" s="146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44" t="s">
        <v>151</v>
      </c>
      <c r="E10" s="40"/>
      <c r="F10" s="40"/>
      <c r="G10" s="40"/>
      <c r="H10" s="40"/>
      <c r="I10" s="40"/>
      <c r="J10" s="40"/>
      <c r="K10" s="40"/>
      <c r="L10" s="146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30" customHeight="1">
      <c r="A11" s="40"/>
      <c r="B11" s="46"/>
      <c r="C11" s="40"/>
      <c r="D11" s="40"/>
      <c r="E11" s="147" t="s">
        <v>5068</v>
      </c>
      <c r="F11" s="40"/>
      <c r="G11" s="40"/>
      <c r="H11" s="40"/>
      <c r="I11" s="40"/>
      <c r="J11" s="40"/>
      <c r="K11" s="40"/>
      <c r="L11" s="146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146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44" t="s">
        <v>18</v>
      </c>
      <c r="E13" s="40"/>
      <c r="F13" s="135" t="s">
        <v>19</v>
      </c>
      <c r="G13" s="40"/>
      <c r="H13" s="40"/>
      <c r="I13" s="144" t="s">
        <v>20</v>
      </c>
      <c r="J13" s="135" t="s">
        <v>19</v>
      </c>
      <c r="K13" s="40"/>
      <c r="L13" s="146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4" t="s">
        <v>21</v>
      </c>
      <c r="E14" s="40"/>
      <c r="F14" s="135" t="s">
        <v>22</v>
      </c>
      <c r="G14" s="40"/>
      <c r="H14" s="40"/>
      <c r="I14" s="144" t="s">
        <v>23</v>
      </c>
      <c r="J14" s="148" t="str">
        <f>'Rekapitulace stavby'!AN8</f>
        <v>16. 4. 2024</v>
      </c>
      <c r="K14" s="40"/>
      <c r="L14" s="146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146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4" t="s">
        <v>25</v>
      </c>
      <c r="E16" s="40"/>
      <c r="F16" s="40"/>
      <c r="G16" s="40"/>
      <c r="H16" s="40"/>
      <c r="I16" s="144" t="s">
        <v>26</v>
      </c>
      <c r="J16" s="135" t="s">
        <v>27</v>
      </c>
      <c r="K16" s="40"/>
      <c r="L16" s="146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35" t="s">
        <v>28</v>
      </c>
      <c r="F17" s="40"/>
      <c r="G17" s="40"/>
      <c r="H17" s="40"/>
      <c r="I17" s="144" t="s">
        <v>29</v>
      </c>
      <c r="J17" s="135" t="s">
        <v>19</v>
      </c>
      <c r="K17" s="40"/>
      <c r="L17" s="146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146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44" t="s">
        <v>30</v>
      </c>
      <c r="E19" s="40"/>
      <c r="F19" s="40"/>
      <c r="G19" s="40"/>
      <c r="H19" s="40"/>
      <c r="I19" s="144" t="s">
        <v>26</v>
      </c>
      <c r="J19" s="35" t="str">
        <f>'Rekapitulace stavby'!AN13</f>
        <v>Vyplň údaj</v>
      </c>
      <c r="K19" s="40"/>
      <c r="L19" s="146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5" t="str">
        <f>'Rekapitulace stavby'!E14</f>
        <v>Vyplň údaj</v>
      </c>
      <c r="F20" s="135"/>
      <c r="G20" s="135"/>
      <c r="H20" s="135"/>
      <c r="I20" s="144" t="s">
        <v>29</v>
      </c>
      <c r="J20" s="35" t="str">
        <f>'Rekapitulace stavby'!AN14</f>
        <v>Vyplň údaj</v>
      </c>
      <c r="K20" s="40"/>
      <c r="L20" s="146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146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44" t="s">
        <v>32</v>
      </c>
      <c r="E22" s="40"/>
      <c r="F22" s="40"/>
      <c r="G22" s="40"/>
      <c r="H22" s="40"/>
      <c r="I22" s="144" t="s">
        <v>26</v>
      </c>
      <c r="J22" s="135" t="s">
        <v>33</v>
      </c>
      <c r="K22" s="40"/>
      <c r="L22" s="146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35" t="s">
        <v>34</v>
      </c>
      <c r="F23" s="40"/>
      <c r="G23" s="40"/>
      <c r="H23" s="40"/>
      <c r="I23" s="144" t="s">
        <v>29</v>
      </c>
      <c r="J23" s="135" t="s">
        <v>19</v>
      </c>
      <c r="K23" s="40"/>
      <c r="L23" s="146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146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44" t="s">
        <v>36</v>
      </c>
      <c r="E25" s="40"/>
      <c r="F25" s="40"/>
      <c r="G25" s="40"/>
      <c r="H25" s="40"/>
      <c r="I25" s="144" t="s">
        <v>26</v>
      </c>
      <c r="J25" s="135" t="s">
        <v>33</v>
      </c>
      <c r="K25" s="40"/>
      <c r="L25" s="146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35" t="s">
        <v>34</v>
      </c>
      <c r="F26" s="40"/>
      <c r="G26" s="40"/>
      <c r="H26" s="40"/>
      <c r="I26" s="144" t="s">
        <v>29</v>
      </c>
      <c r="J26" s="135" t="s">
        <v>19</v>
      </c>
      <c r="K26" s="40"/>
      <c r="L26" s="146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146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44" t="s">
        <v>37</v>
      </c>
      <c r="E28" s="40"/>
      <c r="F28" s="40"/>
      <c r="G28" s="40"/>
      <c r="H28" s="40"/>
      <c r="I28" s="40"/>
      <c r="J28" s="40"/>
      <c r="K28" s="40"/>
      <c r="L28" s="146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71.25" customHeight="1">
      <c r="A29" s="149"/>
      <c r="B29" s="150"/>
      <c r="C29" s="149"/>
      <c r="D29" s="149"/>
      <c r="E29" s="151" t="s">
        <v>38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146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3"/>
      <c r="E31" s="153"/>
      <c r="F31" s="153"/>
      <c r="G31" s="153"/>
      <c r="H31" s="153"/>
      <c r="I31" s="153"/>
      <c r="J31" s="153"/>
      <c r="K31" s="153"/>
      <c r="L31" s="146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54" t="s">
        <v>39</v>
      </c>
      <c r="E32" s="40"/>
      <c r="F32" s="40"/>
      <c r="G32" s="40"/>
      <c r="H32" s="40"/>
      <c r="I32" s="40"/>
      <c r="J32" s="155">
        <f>ROUND(J98, 2)</f>
        <v>0</v>
      </c>
      <c r="K32" s="40"/>
      <c r="L32" s="146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3"/>
      <c r="E33" s="153"/>
      <c r="F33" s="153"/>
      <c r="G33" s="153"/>
      <c r="H33" s="153"/>
      <c r="I33" s="153"/>
      <c r="J33" s="153"/>
      <c r="K33" s="153"/>
      <c r="L33" s="146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56" t="s">
        <v>41</v>
      </c>
      <c r="G34" s="40"/>
      <c r="H34" s="40"/>
      <c r="I34" s="156" t="s">
        <v>40</v>
      </c>
      <c r="J34" s="156" t="s">
        <v>42</v>
      </c>
      <c r="K34" s="40"/>
      <c r="L34" s="146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57" t="s">
        <v>43</v>
      </c>
      <c r="E35" s="144" t="s">
        <v>44</v>
      </c>
      <c r="F35" s="158">
        <f>ROUND((SUM(BE98:BE185)),  2)</f>
        <v>0</v>
      </c>
      <c r="G35" s="40"/>
      <c r="H35" s="40"/>
      <c r="I35" s="159">
        <v>0.20999999999999999</v>
      </c>
      <c r="J35" s="158">
        <f>ROUND(((SUM(BE98:BE185))*I35),  2)</f>
        <v>0</v>
      </c>
      <c r="K35" s="40"/>
      <c r="L35" s="146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44" t="s">
        <v>45</v>
      </c>
      <c r="F36" s="158">
        <f>ROUND((SUM(BF98:BF185)),  2)</f>
        <v>0</v>
      </c>
      <c r="G36" s="40"/>
      <c r="H36" s="40"/>
      <c r="I36" s="159">
        <v>0.14999999999999999</v>
      </c>
      <c r="J36" s="158">
        <f>ROUND(((SUM(BF98:BF185))*I36),  2)</f>
        <v>0</v>
      </c>
      <c r="K36" s="40"/>
      <c r="L36" s="146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4" t="s">
        <v>46</v>
      </c>
      <c r="F37" s="158">
        <f>ROUND((SUM(BG98:BG185)),  2)</f>
        <v>0</v>
      </c>
      <c r="G37" s="40"/>
      <c r="H37" s="40"/>
      <c r="I37" s="159">
        <v>0.20999999999999999</v>
      </c>
      <c r="J37" s="158">
        <f>0</f>
        <v>0</v>
      </c>
      <c r="K37" s="40"/>
      <c r="L37" s="146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44" t="s">
        <v>47</v>
      </c>
      <c r="F38" s="158">
        <f>ROUND((SUM(BH98:BH185)),  2)</f>
        <v>0</v>
      </c>
      <c r="G38" s="40"/>
      <c r="H38" s="40"/>
      <c r="I38" s="159">
        <v>0.14999999999999999</v>
      </c>
      <c r="J38" s="158">
        <f>0</f>
        <v>0</v>
      </c>
      <c r="K38" s="40"/>
      <c r="L38" s="146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4" t="s">
        <v>48</v>
      </c>
      <c r="F39" s="158">
        <f>ROUND((SUM(BI98:BI185)),  2)</f>
        <v>0</v>
      </c>
      <c r="G39" s="40"/>
      <c r="H39" s="40"/>
      <c r="I39" s="159">
        <v>0</v>
      </c>
      <c r="J39" s="158">
        <f>0</f>
        <v>0</v>
      </c>
      <c r="K39" s="40"/>
      <c r="L39" s="146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146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0"/>
      <c r="D41" s="161" t="s">
        <v>49</v>
      </c>
      <c r="E41" s="162"/>
      <c r="F41" s="162"/>
      <c r="G41" s="163" t="s">
        <v>50</v>
      </c>
      <c r="H41" s="164" t="s">
        <v>51</v>
      </c>
      <c r="I41" s="162"/>
      <c r="J41" s="165">
        <f>SUM(J32:J39)</f>
        <v>0</v>
      </c>
      <c r="K41" s="166"/>
      <c r="L41" s="146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6" s="2" customFormat="1" ht="6.96" customHeight="1">
      <c r="A46" s="40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24.96" customHeight="1">
      <c r="A47" s="40"/>
      <c r="B47" s="41"/>
      <c r="C47" s="25" t="s">
        <v>153</v>
      </c>
      <c r="D47" s="42"/>
      <c r="E47" s="42"/>
      <c r="F47" s="42"/>
      <c r="G47" s="42"/>
      <c r="H47" s="42"/>
      <c r="I47" s="42"/>
      <c r="J47" s="42"/>
      <c r="K47" s="42"/>
      <c r="L47" s="146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146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16</v>
      </c>
      <c r="D49" s="42"/>
      <c r="E49" s="42"/>
      <c r="F49" s="42"/>
      <c r="G49" s="42"/>
      <c r="H49" s="42"/>
      <c r="I49" s="42"/>
      <c r="J49" s="42"/>
      <c r="K49" s="42"/>
      <c r="L49" s="146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171" t="str">
        <f>E7</f>
        <v>ZŠ Veltrusy - výstavba odborných učeben</v>
      </c>
      <c r="F50" s="34"/>
      <c r="G50" s="34"/>
      <c r="H50" s="34"/>
      <c r="I50" s="42"/>
      <c r="J50" s="42"/>
      <c r="K50" s="42"/>
      <c r="L50" s="146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1" customFormat="1" ht="12" customHeight="1">
      <c r="B51" s="23"/>
      <c r="C51" s="34" t="s">
        <v>149</v>
      </c>
      <c r="D51" s="24"/>
      <c r="E51" s="24"/>
      <c r="F51" s="24"/>
      <c r="G51" s="24"/>
      <c r="H51" s="24"/>
      <c r="I51" s="24"/>
      <c r="J51" s="24"/>
      <c r="K51" s="24"/>
      <c r="L51" s="22"/>
    </row>
    <row r="52" s="2" customFormat="1" ht="16.5" customHeight="1">
      <c r="A52" s="40"/>
      <c r="B52" s="41"/>
      <c r="C52" s="42"/>
      <c r="D52" s="42"/>
      <c r="E52" s="171" t="s">
        <v>4940</v>
      </c>
      <c r="F52" s="42"/>
      <c r="G52" s="42"/>
      <c r="H52" s="42"/>
      <c r="I52" s="42"/>
      <c r="J52" s="42"/>
      <c r="K52" s="42"/>
      <c r="L52" s="146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12" customHeight="1">
      <c r="A53" s="40"/>
      <c r="B53" s="41"/>
      <c r="C53" s="34" t="s">
        <v>151</v>
      </c>
      <c r="D53" s="42"/>
      <c r="E53" s="42"/>
      <c r="F53" s="42"/>
      <c r="G53" s="42"/>
      <c r="H53" s="42"/>
      <c r="I53" s="42"/>
      <c r="J53" s="42"/>
      <c r="K53" s="42"/>
      <c r="L53" s="146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30" customHeight="1">
      <c r="A54" s="40"/>
      <c r="B54" s="41"/>
      <c r="C54" s="42"/>
      <c r="D54" s="42"/>
      <c r="E54" s="71" t="str">
        <f>E11</f>
        <v>SO 05.2 - Areálové rozvody dešťové kanalizace, retenčně-vsakovací zařízení</v>
      </c>
      <c r="F54" s="42"/>
      <c r="G54" s="42"/>
      <c r="H54" s="42"/>
      <c r="I54" s="42"/>
      <c r="J54" s="42"/>
      <c r="K54" s="42"/>
      <c r="L54" s="146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6.96" customHeight="1">
      <c r="A55" s="40"/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146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2" customHeight="1">
      <c r="A56" s="40"/>
      <c r="B56" s="41"/>
      <c r="C56" s="34" t="s">
        <v>21</v>
      </c>
      <c r="D56" s="42"/>
      <c r="E56" s="42"/>
      <c r="F56" s="29" t="str">
        <f>F14</f>
        <v>Veltrusy</v>
      </c>
      <c r="G56" s="42"/>
      <c r="H56" s="42"/>
      <c r="I56" s="34" t="s">
        <v>23</v>
      </c>
      <c r="J56" s="74" t="str">
        <f>IF(J14="","",J14)</f>
        <v>16. 4. 2024</v>
      </c>
      <c r="K56" s="42"/>
      <c r="L56" s="146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6.96" customHeight="1">
      <c r="A57" s="40"/>
      <c r="B57" s="41"/>
      <c r="C57" s="42"/>
      <c r="D57" s="42"/>
      <c r="E57" s="42"/>
      <c r="F57" s="42"/>
      <c r="G57" s="42"/>
      <c r="H57" s="42"/>
      <c r="I57" s="42"/>
      <c r="J57" s="42"/>
      <c r="K57" s="42"/>
      <c r="L57" s="146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5.15" customHeight="1">
      <c r="A58" s="40"/>
      <c r="B58" s="41"/>
      <c r="C58" s="34" t="s">
        <v>25</v>
      </c>
      <c r="D58" s="42"/>
      <c r="E58" s="42"/>
      <c r="F58" s="29" t="str">
        <f>E17</f>
        <v>Město Veltrusy</v>
      </c>
      <c r="G58" s="42"/>
      <c r="H58" s="42"/>
      <c r="I58" s="34" t="s">
        <v>32</v>
      </c>
      <c r="J58" s="38" t="str">
        <f>E23</f>
        <v>REMIUMA</v>
      </c>
      <c r="K58" s="42"/>
      <c r="L58" s="146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15.15" customHeight="1">
      <c r="A59" s="40"/>
      <c r="B59" s="41"/>
      <c r="C59" s="34" t="s">
        <v>30</v>
      </c>
      <c r="D59" s="42"/>
      <c r="E59" s="42"/>
      <c r="F59" s="29" t="str">
        <f>IF(E20="","",E20)</f>
        <v>Vyplň údaj</v>
      </c>
      <c r="G59" s="42"/>
      <c r="H59" s="42"/>
      <c r="I59" s="34" t="s">
        <v>36</v>
      </c>
      <c r="J59" s="38" t="str">
        <f>E26</f>
        <v>REMIUMA</v>
      </c>
      <c r="K59" s="42"/>
      <c r="L59" s="146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0.32" customHeight="1">
      <c r="A60" s="40"/>
      <c r="B60" s="41"/>
      <c r="C60" s="42"/>
      <c r="D60" s="42"/>
      <c r="E60" s="42"/>
      <c r="F60" s="42"/>
      <c r="G60" s="42"/>
      <c r="H60" s="42"/>
      <c r="I60" s="42"/>
      <c r="J60" s="42"/>
      <c r="K60" s="42"/>
      <c r="L60" s="146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29.28" customHeight="1">
      <c r="A61" s="40"/>
      <c r="B61" s="41"/>
      <c r="C61" s="172" t="s">
        <v>154</v>
      </c>
      <c r="D61" s="173"/>
      <c r="E61" s="173"/>
      <c r="F61" s="173"/>
      <c r="G61" s="173"/>
      <c r="H61" s="173"/>
      <c r="I61" s="173"/>
      <c r="J61" s="174" t="s">
        <v>155</v>
      </c>
      <c r="K61" s="173"/>
      <c r="L61" s="146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10.32" customHeight="1">
      <c r="A62" s="40"/>
      <c r="B62" s="41"/>
      <c r="C62" s="42"/>
      <c r="D62" s="42"/>
      <c r="E62" s="42"/>
      <c r="F62" s="42"/>
      <c r="G62" s="42"/>
      <c r="H62" s="42"/>
      <c r="I62" s="42"/>
      <c r="J62" s="42"/>
      <c r="K62" s="42"/>
      <c r="L62" s="146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22.8" customHeight="1">
      <c r="A63" s="40"/>
      <c r="B63" s="41"/>
      <c r="C63" s="175" t="s">
        <v>71</v>
      </c>
      <c r="D63" s="42"/>
      <c r="E63" s="42"/>
      <c r="F63" s="42"/>
      <c r="G63" s="42"/>
      <c r="H63" s="42"/>
      <c r="I63" s="42"/>
      <c r="J63" s="104">
        <f>J98</f>
        <v>0</v>
      </c>
      <c r="K63" s="42"/>
      <c r="L63" s="146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U63" s="19" t="s">
        <v>156</v>
      </c>
    </row>
    <row r="64" s="9" customFormat="1" ht="24.96" customHeight="1">
      <c r="A64" s="9"/>
      <c r="B64" s="176"/>
      <c r="C64" s="177"/>
      <c r="D64" s="178" t="s">
        <v>4531</v>
      </c>
      <c r="E64" s="179"/>
      <c r="F64" s="179"/>
      <c r="G64" s="179"/>
      <c r="H64" s="179"/>
      <c r="I64" s="179"/>
      <c r="J64" s="180">
        <f>J99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9" customFormat="1" ht="24.96" customHeight="1">
      <c r="A65" s="9"/>
      <c r="B65" s="176"/>
      <c r="C65" s="177"/>
      <c r="D65" s="178" t="s">
        <v>5000</v>
      </c>
      <c r="E65" s="179"/>
      <c r="F65" s="179"/>
      <c r="G65" s="179"/>
      <c r="H65" s="179"/>
      <c r="I65" s="179"/>
      <c r="J65" s="180">
        <f>J105</f>
        <v>0</v>
      </c>
      <c r="K65" s="177"/>
      <c r="L65" s="181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</row>
    <row r="66" s="9" customFormat="1" ht="24.96" customHeight="1">
      <c r="A66" s="9"/>
      <c r="B66" s="176"/>
      <c r="C66" s="177"/>
      <c r="D66" s="178" t="s">
        <v>4533</v>
      </c>
      <c r="E66" s="179"/>
      <c r="F66" s="179"/>
      <c r="G66" s="179"/>
      <c r="H66" s="179"/>
      <c r="I66" s="179"/>
      <c r="J66" s="180">
        <f>J107</f>
        <v>0</v>
      </c>
      <c r="K66" s="177"/>
      <c r="L66" s="181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s="9" customFormat="1" ht="24.96" customHeight="1">
      <c r="A67" s="9"/>
      <c r="B67" s="176"/>
      <c r="C67" s="177"/>
      <c r="D67" s="178" t="s">
        <v>5001</v>
      </c>
      <c r="E67" s="179"/>
      <c r="F67" s="179"/>
      <c r="G67" s="179"/>
      <c r="H67" s="179"/>
      <c r="I67" s="179"/>
      <c r="J67" s="180">
        <f>J122</f>
        <v>0</v>
      </c>
      <c r="K67" s="177"/>
      <c r="L67" s="181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="9" customFormat="1" ht="24.96" customHeight="1">
      <c r="A68" s="9"/>
      <c r="B68" s="176"/>
      <c r="C68" s="177"/>
      <c r="D68" s="178" t="s">
        <v>4534</v>
      </c>
      <c r="E68" s="179"/>
      <c r="F68" s="179"/>
      <c r="G68" s="179"/>
      <c r="H68" s="179"/>
      <c r="I68" s="179"/>
      <c r="J68" s="180">
        <f>J124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9" customFormat="1" ht="24.96" customHeight="1">
      <c r="A69" s="9"/>
      <c r="B69" s="176"/>
      <c r="C69" s="177"/>
      <c r="D69" s="178" t="s">
        <v>4535</v>
      </c>
      <c r="E69" s="179"/>
      <c r="F69" s="179"/>
      <c r="G69" s="179"/>
      <c r="H69" s="179"/>
      <c r="I69" s="179"/>
      <c r="J69" s="180">
        <f>J142</f>
        <v>0</v>
      </c>
      <c r="K69" s="177"/>
      <c r="L69" s="181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="9" customFormat="1" ht="24.96" customHeight="1">
      <c r="A70" s="9"/>
      <c r="B70" s="176"/>
      <c r="C70" s="177"/>
      <c r="D70" s="178" t="s">
        <v>5002</v>
      </c>
      <c r="E70" s="179"/>
      <c r="F70" s="179"/>
      <c r="G70" s="179"/>
      <c r="H70" s="179"/>
      <c r="I70" s="179"/>
      <c r="J70" s="180">
        <f>J150</f>
        <v>0</v>
      </c>
      <c r="K70" s="177"/>
      <c r="L70" s="181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9" customFormat="1" ht="24.96" customHeight="1">
      <c r="A71" s="9"/>
      <c r="B71" s="176"/>
      <c r="C71" s="177"/>
      <c r="D71" s="178" t="s">
        <v>4536</v>
      </c>
      <c r="E71" s="179"/>
      <c r="F71" s="179"/>
      <c r="G71" s="179"/>
      <c r="H71" s="179"/>
      <c r="I71" s="179"/>
      <c r="J71" s="180">
        <f>J163</f>
        <v>0</v>
      </c>
      <c r="K71" s="177"/>
      <c r="L71" s="181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="9" customFormat="1" ht="24.96" customHeight="1">
      <c r="A72" s="9"/>
      <c r="B72" s="176"/>
      <c r="C72" s="177"/>
      <c r="D72" s="178" t="s">
        <v>4943</v>
      </c>
      <c r="E72" s="179"/>
      <c r="F72" s="179"/>
      <c r="G72" s="179"/>
      <c r="H72" s="179"/>
      <c r="I72" s="179"/>
      <c r="J72" s="180">
        <f>J168</f>
        <v>0</v>
      </c>
      <c r="K72" s="177"/>
      <c r="L72" s="181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s="9" customFormat="1" ht="24.96" customHeight="1">
      <c r="A73" s="9"/>
      <c r="B73" s="176"/>
      <c r="C73" s="177"/>
      <c r="D73" s="178" t="s">
        <v>4944</v>
      </c>
      <c r="E73" s="179"/>
      <c r="F73" s="179"/>
      <c r="G73" s="179"/>
      <c r="H73" s="179"/>
      <c r="I73" s="179"/>
      <c r="J73" s="180">
        <f>J170</f>
        <v>0</v>
      </c>
      <c r="K73" s="177"/>
      <c r="L73" s="181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s="9" customFormat="1" ht="24.96" customHeight="1">
      <c r="A74" s="9"/>
      <c r="B74" s="176"/>
      <c r="C74" s="177"/>
      <c r="D74" s="178" t="s">
        <v>4945</v>
      </c>
      <c r="E74" s="179"/>
      <c r="F74" s="179"/>
      <c r="G74" s="179"/>
      <c r="H74" s="179"/>
      <c r="I74" s="179"/>
      <c r="J74" s="180">
        <f>J180</f>
        <v>0</v>
      </c>
      <c r="K74" s="177"/>
      <c r="L74" s="181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</row>
    <row r="75" s="9" customFormat="1" ht="24.96" customHeight="1">
      <c r="A75" s="9"/>
      <c r="B75" s="176"/>
      <c r="C75" s="177"/>
      <c r="D75" s="178" t="s">
        <v>181</v>
      </c>
      <c r="E75" s="179"/>
      <c r="F75" s="179"/>
      <c r="G75" s="179"/>
      <c r="H75" s="179"/>
      <c r="I75" s="179"/>
      <c r="J75" s="180">
        <f>J182</f>
        <v>0</v>
      </c>
      <c r="K75" s="177"/>
      <c r="L75" s="181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</row>
    <row r="76" s="10" customFormat="1" ht="19.92" customHeight="1">
      <c r="A76" s="10"/>
      <c r="B76" s="182"/>
      <c r="C76" s="127"/>
      <c r="D76" s="183" t="s">
        <v>182</v>
      </c>
      <c r="E76" s="184"/>
      <c r="F76" s="184"/>
      <c r="G76" s="184"/>
      <c r="H76" s="184"/>
      <c r="I76" s="184"/>
      <c r="J76" s="185">
        <f>J183</f>
        <v>0</v>
      </c>
      <c r="K76" s="127"/>
      <c r="L76" s="186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2" customFormat="1" ht="21.84" customHeight="1">
      <c r="A77" s="40"/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146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6.96" customHeight="1">
      <c r="A78" s="40"/>
      <c r="B78" s="61"/>
      <c r="C78" s="62"/>
      <c r="D78" s="62"/>
      <c r="E78" s="62"/>
      <c r="F78" s="62"/>
      <c r="G78" s="62"/>
      <c r="H78" s="62"/>
      <c r="I78" s="62"/>
      <c r="J78" s="62"/>
      <c r="K78" s="62"/>
      <c r="L78" s="146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82" s="2" customFormat="1" ht="6.96" customHeight="1">
      <c r="A82" s="40"/>
      <c r="B82" s="63"/>
      <c r="C82" s="64"/>
      <c r="D82" s="64"/>
      <c r="E82" s="64"/>
      <c r="F82" s="64"/>
      <c r="G82" s="64"/>
      <c r="H82" s="64"/>
      <c r="I82" s="64"/>
      <c r="J82" s="64"/>
      <c r="K82" s="64"/>
      <c r="L82" s="146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24.96" customHeight="1">
      <c r="A83" s="40"/>
      <c r="B83" s="41"/>
      <c r="C83" s="25" t="s">
        <v>183</v>
      </c>
      <c r="D83" s="42"/>
      <c r="E83" s="42"/>
      <c r="F83" s="42"/>
      <c r="G83" s="42"/>
      <c r="H83" s="42"/>
      <c r="I83" s="42"/>
      <c r="J83" s="42"/>
      <c r="K83" s="42"/>
      <c r="L83" s="146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6.96" customHeight="1">
      <c r="A84" s="40"/>
      <c r="B84" s="41"/>
      <c r="C84" s="42"/>
      <c r="D84" s="42"/>
      <c r="E84" s="42"/>
      <c r="F84" s="42"/>
      <c r="G84" s="42"/>
      <c r="H84" s="42"/>
      <c r="I84" s="42"/>
      <c r="J84" s="42"/>
      <c r="K84" s="42"/>
      <c r="L84" s="146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2" customHeight="1">
      <c r="A85" s="40"/>
      <c r="B85" s="41"/>
      <c r="C85" s="34" t="s">
        <v>16</v>
      </c>
      <c r="D85" s="42"/>
      <c r="E85" s="42"/>
      <c r="F85" s="42"/>
      <c r="G85" s="42"/>
      <c r="H85" s="42"/>
      <c r="I85" s="42"/>
      <c r="J85" s="42"/>
      <c r="K85" s="42"/>
      <c r="L85" s="146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16.5" customHeight="1">
      <c r="A86" s="40"/>
      <c r="B86" s="41"/>
      <c r="C86" s="42"/>
      <c r="D86" s="42"/>
      <c r="E86" s="171" t="str">
        <f>E7</f>
        <v>ZŠ Veltrusy - výstavba odborných učeben</v>
      </c>
      <c r="F86" s="34"/>
      <c r="G86" s="34"/>
      <c r="H86" s="34"/>
      <c r="I86" s="42"/>
      <c r="J86" s="42"/>
      <c r="K86" s="42"/>
      <c r="L86" s="146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1" customFormat="1" ht="12" customHeight="1">
      <c r="B87" s="23"/>
      <c r="C87" s="34" t="s">
        <v>149</v>
      </c>
      <c r="D87" s="24"/>
      <c r="E87" s="24"/>
      <c r="F87" s="24"/>
      <c r="G87" s="24"/>
      <c r="H87" s="24"/>
      <c r="I87" s="24"/>
      <c r="J87" s="24"/>
      <c r="K87" s="24"/>
      <c r="L87" s="22"/>
    </row>
    <row r="88" s="2" customFormat="1" ht="16.5" customHeight="1">
      <c r="A88" s="40"/>
      <c r="B88" s="41"/>
      <c r="C88" s="42"/>
      <c r="D88" s="42"/>
      <c r="E88" s="171" t="s">
        <v>4940</v>
      </c>
      <c r="F88" s="42"/>
      <c r="G88" s="42"/>
      <c r="H88" s="42"/>
      <c r="I88" s="42"/>
      <c r="J88" s="42"/>
      <c r="K88" s="42"/>
      <c r="L88" s="146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12" customHeight="1">
      <c r="A89" s="40"/>
      <c r="B89" s="41"/>
      <c r="C89" s="34" t="s">
        <v>151</v>
      </c>
      <c r="D89" s="42"/>
      <c r="E89" s="42"/>
      <c r="F89" s="42"/>
      <c r="G89" s="42"/>
      <c r="H89" s="42"/>
      <c r="I89" s="42"/>
      <c r="J89" s="42"/>
      <c r="K89" s="42"/>
      <c r="L89" s="146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30" customHeight="1">
      <c r="A90" s="40"/>
      <c r="B90" s="41"/>
      <c r="C90" s="42"/>
      <c r="D90" s="42"/>
      <c r="E90" s="71" t="str">
        <f>E11</f>
        <v>SO 05.2 - Areálové rozvody dešťové kanalizace, retenčně-vsakovací zařízení</v>
      </c>
      <c r="F90" s="42"/>
      <c r="G90" s="42"/>
      <c r="H90" s="42"/>
      <c r="I90" s="42"/>
      <c r="J90" s="42"/>
      <c r="K90" s="42"/>
      <c r="L90" s="146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6.96" customHeight="1">
      <c r="A91" s="40"/>
      <c r="B91" s="41"/>
      <c r="C91" s="42"/>
      <c r="D91" s="42"/>
      <c r="E91" s="42"/>
      <c r="F91" s="42"/>
      <c r="G91" s="42"/>
      <c r="H91" s="42"/>
      <c r="I91" s="42"/>
      <c r="J91" s="42"/>
      <c r="K91" s="42"/>
      <c r="L91" s="146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12" customHeight="1">
      <c r="A92" s="40"/>
      <c r="B92" s="41"/>
      <c r="C92" s="34" t="s">
        <v>21</v>
      </c>
      <c r="D92" s="42"/>
      <c r="E92" s="42"/>
      <c r="F92" s="29" t="str">
        <f>F14</f>
        <v>Veltrusy</v>
      </c>
      <c r="G92" s="42"/>
      <c r="H92" s="42"/>
      <c r="I92" s="34" t="s">
        <v>23</v>
      </c>
      <c r="J92" s="74" t="str">
        <f>IF(J14="","",J14)</f>
        <v>16. 4. 2024</v>
      </c>
      <c r="K92" s="42"/>
      <c r="L92" s="146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6.96" customHeight="1">
      <c r="A93" s="40"/>
      <c r="B93" s="41"/>
      <c r="C93" s="42"/>
      <c r="D93" s="42"/>
      <c r="E93" s="42"/>
      <c r="F93" s="42"/>
      <c r="G93" s="42"/>
      <c r="H93" s="42"/>
      <c r="I93" s="42"/>
      <c r="J93" s="42"/>
      <c r="K93" s="42"/>
      <c r="L93" s="146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2" customFormat="1" ht="15.15" customHeight="1">
      <c r="A94" s="40"/>
      <c r="B94" s="41"/>
      <c r="C94" s="34" t="s">
        <v>25</v>
      </c>
      <c r="D94" s="42"/>
      <c r="E94" s="42"/>
      <c r="F94" s="29" t="str">
        <f>E17</f>
        <v>Město Veltrusy</v>
      </c>
      <c r="G94" s="42"/>
      <c r="H94" s="42"/>
      <c r="I94" s="34" t="s">
        <v>32</v>
      </c>
      <c r="J94" s="38" t="str">
        <f>E23</f>
        <v>REMIUMA</v>
      </c>
      <c r="K94" s="42"/>
      <c r="L94" s="146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="2" customFormat="1" ht="15.15" customHeight="1">
      <c r="A95" s="40"/>
      <c r="B95" s="41"/>
      <c r="C95" s="34" t="s">
        <v>30</v>
      </c>
      <c r="D95" s="42"/>
      <c r="E95" s="42"/>
      <c r="F95" s="29" t="str">
        <f>IF(E20="","",E20)</f>
        <v>Vyplň údaj</v>
      </c>
      <c r="G95" s="42"/>
      <c r="H95" s="42"/>
      <c r="I95" s="34" t="s">
        <v>36</v>
      </c>
      <c r="J95" s="38" t="str">
        <f>E26</f>
        <v>REMIUMA</v>
      </c>
      <c r="K95" s="42"/>
      <c r="L95" s="146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="2" customFormat="1" ht="10.32" customHeight="1">
      <c r="A96" s="40"/>
      <c r="B96" s="41"/>
      <c r="C96" s="42"/>
      <c r="D96" s="42"/>
      <c r="E96" s="42"/>
      <c r="F96" s="42"/>
      <c r="G96" s="42"/>
      <c r="H96" s="42"/>
      <c r="I96" s="42"/>
      <c r="J96" s="42"/>
      <c r="K96" s="42"/>
      <c r="L96" s="146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="11" customFormat="1" ht="29.28" customHeight="1">
      <c r="A97" s="187"/>
      <c r="B97" s="188"/>
      <c r="C97" s="189" t="s">
        <v>184</v>
      </c>
      <c r="D97" s="190" t="s">
        <v>58</v>
      </c>
      <c r="E97" s="190" t="s">
        <v>54</v>
      </c>
      <c r="F97" s="190" t="s">
        <v>55</v>
      </c>
      <c r="G97" s="190" t="s">
        <v>185</v>
      </c>
      <c r="H97" s="190" t="s">
        <v>186</v>
      </c>
      <c r="I97" s="190" t="s">
        <v>187</v>
      </c>
      <c r="J97" s="190" t="s">
        <v>155</v>
      </c>
      <c r="K97" s="191" t="s">
        <v>188</v>
      </c>
      <c r="L97" s="192"/>
      <c r="M97" s="94" t="s">
        <v>19</v>
      </c>
      <c r="N97" s="95" t="s">
        <v>43</v>
      </c>
      <c r="O97" s="95" t="s">
        <v>189</v>
      </c>
      <c r="P97" s="95" t="s">
        <v>190</v>
      </c>
      <c r="Q97" s="95" t="s">
        <v>191</v>
      </c>
      <c r="R97" s="95" t="s">
        <v>192</v>
      </c>
      <c r="S97" s="95" t="s">
        <v>193</v>
      </c>
      <c r="T97" s="96" t="s">
        <v>194</v>
      </c>
      <c r="U97" s="187"/>
      <c r="V97" s="187"/>
      <c r="W97" s="187"/>
      <c r="X97" s="187"/>
      <c r="Y97" s="187"/>
      <c r="Z97" s="187"/>
      <c r="AA97" s="187"/>
      <c r="AB97" s="187"/>
      <c r="AC97" s="187"/>
      <c r="AD97" s="187"/>
      <c r="AE97" s="187"/>
    </row>
    <row r="98" s="2" customFormat="1" ht="22.8" customHeight="1">
      <c r="A98" s="40"/>
      <c r="B98" s="41"/>
      <c r="C98" s="101" t="s">
        <v>195</v>
      </c>
      <c r="D98" s="42"/>
      <c r="E98" s="42"/>
      <c r="F98" s="42"/>
      <c r="G98" s="42"/>
      <c r="H98" s="42"/>
      <c r="I98" s="42"/>
      <c r="J98" s="193">
        <f>BK98</f>
        <v>0</v>
      </c>
      <c r="K98" s="42"/>
      <c r="L98" s="46"/>
      <c r="M98" s="97"/>
      <c r="N98" s="194"/>
      <c r="O98" s="98"/>
      <c r="P98" s="195">
        <f>P99+P105+P107+P122+P124+P142+P150+P163+P168+P170+P180+P182</f>
        <v>0</v>
      </c>
      <c r="Q98" s="98"/>
      <c r="R98" s="195">
        <f>R99+R105+R107+R122+R124+R142+R150+R163+R168+R170+R180+R182</f>
        <v>587.35762969999996</v>
      </c>
      <c r="S98" s="98"/>
      <c r="T98" s="196">
        <f>T99+T105+T107+T122+T124+T142+T150+T163+T168+T170+T180+T182</f>
        <v>0</v>
      </c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T98" s="19" t="s">
        <v>72</v>
      </c>
      <c r="AU98" s="19" t="s">
        <v>156</v>
      </c>
      <c r="BK98" s="197">
        <f>BK99+BK105+BK107+BK122+BK124+BK142+BK150+BK163+BK168+BK170+BK180+BK182</f>
        <v>0</v>
      </c>
    </row>
    <row r="99" s="12" customFormat="1" ht="25.92" customHeight="1">
      <c r="A99" s="12"/>
      <c r="B99" s="198"/>
      <c r="C99" s="199"/>
      <c r="D99" s="200" t="s">
        <v>72</v>
      </c>
      <c r="E99" s="201" t="s">
        <v>1031</v>
      </c>
      <c r="F99" s="201" t="s">
        <v>4541</v>
      </c>
      <c r="G99" s="199"/>
      <c r="H99" s="199"/>
      <c r="I99" s="202"/>
      <c r="J99" s="203">
        <f>BK99</f>
        <v>0</v>
      </c>
      <c r="K99" s="199"/>
      <c r="L99" s="204"/>
      <c r="M99" s="205"/>
      <c r="N99" s="206"/>
      <c r="O99" s="206"/>
      <c r="P99" s="207">
        <f>SUM(P100:P104)</f>
        <v>0</v>
      </c>
      <c r="Q99" s="206"/>
      <c r="R99" s="207">
        <f>SUM(R100:R104)</f>
        <v>0</v>
      </c>
      <c r="S99" s="206"/>
      <c r="T99" s="208">
        <f>SUM(T100:T104)</f>
        <v>0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09" t="s">
        <v>80</v>
      </c>
      <c r="AT99" s="210" t="s">
        <v>72</v>
      </c>
      <c r="AU99" s="210" t="s">
        <v>73</v>
      </c>
      <c r="AY99" s="209" t="s">
        <v>198</v>
      </c>
      <c r="BK99" s="211">
        <f>SUM(BK100:BK104)</f>
        <v>0</v>
      </c>
    </row>
    <row r="100" s="2" customFormat="1" ht="24.15" customHeight="1">
      <c r="A100" s="40"/>
      <c r="B100" s="41"/>
      <c r="C100" s="214" t="s">
        <v>80</v>
      </c>
      <c r="D100" s="214" t="s">
        <v>200</v>
      </c>
      <c r="E100" s="215" t="s">
        <v>4542</v>
      </c>
      <c r="F100" s="216" t="s">
        <v>4946</v>
      </c>
      <c r="G100" s="217" t="s">
        <v>4627</v>
      </c>
      <c r="H100" s="218">
        <v>1</v>
      </c>
      <c r="I100" s="219"/>
      <c r="J100" s="220">
        <f>ROUND(I100*H100,2)</f>
        <v>0</v>
      </c>
      <c r="K100" s="216" t="s">
        <v>19</v>
      </c>
      <c r="L100" s="46"/>
      <c r="M100" s="221" t="s">
        <v>19</v>
      </c>
      <c r="N100" s="222" t="s">
        <v>44</v>
      </c>
      <c r="O100" s="86"/>
      <c r="P100" s="223">
        <f>O100*H100</f>
        <v>0</v>
      </c>
      <c r="Q100" s="223">
        <v>0</v>
      </c>
      <c r="R100" s="223">
        <f>Q100*H100</f>
        <v>0</v>
      </c>
      <c r="S100" s="223">
        <v>0</v>
      </c>
      <c r="T100" s="224">
        <f>S100*H100</f>
        <v>0</v>
      </c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R100" s="225" t="s">
        <v>205</v>
      </c>
      <c r="AT100" s="225" t="s">
        <v>200</v>
      </c>
      <c r="AU100" s="225" t="s">
        <v>80</v>
      </c>
      <c r="AY100" s="19" t="s">
        <v>198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9" t="s">
        <v>80</v>
      </c>
      <c r="BK100" s="226">
        <f>ROUND(I100*H100,2)</f>
        <v>0</v>
      </c>
      <c r="BL100" s="19" t="s">
        <v>205</v>
      </c>
      <c r="BM100" s="225" t="s">
        <v>82</v>
      </c>
    </row>
    <row r="101" s="2" customFormat="1" ht="24.15" customHeight="1">
      <c r="A101" s="40"/>
      <c r="B101" s="41"/>
      <c r="C101" s="214" t="s">
        <v>82</v>
      </c>
      <c r="D101" s="214" t="s">
        <v>200</v>
      </c>
      <c r="E101" s="215" t="s">
        <v>4544</v>
      </c>
      <c r="F101" s="216" t="s">
        <v>4947</v>
      </c>
      <c r="G101" s="217" t="s">
        <v>4627</v>
      </c>
      <c r="H101" s="218">
        <v>1</v>
      </c>
      <c r="I101" s="219"/>
      <c r="J101" s="220">
        <f>ROUND(I101*H101,2)</f>
        <v>0</v>
      </c>
      <c r="K101" s="216" t="s">
        <v>19</v>
      </c>
      <c r="L101" s="46"/>
      <c r="M101" s="221" t="s">
        <v>19</v>
      </c>
      <c r="N101" s="222" t="s">
        <v>44</v>
      </c>
      <c r="O101" s="86"/>
      <c r="P101" s="223">
        <f>O101*H101</f>
        <v>0</v>
      </c>
      <c r="Q101" s="223">
        <v>0</v>
      </c>
      <c r="R101" s="223">
        <f>Q101*H101</f>
        <v>0</v>
      </c>
      <c r="S101" s="223">
        <v>0</v>
      </c>
      <c r="T101" s="224">
        <f>S101*H101</f>
        <v>0</v>
      </c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R101" s="225" t="s">
        <v>205</v>
      </c>
      <c r="AT101" s="225" t="s">
        <v>200</v>
      </c>
      <c r="AU101" s="225" t="s">
        <v>80</v>
      </c>
      <c r="AY101" s="19" t="s">
        <v>198</v>
      </c>
      <c r="BE101" s="226">
        <f>IF(N101="základní",J101,0)</f>
        <v>0</v>
      </c>
      <c r="BF101" s="226">
        <f>IF(N101="snížená",J101,0)</f>
        <v>0</v>
      </c>
      <c r="BG101" s="226">
        <f>IF(N101="zákl. přenesená",J101,0)</f>
        <v>0</v>
      </c>
      <c r="BH101" s="226">
        <f>IF(N101="sníž. přenesená",J101,0)</f>
        <v>0</v>
      </c>
      <c r="BI101" s="226">
        <f>IF(N101="nulová",J101,0)</f>
        <v>0</v>
      </c>
      <c r="BJ101" s="19" t="s">
        <v>80</v>
      </c>
      <c r="BK101" s="226">
        <f>ROUND(I101*H101,2)</f>
        <v>0</v>
      </c>
      <c r="BL101" s="19" t="s">
        <v>205</v>
      </c>
      <c r="BM101" s="225" t="s">
        <v>205</v>
      </c>
    </row>
    <row r="102" s="2" customFormat="1" ht="24.15" customHeight="1">
      <c r="A102" s="40"/>
      <c r="B102" s="41"/>
      <c r="C102" s="214" t="s">
        <v>213</v>
      </c>
      <c r="D102" s="214" t="s">
        <v>200</v>
      </c>
      <c r="E102" s="215" t="s">
        <v>4547</v>
      </c>
      <c r="F102" s="216" t="s">
        <v>4948</v>
      </c>
      <c r="G102" s="217" t="s">
        <v>4627</v>
      </c>
      <c r="H102" s="218">
        <v>1</v>
      </c>
      <c r="I102" s="219"/>
      <c r="J102" s="220">
        <f>ROUND(I102*H102,2)</f>
        <v>0</v>
      </c>
      <c r="K102" s="216" t="s">
        <v>19</v>
      </c>
      <c r="L102" s="46"/>
      <c r="M102" s="221" t="s">
        <v>19</v>
      </c>
      <c r="N102" s="222" t="s">
        <v>44</v>
      </c>
      <c r="O102" s="86"/>
      <c r="P102" s="223">
        <f>O102*H102</f>
        <v>0</v>
      </c>
      <c r="Q102" s="223">
        <v>0</v>
      </c>
      <c r="R102" s="223">
        <f>Q102*H102</f>
        <v>0</v>
      </c>
      <c r="S102" s="223">
        <v>0</v>
      </c>
      <c r="T102" s="224">
        <f>S102*H102</f>
        <v>0</v>
      </c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R102" s="225" t="s">
        <v>205</v>
      </c>
      <c r="AT102" s="225" t="s">
        <v>200</v>
      </c>
      <c r="AU102" s="225" t="s">
        <v>80</v>
      </c>
      <c r="AY102" s="19" t="s">
        <v>198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9" t="s">
        <v>80</v>
      </c>
      <c r="BK102" s="226">
        <f>ROUND(I102*H102,2)</f>
        <v>0</v>
      </c>
      <c r="BL102" s="19" t="s">
        <v>205</v>
      </c>
      <c r="BM102" s="225" t="s">
        <v>234</v>
      </c>
    </row>
    <row r="103" s="2" customFormat="1" ht="21.75" customHeight="1">
      <c r="A103" s="40"/>
      <c r="B103" s="41"/>
      <c r="C103" s="214" t="s">
        <v>205</v>
      </c>
      <c r="D103" s="214" t="s">
        <v>200</v>
      </c>
      <c r="E103" s="215" t="s">
        <v>4949</v>
      </c>
      <c r="F103" s="216" t="s">
        <v>4950</v>
      </c>
      <c r="G103" s="217" t="s">
        <v>4951</v>
      </c>
      <c r="H103" s="218">
        <v>240</v>
      </c>
      <c r="I103" s="219"/>
      <c r="J103" s="220">
        <f>ROUND(I103*H103,2)</f>
        <v>0</v>
      </c>
      <c r="K103" s="216" t="s">
        <v>19</v>
      </c>
      <c r="L103" s="46"/>
      <c r="M103" s="221" t="s">
        <v>19</v>
      </c>
      <c r="N103" s="222" t="s">
        <v>44</v>
      </c>
      <c r="O103" s="86"/>
      <c r="P103" s="223">
        <f>O103*H103</f>
        <v>0</v>
      </c>
      <c r="Q103" s="223">
        <v>0</v>
      </c>
      <c r="R103" s="223">
        <f>Q103*H103</f>
        <v>0</v>
      </c>
      <c r="S103" s="223">
        <v>0</v>
      </c>
      <c r="T103" s="224">
        <f>S103*H103</f>
        <v>0</v>
      </c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R103" s="225" t="s">
        <v>205</v>
      </c>
      <c r="AT103" s="225" t="s">
        <v>200</v>
      </c>
      <c r="AU103" s="225" t="s">
        <v>80</v>
      </c>
      <c r="AY103" s="19" t="s">
        <v>198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9" t="s">
        <v>80</v>
      </c>
      <c r="BK103" s="226">
        <f>ROUND(I103*H103,2)</f>
        <v>0</v>
      </c>
      <c r="BL103" s="19" t="s">
        <v>205</v>
      </c>
      <c r="BM103" s="225" t="s">
        <v>247</v>
      </c>
    </row>
    <row r="104" s="2" customFormat="1" ht="21.75" customHeight="1">
      <c r="A104" s="40"/>
      <c r="B104" s="41"/>
      <c r="C104" s="214" t="s">
        <v>224</v>
      </c>
      <c r="D104" s="214" t="s">
        <v>200</v>
      </c>
      <c r="E104" s="215" t="s">
        <v>4952</v>
      </c>
      <c r="F104" s="216" t="s">
        <v>4953</v>
      </c>
      <c r="G104" s="217" t="s">
        <v>4954</v>
      </c>
      <c r="H104" s="218">
        <v>20</v>
      </c>
      <c r="I104" s="219"/>
      <c r="J104" s="220">
        <f>ROUND(I104*H104,2)</f>
        <v>0</v>
      </c>
      <c r="K104" s="216" t="s">
        <v>19</v>
      </c>
      <c r="L104" s="46"/>
      <c r="M104" s="221" t="s">
        <v>19</v>
      </c>
      <c r="N104" s="222" t="s">
        <v>44</v>
      </c>
      <c r="O104" s="86"/>
      <c r="P104" s="223">
        <f>O104*H104</f>
        <v>0</v>
      </c>
      <c r="Q104" s="223">
        <v>0</v>
      </c>
      <c r="R104" s="223">
        <f>Q104*H104</f>
        <v>0</v>
      </c>
      <c r="S104" s="223">
        <v>0</v>
      </c>
      <c r="T104" s="224">
        <f>S104*H104</f>
        <v>0</v>
      </c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R104" s="225" t="s">
        <v>205</v>
      </c>
      <c r="AT104" s="225" t="s">
        <v>200</v>
      </c>
      <c r="AU104" s="225" t="s">
        <v>80</v>
      </c>
      <c r="AY104" s="19" t="s">
        <v>198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9" t="s">
        <v>80</v>
      </c>
      <c r="BK104" s="226">
        <f>ROUND(I104*H104,2)</f>
        <v>0</v>
      </c>
      <c r="BL104" s="19" t="s">
        <v>205</v>
      </c>
      <c r="BM104" s="225" t="s">
        <v>261</v>
      </c>
    </row>
    <row r="105" s="12" customFormat="1" ht="25.92" customHeight="1">
      <c r="A105" s="12"/>
      <c r="B105" s="198"/>
      <c r="C105" s="199"/>
      <c r="D105" s="200" t="s">
        <v>72</v>
      </c>
      <c r="E105" s="201" t="s">
        <v>269</v>
      </c>
      <c r="F105" s="201" t="s">
        <v>5003</v>
      </c>
      <c r="G105" s="199"/>
      <c r="H105" s="199"/>
      <c r="I105" s="202"/>
      <c r="J105" s="203">
        <f>BK105</f>
        <v>0</v>
      </c>
      <c r="K105" s="199"/>
      <c r="L105" s="204"/>
      <c r="M105" s="205"/>
      <c r="N105" s="206"/>
      <c r="O105" s="206"/>
      <c r="P105" s="207">
        <f>P106</f>
        <v>0</v>
      </c>
      <c r="Q105" s="206"/>
      <c r="R105" s="207">
        <f>R106</f>
        <v>0</v>
      </c>
      <c r="S105" s="206"/>
      <c r="T105" s="208">
        <f>T106</f>
        <v>0</v>
      </c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R105" s="209" t="s">
        <v>80</v>
      </c>
      <c r="AT105" s="210" t="s">
        <v>72</v>
      </c>
      <c r="AU105" s="210" t="s">
        <v>73</v>
      </c>
      <c r="AY105" s="209" t="s">
        <v>198</v>
      </c>
      <c r="BK105" s="211">
        <f>BK106</f>
        <v>0</v>
      </c>
    </row>
    <row r="106" s="2" customFormat="1" ht="16.5" customHeight="1">
      <c r="A106" s="40"/>
      <c r="B106" s="41"/>
      <c r="C106" s="214" t="s">
        <v>234</v>
      </c>
      <c r="D106" s="214" t="s">
        <v>200</v>
      </c>
      <c r="E106" s="215" t="s">
        <v>5004</v>
      </c>
      <c r="F106" s="216" t="s">
        <v>5005</v>
      </c>
      <c r="G106" s="217" t="s">
        <v>5006</v>
      </c>
      <c r="H106" s="218">
        <v>0.0089999999999999993</v>
      </c>
      <c r="I106" s="219"/>
      <c r="J106" s="220">
        <f>ROUND(I106*H106,2)</f>
        <v>0</v>
      </c>
      <c r="K106" s="216" t="s">
        <v>19</v>
      </c>
      <c r="L106" s="46"/>
      <c r="M106" s="221" t="s">
        <v>19</v>
      </c>
      <c r="N106" s="222" t="s">
        <v>44</v>
      </c>
      <c r="O106" s="86"/>
      <c r="P106" s="223">
        <f>O106*H106</f>
        <v>0</v>
      </c>
      <c r="Q106" s="223">
        <v>0</v>
      </c>
      <c r="R106" s="223">
        <f>Q106*H106</f>
        <v>0</v>
      </c>
      <c r="S106" s="223">
        <v>0</v>
      </c>
      <c r="T106" s="224">
        <f>S106*H106</f>
        <v>0</v>
      </c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R106" s="225" t="s">
        <v>205</v>
      </c>
      <c r="AT106" s="225" t="s">
        <v>200</v>
      </c>
      <c r="AU106" s="225" t="s">
        <v>80</v>
      </c>
      <c r="AY106" s="19" t="s">
        <v>198</v>
      </c>
      <c r="BE106" s="226">
        <f>IF(N106="základní",J106,0)</f>
        <v>0</v>
      </c>
      <c r="BF106" s="226">
        <f>IF(N106="snížená",J106,0)</f>
        <v>0</v>
      </c>
      <c r="BG106" s="226">
        <f>IF(N106="zákl. přenesená",J106,0)</f>
        <v>0</v>
      </c>
      <c r="BH106" s="226">
        <f>IF(N106="sníž. přenesená",J106,0)</f>
        <v>0</v>
      </c>
      <c r="BI106" s="226">
        <f>IF(N106="nulová",J106,0)</f>
        <v>0</v>
      </c>
      <c r="BJ106" s="19" t="s">
        <v>80</v>
      </c>
      <c r="BK106" s="226">
        <f>ROUND(I106*H106,2)</f>
        <v>0</v>
      </c>
      <c r="BL106" s="19" t="s">
        <v>205</v>
      </c>
      <c r="BM106" s="225" t="s">
        <v>279</v>
      </c>
    </row>
    <row r="107" s="12" customFormat="1" ht="25.92" customHeight="1">
      <c r="A107" s="12"/>
      <c r="B107" s="198"/>
      <c r="C107" s="199"/>
      <c r="D107" s="200" t="s">
        <v>72</v>
      </c>
      <c r="E107" s="201" t="s">
        <v>285</v>
      </c>
      <c r="F107" s="201" t="s">
        <v>4549</v>
      </c>
      <c r="G107" s="199"/>
      <c r="H107" s="199"/>
      <c r="I107" s="202"/>
      <c r="J107" s="203">
        <f>BK107</f>
        <v>0</v>
      </c>
      <c r="K107" s="199"/>
      <c r="L107" s="204"/>
      <c r="M107" s="205"/>
      <c r="N107" s="206"/>
      <c r="O107" s="206"/>
      <c r="P107" s="207">
        <f>SUM(P108:P121)</f>
        <v>0</v>
      </c>
      <c r="Q107" s="206"/>
      <c r="R107" s="207">
        <f>SUM(R108:R121)</f>
        <v>0.60882120000000006</v>
      </c>
      <c r="S107" s="206"/>
      <c r="T107" s="208">
        <f>SUM(T108:T121)</f>
        <v>0</v>
      </c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R107" s="209" t="s">
        <v>80</v>
      </c>
      <c r="AT107" s="210" t="s">
        <v>72</v>
      </c>
      <c r="AU107" s="210" t="s">
        <v>73</v>
      </c>
      <c r="AY107" s="209" t="s">
        <v>198</v>
      </c>
      <c r="BK107" s="211">
        <f>SUM(BK108:BK121)</f>
        <v>0</v>
      </c>
    </row>
    <row r="108" s="2" customFormat="1" ht="21.75" customHeight="1">
      <c r="A108" s="40"/>
      <c r="B108" s="41"/>
      <c r="C108" s="214" t="s">
        <v>242</v>
      </c>
      <c r="D108" s="214" t="s">
        <v>200</v>
      </c>
      <c r="E108" s="215" t="s">
        <v>4550</v>
      </c>
      <c r="F108" s="216" t="s">
        <v>4551</v>
      </c>
      <c r="G108" s="217" t="s">
        <v>227</v>
      </c>
      <c r="H108" s="218">
        <v>224.00999999999999</v>
      </c>
      <c r="I108" s="219"/>
      <c r="J108" s="220">
        <f>ROUND(I108*H108,2)</f>
        <v>0</v>
      </c>
      <c r="K108" s="216" t="s">
        <v>19</v>
      </c>
      <c r="L108" s="46"/>
      <c r="M108" s="221" t="s">
        <v>19</v>
      </c>
      <c r="N108" s="222" t="s">
        <v>44</v>
      </c>
      <c r="O108" s="86"/>
      <c r="P108" s="223">
        <f>O108*H108</f>
        <v>0</v>
      </c>
      <c r="Q108" s="223">
        <v>0.0023500000000000001</v>
      </c>
      <c r="R108" s="223">
        <f>Q108*H108</f>
        <v>0.52642350000000004</v>
      </c>
      <c r="S108" s="223">
        <v>0</v>
      </c>
      <c r="T108" s="224">
        <f>S108*H108</f>
        <v>0</v>
      </c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R108" s="225" t="s">
        <v>205</v>
      </c>
      <c r="AT108" s="225" t="s">
        <v>200</v>
      </c>
      <c r="AU108" s="225" t="s">
        <v>80</v>
      </c>
      <c r="AY108" s="19" t="s">
        <v>198</v>
      </c>
      <c r="BE108" s="226">
        <f>IF(N108="základní",J108,0)</f>
        <v>0</v>
      </c>
      <c r="BF108" s="226">
        <f>IF(N108="snížená",J108,0)</f>
        <v>0</v>
      </c>
      <c r="BG108" s="226">
        <f>IF(N108="zákl. přenesená",J108,0)</f>
        <v>0</v>
      </c>
      <c r="BH108" s="226">
        <f>IF(N108="sníž. přenesená",J108,0)</f>
        <v>0</v>
      </c>
      <c r="BI108" s="226">
        <f>IF(N108="nulová",J108,0)</f>
        <v>0</v>
      </c>
      <c r="BJ108" s="19" t="s">
        <v>80</v>
      </c>
      <c r="BK108" s="226">
        <f>ROUND(I108*H108,2)</f>
        <v>0</v>
      </c>
      <c r="BL108" s="19" t="s">
        <v>205</v>
      </c>
      <c r="BM108" s="225" t="s">
        <v>293</v>
      </c>
    </row>
    <row r="109" s="13" customFormat="1">
      <c r="A109" s="13"/>
      <c r="B109" s="232"/>
      <c r="C109" s="233"/>
      <c r="D109" s="234" t="s">
        <v>218</v>
      </c>
      <c r="E109" s="235" t="s">
        <v>19</v>
      </c>
      <c r="F109" s="236" t="s">
        <v>5069</v>
      </c>
      <c r="G109" s="233"/>
      <c r="H109" s="237">
        <v>224.00999999999999</v>
      </c>
      <c r="I109" s="238"/>
      <c r="J109" s="233"/>
      <c r="K109" s="233"/>
      <c r="L109" s="239"/>
      <c r="M109" s="240"/>
      <c r="N109" s="241"/>
      <c r="O109" s="241"/>
      <c r="P109" s="241"/>
      <c r="Q109" s="241"/>
      <c r="R109" s="241"/>
      <c r="S109" s="241"/>
      <c r="T109" s="242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3" t="s">
        <v>218</v>
      </c>
      <c r="AU109" s="243" t="s">
        <v>80</v>
      </c>
      <c r="AV109" s="13" t="s">
        <v>82</v>
      </c>
      <c r="AW109" s="13" t="s">
        <v>35</v>
      </c>
      <c r="AX109" s="13" t="s">
        <v>73</v>
      </c>
      <c r="AY109" s="243" t="s">
        <v>198</v>
      </c>
    </row>
    <row r="110" s="14" customFormat="1">
      <c r="A110" s="14"/>
      <c r="B110" s="244"/>
      <c r="C110" s="245"/>
      <c r="D110" s="234" t="s">
        <v>218</v>
      </c>
      <c r="E110" s="246" t="s">
        <v>19</v>
      </c>
      <c r="F110" s="247" t="s">
        <v>233</v>
      </c>
      <c r="G110" s="245"/>
      <c r="H110" s="248">
        <v>224.00999999999999</v>
      </c>
      <c r="I110" s="249"/>
      <c r="J110" s="245"/>
      <c r="K110" s="245"/>
      <c r="L110" s="250"/>
      <c r="M110" s="251"/>
      <c r="N110" s="252"/>
      <c r="O110" s="252"/>
      <c r="P110" s="252"/>
      <c r="Q110" s="252"/>
      <c r="R110" s="252"/>
      <c r="S110" s="252"/>
      <c r="T110" s="253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T110" s="254" t="s">
        <v>218</v>
      </c>
      <c r="AU110" s="254" t="s">
        <v>80</v>
      </c>
      <c r="AV110" s="14" t="s">
        <v>205</v>
      </c>
      <c r="AW110" s="14" t="s">
        <v>35</v>
      </c>
      <c r="AX110" s="14" t="s">
        <v>80</v>
      </c>
      <c r="AY110" s="254" t="s">
        <v>198</v>
      </c>
    </row>
    <row r="111" s="2" customFormat="1" ht="16.5" customHeight="1">
      <c r="A111" s="40"/>
      <c r="B111" s="41"/>
      <c r="C111" s="214" t="s">
        <v>247</v>
      </c>
      <c r="D111" s="214" t="s">
        <v>200</v>
      </c>
      <c r="E111" s="215" t="s">
        <v>4912</v>
      </c>
      <c r="F111" s="216" t="s">
        <v>4913</v>
      </c>
      <c r="G111" s="217" t="s">
        <v>227</v>
      </c>
      <c r="H111" s="218">
        <v>130.78999999999999</v>
      </c>
      <c r="I111" s="219"/>
      <c r="J111" s="220">
        <f>ROUND(I111*H111,2)</f>
        <v>0</v>
      </c>
      <c r="K111" s="216" t="s">
        <v>19</v>
      </c>
      <c r="L111" s="46"/>
      <c r="M111" s="221" t="s">
        <v>19</v>
      </c>
      <c r="N111" s="222" t="s">
        <v>44</v>
      </c>
      <c r="O111" s="86"/>
      <c r="P111" s="223">
        <f>O111*H111</f>
        <v>0</v>
      </c>
      <c r="Q111" s="223">
        <v>0.00063000000000000003</v>
      </c>
      <c r="R111" s="223">
        <f>Q111*H111</f>
        <v>0.082397700000000004</v>
      </c>
      <c r="S111" s="223">
        <v>0</v>
      </c>
      <c r="T111" s="224">
        <f>S111*H111</f>
        <v>0</v>
      </c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R111" s="225" t="s">
        <v>205</v>
      </c>
      <c r="AT111" s="225" t="s">
        <v>200</v>
      </c>
      <c r="AU111" s="225" t="s">
        <v>80</v>
      </c>
      <c r="AY111" s="19" t="s">
        <v>198</v>
      </c>
      <c r="BE111" s="226">
        <f>IF(N111="základní",J111,0)</f>
        <v>0</v>
      </c>
      <c r="BF111" s="226">
        <f>IF(N111="snížená",J111,0)</f>
        <v>0</v>
      </c>
      <c r="BG111" s="226">
        <f>IF(N111="zákl. přenesená",J111,0)</f>
        <v>0</v>
      </c>
      <c r="BH111" s="226">
        <f>IF(N111="sníž. přenesená",J111,0)</f>
        <v>0</v>
      </c>
      <c r="BI111" s="226">
        <f>IF(N111="nulová",J111,0)</f>
        <v>0</v>
      </c>
      <c r="BJ111" s="19" t="s">
        <v>80</v>
      </c>
      <c r="BK111" s="226">
        <f>ROUND(I111*H111,2)</f>
        <v>0</v>
      </c>
      <c r="BL111" s="19" t="s">
        <v>205</v>
      </c>
      <c r="BM111" s="225" t="s">
        <v>302</v>
      </c>
    </row>
    <row r="112" s="13" customFormat="1">
      <c r="A112" s="13"/>
      <c r="B112" s="232"/>
      <c r="C112" s="233"/>
      <c r="D112" s="234" t="s">
        <v>218</v>
      </c>
      <c r="E112" s="235" t="s">
        <v>19</v>
      </c>
      <c r="F112" s="236" t="s">
        <v>5070</v>
      </c>
      <c r="G112" s="233"/>
      <c r="H112" s="237">
        <v>130.78999999999999</v>
      </c>
      <c r="I112" s="238"/>
      <c r="J112" s="233"/>
      <c r="K112" s="233"/>
      <c r="L112" s="239"/>
      <c r="M112" s="240"/>
      <c r="N112" s="241"/>
      <c r="O112" s="241"/>
      <c r="P112" s="241"/>
      <c r="Q112" s="241"/>
      <c r="R112" s="241"/>
      <c r="S112" s="241"/>
      <c r="T112" s="242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3" t="s">
        <v>218</v>
      </c>
      <c r="AU112" s="243" t="s">
        <v>80</v>
      </c>
      <c r="AV112" s="13" t="s">
        <v>82</v>
      </c>
      <c r="AW112" s="13" t="s">
        <v>35</v>
      </c>
      <c r="AX112" s="13" t="s">
        <v>73</v>
      </c>
      <c r="AY112" s="243" t="s">
        <v>198</v>
      </c>
    </row>
    <row r="113" s="14" customFormat="1">
      <c r="A113" s="14"/>
      <c r="B113" s="244"/>
      <c r="C113" s="245"/>
      <c r="D113" s="234" t="s">
        <v>218</v>
      </c>
      <c r="E113" s="246" t="s">
        <v>19</v>
      </c>
      <c r="F113" s="247" t="s">
        <v>233</v>
      </c>
      <c r="G113" s="245"/>
      <c r="H113" s="248">
        <v>130.78999999999999</v>
      </c>
      <c r="I113" s="249"/>
      <c r="J113" s="245"/>
      <c r="K113" s="245"/>
      <c r="L113" s="250"/>
      <c r="M113" s="251"/>
      <c r="N113" s="252"/>
      <c r="O113" s="252"/>
      <c r="P113" s="252"/>
      <c r="Q113" s="252"/>
      <c r="R113" s="252"/>
      <c r="S113" s="252"/>
      <c r="T113" s="253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254" t="s">
        <v>218</v>
      </c>
      <c r="AU113" s="254" t="s">
        <v>80</v>
      </c>
      <c r="AV113" s="14" t="s">
        <v>205</v>
      </c>
      <c r="AW113" s="14" t="s">
        <v>35</v>
      </c>
      <c r="AX113" s="14" t="s">
        <v>80</v>
      </c>
      <c r="AY113" s="254" t="s">
        <v>198</v>
      </c>
    </row>
    <row r="114" s="2" customFormat="1" ht="21.75" customHeight="1">
      <c r="A114" s="40"/>
      <c r="B114" s="41"/>
      <c r="C114" s="214" t="s">
        <v>254</v>
      </c>
      <c r="D114" s="214" t="s">
        <v>200</v>
      </c>
      <c r="E114" s="215" t="s">
        <v>4555</v>
      </c>
      <c r="F114" s="216" t="s">
        <v>4916</v>
      </c>
      <c r="G114" s="217" t="s">
        <v>227</v>
      </c>
      <c r="H114" s="218">
        <v>177.40000000000001</v>
      </c>
      <c r="I114" s="219"/>
      <c r="J114" s="220">
        <f>ROUND(I114*H114,2)</f>
        <v>0</v>
      </c>
      <c r="K114" s="216" t="s">
        <v>19</v>
      </c>
      <c r="L114" s="46"/>
      <c r="M114" s="221" t="s">
        <v>19</v>
      </c>
      <c r="N114" s="222" t="s">
        <v>44</v>
      </c>
      <c r="O114" s="86"/>
      <c r="P114" s="223">
        <f>O114*H114</f>
        <v>0</v>
      </c>
      <c r="Q114" s="223">
        <v>0</v>
      </c>
      <c r="R114" s="223">
        <f>Q114*H114</f>
        <v>0</v>
      </c>
      <c r="S114" s="223">
        <v>0</v>
      </c>
      <c r="T114" s="224">
        <f>S114*H114</f>
        <v>0</v>
      </c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R114" s="225" t="s">
        <v>205</v>
      </c>
      <c r="AT114" s="225" t="s">
        <v>200</v>
      </c>
      <c r="AU114" s="225" t="s">
        <v>80</v>
      </c>
      <c r="AY114" s="19" t="s">
        <v>198</v>
      </c>
      <c r="BE114" s="226">
        <f>IF(N114="základní",J114,0)</f>
        <v>0</v>
      </c>
      <c r="BF114" s="226">
        <f>IF(N114="snížená",J114,0)</f>
        <v>0</v>
      </c>
      <c r="BG114" s="226">
        <f>IF(N114="zákl. přenesená",J114,0)</f>
        <v>0</v>
      </c>
      <c r="BH114" s="226">
        <f>IF(N114="sníž. přenesená",J114,0)</f>
        <v>0</v>
      </c>
      <c r="BI114" s="226">
        <f>IF(N114="nulová",J114,0)</f>
        <v>0</v>
      </c>
      <c r="BJ114" s="19" t="s">
        <v>80</v>
      </c>
      <c r="BK114" s="226">
        <f>ROUND(I114*H114,2)</f>
        <v>0</v>
      </c>
      <c r="BL114" s="19" t="s">
        <v>205</v>
      </c>
      <c r="BM114" s="225" t="s">
        <v>315</v>
      </c>
    </row>
    <row r="115" s="13" customFormat="1">
      <c r="A115" s="13"/>
      <c r="B115" s="232"/>
      <c r="C115" s="233"/>
      <c r="D115" s="234" t="s">
        <v>218</v>
      </c>
      <c r="E115" s="235" t="s">
        <v>19</v>
      </c>
      <c r="F115" s="236" t="s">
        <v>5071</v>
      </c>
      <c r="G115" s="233"/>
      <c r="H115" s="237">
        <v>112.005</v>
      </c>
      <c r="I115" s="238"/>
      <c r="J115" s="233"/>
      <c r="K115" s="233"/>
      <c r="L115" s="239"/>
      <c r="M115" s="240"/>
      <c r="N115" s="241"/>
      <c r="O115" s="241"/>
      <c r="P115" s="241"/>
      <c r="Q115" s="241"/>
      <c r="R115" s="241"/>
      <c r="S115" s="241"/>
      <c r="T115" s="242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3" t="s">
        <v>218</v>
      </c>
      <c r="AU115" s="243" t="s">
        <v>80</v>
      </c>
      <c r="AV115" s="13" t="s">
        <v>82</v>
      </c>
      <c r="AW115" s="13" t="s">
        <v>35</v>
      </c>
      <c r="AX115" s="13" t="s">
        <v>73</v>
      </c>
      <c r="AY115" s="243" t="s">
        <v>198</v>
      </c>
    </row>
    <row r="116" s="13" customFormat="1">
      <c r="A116" s="13"/>
      <c r="B116" s="232"/>
      <c r="C116" s="233"/>
      <c r="D116" s="234" t="s">
        <v>218</v>
      </c>
      <c r="E116" s="235" t="s">
        <v>19</v>
      </c>
      <c r="F116" s="236" t="s">
        <v>5072</v>
      </c>
      <c r="G116" s="233"/>
      <c r="H116" s="237">
        <v>65.394999999999996</v>
      </c>
      <c r="I116" s="238"/>
      <c r="J116" s="233"/>
      <c r="K116" s="233"/>
      <c r="L116" s="239"/>
      <c r="M116" s="240"/>
      <c r="N116" s="241"/>
      <c r="O116" s="241"/>
      <c r="P116" s="241"/>
      <c r="Q116" s="241"/>
      <c r="R116" s="241"/>
      <c r="S116" s="241"/>
      <c r="T116" s="242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3" t="s">
        <v>218</v>
      </c>
      <c r="AU116" s="243" t="s">
        <v>80</v>
      </c>
      <c r="AV116" s="13" t="s">
        <v>82</v>
      </c>
      <c r="AW116" s="13" t="s">
        <v>35</v>
      </c>
      <c r="AX116" s="13" t="s">
        <v>73</v>
      </c>
      <c r="AY116" s="243" t="s">
        <v>198</v>
      </c>
    </row>
    <row r="117" s="14" customFormat="1">
      <c r="A117" s="14"/>
      <c r="B117" s="244"/>
      <c r="C117" s="245"/>
      <c r="D117" s="234" t="s">
        <v>218</v>
      </c>
      <c r="E117" s="246" t="s">
        <v>19</v>
      </c>
      <c r="F117" s="247" t="s">
        <v>233</v>
      </c>
      <c r="G117" s="245"/>
      <c r="H117" s="248">
        <v>177.40000000000001</v>
      </c>
      <c r="I117" s="249"/>
      <c r="J117" s="245"/>
      <c r="K117" s="245"/>
      <c r="L117" s="250"/>
      <c r="M117" s="251"/>
      <c r="N117" s="252"/>
      <c r="O117" s="252"/>
      <c r="P117" s="252"/>
      <c r="Q117" s="252"/>
      <c r="R117" s="252"/>
      <c r="S117" s="252"/>
      <c r="T117" s="253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4" t="s">
        <v>218</v>
      </c>
      <c r="AU117" s="254" t="s">
        <v>80</v>
      </c>
      <c r="AV117" s="14" t="s">
        <v>205</v>
      </c>
      <c r="AW117" s="14" t="s">
        <v>35</v>
      </c>
      <c r="AX117" s="14" t="s">
        <v>80</v>
      </c>
      <c r="AY117" s="254" t="s">
        <v>198</v>
      </c>
    </row>
    <row r="118" s="2" customFormat="1" ht="21.75" customHeight="1">
      <c r="A118" s="40"/>
      <c r="B118" s="41"/>
      <c r="C118" s="214" t="s">
        <v>261</v>
      </c>
      <c r="D118" s="214" t="s">
        <v>200</v>
      </c>
      <c r="E118" s="215" t="s">
        <v>4560</v>
      </c>
      <c r="F118" s="216" t="s">
        <v>4919</v>
      </c>
      <c r="G118" s="217" t="s">
        <v>227</v>
      </c>
      <c r="H118" s="218">
        <v>177.40000000000001</v>
      </c>
      <c r="I118" s="219"/>
      <c r="J118" s="220">
        <f>ROUND(I118*H118,2)</f>
        <v>0</v>
      </c>
      <c r="K118" s="216" t="s">
        <v>19</v>
      </c>
      <c r="L118" s="46"/>
      <c r="M118" s="221" t="s">
        <v>19</v>
      </c>
      <c r="N118" s="222" t="s">
        <v>44</v>
      </c>
      <c r="O118" s="86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4">
        <f>S118*H118</f>
        <v>0</v>
      </c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R118" s="225" t="s">
        <v>205</v>
      </c>
      <c r="AT118" s="225" t="s">
        <v>200</v>
      </c>
      <c r="AU118" s="225" t="s">
        <v>80</v>
      </c>
      <c r="AY118" s="19" t="s">
        <v>198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9" t="s">
        <v>80</v>
      </c>
      <c r="BK118" s="226">
        <f>ROUND(I118*H118,2)</f>
        <v>0</v>
      </c>
      <c r="BL118" s="19" t="s">
        <v>205</v>
      </c>
      <c r="BM118" s="225" t="s">
        <v>327</v>
      </c>
    </row>
    <row r="119" s="13" customFormat="1">
      <c r="A119" s="13"/>
      <c r="B119" s="232"/>
      <c r="C119" s="233"/>
      <c r="D119" s="234" t="s">
        <v>218</v>
      </c>
      <c r="E119" s="235" t="s">
        <v>19</v>
      </c>
      <c r="F119" s="236" t="s">
        <v>5071</v>
      </c>
      <c r="G119" s="233"/>
      <c r="H119" s="237">
        <v>112.005</v>
      </c>
      <c r="I119" s="238"/>
      <c r="J119" s="233"/>
      <c r="K119" s="233"/>
      <c r="L119" s="239"/>
      <c r="M119" s="240"/>
      <c r="N119" s="241"/>
      <c r="O119" s="241"/>
      <c r="P119" s="241"/>
      <c r="Q119" s="241"/>
      <c r="R119" s="241"/>
      <c r="S119" s="241"/>
      <c r="T119" s="242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3" t="s">
        <v>218</v>
      </c>
      <c r="AU119" s="243" t="s">
        <v>80</v>
      </c>
      <c r="AV119" s="13" t="s">
        <v>82</v>
      </c>
      <c r="AW119" s="13" t="s">
        <v>35</v>
      </c>
      <c r="AX119" s="13" t="s">
        <v>73</v>
      </c>
      <c r="AY119" s="243" t="s">
        <v>198</v>
      </c>
    </row>
    <row r="120" s="13" customFormat="1">
      <c r="A120" s="13"/>
      <c r="B120" s="232"/>
      <c r="C120" s="233"/>
      <c r="D120" s="234" t="s">
        <v>218</v>
      </c>
      <c r="E120" s="235" t="s">
        <v>19</v>
      </c>
      <c r="F120" s="236" t="s">
        <v>5072</v>
      </c>
      <c r="G120" s="233"/>
      <c r="H120" s="237">
        <v>65.394999999999996</v>
      </c>
      <c r="I120" s="238"/>
      <c r="J120" s="233"/>
      <c r="K120" s="233"/>
      <c r="L120" s="239"/>
      <c r="M120" s="240"/>
      <c r="N120" s="241"/>
      <c r="O120" s="241"/>
      <c r="P120" s="241"/>
      <c r="Q120" s="241"/>
      <c r="R120" s="241"/>
      <c r="S120" s="241"/>
      <c r="T120" s="242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3" t="s">
        <v>218</v>
      </c>
      <c r="AU120" s="243" t="s">
        <v>80</v>
      </c>
      <c r="AV120" s="13" t="s">
        <v>82</v>
      </c>
      <c r="AW120" s="13" t="s">
        <v>35</v>
      </c>
      <c r="AX120" s="13" t="s">
        <v>73</v>
      </c>
      <c r="AY120" s="243" t="s">
        <v>198</v>
      </c>
    </row>
    <row r="121" s="14" customFormat="1">
      <c r="A121" s="14"/>
      <c r="B121" s="244"/>
      <c r="C121" s="245"/>
      <c r="D121" s="234" t="s">
        <v>218</v>
      </c>
      <c r="E121" s="246" t="s">
        <v>19</v>
      </c>
      <c r="F121" s="247" t="s">
        <v>233</v>
      </c>
      <c r="G121" s="245"/>
      <c r="H121" s="248">
        <v>177.40000000000001</v>
      </c>
      <c r="I121" s="249"/>
      <c r="J121" s="245"/>
      <c r="K121" s="245"/>
      <c r="L121" s="250"/>
      <c r="M121" s="251"/>
      <c r="N121" s="252"/>
      <c r="O121" s="252"/>
      <c r="P121" s="252"/>
      <c r="Q121" s="252"/>
      <c r="R121" s="252"/>
      <c r="S121" s="252"/>
      <c r="T121" s="253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54" t="s">
        <v>218</v>
      </c>
      <c r="AU121" s="254" t="s">
        <v>80</v>
      </c>
      <c r="AV121" s="14" t="s">
        <v>205</v>
      </c>
      <c r="AW121" s="14" t="s">
        <v>35</v>
      </c>
      <c r="AX121" s="14" t="s">
        <v>80</v>
      </c>
      <c r="AY121" s="254" t="s">
        <v>198</v>
      </c>
    </row>
    <row r="122" s="12" customFormat="1" ht="25.92" customHeight="1">
      <c r="A122" s="12"/>
      <c r="B122" s="198"/>
      <c r="C122" s="199"/>
      <c r="D122" s="200" t="s">
        <v>72</v>
      </c>
      <c r="E122" s="201" t="s">
        <v>293</v>
      </c>
      <c r="F122" s="201" t="s">
        <v>5015</v>
      </c>
      <c r="G122" s="199"/>
      <c r="H122" s="199"/>
      <c r="I122" s="202"/>
      <c r="J122" s="203">
        <f>BK122</f>
        <v>0</v>
      </c>
      <c r="K122" s="199"/>
      <c r="L122" s="204"/>
      <c r="M122" s="205"/>
      <c r="N122" s="206"/>
      <c r="O122" s="206"/>
      <c r="P122" s="207">
        <f>P123</f>
        <v>0</v>
      </c>
      <c r="Q122" s="206"/>
      <c r="R122" s="207">
        <f>R123</f>
        <v>0.29039999999999999</v>
      </c>
      <c r="S122" s="206"/>
      <c r="T122" s="208">
        <f>T123</f>
        <v>0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209" t="s">
        <v>80</v>
      </c>
      <c r="AT122" s="210" t="s">
        <v>72</v>
      </c>
      <c r="AU122" s="210" t="s">
        <v>73</v>
      </c>
      <c r="AY122" s="209" t="s">
        <v>198</v>
      </c>
      <c r="BK122" s="211">
        <f>BK123</f>
        <v>0</v>
      </c>
    </row>
    <row r="123" s="2" customFormat="1" ht="21.75" customHeight="1">
      <c r="A123" s="40"/>
      <c r="B123" s="41"/>
      <c r="C123" s="214" t="s">
        <v>269</v>
      </c>
      <c r="D123" s="214" t="s">
        <v>200</v>
      </c>
      <c r="E123" s="215" t="s">
        <v>5073</v>
      </c>
      <c r="F123" s="216" t="s">
        <v>5074</v>
      </c>
      <c r="G123" s="217" t="s">
        <v>237</v>
      </c>
      <c r="H123" s="218">
        <v>40</v>
      </c>
      <c r="I123" s="219"/>
      <c r="J123" s="220">
        <f>ROUND(I123*H123,2)</f>
        <v>0</v>
      </c>
      <c r="K123" s="216" t="s">
        <v>19</v>
      </c>
      <c r="L123" s="46"/>
      <c r="M123" s="221" t="s">
        <v>19</v>
      </c>
      <c r="N123" s="222" t="s">
        <v>44</v>
      </c>
      <c r="O123" s="86"/>
      <c r="P123" s="223">
        <f>O123*H123</f>
        <v>0</v>
      </c>
      <c r="Q123" s="223">
        <v>0.00726</v>
      </c>
      <c r="R123" s="223">
        <f>Q123*H123</f>
        <v>0.29039999999999999</v>
      </c>
      <c r="S123" s="223">
        <v>0</v>
      </c>
      <c r="T123" s="224">
        <f>S123*H123</f>
        <v>0</v>
      </c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R123" s="225" t="s">
        <v>205</v>
      </c>
      <c r="AT123" s="225" t="s">
        <v>200</v>
      </c>
      <c r="AU123" s="225" t="s">
        <v>80</v>
      </c>
      <c r="AY123" s="19" t="s">
        <v>198</v>
      </c>
      <c r="BE123" s="226">
        <f>IF(N123="základní",J123,0)</f>
        <v>0</v>
      </c>
      <c r="BF123" s="226">
        <f>IF(N123="snížená",J123,0)</f>
        <v>0</v>
      </c>
      <c r="BG123" s="226">
        <f>IF(N123="zákl. přenesená",J123,0)</f>
        <v>0</v>
      </c>
      <c r="BH123" s="226">
        <f>IF(N123="sníž. přenesená",J123,0)</f>
        <v>0</v>
      </c>
      <c r="BI123" s="226">
        <f>IF(N123="nulová",J123,0)</f>
        <v>0</v>
      </c>
      <c r="BJ123" s="19" t="s">
        <v>80</v>
      </c>
      <c r="BK123" s="226">
        <f>ROUND(I123*H123,2)</f>
        <v>0</v>
      </c>
      <c r="BL123" s="19" t="s">
        <v>205</v>
      </c>
      <c r="BM123" s="225" t="s">
        <v>341</v>
      </c>
    </row>
    <row r="124" s="12" customFormat="1" ht="25.92" customHeight="1">
      <c r="A124" s="12"/>
      <c r="B124" s="198"/>
      <c r="C124" s="199"/>
      <c r="D124" s="200" t="s">
        <v>72</v>
      </c>
      <c r="E124" s="201" t="s">
        <v>302</v>
      </c>
      <c r="F124" s="201" t="s">
        <v>4562</v>
      </c>
      <c r="G124" s="199"/>
      <c r="H124" s="199"/>
      <c r="I124" s="202"/>
      <c r="J124" s="203">
        <f>BK124</f>
        <v>0</v>
      </c>
      <c r="K124" s="199"/>
      <c r="L124" s="204"/>
      <c r="M124" s="205"/>
      <c r="N124" s="206"/>
      <c r="O124" s="206"/>
      <c r="P124" s="207">
        <f>SUM(P125:P141)</f>
        <v>0</v>
      </c>
      <c r="Q124" s="206"/>
      <c r="R124" s="207">
        <f>SUM(R125:R141)</f>
        <v>0</v>
      </c>
      <c r="S124" s="206"/>
      <c r="T124" s="208">
        <f>SUM(T125:T141)</f>
        <v>0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209" t="s">
        <v>80</v>
      </c>
      <c r="AT124" s="210" t="s">
        <v>72</v>
      </c>
      <c r="AU124" s="210" t="s">
        <v>73</v>
      </c>
      <c r="AY124" s="209" t="s">
        <v>198</v>
      </c>
      <c r="BK124" s="211">
        <f>SUM(BK125:BK141)</f>
        <v>0</v>
      </c>
    </row>
    <row r="125" s="2" customFormat="1" ht="16.5" customHeight="1">
      <c r="A125" s="40"/>
      <c r="B125" s="41"/>
      <c r="C125" s="214" t="s">
        <v>279</v>
      </c>
      <c r="D125" s="214" t="s">
        <v>200</v>
      </c>
      <c r="E125" s="215" t="s">
        <v>4563</v>
      </c>
      <c r="F125" s="216" t="s">
        <v>4564</v>
      </c>
      <c r="G125" s="217" t="s">
        <v>227</v>
      </c>
      <c r="H125" s="218">
        <v>326.50999999999999</v>
      </c>
      <c r="I125" s="219"/>
      <c r="J125" s="220">
        <f>ROUND(I125*H125,2)</f>
        <v>0</v>
      </c>
      <c r="K125" s="216" t="s">
        <v>19</v>
      </c>
      <c r="L125" s="46"/>
      <c r="M125" s="221" t="s">
        <v>19</v>
      </c>
      <c r="N125" s="222" t="s">
        <v>44</v>
      </c>
      <c r="O125" s="86"/>
      <c r="P125" s="223">
        <f>O125*H125</f>
        <v>0</v>
      </c>
      <c r="Q125" s="223">
        <v>0</v>
      </c>
      <c r="R125" s="223">
        <f>Q125*H125</f>
        <v>0</v>
      </c>
      <c r="S125" s="223">
        <v>0</v>
      </c>
      <c r="T125" s="224">
        <f>S125*H125</f>
        <v>0</v>
      </c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R125" s="225" t="s">
        <v>205</v>
      </c>
      <c r="AT125" s="225" t="s">
        <v>200</v>
      </c>
      <c r="AU125" s="225" t="s">
        <v>80</v>
      </c>
      <c r="AY125" s="19" t="s">
        <v>198</v>
      </c>
      <c r="BE125" s="226">
        <f>IF(N125="základní",J125,0)</f>
        <v>0</v>
      </c>
      <c r="BF125" s="226">
        <f>IF(N125="snížená",J125,0)</f>
        <v>0</v>
      </c>
      <c r="BG125" s="226">
        <f>IF(N125="zákl. přenesená",J125,0)</f>
        <v>0</v>
      </c>
      <c r="BH125" s="226">
        <f>IF(N125="sníž. přenesená",J125,0)</f>
        <v>0</v>
      </c>
      <c r="BI125" s="226">
        <f>IF(N125="nulová",J125,0)</f>
        <v>0</v>
      </c>
      <c r="BJ125" s="19" t="s">
        <v>80</v>
      </c>
      <c r="BK125" s="226">
        <f>ROUND(I125*H125,2)</f>
        <v>0</v>
      </c>
      <c r="BL125" s="19" t="s">
        <v>205</v>
      </c>
      <c r="BM125" s="225" t="s">
        <v>352</v>
      </c>
    </row>
    <row r="126" s="13" customFormat="1">
      <c r="A126" s="13"/>
      <c r="B126" s="232"/>
      <c r="C126" s="233"/>
      <c r="D126" s="234" t="s">
        <v>218</v>
      </c>
      <c r="E126" s="235" t="s">
        <v>19</v>
      </c>
      <c r="F126" s="236" t="s">
        <v>5069</v>
      </c>
      <c r="G126" s="233"/>
      <c r="H126" s="237">
        <v>224.00999999999999</v>
      </c>
      <c r="I126" s="238"/>
      <c r="J126" s="233"/>
      <c r="K126" s="233"/>
      <c r="L126" s="239"/>
      <c r="M126" s="240"/>
      <c r="N126" s="241"/>
      <c r="O126" s="241"/>
      <c r="P126" s="241"/>
      <c r="Q126" s="241"/>
      <c r="R126" s="241"/>
      <c r="S126" s="241"/>
      <c r="T126" s="242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43" t="s">
        <v>218</v>
      </c>
      <c r="AU126" s="243" t="s">
        <v>80</v>
      </c>
      <c r="AV126" s="13" t="s">
        <v>82</v>
      </c>
      <c r="AW126" s="13" t="s">
        <v>35</v>
      </c>
      <c r="AX126" s="13" t="s">
        <v>73</v>
      </c>
      <c r="AY126" s="243" t="s">
        <v>198</v>
      </c>
    </row>
    <row r="127" s="13" customFormat="1">
      <c r="A127" s="13"/>
      <c r="B127" s="232"/>
      <c r="C127" s="233"/>
      <c r="D127" s="234" t="s">
        <v>218</v>
      </c>
      <c r="E127" s="235" t="s">
        <v>19</v>
      </c>
      <c r="F127" s="236" t="s">
        <v>5075</v>
      </c>
      <c r="G127" s="233"/>
      <c r="H127" s="237">
        <v>102.5</v>
      </c>
      <c r="I127" s="238"/>
      <c r="J127" s="233"/>
      <c r="K127" s="233"/>
      <c r="L127" s="239"/>
      <c r="M127" s="240"/>
      <c r="N127" s="241"/>
      <c r="O127" s="241"/>
      <c r="P127" s="241"/>
      <c r="Q127" s="241"/>
      <c r="R127" s="241"/>
      <c r="S127" s="241"/>
      <c r="T127" s="24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3" t="s">
        <v>218</v>
      </c>
      <c r="AU127" s="243" t="s">
        <v>80</v>
      </c>
      <c r="AV127" s="13" t="s">
        <v>82</v>
      </c>
      <c r="AW127" s="13" t="s">
        <v>35</v>
      </c>
      <c r="AX127" s="13" t="s">
        <v>73</v>
      </c>
      <c r="AY127" s="243" t="s">
        <v>198</v>
      </c>
    </row>
    <row r="128" s="14" customFormat="1">
      <c r="A128" s="14"/>
      <c r="B128" s="244"/>
      <c r="C128" s="245"/>
      <c r="D128" s="234" t="s">
        <v>218</v>
      </c>
      <c r="E128" s="246" t="s">
        <v>19</v>
      </c>
      <c r="F128" s="247" t="s">
        <v>233</v>
      </c>
      <c r="G128" s="245"/>
      <c r="H128" s="248">
        <v>326.50999999999999</v>
      </c>
      <c r="I128" s="249"/>
      <c r="J128" s="245"/>
      <c r="K128" s="245"/>
      <c r="L128" s="250"/>
      <c r="M128" s="251"/>
      <c r="N128" s="252"/>
      <c r="O128" s="252"/>
      <c r="P128" s="252"/>
      <c r="Q128" s="252"/>
      <c r="R128" s="252"/>
      <c r="S128" s="252"/>
      <c r="T128" s="253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4" t="s">
        <v>218</v>
      </c>
      <c r="AU128" s="254" t="s">
        <v>80</v>
      </c>
      <c r="AV128" s="14" t="s">
        <v>205</v>
      </c>
      <c r="AW128" s="14" t="s">
        <v>35</v>
      </c>
      <c r="AX128" s="14" t="s">
        <v>80</v>
      </c>
      <c r="AY128" s="254" t="s">
        <v>198</v>
      </c>
    </row>
    <row r="129" s="2" customFormat="1" ht="24.15" customHeight="1">
      <c r="A129" s="40"/>
      <c r="B129" s="41"/>
      <c r="C129" s="214" t="s">
        <v>285</v>
      </c>
      <c r="D129" s="214" t="s">
        <v>200</v>
      </c>
      <c r="E129" s="215" t="s">
        <v>4923</v>
      </c>
      <c r="F129" s="216" t="s">
        <v>4924</v>
      </c>
      <c r="G129" s="217" t="s">
        <v>227</v>
      </c>
      <c r="H129" s="218">
        <v>29.329999999999998</v>
      </c>
      <c r="I129" s="219"/>
      <c r="J129" s="220">
        <f>ROUND(I129*H129,2)</f>
        <v>0</v>
      </c>
      <c r="K129" s="216" t="s">
        <v>19</v>
      </c>
      <c r="L129" s="46"/>
      <c r="M129" s="221" t="s">
        <v>19</v>
      </c>
      <c r="N129" s="222" t="s">
        <v>44</v>
      </c>
      <c r="O129" s="86"/>
      <c r="P129" s="223">
        <f>O129*H129</f>
        <v>0</v>
      </c>
      <c r="Q129" s="223">
        <v>0</v>
      </c>
      <c r="R129" s="223">
        <f>Q129*H129</f>
        <v>0</v>
      </c>
      <c r="S129" s="223">
        <v>0</v>
      </c>
      <c r="T129" s="224">
        <f>S129*H129</f>
        <v>0</v>
      </c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R129" s="225" t="s">
        <v>205</v>
      </c>
      <c r="AT129" s="225" t="s">
        <v>200</v>
      </c>
      <c r="AU129" s="225" t="s">
        <v>80</v>
      </c>
      <c r="AY129" s="19" t="s">
        <v>198</v>
      </c>
      <c r="BE129" s="226">
        <f>IF(N129="základní",J129,0)</f>
        <v>0</v>
      </c>
      <c r="BF129" s="226">
        <f>IF(N129="snížená",J129,0)</f>
        <v>0</v>
      </c>
      <c r="BG129" s="226">
        <f>IF(N129="zákl. přenesená",J129,0)</f>
        <v>0</v>
      </c>
      <c r="BH129" s="226">
        <f>IF(N129="sníž. přenesená",J129,0)</f>
        <v>0</v>
      </c>
      <c r="BI129" s="226">
        <f>IF(N129="nulová",J129,0)</f>
        <v>0</v>
      </c>
      <c r="BJ129" s="19" t="s">
        <v>80</v>
      </c>
      <c r="BK129" s="226">
        <f>ROUND(I129*H129,2)</f>
        <v>0</v>
      </c>
      <c r="BL129" s="19" t="s">
        <v>205</v>
      </c>
      <c r="BM129" s="225" t="s">
        <v>365</v>
      </c>
    </row>
    <row r="130" s="13" customFormat="1">
      <c r="A130" s="13"/>
      <c r="B130" s="232"/>
      <c r="C130" s="233"/>
      <c r="D130" s="234" t="s">
        <v>218</v>
      </c>
      <c r="E130" s="235" t="s">
        <v>19</v>
      </c>
      <c r="F130" s="236" t="s">
        <v>5076</v>
      </c>
      <c r="G130" s="233"/>
      <c r="H130" s="237">
        <v>29.329999999999998</v>
      </c>
      <c r="I130" s="238"/>
      <c r="J130" s="233"/>
      <c r="K130" s="233"/>
      <c r="L130" s="239"/>
      <c r="M130" s="240"/>
      <c r="N130" s="241"/>
      <c r="O130" s="241"/>
      <c r="P130" s="241"/>
      <c r="Q130" s="241"/>
      <c r="R130" s="241"/>
      <c r="S130" s="241"/>
      <c r="T130" s="242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3" t="s">
        <v>218</v>
      </c>
      <c r="AU130" s="243" t="s">
        <v>80</v>
      </c>
      <c r="AV130" s="13" t="s">
        <v>82</v>
      </c>
      <c r="AW130" s="13" t="s">
        <v>35</v>
      </c>
      <c r="AX130" s="13" t="s">
        <v>73</v>
      </c>
      <c r="AY130" s="243" t="s">
        <v>198</v>
      </c>
    </row>
    <row r="131" s="14" customFormat="1">
      <c r="A131" s="14"/>
      <c r="B131" s="244"/>
      <c r="C131" s="245"/>
      <c r="D131" s="234" t="s">
        <v>218</v>
      </c>
      <c r="E131" s="246" t="s">
        <v>19</v>
      </c>
      <c r="F131" s="247" t="s">
        <v>233</v>
      </c>
      <c r="G131" s="245"/>
      <c r="H131" s="248">
        <v>29.329999999999998</v>
      </c>
      <c r="I131" s="249"/>
      <c r="J131" s="245"/>
      <c r="K131" s="245"/>
      <c r="L131" s="250"/>
      <c r="M131" s="251"/>
      <c r="N131" s="252"/>
      <c r="O131" s="252"/>
      <c r="P131" s="252"/>
      <c r="Q131" s="252"/>
      <c r="R131" s="252"/>
      <c r="S131" s="252"/>
      <c r="T131" s="253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4" t="s">
        <v>218</v>
      </c>
      <c r="AU131" s="254" t="s">
        <v>80</v>
      </c>
      <c r="AV131" s="14" t="s">
        <v>205</v>
      </c>
      <c r="AW131" s="14" t="s">
        <v>35</v>
      </c>
      <c r="AX131" s="14" t="s">
        <v>80</v>
      </c>
      <c r="AY131" s="254" t="s">
        <v>198</v>
      </c>
    </row>
    <row r="132" s="2" customFormat="1" ht="21.75" customHeight="1">
      <c r="A132" s="40"/>
      <c r="B132" s="41"/>
      <c r="C132" s="214" t="s">
        <v>293</v>
      </c>
      <c r="D132" s="214" t="s">
        <v>200</v>
      </c>
      <c r="E132" s="215" t="s">
        <v>4566</v>
      </c>
      <c r="F132" s="216" t="s">
        <v>4567</v>
      </c>
      <c r="G132" s="217" t="s">
        <v>227</v>
      </c>
      <c r="H132" s="218">
        <v>354.80000000000001</v>
      </c>
      <c r="I132" s="219"/>
      <c r="J132" s="220">
        <f>ROUND(I132*H132,2)</f>
        <v>0</v>
      </c>
      <c r="K132" s="216" t="s">
        <v>19</v>
      </c>
      <c r="L132" s="46"/>
      <c r="M132" s="221" t="s">
        <v>19</v>
      </c>
      <c r="N132" s="222" t="s">
        <v>44</v>
      </c>
      <c r="O132" s="86"/>
      <c r="P132" s="223">
        <f>O132*H132</f>
        <v>0</v>
      </c>
      <c r="Q132" s="223">
        <v>0</v>
      </c>
      <c r="R132" s="223">
        <f>Q132*H132</f>
        <v>0</v>
      </c>
      <c r="S132" s="223">
        <v>0</v>
      </c>
      <c r="T132" s="224">
        <f>S132*H132</f>
        <v>0</v>
      </c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R132" s="225" t="s">
        <v>205</v>
      </c>
      <c r="AT132" s="225" t="s">
        <v>200</v>
      </c>
      <c r="AU132" s="225" t="s">
        <v>80</v>
      </c>
      <c r="AY132" s="19" t="s">
        <v>198</v>
      </c>
      <c r="BE132" s="226">
        <f>IF(N132="základní",J132,0)</f>
        <v>0</v>
      </c>
      <c r="BF132" s="226">
        <f>IF(N132="snížená",J132,0)</f>
        <v>0</v>
      </c>
      <c r="BG132" s="226">
        <f>IF(N132="zákl. přenesená",J132,0)</f>
        <v>0</v>
      </c>
      <c r="BH132" s="226">
        <f>IF(N132="sníž. přenesená",J132,0)</f>
        <v>0</v>
      </c>
      <c r="BI132" s="226">
        <f>IF(N132="nulová",J132,0)</f>
        <v>0</v>
      </c>
      <c r="BJ132" s="19" t="s">
        <v>80</v>
      </c>
      <c r="BK132" s="226">
        <f>ROUND(I132*H132,2)</f>
        <v>0</v>
      </c>
      <c r="BL132" s="19" t="s">
        <v>205</v>
      </c>
      <c r="BM132" s="225" t="s">
        <v>376</v>
      </c>
    </row>
    <row r="133" s="13" customFormat="1">
      <c r="A133" s="13"/>
      <c r="B133" s="232"/>
      <c r="C133" s="233"/>
      <c r="D133" s="234" t="s">
        <v>218</v>
      </c>
      <c r="E133" s="235" t="s">
        <v>19</v>
      </c>
      <c r="F133" s="236" t="s">
        <v>5069</v>
      </c>
      <c r="G133" s="233"/>
      <c r="H133" s="237">
        <v>224.00999999999999</v>
      </c>
      <c r="I133" s="238"/>
      <c r="J133" s="233"/>
      <c r="K133" s="233"/>
      <c r="L133" s="239"/>
      <c r="M133" s="240"/>
      <c r="N133" s="241"/>
      <c r="O133" s="241"/>
      <c r="P133" s="241"/>
      <c r="Q133" s="241"/>
      <c r="R133" s="241"/>
      <c r="S133" s="241"/>
      <c r="T133" s="24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3" t="s">
        <v>218</v>
      </c>
      <c r="AU133" s="243" t="s">
        <v>80</v>
      </c>
      <c r="AV133" s="13" t="s">
        <v>82</v>
      </c>
      <c r="AW133" s="13" t="s">
        <v>35</v>
      </c>
      <c r="AX133" s="13" t="s">
        <v>73</v>
      </c>
      <c r="AY133" s="243" t="s">
        <v>198</v>
      </c>
    </row>
    <row r="134" s="13" customFormat="1">
      <c r="A134" s="13"/>
      <c r="B134" s="232"/>
      <c r="C134" s="233"/>
      <c r="D134" s="234" t="s">
        <v>218</v>
      </c>
      <c r="E134" s="235" t="s">
        <v>19</v>
      </c>
      <c r="F134" s="236" t="s">
        <v>5070</v>
      </c>
      <c r="G134" s="233"/>
      <c r="H134" s="237">
        <v>130.78999999999999</v>
      </c>
      <c r="I134" s="238"/>
      <c r="J134" s="233"/>
      <c r="K134" s="233"/>
      <c r="L134" s="239"/>
      <c r="M134" s="240"/>
      <c r="N134" s="241"/>
      <c r="O134" s="241"/>
      <c r="P134" s="241"/>
      <c r="Q134" s="241"/>
      <c r="R134" s="241"/>
      <c r="S134" s="241"/>
      <c r="T134" s="242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3" t="s">
        <v>218</v>
      </c>
      <c r="AU134" s="243" t="s">
        <v>80</v>
      </c>
      <c r="AV134" s="13" t="s">
        <v>82</v>
      </c>
      <c r="AW134" s="13" t="s">
        <v>35</v>
      </c>
      <c r="AX134" s="13" t="s">
        <v>73</v>
      </c>
      <c r="AY134" s="243" t="s">
        <v>198</v>
      </c>
    </row>
    <row r="135" s="14" customFormat="1">
      <c r="A135" s="14"/>
      <c r="B135" s="244"/>
      <c r="C135" s="245"/>
      <c r="D135" s="234" t="s">
        <v>218</v>
      </c>
      <c r="E135" s="246" t="s">
        <v>19</v>
      </c>
      <c r="F135" s="247" t="s">
        <v>233</v>
      </c>
      <c r="G135" s="245"/>
      <c r="H135" s="248">
        <v>354.80000000000001</v>
      </c>
      <c r="I135" s="249"/>
      <c r="J135" s="245"/>
      <c r="K135" s="245"/>
      <c r="L135" s="250"/>
      <c r="M135" s="251"/>
      <c r="N135" s="252"/>
      <c r="O135" s="252"/>
      <c r="P135" s="252"/>
      <c r="Q135" s="252"/>
      <c r="R135" s="252"/>
      <c r="S135" s="252"/>
      <c r="T135" s="253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54" t="s">
        <v>218</v>
      </c>
      <c r="AU135" s="254" t="s">
        <v>80</v>
      </c>
      <c r="AV135" s="14" t="s">
        <v>205</v>
      </c>
      <c r="AW135" s="14" t="s">
        <v>35</v>
      </c>
      <c r="AX135" s="14" t="s">
        <v>80</v>
      </c>
      <c r="AY135" s="254" t="s">
        <v>198</v>
      </c>
    </row>
    <row r="136" s="2" customFormat="1" ht="44.25" customHeight="1">
      <c r="A136" s="40"/>
      <c r="B136" s="41"/>
      <c r="C136" s="214" t="s">
        <v>8</v>
      </c>
      <c r="D136" s="214" t="s">
        <v>200</v>
      </c>
      <c r="E136" s="215" t="s">
        <v>303</v>
      </c>
      <c r="F136" s="216" t="s">
        <v>304</v>
      </c>
      <c r="G136" s="217" t="s">
        <v>246</v>
      </c>
      <c r="H136" s="218">
        <v>638.63999999999999</v>
      </c>
      <c r="I136" s="219"/>
      <c r="J136" s="220">
        <f>ROUND(I136*H136,2)</f>
        <v>0</v>
      </c>
      <c r="K136" s="216" t="s">
        <v>204</v>
      </c>
      <c r="L136" s="46"/>
      <c r="M136" s="221" t="s">
        <v>19</v>
      </c>
      <c r="N136" s="222" t="s">
        <v>44</v>
      </c>
      <c r="O136" s="86"/>
      <c r="P136" s="223">
        <f>O136*H136</f>
        <v>0</v>
      </c>
      <c r="Q136" s="223">
        <v>0</v>
      </c>
      <c r="R136" s="223">
        <f>Q136*H136</f>
        <v>0</v>
      </c>
      <c r="S136" s="223">
        <v>0</v>
      </c>
      <c r="T136" s="224">
        <f>S136*H136</f>
        <v>0</v>
      </c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R136" s="225" t="s">
        <v>205</v>
      </c>
      <c r="AT136" s="225" t="s">
        <v>200</v>
      </c>
      <c r="AU136" s="225" t="s">
        <v>80</v>
      </c>
      <c r="AY136" s="19" t="s">
        <v>198</v>
      </c>
      <c r="BE136" s="226">
        <f>IF(N136="základní",J136,0)</f>
        <v>0</v>
      </c>
      <c r="BF136" s="226">
        <f>IF(N136="snížená",J136,0)</f>
        <v>0</v>
      </c>
      <c r="BG136" s="226">
        <f>IF(N136="zákl. přenesená",J136,0)</f>
        <v>0</v>
      </c>
      <c r="BH136" s="226">
        <f>IF(N136="sníž. přenesená",J136,0)</f>
        <v>0</v>
      </c>
      <c r="BI136" s="226">
        <f>IF(N136="nulová",J136,0)</f>
        <v>0</v>
      </c>
      <c r="BJ136" s="19" t="s">
        <v>80</v>
      </c>
      <c r="BK136" s="226">
        <f>ROUND(I136*H136,2)</f>
        <v>0</v>
      </c>
      <c r="BL136" s="19" t="s">
        <v>205</v>
      </c>
      <c r="BM136" s="225" t="s">
        <v>5077</v>
      </c>
    </row>
    <row r="137" s="2" customFormat="1">
      <c r="A137" s="40"/>
      <c r="B137" s="41"/>
      <c r="C137" s="42"/>
      <c r="D137" s="227" t="s">
        <v>207</v>
      </c>
      <c r="E137" s="42"/>
      <c r="F137" s="228" t="s">
        <v>306</v>
      </c>
      <c r="G137" s="42"/>
      <c r="H137" s="42"/>
      <c r="I137" s="229"/>
      <c r="J137" s="42"/>
      <c r="K137" s="42"/>
      <c r="L137" s="46"/>
      <c r="M137" s="230"/>
      <c r="N137" s="231"/>
      <c r="O137" s="86"/>
      <c r="P137" s="86"/>
      <c r="Q137" s="86"/>
      <c r="R137" s="86"/>
      <c r="S137" s="86"/>
      <c r="T137" s="87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T137" s="19" t="s">
        <v>207</v>
      </c>
      <c r="AU137" s="19" t="s">
        <v>80</v>
      </c>
    </row>
    <row r="138" s="13" customFormat="1">
      <c r="A138" s="13"/>
      <c r="B138" s="232"/>
      <c r="C138" s="233"/>
      <c r="D138" s="234" t="s">
        <v>218</v>
      </c>
      <c r="E138" s="235" t="s">
        <v>19</v>
      </c>
      <c r="F138" s="236" t="s">
        <v>5069</v>
      </c>
      <c r="G138" s="233"/>
      <c r="H138" s="237">
        <v>224.00999999999999</v>
      </c>
      <c r="I138" s="238"/>
      <c r="J138" s="233"/>
      <c r="K138" s="233"/>
      <c r="L138" s="239"/>
      <c r="M138" s="240"/>
      <c r="N138" s="241"/>
      <c r="O138" s="241"/>
      <c r="P138" s="241"/>
      <c r="Q138" s="241"/>
      <c r="R138" s="241"/>
      <c r="S138" s="241"/>
      <c r="T138" s="24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218</v>
      </c>
      <c r="AU138" s="243" t="s">
        <v>80</v>
      </c>
      <c r="AV138" s="13" t="s">
        <v>82</v>
      </c>
      <c r="AW138" s="13" t="s">
        <v>35</v>
      </c>
      <c r="AX138" s="13" t="s">
        <v>73</v>
      </c>
      <c r="AY138" s="243" t="s">
        <v>198</v>
      </c>
    </row>
    <row r="139" s="13" customFormat="1">
      <c r="A139" s="13"/>
      <c r="B139" s="232"/>
      <c r="C139" s="233"/>
      <c r="D139" s="234" t="s">
        <v>218</v>
      </c>
      <c r="E139" s="235" t="s">
        <v>19</v>
      </c>
      <c r="F139" s="236" t="s">
        <v>5070</v>
      </c>
      <c r="G139" s="233"/>
      <c r="H139" s="237">
        <v>130.78999999999999</v>
      </c>
      <c r="I139" s="238"/>
      <c r="J139" s="233"/>
      <c r="K139" s="233"/>
      <c r="L139" s="239"/>
      <c r="M139" s="240"/>
      <c r="N139" s="241"/>
      <c r="O139" s="241"/>
      <c r="P139" s="241"/>
      <c r="Q139" s="241"/>
      <c r="R139" s="241"/>
      <c r="S139" s="241"/>
      <c r="T139" s="242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3" t="s">
        <v>218</v>
      </c>
      <c r="AU139" s="243" t="s">
        <v>80</v>
      </c>
      <c r="AV139" s="13" t="s">
        <v>82</v>
      </c>
      <c r="AW139" s="13" t="s">
        <v>35</v>
      </c>
      <c r="AX139" s="13" t="s">
        <v>73</v>
      </c>
      <c r="AY139" s="243" t="s">
        <v>198</v>
      </c>
    </row>
    <row r="140" s="14" customFormat="1">
      <c r="A140" s="14"/>
      <c r="B140" s="244"/>
      <c r="C140" s="245"/>
      <c r="D140" s="234" t="s">
        <v>218</v>
      </c>
      <c r="E140" s="246" t="s">
        <v>19</v>
      </c>
      <c r="F140" s="247" t="s">
        <v>233</v>
      </c>
      <c r="G140" s="245"/>
      <c r="H140" s="248">
        <v>354.79999999999995</v>
      </c>
      <c r="I140" s="249"/>
      <c r="J140" s="245"/>
      <c r="K140" s="245"/>
      <c r="L140" s="250"/>
      <c r="M140" s="251"/>
      <c r="N140" s="252"/>
      <c r="O140" s="252"/>
      <c r="P140" s="252"/>
      <c r="Q140" s="252"/>
      <c r="R140" s="252"/>
      <c r="S140" s="252"/>
      <c r="T140" s="253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4" t="s">
        <v>218</v>
      </c>
      <c r="AU140" s="254" t="s">
        <v>80</v>
      </c>
      <c r="AV140" s="14" t="s">
        <v>205</v>
      </c>
      <c r="AW140" s="14" t="s">
        <v>35</v>
      </c>
      <c r="AX140" s="14" t="s">
        <v>80</v>
      </c>
      <c r="AY140" s="254" t="s">
        <v>198</v>
      </c>
    </row>
    <row r="141" s="13" customFormat="1">
      <c r="A141" s="13"/>
      <c r="B141" s="232"/>
      <c r="C141" s="233"/>
      <c r="D141" s="234" t="s">
        <v>218</v>
      </c>
      <c r="E141" s="233"/>
      <c r="F141" s="236" t="s">
        <v>5078</v>
      </c>
      <c r="G141" s="233"/>
      <c r="H141" s="237">
        <v>638.63999999999999</v>
      </c>
      <c r="I141" s="238"/>
      <c r="J141" s="233"/>
      <c r="K141" s="233"/>
      <c r="L141" s="239"/>
      <c r="M141" s="240"/>
      <c r="N141" s="241"/>
      <c r="O141" s="241"/>
      <c r="P141" s="241"/>
      <c r="Q141" s="241"/>
      <c r="R141" s="241"/>
      <c r="S141" s="241"/>
      <c r="T141" s="242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3" t="s">
        <v>218</v>
      </c>
      <c r="AU141" s="243" t="s">
        <v>80</v>
      </c>
      <c r="AV141" s="13" t="s">
        <v>82</v>
      </c>
      <c r="AW141" s="13" t="s">
        <v>4</v>
      </c>
      <c r="AX141" s="13" t="s">
        <v>80</v>
      </c>
      <c r="AY141" s="243" t="s">
        <v>198</v>
      </c>
    </row>
    <row r="142" s="12" customFormat="1" ht="25.92" customHeight="1">
      <c r="A142" s="12"/>
      <c r="B142" s="198"/>
      <c r="C142" s="199"/>
      <c r="D142" s="200" t="s">
        <v>72</v>
      </c>
      <c r="E142" s="201" t="s">
        <v>310</v>
      </c>
      <c r="F142" s="201" t="s">
        <v>4571</v>
      </c>
      <c r="G142" s="199"/>
      <c r="H142" s="199"/>
      <c r="I142" s="202"/>
      <c r="J142" s="203">
        <f>BK142</f>
        <v>0</v>
      </c>
      <c r="K142" s="199"/>
      <c r="L142" s="204"/>
      <c r="M142" s="205"/>
      <c r="N142" s="206"/>
      <c r="O142" s="206"/>
      <c r="P142" s="207">
        <f>SUM(P143:P149)</f>
        <v>0</v>
      </c>
      <c r="Q142" s="206"/>
      <c r="R142" s="207">
        <f>SUM(R143:R149)</f>
        <v>491.65449999999998</v>
      </c>
      <c r="S142" s="206"/>
      <c r="T142" s="208">
        <f>SUM(T143:T149)</f>
        <v>0</v>
      </c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R142" s="209" t="s">
        <v>80</v>
      </c>
      <c r="AT142" s="210" t="s">
        <v>72</v>
      </c>
      <c r="AU142" s="210" t="s">
        <v>73</v>
      </c>
      <c r="AY142" s="209" t="s">
        <v>198</v>
      </c>
      <c r="BK142" s="211">
        <f>SUM(BK143:BK149)</f>
        <v>0</v>
      </c>
    </row>
    <row r="143" s="2" customFormat="1" ht="24.15" customHeight="1">
      <c r="A143" s="40"/>
      <c r="B143" s="41"/>
      <c r="C143" s="214" t="s">
        <v>302</v>
      </c>
      <c r="D143" s="214" t="s">
        <v>200</v>
      </c>
      <c r="E143" s="215" t="s">
        <v>4572</v>
      </c>
      <c r="F143" s="216" t="s">
        <v>4966</v>
      </c>
      <c r="G143" s="217" t="s">
        <v>227</v>
      </c>
      <c r="H143" s="218">
        <v>61.450000000000003</v>
      </c>
      <c r="I143" s="219"/>
      <c r="J143" s="220">
        <f>ROUND(I143*H143,2)</f>
        <v>0</v>
      </c>
      <c r="K143" s="216" t="s">
        <v>19</v>
      </c>
      <c r="L143" s="46"/>
      <c r="M143" s="221" t="s">
        <v>19</v>
      </c>
      <c r="N143" s="222" t="s">
        <v>44</v>
      </c>
      <c r="O143" s="86"/>
      <c r="P143" s="223">
        <f>O143*H143</f>
        <v>0</v>
      </c>
      <c r="Q143" s="223">
        <v>1.7</v>
      </c>
      <c r="R143" s="223">
        <f>Q143*H143</f>
        <v>104.465</v>
      </c>
      <c r="S143" s="223">
        <v>0</v>
      </c>
      <c r="T143" s="224">
        <f>S143*H143</f>
        <v>0</v>
      </c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R143" s="225" t="s">
        <v>205</v>
      </c>
      <c r="AT143" s="225" t="s">
        <v>200</v>
      </c>
      <c r="AU143" s="225" t="s">
        <v>80</v>
      </c>
      <c r="AY143" s="19" t="s">
        <v>198</v>
      </c>
      <c r="BE143" s="226">
        <f>IF(N143="základní",J143,0)</f>
        <v>0</v>
      </c>
      <c r="BF143" s="226">
        <f>IF(N143="snížená",J143,0)</f>
        <v>0</v>
      </c>
      <c r="BG143" s="226">
        <f>IF(N143="zákl. přenesená",J143,0)</f>
        <v>0</v>
      </c>
      <c r="BH143" s="226">
        <f>IF(N143="sníž. přenesená",J143,0)</f>
        <v>0</v>
      </c>
      <c r="BI143" s="226">
        <f>IF(N143="nulová",J143,0)</f>
        <v>0</v>
      </c>
      <c r="BJ143" s="19" t="s">
        <v>80</v>
      </c>
      <c r="BK143" s="226">
        <f>ROUND(I143*H143,2)</f>
        <v>0</v>
      </c>
      <c r="BL143" s="19" t="s">
        <v>205</v>
      </c>
      <c r="BM143" s="225" t="s">
        <v>388</v>
      </c>
    </row>
    <row r="144" s="13" customFormat="1">
      <c r="A144" s="13"/>
      <c r="B144" s="232"/>
      <c r="C144" s="233"/>
      <c r="D144" s="234" t="s">
        <v>218</v>
      </c>
      <c r="E144" s="235" t="s">
        <v>19</v>
      </c>
      <c r="F144" s="236" t="s">
        <v>5079</v>
      </c>
      <c r="G144" s="233"/>
      <c r="H144" s="237">
        <v>61.450000000000003</v>
      </c>
      <c r="I144" s="238"/>
      <c r="J144" s="233"/>
      <c r="K144" s="233"/>
      <c r="L144" s="239"/>
      <c r="M144" s="240"/>
      <c r="N144" s="241"/>
      <c r="O144" s="241"/>
      <c r="P144" s="241"/>
      <c r="Q144" s="241"/>
      <c r="R144" s="241"/>
      <c r="S144" s="241"/>
      <c r="T144" s="24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3" t="s">
        <v>218</v>
      </c>
      <c r="AU144" s="243" t="s">
        <v>80</v>
      </c>
      <c r="AV144" s="13" t="s">
        <v>82</v>
      </c>
      <c r="AW144" s="13" t="s">
        <v>35</v>
      </c>
      <c r="AX144" s="13" t="s">
        <v>73</v>
      </c>
      <c r="AY144" s="243" t="s">
        <v>198</v>
      </c>
    </row>
    <row r="145" s="14" customFormat="1">
      <c r="A145" s="14"/>
      <c r="B145" s="244"/>
      <c r="C145" s="245"/>
      <c r="D145" s="234" t="s">
        <v>218</v>
      </c>
      <c r="E145" s="246" t="s">
        <v>19</v>
      </c>
      <c r="F145" s="247" t="s">
        <v>233</v>
      </c>
      <c r="G145" s="245"/>
      <c r="H145" s="248">
        <v>61.450000000000003</v>
      </c>
      <c r="I145" s="249"/>
      <c r="J145" s="245"/>
      <c r="K145" s="245"/>
      <c r="L145" s="250"/>
      <c r="M145" s="251"/>
      <c r="N145" s="252"/>
      <c r="O145" s="252"/>
      <c r="P145" s="252"/>
      <c r="Q145" s="252"/>
      <c r="R145" s="252"/>
      <c r="S145" s="252"/>
      <c r="T145" s="253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54" t="s">
        <v>218</v>
      </c>
      <c r="AU145" s="254" t="s">
        <v>80</v>
      </c>
      <c r="AV145" s="14" t="s">
        <v>205</v>
      </c>
      <c r="AW145" s="14" t="s">
        <v>35</v>
      </c>
      <c r="AX145" s="14" t="s">
        <v>80</v>
      </c>
      <c r="AY145" s="254" t="s">
        <v>198</v>
      </c>
    </row>
    <row r="146" s="2" customFormat="1" ht="16.5" customHeight="1">
      <c r="A146" s="40"/>
      <c r="B146" s="41"/>
      <c r="C146" s="214" t="s">
        <v>310</v>
      </c>
      <c r="D146" s="214" t="s">
        <v>200</v>
      </c>
      <c r="E146" s="215" t="s">
        <v>4577</v>
      </c>
      <c r="F146" s="216" t="s">
        <v>4930</v>
      </c>
      <c r="G146" s="217" t="s">
        <v>227</v>
      </c>
      <c r="H146" s="218">
        <v>231.84999999999999</v>
      </c>
      <c r="I146" s="219"/>
      <c r="J146" s="220">
        <f>ROUND(I146*H146,2)</f>
        <v>0</v>
      </c>
      <c r="K146" s="216" t="s">
        <v>19</v>
      </c>
      <c r="L146" s="46"/>
      <c r="M146" s="221" t="s">
        <v>19</v>
      </c>
      <c r="N146" s="222" t="s">
        <v>44</v>
      </c>
      <c r="O146" s="86"/>
      <c r="P146" s="223">
        <f>O146*H146</f>
        <v>0</v>
      </c>
      <c r="Q146" s="223">
        <v>1.6699999999999999</v>
      </c>
      <c r="R146" s="223">
        <f>Q146*H146</f>
        <v>387.18949999999995</v>
      </c>
      <c r="S146" s="223">
        <v>0</v>
      </c>
      <c r="T146" s="224">
        <f>S146*H146</f>
        <v>0</v>
      </c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R146" s="225" t="s">
        <v>205</v>
      </c>
      <c r="AT146" s="225" t="s">
        <v>200</v>
      </c>
      <c r="AU146" s="225" t="s">
        <v>80</v>
      </c>
      <c r="AY146" s="19" t="s">
        <v>198</v>
      </c>
      <c r="BE146" s="226">
        <f>IF(N146="základní",J146,0)</f>
        <v>0</v>
      </c>
      <c r="BF146" s="226">
        <f>IF(N146="snížená",J146,0)</f>
        <v>0</v>
      </c>
      <c r="BG146" s="226">
        <f>IF(N146="zákl. přenesená",J146,0)</f>
        <v>0</v>
      </c>
      <c r="BH146" s="226">
        <f>IF(N146="sníž. přenesená",J146,0)</f>
        <v>0</v>
      </c>
      <c r="BI146" s="226">
        <f>IF(N146="nulová",J146,0)</f>
        <v>0</v>
      </c>
      <c r="BJ146" s="19" t="s">
        <v>80</v>
      </c>
      <c r="BK146" s="226">
        <f>ROUND(I146*H146,2)</f>
        <v>0</v>
      </c>
      <c r="BL146" s="19" t="s">
        <v>205</v>
      </c>
      <c r="BM146" s="225" t="s">
        <v>399</v>
      </c>
    </row>
    <row r="147" s="13" customFormat="1">
      <c r="A147" s="13"/>
      <c r="B147" s="232"/>
      <c r="C147" s="233"/>
      <c r="D147" s="234" t="s">
        <v>218</v>
      </c>
      <c r="E147" s="235" t="s">
        <v>19</v>
      </c>
      <c r="F147" s="236" t="s">
        <v>5080</v>
      </c>
      <c r="G147" s="233"/>
      <c r="H147" s="237">
        <v>151.38</v>
      </c>
      <c r="I147" s="238"/>
      <c r="J147" s="233"/>
      <c r="K147" s="233"/>
      <c r="L147" s="239"/>
      <c r="M147" s="240"/>
      <c r="N147" s="241"/>
      <c r="O147" s="241"/>
      <c r="P147" s="241"/>
      <c r="Q147" s="241"/>
      <c r="R147" s="241"/>
      <c r="S147" s="241"/>
      <c r="T147" s="24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3" t="s">
        <v>218</v>
      </c>
      <c r="AU147" s="243" t="s">
        <v>80</v>
      </c>
      <c r="AV147" s="13" t="s">
        <v>82</v>
      </c>
      <c r="AW147" s="13" t="s">
        <v>35</v>
      </c>
      <c r="AX147" s="13" t="s">
        <v>73</v>
      </c>
      <c r="AY147" s="243" t="s">
        <v>198</v>
      </c>
    </row>
    <row r="148" s="13" customFormat="1">
      <c r="A148" s="13"/>
      <c r="B148" s="232"/>
      <c r="C148" s="233"/>
      <c r="D148" s="234" t="s">
        <v>218</v>
      </c>
      <c r="E148" s="235" t="s">
        <v>19</v>
      </c>
      <c r="F148" s="236" t="s">
        <v>5081</v>
      </c>
      <c r="G148" s="233"/>
      <c r="H148" s="237">
        <v>80.469999999999999</v>
      </c>
      <c r="I148" s="238"/>
      <c r="J148" s="233"/>
      <c r="K148" s="233"/>
      <c r="L148" s="239"/>
      <c r="M148" s="240"/>
      <c r="N148" s="241"/>
      <c r="O148" s="241"/>
      <c r="P148" s="241"/>
      <c r="Q148" s="241"/>
      <c r="R148" s="241"/>
      <c r="S148" s="241"/>
      <c r="T148" s="24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3" t="s">
        <v>218</v>
      </c>
      <c r="AU148" s="243" t="s">
        <v>80</v>
      </c>
      <c r="AV148" s="13" t="s">
        <v>82</v>
      </c>
      <c r="AW148" s="13" t="s">
        <v>35</v>
      </c>
      <c r="AX148" s="13" t="s">
        <v>73</v>
      </c>
      <c r="AY148" s="243" t="s">
        <v>198</v>
      </c>
    </row>
    <row r="149" s="14" customFormat="1">
      <c r="A149" s="14"/>
      <c r="B149" s="244"/>
      <c r="C149" s="245"/>
      <c r="D149" s="234" t="s">
        <v>218</v>
      </c>
      <c r="E149" s="246" t="s">
        <v>19</v>
      </c>
      <c r="F149" s="247" t="s">
        <v>233</v>
      </c>
      <c r="G149" s="245"/>
      <c r="H149" s="248">
        <v>231.84999999999999</v>
      </c>
      <c r="I149" s="249"/>
      <c r="J149" s="245"/>
      <c r="K149" s="245"/>
      <c r="L149" s="250"/>
      <c r="M149" s="251"/>
      <c r="N149" s="252"/>
      <c r="O149" s="252"/>
      <c r="P149" s="252"/>
      <c r="Q149" s="252"/>
      <c r="R149" s="252"/>
      <c r="S149" s="252"/>
      <c r="T149" s="253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4" t="s">
        <v>218</v>
      </c>
      <c r="AU149" s="254" t="s">
        <v>80</v>
      </c>
      <c r="AV149" s="14" t="s">
        <v>205</v>
      </c>
      <c r="AW149" s="14" t="s">
        <v>35</v>
      </c>
      <c r="AX149" s="14" t="s">
        <v>80</v>
      </c>
      <c r="AY149" s="254" t="s">
        <v>198</v>
      </c>
    </row>
    <row r="150" s="12" customFormat="1" ht="25.92" customHeight="1">
      <c r="A150" s="12"/>
      <c r="B150" s="198"/>
      <c r="C150" s="199"/>
      <c r="D150" s="200" t="s">
        <v>72</v>
      </c>
      <c r="E150" s="201" t="s">
        <v>315</v>
      </c>
      <c r="F150" s="201" t="s">
        <v>5030</v>
      </c>
      <c r="G150" s="199"/>
      <c r="H150" s="199"/>
      <c r="I150" s="202"/>
      <c r="J150" s="203">
        <f>BK150</f>
        <v>0</v>
      </c>
      <c r="K150" s="199"/>
      <c r="L150" s="204"/>
      <c r="M150" s="205"/>
      <c r="N150" s="206"/>
      <c r="O150" s="206"/>
      <c r="P150" s="207">
        <f>SUM(P151:P162)</f>
        <v>0</v>
      </c>
      <c r="Q150" s="206"/>
      <c r="R150" s="207">
        <f>SUM(R151:R162)</f>
        <v>0.0018630000000000001</v>
      </c>
      <c r="S150" s="206"/>
      <c r="T150" s="208">
        <f>SUM(T151:T162)</f>
        <v>0</v>
      </c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R150" s="209" t="s">
        <v>80</v>
      </c>
      <c r="AT150" s="210" t="s">
        <v>72</v>
      </c>
      <c r="AU150" s="210" t="s">
        <v>73</v>
      </c>
      <c r="AY150" s="209" t="s">
        <v>198</v>
      </c>
      <c r="BK150" s="211">
        <f>SUM(BK151:BK162)</f>
        <v>0</v>
      </c>
    </row>
    <row r="151" s="2" customFormat="1" ht="16.5" customHeight="1">
      <c r="A151" s="40"/>
      <c r="B151" s="41"/>
      <c r="C151" s="214" t="s">
        <v>315</v>
      </c>
      <c r="D151" s="214" t="s">
        <v>200</v>
      </c>
      <c r="E151" s="215" t="s">
        <v>5031</v>
      </c>
      <c r="F151" s="216" t="s">
        <v>5032</v>
      </c>
      <c r="G151" s="217" t="s">
        <v>203</v>
      </c>
      <c r="H151" s="218">
        <v>93.150000000000006</v>
      </c>
      <c r="I151" s="219"/>
      <c r="J151" s="220">
        <f>ROUND(I151*H151,2)</f>
        <v>0</v>
      </c>
      <c r="K151" s="216" t="s">
        <v>19</v>
      </c>
      <c r="L151" s="46"/>
      <c r="M151" s="221" t="s">
        <v>19</v>
      </c>
      <c r="N151" s="222" t="s">
        <v>44</v>
      </c>
      <c r="O151" s="86"/>
      <c r="P151" s="223">
        <f>O151*H151</f>
        <v>0</v>
      </c>
      <c r="Q151" s="223">
        <v>0</v>
      </c>
      <c r="R151" s="223">
        <f>Q151*H151</f>
        <v>0</v>
      </c>
      <c r="S151" s="223">
        <v>0</v>
      </c>
      <c r="T151" s="224">
        <f>S151*H151</f>
        <v>0</v>
      </c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R151" s="225" t="s">
        <v>205</v>
      </c>
      <c r="AT151" s="225" t="s">
        <v>200</v>
      </c>
      <c r="AU151" s="225" t="s">
        <v>80</v>
      </c>
      <c r="AY151" s="19" t="s">
        <v>198</v>
      </c>
      <c r="BE151" s="226">
        <f>IF(N151="základní",J151,0)</f>
        <v>0</v>
      </c>
      <c r="BF151" s="226">
        <f>IF(N151="snížená",J151,0)</f>
        <v>0</v>
      </c>
      <c r="BG151" s="226">
        <f>IF(N151="zákl. přenesená",J151,0)</f>
        <v>0</v>
      </c>
      <c r="BH151" s="226">
        <f>IF(N151="sníž. přenesená",J151,0)</f>
        <v>0</v>
      </c>
      <c r="BI151" s="226">
        <f>IF(N151="nulová",J151,0)</f>
        <v>0</v>
      </c>
      <c r="BJ151" s="19" t="s">
        <v>80</v>
      </c>
      <c r="BK151" s="226">
        <f>ROUND(I151*H151,2)</f>
        <v>0</v>
      </c>
      <c r="BL151" s="19" t="s">
        <v>205</v>
      </c>
      <c r="BM151" s="225" t="s">
        <v>411</v>
      </c>
    </row>
    <row r="152" s="13" customFormat="1">
      <c r="A152" s="13"/>
      <c r="B152" s="232"/>
      <c r="C152" s="233"/>
      <c r="D152" s="234" t="s">
        <v>218</v>
      </c>
      <c r="E152" s="235" t="s">
        <v>19</v>
      </c>
      <c r="F152" s="236" t="s">
        <v>5082</v>
      </c>
      <c r="G152" s="233"/>
      <c r="H152" s="237">
        <v>37.950000000000003</v>
      </c>
      <c r="I152" s="238"/>
      <c r="J152" s="233"/>
      <c r="K152" s="233"/>
      <c r="L152" s="239"/>
      <c r="M152" s="240"/>
      <c r="N152" s="241"/>
      <c r="O152" s="241"/>
      <c r="P152" s="241"/>
      <c r="Q152" s="241"/>
      <c r="R152" s="241"/>
      <c r="S152" s="241"/>
      <c r="T152" s="24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3" t="s">
        <v>218</v>
      </c>
      <c r="AU152" s="243" t="s">
        <v>80</v>
      </c>
      <c r="AV152" s="13" t="s">
        <v>82</v>
      </c>
      <c r="AW152" s="13" t="s">
        <v>35</v>
      </c>
      <c r="AX152" s="13" t="s">
        <v>73</v>
      </c>
      <c r="AY152" s="243" t="s">
        <v>198</v>
      </c>
    </row>
    <row r="153" s="13" customFormat="1">
      <c r="A153" s="13"/>
      <c r="B153" s="232"/>
      <c r="C153" s="233"/>
      <c r="D153" s="234" t="s">
        <v>218</v>
      </c>
      <c r="E153" s="235" t="s">
        <v>19</v>
      </c>
      <c r="F153" s="236" t="s">
        <v>5083</v>
      </c>
      <c r="G153" s="233"/>
      <c r="H153" s="237">
        <v>55.200000000000003</v>
      </c>
      <c r="I153" s="238"/>
      <c r="J153" s="233"/>
      <c r="K153" s="233"/>
      <c r="L153" s="239"/>
      <c r="M153" s="240"/>
      <c r="N153" s="241"/>
      <c r="O153" s="241"/>
      <c r="P153" s="241"/>
      <c r="Q153" s="241"/>
      <c r="R153" s="241"/>
      <c r="S153" s="241"/>
      <c r="T153" s="242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3" t="s">
        <v>218</v>
      </c>
      <c r="AU153" s="243" t="s">
        <v>80</v>
      </c>
      <c r="AV153" s="13" t="s">
        <v>82</v>
      </c>
      <c r="AW153" s="13" t="s">
        <v>35</v>
      </c>
      <c r="AX153" s="13" t="s">
        <v>73</v>
      </c>
      <c r="AY153" s="243" t="s">
        <v>198</v>
      </c>
    </row>
    <row r="154" s="14" customFormat="1">
      <c r="A154" s="14"/>
      <c r="B154" s="244"/>
      <c r="C154" s="245"/>
      <c r="D154" s="234" t="s">
        <v>218</v>
      </c>
      <c r="E154" s="246" t="s">
        <v>19</v>
      </c>
      <c r="F154" s="247" t="s">
        <v>233</v>
      </c>
      <c r="G154" s="245"/>
      <c r="H154" s="248">
        <v>93.150000000000006</v>
      </c>
      <c r="I154" s="249"/>
      <c r="J154" s="245"/>
      <c r="K154" s="245"/>
      <c r="L154" s="250"/>
      <c r="M154" s="251"/>
      <c r="N154" s="252"/>
      <c r="O154" s="252"/>
      <c r="P154" s="252"/>
      <c r="Q154" s="252"/>
      <c r="R154" s="252"/>
      <c r="S154" s="252"/>
      <c r="T154" s="253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54" t="s">
        <v>218</v>
      </c>
      <c r="AU154" s="254" t="s">
        <v>80</v>
      </c>
      <c r="AV154" s="14" t="s">
        <v>205</v>
      </c>
      <c r="AW154" s="14" t="s">
        <v>35</v>
      </c>
      <c r="AX154" s="14" t="s">
        <v>80</v>
      </c>
      <c r="AY154" s="254" t="s">
        <v>198</v>
      </c>
    </row>
    <row r="155" s="2" customFormat="1" ht="21.75" customHeight="1">
      <c r="A155" s="40"/>
      <c r="B155" s="41"/>
      <c r="C155" s="214" t="s">
        <v>321</v>
      </c>
      <c r="D155" s="214" t="s">
        <v>200</v>
      </c>
      <c r="E155" s="215" t="s">
        <v>5035</v>
      </c>
      <c r="F155" s="216" t="s">
        <v>5036</v>
      </c>
      <c r="G155" s="217" t="s">
        <v>203</v>
      </c>
      <c r="H155" s="218">
        <v>93.150000000000006</v>
      </c>
      <c r="I155" s="219"/>
      <c r="J155" s="220">
        <f>ROUND(I155*H155,2)</f>
        <v>0</v>
      </c>
      <c r="K155" s="216" t="s">
        <v>19</v>
      </c>
      <c r="L155" s="46"/>
      <c r="M155" s="221" t="s">
        <v>19</v>
      </c>
      <c r="N155" s="222" t="s">
        <v>44</v>
      </c>
      <c r="O155" s="86"/>
      <c r="P155" s="223">
        <f>O155*H155</f>
        <v>0</v>
      </c>
      <c r="Q155" s="223">
        <v>0</v>
      </c>
      <c r="R155" s="223">
        <f>Q155*H155</f>
        <v>0</v>
      </c>
      <c r="S155" s="223">
        <v>0</v>
      </c>
      <c r="T155" s="224">
        <f>S155*H155</f>
        <v>0</v>
      </c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R155" s="225" t="s">
        <v>205</v>
      </c>
      <c r="AT155" s="225" t="s">
        <v>200</v>
      </c>
      <c r="AU155" s="225" t="s">
        <v>80</v>
      </c>
      <c r="AY155" s="19" t="s">
        <v>198</v>
      </c>
      <c r="BE155" s="226">
        <f>IF(N155="základní",J155,0)</f>
        <v>0</v>
      </c>
      <c r="BF155" s="226">
        <f>IF(N155="snížená",J155,0)</f>
        <v>0</v>
      </c>
      <c r="BG155" s="226">
        <f>IF(N155="zákl. přenesená",J155,0)</f>
        <v>0</v>
      </c>
      <c r="BH155" s="226">
        <f>IF(N155="sníž. přenesená",J155,0)</f>
        <v>0</v>
      </c>
      <c r="BI155" s="226">
        <f>IF(N155="nulová",J155,0)</f>
        <v>0</v>
      </c>
      <c r="BJ155" s="19" t="s">
        <v>80</v>
      </c>
      <c r="BK155" s="226">
        <f>ROUND(I155*H155,2)</f>
        <v>0</v>
      </c>
      <c r="BL155" s="19" t="s">
        <v>205</v>
      </c>
      <c r="BM155" s="225" t="s">
        <v>424</v>
      </c>
    </row>
    <row r="156" s="13" customFormat="1">
      <c r="A156" s="13"/>
      <c r="B156" s="232"/>
      <c r="C156" s="233"/>
      <c r="D156" s="234" t="s">
        <v>218</v>
      </c>
      <c r="E156" s="235" t="s">
        <v>19</v>
      </c>
      <c r="F156" s="236" t="s">
        <v>5082</v>
      </c>
      <c r="G156" s="233"/>
      <c r="H156" s="237">
        <v>37.950000000000003</v>
      </c>
      <c r="I156" s="238"/>
      <c r="J156" s="233"/>
      <c r="K156" s="233"/>
      <c r="L156" s="239"/>
      <c r="M156" s="240"/>
      <c r="N156" s="241"/>
      <c r="O156" s="241"/>
      <c r="P156" s="241"/>
      <c r="Q156" s="241"/>
      <c r="R156" s="241"/>
      <c r="S156" s="241"/>
      <c r="T156" s="24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218</v>
      </c>
      <c r="AU156" s="243" t="s">
        <v>80</v>
      </c>
      <c r="AV156" s="13" t="s">
        <v>82</v>
      </c>
      <c r="AW156" s="13" t="s">
        <v>35</v>
      </c>
      <c r="AX156" s="13" t="s">
        <v>73</v>
      </c>
      <c r="AY156" s="243" t="s">
        <v>198</v>
      </c>
    </row>
    <row r="157" s="13" customFormat="1">
      <c r="A157" s="13"/>
      <c r="B157" s="232"/>
      <c r="C157" s="233"/>
      <c r="D157" s="234" t="s">
        <v>218</v>
      </c>
      <c r="E157" s="235" t="s">
        <v>19</v>
      </c>
      <c r="F157" s="236" t="s">
        <v>5083</v>
      </c>
      <c r="G157" s="233"/>
      <c r="H157" s="237">
        <v>55.200000000000003</v>
      </c>
      <c r="I157" s="238"/>
      <c r="J157" s="233"/>
      <c r="K157" s="233"/>
      <c r="L157" s="239"/>
      <c r="M157" s="240"/>
      <c r="N157" s="241"/>
      <c r="O157" s="241"/>
      <c r="P157" s="241"/>
      <c r="Q157" s="241"/>
      <c r="R157" s="241"/>
      <c r="S157" s="241"/>
      <c r="T157" s="242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3" t="s">
        <v>218</v>
      </c>
      <c r="AU157" s="243" t="s">
        <v>80</v>
      </c>
      <c r="AV157" s="13" t="s">
        <v>82</v>
      </c>
      <c r="AW157" s="13" t="s">
        <v>35</v>
      </c>
      <c r="AX157" s="13" t="s">
        <v>73</v>
      </c>
      <c r="AY157" s="243" t="s">
        <v>198</v>
      </c>
    </row>
    <row r="158" s="14" customFormat="1">
      <c r="A158" s="14"/>
      <c r="B158" s="244"/>
      <c r="C158" s="245"/>
      <c r="D158" s="234" t="s">
        <v>218</v>
      </c>
      <c r="E158" s="246" t="s">
        <v>19</v>
      </c>
      <c r="F158" s="247" t="s">
        <v>233</v>
      </c>
      <c r="G158" s="245"/>
      <c r="H158" s="248">
        <v>93.150000000000006</v>
      </c>
      <c r="I158" s="249"/>
      <c r="J158" s="245"/>
      <c r="K158" s="245"/>
      <c r="L158" s="250"/>
      <c r="M158" s="251"/>
      <c r="N158" s="252"/>
      <c r="O158" s="252"/>
      <c r="P158" s="252"/>
      <c r="Q158" s="252"/>
      <c r="R158" s="252"/>
      <c r="S158" s="252"/>
      <c r="T158" s="253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54" t="s">
        <v>218</v>
      </c>
      <c r="AU158" s="254" t="s">
        <v>80</v>
      </c>
      <c r="AV158" s="14" t="s">
        <v>205</v>
      </c>
      <c r="AW158" s="14" t="s">
        <v>35</v>
      </c>
      <c r="AX158" s="14" t="s">
        <v>80</v>
      </c>
      <c r="AY158" s="254" t="s">
        <v>198</v>
      </c>
    </row>
    <row r="159" s="2" customFormat="1" ht="16.5" customHeight="1">
      <c r="A159" s="40"/>
      <c r="B159" s="41"/>
      <c r="C159" s="214" t="s">
        <v>327</v>
      </c>
      <c r="D159" s="214" t="s">
        <v>200</v>
      </c>
      <c r="E159" s="215" t="s">
        <v>5037</v>
      </c>
      <c r="F159" s="216" t="s">
        <v>5038</v>
      </c>
      <c r="G159" s="217" t="s">
        <v>2156</v>
      </c>
      <c r="H159" s="218">
        <v>1.863</v>
      </c>
      <c r="I159" s="219"/>
      <c r="J159" s="220">
        <f>ROUND(I159*H159,2)</f>
        <v>0</v>
      </c>
      <c r="K159" s="216" t="s">
        <v>19</v>
      </c>
      <c r="L159" s="46"/>
      <c r="M159" s="221" t="s">
        <v>19</v>
      </c>
      <c r="N159" s="222" t="s">
        <v>44</v>
      </c>
      <c r="O159" s="86"/>
      <c r="P159" s="223">
        <f>O159*H159</f>
        <v>0</v>
      </c>
      <c r="Q159" s="223">
        <v>0.001</v>
      </c>
      <c r="R159" s="223">
        <f>Q159*H159</f>
        <v>0.0018630000000000001</v>
      </c>
      <c r="S159" s="223">
        <v>0</v>
      </c>
      <c r="T159" s="224">
        <f>S159*H159</f>
        <v>0</v>
      </c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R159" s="225" t="s">
        <v>205</v>
      </c>
      <c r="AT159" s="225" t="s">
        <v>200</v>
      </c>
      <c r="AU159" s="225" t="s">
        <v>80</v>
      </c>
      <c r="AY159" s="19" t="s">
        <v>198</v>
      </c>
      <c r="BE159" s="226">
        <f>IF(N159="základní",J159,0)</f>
        <v>0</v>
      </c>
      <c r="BF159" s="226">
        <f>IF(N159="snížená",J159,0)</f>
        <v>0</v>
      </c>
      <c r="BG159" s="226">
        <f>IF(N159="zákl. přenesená",J159,0)</f>
        <v>0</v>
      </c>
      <c r="BH159" s="226">
        <f>IF(N159="sníž. přenesená",J159,0)</f>
        <v>0</v>
      </c>
      <c r="BI159" s="226">
        <f>IF(N159="nulová",J159,0)</f>
        <v>0</v>
      </c>
      <c r="BJ159" s="19" t="s">
        <v>80</v>
      </c>
      <c r="BK159" s="226">
        <f>ROUND(I159*H159,2)</f>
        <v>0</v>
      </c>
      <c r="BL159" s="19" t="s">
        <v>205</v>
      </c>
      <c r="BM159" s="225" t="s">
        <v>438</v>
      </c>
    </row>
    <row r="160" s="13" customFormat="1">
      <c r="A160" s="13"/>
      <c r="B160" s="232"/>
      <c r="C160" s="233"/>
      <c r="D160" s="234" t="s">
        <v>218</v>
      </c>
      <c r="E160" s="235" t="s">
        <v>19</v>
      </c>
      <c r="F160" s="236" t="s">
        <v>5084</v>
      </c>
      <c r="G160" s="233"/>
      <c r="H160" s="237">
        <v>0.75900000000000001</v>
      </c>
      <c r="I160" s="238"/>
      <c r="J160" s="233"/>
      <c r="K160" s="233"/>
      <c r="L160" s="239"/>
      <c r="M160" s="240"/>
      <c r="N160" s="241"/>
      <c r="O160" s="241"/>
      <c r="P160" s="241"/>
      <c r="Q160" s="241"/>
      <c r="R160" s="241"/>
      <c r="S160" s="241"/>
      <c r="T160" s="24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3" t="s">
        <v>218</v>
      </c>
      <c r="AU160" s="243" t="s">
        <v>80</v>
      </c>
      <c r="AV160" s="13" t="s">
        <v>82</v>
      </c>
      <c r="AW160" s="13" t="s">
        <v>35</v>
      </c>
      <c r="AX160" s="13" t="s">
        <v>73</v>
      </c>
      <c r="AY160" s="243" t="s">
        <v>198</v>
      </c>
    </row>
    <row r="161" s="13" customFormat="1">
      <c r="A161" s="13"/>
      <c r="B161" s="232"/>
      <c r="C161" s="233"/>
      <c r="D161" s="234" t="s">
        <v>218</v>
      </c>
      <c r="E161" s="235" t="s">
        <v>19</v>
      </c>
      <c r="F161" s="236" t="s">
        <v>5085</v>
      </c>
      <c r="G161" s="233"/>
      <c r="H161" s="237">
        <v>1.1040000000000001</v>
      </c>
      <c r="I161" s="238"/>
      <c r="J161" s="233"/>
      <c r="K161" s="233"/>
      <c r="L161" s="239"/>
      <c r="M161" s="240"/>
      <c r="N161" s="241"/>
      <c r="O161" s="241"/>
      <c r="P161" s="241"/>
      <c r="Q161" s="241"/>
      <c r="R161" s="241"/>
      <c r="S161" s="241"/>
      <c r="T161" s="242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3" t="s">
        <v>218</v>
      </c>
      <c r="AU161" s="243" t="s">
        <v>80</v>
      </c>
      <c r="AV161" s="13" t="s">
        <v>82</v>
      </c>
      <c r="AW161" s="13" t="s">
        <v>35</v>
      </c>
      <c r="AX161" s="13" t="s">
        <v>73</v>
      </c>
      <c r="AY161" s="243" t="s">
        <v>198</v>
      </c>
    </row>
    <row r="162" s="14" customFormat="1">
      <c r="A162" s="14"/>
      <c r="B162" s="244"/>
      <c r="C162" s="245"/>
      <c r="D162" s="234" t="s">
        <v>218</v>
      </c>
      <c r="E162" s="246" t="s">
        <v>19</v>
      </c>
      <c r="F162" s="247" t="s">
        <v>233</v>
      </c>
      <c r="G162" s="245"/>
      <c r="H162" s="248">
        <v>1.863</v>
      </c>
      <c r="I162" s="249"/>
      <c r="J162" s="245"/>
      <c r="K162" s="245"/>
      <c r="L162" s="250"/>
      <c r="M162" s="251"/>
      <c r="N162" s="252"/>
      <c r="O162" s="252"/>
      <c r="P162" s="252"/>
      <c r="Q162" s="252"/>
      <c r="R162" s="252"/>
      <c r="S162" s="252"/>
      <c r="T162" s="253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4" t="s">
        <v>218</v>
      </c>
      <c r="AU162" s="254" t="s">
        <v>80</v>
      </c>
      <c r="AV162" s="14" t="s">
        <v>205</v>
      </c>
      <c r="AW162" s="14" t="s">
        <v>35</v>
      </c>
      <c r="AX162" s="14" t="s">
        <v>80</v>
      </c>
      <c r="AY162" s="254" t="s">
        <v>198</v>
      </c>
    </row>
    <row r="163" s="12" customFormat="1" ht="25.92" customHeight="1">
      <c r="A163" s="12"/>
      <c r="B163" s="198"/>
      <c r="C163" s="199"/>
      <c r="D163" s="200" t="s">
        <v>72</v>
      </c>
      <c r="E163" s="201" t="s">
        <v>487</v>
      </c>
      <c r="F163" s="201" t="s">
        <v>4584</v>
      </c>
      <c r="G163" s="199"/>
      <c r="H163" s="199"/>
      <c r="I163" s="202"/>
      <c r="J163" s="203">
        <f>BK163</f>
        <v>0</v>
      </c>
      <c r="K163" s="199"/>
      <c r="L163" s="204"/>
      <c r="M163" s="205"/>
      <c r="N163" s="206"/>
      <c r="O163" s="206"/>
      <c r="P163" s="207">
        <f>SUM(P164:P167)</f>
        <v>0</v>
      </c>
      <c r="Q163" s="206"/>
      <c r="R163" s="207">
        <f>SUM(R164:R167)</f>
        <v>32.7481364</v>
      </c>
      <c r="S163" s="206"/>
      <c r="T163" s="208">
        <f>SUM(T164:T167)</f>
        <v>0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209" t="s">
        <v>80</v>
      </c>
      <c r="AT163" s="210" t="s">
        <v>72</v>
      </c>
      <c r="AU163" s="210" t="s">
        <v>73</v>
      </c>
      <c r="AY163" s="209" t="s">
        <v>198</v>
      </c>
      <c r="BK163" s="211">
        <f>SUM(BK164:BK167)</f>
        <v>0</v>
      </c>
    </row>
    <row r="164" s="2" customFormat="1" ht="21.75" customHeight="1">
      <c r="A164" s="40"/>
      <c r="B164" s="41"/>
      <c r="C164" s="214" t="s">
        <v>7</v>
      </c>
      <c r="D164" s="214" t="s">
        <v>200</v>
      </c>
      <c r="E164" s="215" t="s">
        <v>4585</v>
      </c>
      <c r="F164" s="216" t="s">
        <v>4586</v>
      </c>
      <c r="G164" s="217" t="s">
        <v>227</v>
      </c>
      <c r="H164" s="218">
        <v>17.32</v>
      </c>
      <c r="I164" s="219"/>
      <c r="J164" s="220">
        <f>ROUND(I164*H164,2)</f>
        <v>0</v>
      </c>
      <c r="K164" s="216" t="s">
        <v>19</v>
      </c>
      <c r="L164" s="46"/>
      <c r="M164" s="221" t="s">
        <v>19</v>
      </c>
      <c r="N164" s="222" t="s">
        <v>44</v>
      </c>
      <c r="O164" s="86"/>
      <c r="P164" s="223">
        <f>O164*H164</f>
        <v>0</v>
      </c>
      <c r="Q164" s="223">
        <v>1.8907700000000001</v>
      </c>
      <c r="R164" s="223">
        <f>Q164*H164</f>
        <v>32.7481364</v>
      </c>
      <c r="S164" s="223">
        <v>0</v>
      </c>
      <c r="T164" s="224">
        <f>S164*H164</f>
        <v>0</v>
      </c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R164" s="225" t="s">
        <v>205</v>
      </c>
      <c r="AT164" s="225" t="s">
        <v>200</v>
      </c>
      <c r="AU164" s="225" t="s">
        <v>80</v>
      </c>
      <c r="AY164" s="19" t="s">
        <v>198</v>
      </c>
      <c r="BE164" s="226">
        <f>IF(N164="základní",J164,0)</f>
        <v>0</v>
      </c>
      <c r="BF164" s="226">
        <f>IF(N164="snížená",J164,0)</f>
        <v>0</v>
      </c>
      <c r="BG164" s="226">
        <f>IF(N164="zákl. přenesená",J164,0)</f>
        <v>0</v>
      </c>
      <c r="BH164" s="226">
        <f>IF(N164="sníž. přenesená",J164,0)</f>
        <v>0</v>
      </c>
      <c r="BI164" s="226">
        <f>IF(N164="nulová",J164,0)</f>
        <v>0</v>
      </c>
      <c r="BJ164" s="19" t="s">
        <v>80</v>
      </c>
      <c r="BK164" s="226">
        <f>ROUND(I164*H164,2)</f>
        <v>0</v>
      </c>
      <c r="BL164" s="19" t="s">
        <v>205</v>
      </c>
      <c r="BM164" s="225" t="s">
        <v>464</v>
      </c>
    </row>
    <row r="165" s="13" customFormat="1">
      <c r="A165" s="13"/>
      <c r="B165" s="232"/>
      <c r="C165" s="233"/>
      <c r="D165" s="234" t="s">
        <v>218</v>
      </c>
      <c r="E165" s="235" t="s">
        <v>19</v>
      </c>
      <c r="F165" s="236" t="s">
        <v>5086</v>
      </c>
      <c r="G165" s="233"/>
      <c r="H165" s="237">
        <v>11.17</v>
      </c>
      <c r="I165" s="238"/>
      <c r="J165" s="233"/>
      <c r="K165" s="233"/>
      <c r="L165" s="239"/>
      <c r="M165" s="240"/>
      <c r="N165" s="241"/>
      <c r="O165" s="241"/>
      <c r="P165" s="241"/>
      <c r="Q165" s="241"/>
      <c r="R165" s="241"/>
      <c r="S165" s="241"/>
      <c r="T165" s="24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3" t="s">
        <v>218</v>
      </c>
      <c r="AU165" s="243" t="s">
        <v>80</v>
      </c>
      <c r="AV165" s="13" t="s">
        <v>82</v>
      </c>
      <c r="AW165" s="13" t="s">
        <v>35</v>
      </c>
      <c r="AX165" s="13" t="s">
        <v>73</v>
      </c>
      <c r="AY165" s="243" t="s">
        <v>198</v>
      </c>
    </row>
    <row r="166" s="13" customFormat="1">
      <c r="A166" s="13"/>
      <c r="B166" s="232"/>
      <c r="C166" s="233"/>
      <c r="D166" s="234" t="s">
        <v>218</v>
      </c>
      <c r="E166" s="235" t="s">
        <v>19</v>
      </c>
      <c r="F166" s="236" t="s">
        <v>5087</v>
      </c>
      <c r="G166" s="233"/>
      <c r="H166" s="237">
        <v>6.1500000000000004</v>
      </c>
      <c r="I166" s="238"/>
      <c r="J166" s="233"/>
      <c r="K166" s="233"/>
      <c r="L166" s="239"/>
      <c r="M166" s="240"/>
      <c r="N166" s="241"/>
      <c r="O166" s="241"/>
      <c r="P166" s="241"/>
      <c r="Q166" s="241"/>
      <c r="R166" s="241"/>
      <c r="S166" s="241"/>
      <c r="T166" s="242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3" t="s">
        <v>218</v>
      </c>
      <c r="AU166" s="243" t="s">
        <v>80</v>
      </c>
      <c r="AV166" s="13" t="s">
        <v>82</v>
      </c>
      <c r="AW166" s="13" t="s">
        <v>35</v>
      </c>
      <c r="AX166" s="13" t="s">
        <v>73</v>
      </c>
      <c r="AY166" s="243" t="s">
        <v>198</v>
      </c>
    </row>
    <row r="167" s="14" customFormat="1">
      <c r="A167" s="14"/>
      <c r="B167" s="244"/>
      <c r="C167" s="245"/>
      <c r="D167" s="234" t="s">
        <v>218</v>
      </c>
      <c r="E167" s="246" t="s">
        <v>19</v>
      </c>
      <c r="F167" s="247" t="s">
        <v>233</v>
      </c>
      <c r="G167" s="245"/>
      <c r="H167" s="248">
        <v>17.32</v>
      </c>
      <c r="I167" s="249"/>
      <c r="J167" s="245"/>
      <c r="K167" s="245"/>
      <c r="L167" s="250"/>
      <c r="M167" s="251"/>
      <c r="N167" s="252"/>
      <c r="O167" s="252"/>
      <c r="P167" s="252"/>
      <c r="Q167" s="252"/>
      <c r="R167" s="252"/>
      <c r="S167" s="252"/>
      <c r="T167" s="253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4" t="s">
        <v>218</v>
      </c>
      <c r="AU167" s="254" t="s">
        <v>80</v>
      </c>
      <c r="AV167" s="14" t="s">
        <v>205</v>
      </c>
      <c r="AW167" s="14" t="s">
        <v>35</v>
      </c>
      <c r="AX167" s="14" t="s">
        <v>80</v>
      </c>
      <c r="AY167" s="254" t="s">
        <v>198</v>
      </c>
    </row>
    <row r="168" s="12" customFormat="1" ht="25.92" customHeight="1">
      <c r="A168" s="12"/>
      <c r="B168" s="198"/>
      <c r="C168" s="199"/>
      <c r="D168" s="200" t="s">
        <v>72</v>
      </c>
      <c r="E168" s="201" t="s">
        <v>819</v>
      </c>
      <c r="F168" s="201" t="s">
        <v>4977</v>
      </c>
      <c r="G168" s="199"/>
      <c r="H168" s="199"/>
      <c r="I168" s="202"/>
      <c r="J168" s="203">
        <f>BK168</f>
        <v>0</v>
      </c>
      <c r="K168" s="199"/>
      <c r="L168" s="204"/>
      <c r="M168" s="205"/>
      <c r="N168" s="206"/>
      <c r="O168" s="206"/>
      <c r="P168" s="207">
        <f>P169</f>
        <v>0</v>
      </c>
      <c r="Q168" s="206"/>
      <c r="R168" s="207">
        <f>R169</f>
        <v>0.0010487000000000001</v>
      </c>
      <c r="S168" s="206"/>
      <c r="T168" s="208">
        <f>T169</f>
        <v>0</v>
      </c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R168" s="209" t="s">
        <v>80</v>
      </c>
      <c r="AT168" s="210" t="s">
        <v>72</v>
      </c>
      <c r="AU168" s="210" t="s">
        <v>73</v>
      </c>
      <c r="AY168" s="209" t="s">
        <v>198</v>
      </c>
      <c r="BK168" s="211">
        <f>BK169</f>
        <v>0</v>
      </c>
    </row>
    <row r="169" s="2" customFormat="1" ht="16.5" customHeight="1">
      <c r="A169" s="40"/>
      <c r="B169" s="41"/>
      <c r="C169" s="214" t="s">
        <v>341</v>
      </c>
      <c r="D169" s="214" t="s">
        <v>200</v>
      </c>
      <c r="E169" s="215" t="s">
        <v>5088</v>
      </c>
      <c r="F169" s="216" t="s">
        <v>4979</v>
      </c>
      <c r="G169" s="217" t="s">
        <v>237</v>
      </c>
      <c r="H169" s="218">
        <v>104.87000000000001</v>
      </c>
      <c r="I169" s="219"/>
      <c r="J169" s="220">
        <f>ROUND(I169*H169,2)</f>
        <v>0</v>
      </c>
      <c r="K169" s="216" t="s">
        <v>19</v>
      </c>
      <c r="L169" s="46"/>
      <c r="M169" s="221" t="s">
        <v>19</v>
      </c>
      <c r="N169" s="222" t="s">
        <v>44</v>
      </c>
      <c r="O169" s="86"/>
      <c r="P169" s="223">
        <f>O169*H169</f>
        <v>0</v>
      </c>
      <c r="Q169" s="223">
        <v>1.0000000000000001E-05</v>
      </c>
      <c r="R169" s="223">
        <f>Q169*H169</f>
        <v>0.0010487000000000001</v>
      </c>
      <c r="S169" s="223">
        <v>0</v>
      </c>
      <c r="T169" s="224">
        <f>S169*H169</f>
        <v>0</v>
      </c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R169" s="225" t="s">
        <v>205</v>
      </c>
      <c r="AT169" s="225" t="s">
        <v>200</v>
      </c>
      <c r="AU169" s="225" t="s">
        <v>80</v>
      </c>
      <c r="AY169" s="19" t="s">
        <v>198</v>
      </c>
      <c r="BE169" s="226">
        <f>IF(N169="základní",J169,0)</f>
        <v>0</v>
      </c>
      <c r="BF169" s="226">
        <f>IF(N169="snížená",J169,0)</f>
        <v>0</v>
      </c>
      <c r="BG169" s="226">
        <f>IF(N169="zákl. přenesená",J169,0)</f>
        <v>0</v>
      </c>
      <c r="BH169" s="226">
        <f>IF(N169="sníž. přenesená",J169,0)</f>
        <v>0</v>
      </c>
      <c r="BI169" s="226">
        <f>IF(N169="nulová",J169,0)</f>
        <v>0</v>
      </c>
      <c r="BJ169" s="19" t="s">
        <v>80</v>
      </c>
      <c r="BK169" s="226">
        <f>ROUND(I169*H169,2)</f>
        <v>0</v>
      </c>
      <c r="BL169" s="19" t="s">
        <v>205</v>
      </c>
      <c r="BM169" s="225" t="s">
        <v>482</v>
      </c>
    </row>
    <row r="170" s="12" customFormat="1" ht="25.92" customHeight="1">
      <c r="A170" s="12"/>
      <c r="B170" s="198"/>
      <c r="C170" s="199"/>
      <c r="D170" s="200" t="s">
        <v>72</v>
      </c>
      <c r="E170" s="201" t="s">
        <v>838</v>
      </c>
      <c r="F170" s="201" t="s">
        <v>4982</v>
      </c>
      <c r="G170" s="199"/>
      <c r="H170" s="199"/>
      <c r="I170" s="202"/>
      <c r="J170" s="203">
        <f>BK170</f>
        <v>0</v>
      </c>
      <c r="K170" s="199"/>
      <c r="L170" s="204"/>
      <c r="M170" s="205"/>
      <c r="N170" s="206"/>
      <c r="O170" s="206"/>
      <c r="P170" s="207">
        <f>SUM(P171:P179)</f>
        <v>0</v>
      </c>
      <c r="Q170" s="206"/>
      <c r="R170" s="207">
        <f>SUM(R171:R179)</f>
        <v>61.385510000000004</v>
      </c>
      <c r="S170" s="206"/>
      <c r="T170" s="208">
        <f>SUM(T171:T179)</f>
        <v>0</v>
      </c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R170" s="209" t="s">
        <v>80</v>
      </c>
      <c r="AT170" s="210" t="s">
        <v>72</v>
      </c>
      <c r="AU170" s="210" t="s">
        <v>73</v>
      </c>
      <c r="AY170" s="209" t="s">
        <v>198</v>
      </c>
      <c r="BK170" s="211">
        <f>SUM(BK171:BK179)</f>
        <v>0</v>
      </c>
    </row>
    <row r="171" s="2" customFormat="1" ht="21.75" customHeight="1">
      <c r="A171" s="40"/>
      <c r="B171" s="41"/>
      <c r="C171" s="214" t="s">
        <v>347</v>
      </c>
      <c r="D171" s="214" t="s">
        <v>200</v>
      </c>
      <c r="E171" s="215" t="s">
        <v>5089</v>
      </c>
      <c r="F171" s="216" t="s">
        <v>5090</v>
      </c>
      <c r="G171" s="217" t="s">
        <v>441</v>
      </c>
      <c r="H171" s="218">
        <v>7</v>
      </c>
      <c r="I171" s="219"/>
      <c r="J171" s="220">
        <f>ROUND(I171*H171,2)</f>
        <v>0</v>
      </c>
      <c r="K171" s="216" t="s">
        <v>19</v>
      </c>
      <c r="L171" s="46"/>
      <c r="M171" s="221" t="s">
        <v>19</v>
      </c>
      <c r="N171" s="222" t="s">
        <v>44</v>
      </c>
      <c r="O171" s="86"/>
      <c r="P171" s="223">
        <f>O171*H171</f>
        <v>0</v>
      </c>
      <c r="Q171" s="223">
        <v>5.98231</v>
      </c>
      <c r="R171" s="223">
        <f>Q171*H171</f>
        <v>41.876170000000002</v>
      </c>
      <c r="S171" s="223">
        <v>0</v>
      </c>
      <c r="T171" s="224">
        <f>S171*H171</f>
        <v>0</v>
      </c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R171" s="225" t="s">
        <v>205</v>
      </c>
      <c r="AT171" s="225" t="s">
        <v>200</v>
      </c>
      <c r="AU171" s="225" t="s">
        <v>80</v>
      </c>
      <c r="AY171" s="19" t="s">
        <v>198</v>
      </c>
      <c r="BE171" s="226">
        <f>IF(N171="základní",J171,0)</f>
        <v>0</v>
      </c>
      <c r="BF171" s="226">
        <f>IF(N171="snížená",J171,0)</f>
        <v>0</v>
      </c>
      <c r="BG171" s="226">
        <f>IF(N171="zákl. přenesená",J171,0)</f>
        <v>0</v>
      </c>
      <c r="BH171" s="226">
        <f>IF(N171="sníž. přenesená",J171,0)</f>
        <v>0</v>
      </c>
      <c r="BI171" s="226">
        <f>IF(N171="nulová",J171,0)</f>
        <v>0</v>
      </c>
      <c r="BJ171" s="19" t="s">
        <v>80</v>
      </c>
      <c r="BK171" s="226">
        <f>ROUND(I171*H171,2)</f>
        <v>0</v>
      </c>
      <c r="BL171" s="19" t="s">
        <v>205</v>
      </c>
      <c r="BM171" s="225" t="s">
        <v>500</v>
      </c>
    </row>
    <row r="172" s="2" customFormat="1" ht="21.75" customHeight="1">
      <c r="A172" s="40"/>
      <c r="B172" s="41"/>
      <c r="C172" s="214" t="s">
        <v>352</v>
      </c>
      <c r="D172" s="214" t="s">
        <v>200</v>
      </c>
      <c r="E172" s="215" t="s">
        <v>4987</v>
      </c>
      <c r="F172" s="216" t="s">
        <v>4988</v>
      </c>
      <c r="G172" s="217" t="s">
        <v>4989</v>
      </c>
      <c r="H172" s="218">
        <v>2</v>
      </c>
      <c r="I172" s="219"/>
      <c r="J172" s="220">
        <f>ROUND(I172*H172,2)</f>
        <v>0</v>
      </c>
      <c r="K172" s="216" t="s">
        <v>19</v>
      </c>
      <c r="L172" s="46"/>
      <c r="M172" s="221" t="s">
        <v>19</v>
      </c>
      <c r="N172" s="222" t="s">
        <v>44</v>
      </c>
      <c r="O172" s="86"/>
      <c r="P172" s="223">
        <f>O172*H172</f>
        <v>0</v>
      </c>
      <c r="Q172" s="223">
        <v>0.00017000000000000001</v>
      </c>
      <c r="R172" s="223">
        <f>Q172*H172</f>
        <v>0.00034000000000000002</v>
      </c>
      <c r="S172" s="223">
        <v>0</v>
      </c>
      <c r="T172" s="224">
        <f>S172*H172</f>
        <v>0</v>
      </c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R172" s="225" t="s">
        <v>205</v>
      </c>
      <c r="AT172" s="225" t="s">
        <v>200</v>
      </c>
      <c r="AU172" s="225" t="s">
        <v>80</v>
      </c>
      <c r="AY172" s="19" t="s">
        <v>198</v>
      </c>
      <c r="BE172" s="226">
        <f>IF(N172="základní",J172,0)</f>
        <v>0</v>
      </c>
      <c r="BF172" s="226">
        <f>IF(N172="snížená",J172,0)</f>
        <v>0</v>
      </c>
      <c r="BG172" s="226">
        <f>IF(N172="zákl. přenesená",J172,0)</f>
        <v>0</v>
      </c>
      <c r="BH172" s="226">
        <f>IF(N172="sníž. přenesená",J172,0)</f>
        <v>0</v>
      </c>
      <c r="BI172" s="226">
        <f>IF(N172="nulová",J172,0)</f>
        <v>0</v>
      </c>
      <c r="BJ172" s="19" t="s">
        <v>80</v>
      </c>
      <c r="BK172" s="226">
        <f>ROUND(I172*H172,2)</f>
        <v>0</v>
      </c>
      <c r="BL172" s="19" t="s">
        <v>205</v>
      </c>
      <c r="BM172" s="225" t="s">
        <v>508</v>
      </c>
    </row>
    <row r="173" s="2" customFormat="1" ht="16.5" customHeight="1">
      <c r="A173" s="40"/>
      <c r="B173" s="41"/>
      <c r="C173" s="214" t="s">
        <v>358</v>
      </c>
      <c r="D173" s="214" t="s">
        <v>200</v>
      </c>
      <c r="E173" s="215" t="s">
        <v>5091</v>
      </c>
      <c r="F173" s="216" t="s">
        <v>5092</v>
      </c>
      <c r="G173" s="217" t="s">
        <v>237</v>
      </c>
      <c r="H173" s="218">
        <v>104.90000000000001</v>
      </c>
      <c r="I173" s="219"/>
      <c r="J173" s="220">
        <f>ROUND(I173*H173,2)</f>
        <v>0</v>
      </c>
      <c r="K173" s="216" t="s">
        <v>19</v>
      </c>
      <c r="L173" s="46"/>
      <c r="M173" s="221" t="s">
        <v>19</v>
      </c>
      <c r="N173" s="222" t="s">
        <v>44</v>
      </c>
      <c r="O173" s="86"/>
      <c r="P173" s="223">
        <f>O173*H173</f>
        <v>0</v>
      </c>
      <c r="Q173" s="223">
        <v>0</v>
      </c>
      <c r="R173" s="223">
        <f>Q173*H173</f>
        <v>0</v>
      </c>
      <c r="S173" s="223">
        <v>0</v>
      </c>
      <c r="T173" s="224">
        <f>S173*H173</f>
        <v>0</v>
      </c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R173" s="225" t="s">
        <v>205</v>
      </c>
      <c r="AT173" s="225" t="s">
        <v>200</v>
      </c>
      <c r="AU173" s="225" t="s">
        <v>80</v>
      </c>
      <c r="AY173" s="19" t="s">
        <v>198</v>
      </c>
      <c r="BE173" s="226">
        <f>IF(N173="základní",J173,0)</f>
        <v>0</v>
      </c>
      <c r="BF173" s="226">
        <f>IF(N173="snížená",J173,0)</f>
        <v>0</v>
      </c>
      <c r="BG173" s="226">
        <f>IF(N173="zákl. přenesená",J173,0)</f>
        <v>0</v>
      </c>
      <c r="BH173" s="226">
        <f>IF(N173="sníž. přenesená",J173,0)</f>
        <v>0</v>
      </c>
      <c r="BI173" s="226">
        <f>IF(N173="nulová",J173,0)</f>
        <v>0</v>
      </c>
      <c r="BJ173" s="19" t="s">
        <v>80</v>
      </c>
      <c r="BK173" s="226">
        <f>ROUND(I173*H173,2)</f>
        <v>0</v>
      </c>
      <c r="BL173" s="19" t="s">
        <v>205</v>
      </c>
      <c r="BM173" s="225" t="s">
        <v>517</v>
      </c>
    </row>
    <row r="174" s="2" customFormat="1" ht="24.15" customHeight="1">
      <c r="A174" s="40"/>
      <c r="B174" s="41"/>
      <c r="C174" s="214" t="s">
        <v>365</v>
      </c>
      <c r="D174" s="214" t="s">
        <v>200</v>
      </c>
      <c r="E174" s="215" t="s">
        <v>4625</v>
      </c>
      <c r="F174" s="216" t="s">
        <v>4992</v>
      </c>
      <c r="G174" s="217" t="s">
        <v>4627</v>
      </c>
      <c r="H174" s="218">
        <v>1</v>
      </c>
      <c r="I174" s="219"/>
      <c r="J174" s="220">
        <f>ROUND(I174*H174,2)</f>
        <v>0</v>
      </c>
      <c r="K174" s="216" t="s">
        <v>19</v>
      </c>
      <c r="L174" s="46"/>
      <c r="M174" s="221" t="s">
        <v>19</v>
      </c>
      <c r="N174" s="222" t="s">
        <v>44</v>
      </c>
      <c r="O174" s="86"/>
      <c r="P174" s="223">
        <f>O174*H174</f>
        <v>0</v>
      </c>
      <c r="Q174" s="223">
        <v>0</v>
      </c>
      <c r="R174" s="223">
        <f>Q174*H174</f>
        <v>0</v>
      </c>
      <c r="S174" s="223">
        <v>0</v>
      </c>
      <c r="T174" s="224">
        <f>S174*H174</f>
        <v>0</v>
      </c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R174" s="225" t="s">
        <v>205</v>
      </c>
      <c r="AT174" s="225" t="s">
        <v>200</v>
      </c>
      <c r="AU174" s="225" t="s">
        <v>80</v>
      </c>
      <c r="AY174" s="19" t="s">
        <v>198</v>
      </c>
      <c r="BE174" s="226">
        <f>IF(N174="základní",J174,0)</f>
        <v>0</v>
      </c>
      <c r="BF174" s="226">
        <f>IF(N174="snížená",J174,0)</f>
        <v>0</v>
      </c>
      <c r="BG174" s="226">
        <f>IF(N174="zákl. přenesená",J174,0)</f>
        <v>0</v>
      </c>
      <c r="BH174" s="226">
        <f>IF(N174="sníž. přenesená",J174,0)</f>
        <v>0</v>
      </c>
      <c r="BI174" s="226">
        <f>IF(N174="nulová",J174,0)</f>
        <v>0</v>
      </c>
      <c r="BJ174" s="19" t="s">
        <v>80</v>
      </c>
      <c r="BK174" s="226">
        <f>ROUND(I174*H174,2)</f>
        <v>0</v>
      </c>
      <c r="BL174" s="19" t="s">
        <v>205</v>
      </c>
      <c r="BM174" s="225" t="s">
        <v>560</v>
      </c>
    </row>
    <row r="175" s="2" customFormat="1" ht="24.15" customHeight="1">
      <c r="A175" s="40"/>
      <c r="B175" s="41"/>
      <c r="C175" s="214" t="s">
        <v>371</v>
      </c>
      <c r="D175" s="214" t="s">
        <v>200</v>
      </c>
      <c r="E175" s="215" t="s">
        <v>4656</v>
      </c>
      <c r="F175" s="216" t="s">
        <v>5093</v>
      </c>
      <c r="G175" s="217" t="s">
        <v>4627</v>
      </c>
      <c r="H175" s="218">
        <v>1</v>
      </c>
      <c r="I175" s="219"/>
      <c r="J175" s="220">
        <f>ROUND(I175*H175,2)</f>
        <v>0</v>
      </c>
      <c r="K175" s="216" t="s">
        <v>19</v>
      </c>
      <c r="L175" s="46"/>
      <c r="M175" s="221" t="s">
        <v>19</v>
      </c>
      <c r="N175" s="222" t="s">
        <v>44</v>
      </c>
      <c r="O175" s="86"/>
      <c r="P175" s="223">
        <f>O175*H175</f>
        <v>0</v>
      </c>
      <c r="Q175" s="223">
        <v>0.5</v>
      </c>
      <c r="R175" s="223">
        <f>Q175*H175</f>
        <v>0.5</v>
      </c>
      <c r="S175" s="223">
        <v>0</v>
      </c>
      <c r="T175" s="224">
        <f>S175*H175</f>
        <v>0</v>
      </c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R175" s="225" t="s">
        <v>205</v>
      </c>
      <c r="AT175" s="225" t="s">
        <v>200</v>
      </c>
      <c r="AU175" s="225" t="s">
        <v>80</v>
      </c>
      <c r="AY175" s="19" t="s">
        <v>198</v>
      </c>
      <c r="BE175" s="226">
        <f>IF(N175="základní",J175,0)</f>
        <v>0</v>
      </c>
      <c r="BF175" s="226">
        <f>IF(N175="snížená",J175,0)</f>
        <v>0</v>
      </c>
      <c r="BG175" s="226">
        <f>IF(N175="zákl. přenesená",J175,0)</f>
        <v>0</v>
      </c>
      <c r="BH175" s="226">
        <f>IF(N175="sníž. přenesená",J175,0)</f>
        <v>0</v>
      </c>
      <c r="BI175" s="226">
        <f>IF(N175="nulová",J175,0)</f>
        <v>0</v>
      </c>
      <c r="BJ175" s="19" t="s">
        <v>80</v>
      </c>
      <c r="BK175" s="226">
        <f>ROUND(I175*H175,2)</f>
        <v>0</v>
      </c>
      <c r="BL175" s="19" t="s">
        <v>205</v>
      </c>
      <c r="BM175" s="225" t="s">
        <v>574</v>
      </c>
    </row>
    <row r="176" s="2" customFormat="1" ht="16.5" customHeight="1">
      <c r="A176" s="40"/>
      <c r="B176" s="41"/>
      <c r="C176" s="214" t="s">
        <v>376</v>
      </c>
      <c r="D176" s="214" t="s">
        <v>200</v>
      </c>
      <c r="E176" s="215" t="s">
        <v>4692</v>
      </c>
      <c r="F176" s="216" t="s">
        <v>5094</v>
      </c>
      <c r="G176" s="217" t="s">
        <v>227</v>
      </c>
      <c r="H176" s="218">
        <v>38.015999999999998</v>
      </c>
      <c r="I176" s="219"/>
      <c r="J176" s="220">
        <f>ROUND(I176*H176,2)</f>
        <v>0</v>
      </c>
      <c r="K176" s="216" t="s">
        <v>19</v>
      </c>
      <c r="L176" s="46"/>
      <c r="M176" s="221" t="s">
        <v>19</v>
      </c>
      <c r="N176" s="222" t="s">
        <v>44</v>
      </c>
      <c r="O176" s="86"/>
      <c r="P176" s="223">
        <f>O176*H176</f>
        <v>0</v>
      </c>
      <c r="Q176" s="223">
        <v>0.5</v>
      </c>
      <c r="R176" s="223">
        <f>Q176*H176</f>
        <v>19.007999999999999</v>
      </c>
      <c r="S176" s="223">
        <v>0</v>
      </c>
      <c r="T176" s="224">
        <f>S176*H176</f>
        <v>0</v>
      </c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R176" s="225" t="s">
        <v>205</v>
      </c>
      <c r="AT176" s="225" t="s">
        <v>200</v>
      </c>
      <c r="AU176" s="225" t="s">
        <v>80</v>
      </c>
      <c r="AY176" s="19" t="s">
        <v>198</v>
      </c>
      <c r="BE176" s="226">
        <f>IF(N176="základní",J176,0)</f>
        <v>0</v>
      </c>
      <c r="BF176" s="226">
        <f>IF(N176="snížená",J176,0)</f>
        <v>0</v>
      </c>
      <c r="BG176" s="226">
        <f>IF(N176="zákl. přenesená",J176,0)</f>
        <v>0</v>
      </c>
      <c r="BH176" s="226">
        <f>IF(N176="sníž. přenesená",J176,0)</f>
        <v>0</v>
      </c>
      <c r="BI176" s="226">
        <f>IF(N176="nulová",J176,0)</f>
        <v>0</v>
      </c>
      <c r="BJ176" s="19" t="s">
        <v>80</v>
      </c>
      <c r="BK176" s="226">
        <f>ROUND(I176*H176,2)</f>
        <v>0</v>
      </c>
      <c r="BL176" s="19" t="s">
        <v>205</v>
      </c>
      <c r="BM176" s="225" t="s">
        <v>588</v>
      </c>
    </row>
    <row r="177" s="13" customFormat="1">
      <c r="A177" s="13"/>
      <c r="B177" s="232"/>
      <c r="C177" s="233"/>
      <c r="D177" s="234" t="s">
        <v>218</v>
      </c>
      <c r="E177" s="235" t="s">
        <v>19</v>
      </c>
      <c r="F177" s="236" t="s">
        <v>5095</v>
      </c>
      <c r="G177" s="233"/>
      <c r="H177" s="237">
        <v>38.015999999999998</v>
      </c>
      <c r="I177" s="238"/>
      <c r="J177" s="233"/>
      <c r="K177" s="233"/>
      <c r="L177" s="239"/>
      <c r="M177" s="240"/>
      <c r="N177" s="241"/>
      <c r="O177" s="241"/>
      <c r="P177" s="241"/>
      <c r="Q177" s="241"/>
      <c r="R177" s="241"/>
      <c r="S177" s="241"/>
      <c r="T177" s="242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3" t="s">
        <v>218</v>
      </c>
      <c r="AU177" s="243" t="s">
        <v>80</v>
      </c>
      <c r="AV177" s="13" t="s">
        <v>82</v>
      </c>
      <c r="AW177" s="13" t="s">
        <v>35</v>
      </c>
      <c r="AX177" s="13" t="s">
        <v>73</v>
      </c>
      <c r="AY177" s="243" t="s">
        <v>198</v>
      </c>
    </row>
    <row r="178" s="14" customFormat="1">
      <c r="A178" s="14"/>
      <c r="B178" s="244"/>
      <c r="C178" s="245"/>
      <c r="D178" s="234" t="s">
        <v>218</v>
      </c>
      <c r="E178" s="246" t="s">
        <v>19</v>
      </c>
      <c r="F178" s="247" t="s">
        <v>233</v>
      </c>
      <c r="G178" s="245"/>
      <c r="H178" s="248">
        <v>38.015999999999998</v>
      </c>
      <c r="I178" s="249"/>
      <c r="J178" s="245"/>
      <c r="K178" s="245"/>
      <c r="L178" s="250"/>
      <c r="M178" s="251"/>
      <c r="N178" s="252"/>
      <c r="O178" s="252"/>
      <c r="P178" s="252"/>
      <c r="Q178" s="252"/>
      <c r="R178" s="252"/>
      <c r="S178" s="252"/>
      <c r="T178" s="253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4" t="s">
        <v>218</v>
      </c>
      <c r="AU178" s="254" t="s">
        <v>80</v>
      </c>
      <c r="AV178" s="14" t="s">
        <v>205</v>
      </c>
      <c r="AW178" s="14" t="s">
        <v>35</v>
      </c>
      <c r="AX178" s="14" t="s">
        <v>80</v>
      </c>
      <c r="AY178" s="254" t="s">
        <v>198</v>
      </c>
    </row>
    <row r="179" s="2" customFormat="1">
      <c r="A179" s="40"/>
      <c r="B179" s="41"/>
      <c r="C179" s="214" t="s">
        <v>382</v>
      </c>
      <c r="D179" s="214" t="s">
        <v>200</v>
      </c>
      <c r="E179" s="215" t="s">
        <v>5059</v>
      </c>
      <c r="F179" s="216" t="s">
        <v>5096</v>
      </c>
      <c r="G179" s="217" t="s">
        <v>4627</v>
      </c>
      <c r="H179" s="218">
        <v>1</v>
      </c>
      <c r="I179" s="219"/>
      <c r="J179" s="220">
        <f>ROUND(I179*H179,2)</f>
        <v>0</v>
      </c>
      <c r="K179" s="216" t="s">
        <v>19</v>
      </c>
      <c r="L179" s="46"/>
      <c r="M179" s="221" t="s">
        <v>19</v>
      </c>
      <c r="N179" s="222" t="s">
        <v>44</v>
      </c>
      <c r="O179" s="86"/>
      <c r="P179" s="223">
        <f>O179*H179</f>
        <v>0</v>
      </c>
      <c r="Q179" s="223">
        <v>0.001</v>
      </c>
      <c r="R179" s="223">
        <f>Q179*H179</f>
        <v>0.001</v>
      </c>
      <c r="S179" s="223">
        <v>0</v>
      </c>
      <c r="T179" s="224">
        <f>S179*H179</f>
        <v>0</v>
      </c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R179" s="225" t="s">
        <v>205</v>
      </c>
      <c r="AT179" s="225" t="s">
        <v>200</v>
      </c>
      <c r="AU179" s="225" t="s">
        <v>80</v>
      </c>
      <c r="AY179" s="19" t="s">
        <v>198</v>
      </c>
      <c r="BE179" s="226">
        <f>IF(N179="základní",J179,0)</f>
        <v>0</v>
      </c>
      <c r="BF179" s="226">
        <f>IF(N179="snížená",J179,0)</f>
        <v>0</v>
      </c>
      <c r="BG179" s="226">
        <f>IF(N179="zákl. přenesená",J179,0)</f>
        <v>0</v>
      </c>
      <c r="BH179" s="226">
        <f>IF(N179="sníž. přenesená",J179,0)</f>
        <v>0</v>
      </c>
      <c r="BI179" s="226">
        <f>IF(N179="nulová",J179,0)</f>
        <v>0</v>
      </c>
      <c r="BJ179" s="19" t="s">
        <v>80</v>
      </c>
      <c r="BK179" s="226">
        <f>ROUND(I179*H179,2)</f>
        <v>0</v>
      </c>
      <c r="BL179" s="19" t="s">
        <v>205</v>
      </c>
      <c r="BM179" s="225" t="s">
        <v>605</v>
      </c>
    </row>
    <row r="180" s="12" customFormat="1" ht="25.92" customHeight="1">
      <c r="A180" s="12"/>
      <c r="B180" s="198"/>
      <c r="C180" s="199"/>
      <c r="D180" s="200" t="s">
        <v>72</v>
      </c>
      <c r="E180" s="201" t="s">
        <v>3828</v>
      </c>
      <c r="F180" s="201" t="s">
        <v>4995</v>
      </c>
      <c r="G180" s="199"/>
      <c r="H180" s="199"/>
      <c r="I180" s="202"/>
      <c r="J180" s="203">
        <f>BK180</f>
        <v>0</v>
      </c>
      <c r="K180" s="199"/>
      <c r="L180" s="204"/>
      <c r="M180" s="205"/>
      <c r="N180" s="206"/>
      <c r="O180" s="206"/>
      <c r="P180" s="207">
        <f>P181</f>
        <v>0</v>
      </c>
      <c r="Q180" s="206"/>
      <c r="R180" s="207">
        <f>R181</f>
        <v>0.66735040000000001</v>
      </c>
      <c r="S180" s="206"/>
      <c r="T180" s="208">
        <f>T181</f>
        <v>0</v>
      </c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R180" s="209" t="s">
        <v>80</v>
      </c>
      <c r="AT180" s="210" t="s">
        <v>72</v>
      </c>
      <c r="AU180" s="210" t="s">
        <v>73</v>
      </c>
      <c r="AY180" s="209" t="s">
        <v>198</v>
      </c>
      <c r="BK180" s="211">
        <f>BK181</f>
        <v>0</v>
      </c>
    </row>
    <row r="181" s="2" customFormat="1" ht="21.75" customHeight="1">
      <c r="A181" s="40"/>
      <c r="B181" s="41"/>
      <c r="C181" s="214" t="s">
        <v>388</v>
      </c>
      <c r="D181" s="214" t="s">
        <v>200</v>
      </c>
      <c r="E181" s="215" t="s">
        <v>5097</v>
      </c>
      <c r="F181" s="216" t="s">
        <v>5098</v>
      </c>
      <c r="G181" s="217" t="s">
        <v>441</v>
      </c>
      <c r="H181" s="218">
        <v>19.231999999999999</v>
      </c>
      <c r="I181" s="219"/>
      <c r="J181" s="220">
        <f>ROUND(I181*H181,2)</f>
        <v>0</v>
      </c>
      <c r="K181" s="216" t="s">
        <v>19</v>
      </c>
      <c r="L181" s="46"/>
      <c r="M181" s="221" t="s">
        <v>19</v>
      </c>
      <c r="N181" s="222" t="s">
        <v>44</v>
      </c>
      <c r="O181" s="86"/>
      <c r="P181" s="223">
        <f>O181*H181</f>
        <v>0</v>
      </c>
      <c r="Q181" s="223">
        <v>0.034700000000000002</v>
      </c>
      <c r="R181" s="223">
        <f>Q181*H181</f>
        <v>0.66735040000000001</v>
      </c>
      <c r="S181" s="223">
        <v>0</v>
      </c>
      <c r="T181" s="224">
        <f>S181*H181</f>
        <v>0</v>
      </c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R181" s="225" t="s">
        <v>205</v>
      </c>
      <c r="AT181" s="225" t="s">
        <v>200</v>
      </c>
      <c r="AU181" s="225" t="s">
        <v>80</v>
      </c>
      <c r="AY181" s="19" t="s">
        <v>198</v>
      </c>
      <c r="BE181" s="226">
        <f>IF(N181="základní",J181,0)</f>
        <v>0</v>
      </c>
      <c r="BF181" s="226">
        <f>IF(N181="snížená",J181,0)</f>
        <v>0</v>
      </c>
      <c r="BG181" s="226">
        <f>IF(N181="zákl. přenesená",J181,0)</f>
        <v>0</v>
      </c>
      <c r="BH181" s="226">
        <f>IF(N181="sníž. přenesená",J181,0)</f>
        <v>0</v>
      </c>
      <c r="BI181" s="226">
        <f>IF(N181="nulová",J181,0)</f>
        <v>0</v>
      </c>
      <c r="BJ181" s="19" t="s">
        <v>80</v>
      </c>
      <c r="BK181" s="226">
        <f>ROUND(I181*H181,2)</f>
        <v>0</v>
      </c>
      <c r="BL181" s="19" t="s">
        <v>205</v>
      </c>
      <c r="BM181" s="225" t="s">
        <v>619</v>
      </c>
    </row>
    <row r="182" s="12" customFormat="1" ht="25.92" customHeight="1">
      <c r="A182" s="12"/>
      <c r="B182" s="198"/>
      <c r="C182" s="199"/>
      <c r="D182" s="200" t="s">
        <v>72</v>
      </c>
      <c r="E182" s="201" t="s">
        <v>145</v>
      </c>
      <c r="F182" s="201" t="s">
        <v>146</v>
      </c>
      <c r="G182" s="199"/>
      <c r="H182" s="199"/>
      <c r="I182" s="202"/>
      <c r="J182" s="203">
        <f>BK182</f>
        <v>0</v>
      </c>
      <c r="K182" s="199"/>
      <c r="L182" s="204"/>
      <c r="M182" s="205"/>
      <c r="N182" s="206"/>
      <c r="O182" s="206"/>
      <c r="P182" s="207">
        <f>P183</f>
        <v>0</v>
      </c>
      <c r="Q182" s="206"/>
      <c r="R182" s="207">
        <f>R183</f>
        <v>0</v>
      </c>
      <c r="S182" s="206"/>
      <c r="T182" s="208">
        <f>T183</f>
        <v>0</v>
      </c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R182" s="209" t="s">
        <v>224</v>
      </c>
      <c r="AT182" s="210" t="s">
        <v>72</v>
      </c>
      <c r="AU182" s="210" t="s">
        <v>73</v>
      </c>
      <c r="AY182" s="209" t="s">
        <v>198</v>
      </c>
      <c r="BK182" s="211">
        <f>BK183</f>
        <v>0</v>
      </c>
    </row>
    <row r="183" s="12" customFormat="1" ht="22.8" customHeight="1">
      <c r="A183" s="12"/>
      <c r="B183" s="198"/>
      <c r="C183" s="199"/>
      <c r="D183" s="200" t="s">
        <v>72</v>
      </c>
      <c r="E183" s="212" t="s">
        <v>1922</v>
      </c>
      <c r="F183" s="212" t="s">
        <v>1923</v>
      </c>
      <c r="G183" s="199"/>
      <c r="H183" s="199"/>
      <c r="I183" s="202"/>
      <c r="J183" s="213">
        <f>BK183</f>
        <v>0</v>
      </c>
      <c r="K183" s="199"/>
      <c r="L183" s="204"/>
      <c r="M183" s="205"/>
      <c r="N183" s="206"/>
      <c r="O183" s="206"/>
      <c r="P183" s="207">
        <f>SUM(P184:P185)</f>
        <v>0</v>
      </c>
      <c r="Q183" s="206"/>
      <c r="R183" s="207">
        <f>SUM(R184:R185)</f>
        <v>0</v>
      </c>
      <c r="S183" s="206"/>
      <c r="T183" s="208">
        <f>SUM(T184:T185)</f>
        <v>0</v>
      </c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R183" s="209" t="s">
        <v>224</v>
      </c>
      <c r="AT183" s="210" t="s">
        <v>72</v>
      </c>
      <c r="AU183" s="210" t="s">
        <v>80</v>
      </c>
      <c r="AY183" s="209" t="s">
        <v>198</v>
      </c>
      <c r="BK183" s="211">
        <f>SUM(BK184:BK185)</f>
        <v>0</v>
      </c>
    </row>
    <row r="184" s="2" customFormat="1" ht="16.5" customHeight="1">
      <c r="A184" s="40"/>
      <c r="B184" s="41"/>
      <c r="C184" s="214" t="s">
        <v>394</v>
      </c>
      <c r="D184" s="214" t="s">
        <v>200</v>
      </c>
      <c r="E184" s="215" t="s">
        <v>1925</v>
      </c>
      <c r="F184" s="216" t="s">
        <v>1926</v>
      </c>
      <c r="G184" s="217" t="s">
        <v>1135</v>
      </c>
      <c r="H184" s="218">
        <v>1</v>
      </c>
      <c r="I184" s="219"/>
      <c r="J184" s="220">
        <f>ROUND(I184*H184,2)</f>
        <v>0</v>
      </c>
      <c r="K184" s="216" t="s">
        <v>204</v>
      </c>
      <c r="L184" s="46"/>
      <c r="M184" s="221" t="s">
        <v>19</v>
      </c>
      <c r="N184" s="222" t="s">
        <v>44</v>
      </c>
      <c r="O184" s="86"/>
      <c r="P184" s="223">
        <f>O184*H184</f>
        <v>0</v>
      </c>
      <c r="Q184" s="223">
        <v>0</v>
      </c>
      <c r="R184" s="223">
        <f>Q184*H184</f>
        <v>0</v>
      </c>
      <c r="S184" s="223">
        <v>0</v>
      </c>
      <c r="T184" s="224">
        <f>S184*H184</f>
        <v>0</v>
      </c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R184" s="225" t="s">
        <v>1927</v>
      </c>
      <c r="AT184" s="225" t="s">
        <v>200</v>
      </c>
      <c r="AU184" s="225" t="s">
        <v>82</v>
      </c>
      <c r="AY184" s="19" t="s">
        <v>198</v>
      </c>
      <c r="BE184" s="226">
        <f>IF(N184="základní",J184,0)</f>
        <v>0</v>
      </c>
      <c r="BF184" s="226">
        <f>IF(N184="snížená",J184,0)</f>
        <v>0</v>
      </c>
      <c r="BG184" s="226">
        <f>IF(N184="zákl. přenesená",J184,0)</f>
        <v>0</v>
      </c>
      <c r="BH184" s="226">
        <f>IF(N184="sníž. přenesená",J184,0)</f>
        <v>0</v>
      </c>
      <c r="BI184" s="226">
        <f>IF(N184="nulová",J184,0)</f>
        <v>0</v>
      </c>
      <c r="BJ184" s="19" t="s">
        <v>80</v>
      </c>
      <c r="BK184" s="226">
        <f>ROUND(I184*H184,2)</f>
        <v>0</v>
      </c>
      <c r="BL184" s="19" t="s">
        <v>1927</v>
      </c>
      <c r="BM184" s="225" t="s">
        <v>5099</v>
      </c>
    </row>
    <row r="185" s="2" customFormat="1">
      <c r="A185" s="40"/>
      <c r="B185" s="41"/>
      <c r="C185" s="42"/>
      <c r="D185" s="227" t="s">
        <v>207</v>
      </c>
      <c r="E185" s="42"/>
      <c r="F185" s="228" t="s">
        <v>1929</v>
      </c>
      <c r="G185" s="42"/>
      <c r="H185" s="42"/>
      <c r="I185" s="229"/>
      <c r="J185" s="42"/>
      <c r="K185" s="42"/>
      <c r="L185" s="46"/>
      <c r="M185" s="276"/>
      <c r="N185" s="277"/>
      <c r="O185" s="278"/>
      <c r="P185" s="278"/>
      <c r="Q185" s="278"/>
      <c r="R185" s="278"/>
      <c r="S185" s="278"/>
      <c r="T185" s="279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T185" s="19" t="s">
        <v>207</v>
      </c>
      <c r="AU185" s="19" t="s">
        <v>82</v>
      </c>
    </row>
    <row r="186" s="2" customFormat="1" ht="6.96" customHeight="1">
      <c r="A186" s="40"/>
      <c r="B186" s="61"/>
      <c r="C186" s="62"/>
      <c r="D186" s="62"/>
      <c r="E186" s="62"/>
      <c r="F186" s="62"/>
      <c r="G186" s="62"/>
      <c r="H186" s="62"/>
      <c r="I186" s="62"/>
      <c r="J186" s="62"/>
      <c r="K186" s="62"/>
      <c r="L186" s="46"/>
      <c r="M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</row>
  </sheetData>
  <sheetProtection sheet="1" autoFilter="0" formatColumns="0" formatRows="0" objects="1" scenarios="1" spinCount="100000" saltValue="ElmJtZhoVinBDDbVSBK6PMxhkC0EWbYnEtqbRhYIKzYQOcfl5+qTarnkceVBfDxh5H25k8mhPPOqs27mq+FRhw==" hashValue="ptFiPXOoFJiFUf+QZDdVFF0d6yzHFqVpyCSg/2tfaJGxCVW4xYeWU3G9kMKNwsrdfIGINMbYPai/6MAIzPdqrg==" algorithmName="SHA-512" password="CC35"/>
  <autoFilter ref="C97:K185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6:H86"/>
    <mergeCell ref="E88:H88"/>
    <mergeCell ref="E90:H90"/>
    <mergeCell ref="L2:V2"/>
  </mergeCells>
  <hyperlinks>
    <hyperlink ref="F137" r:id="rId1" display="https://podminky.urs.cz/item/CS_URS_2024_01/171201231"/>
    <hyperlink ref="F185" r:id="rId2" display="https://podminky.urs.cz/item/CS_URS_2024_01/013294000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3"/>
</worksheet>
</file>

<file path=xl/worksheets/sheet1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141</v>
      </c>
    </row>
    <row r="3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2"/>
      <c r="AT3" s="19" t="s">
        <v>82</v>
      </c>
    </row>
    <row r="4" s="1" customFormat="1" ht="24.96" customHeight="1">
      <c r="B4" s="22"/>
      <c r="D4" s="142" t="s">
        <v>148</v>
      </c>
      <c r="L4" s="22"/>
      <c r="M4" s="143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4" t="s">
        <v>16</v>
      </c>
      <c r="L6" s="22"/>
    </row>
    <row r="7" s="1" customFormat="1" ht="16.5" customHeight="1">
      <c r="B7" s="22"/>
      <c r="E7" s="145" t="str">
        <f>'Rekapitulace stavby'!K6</f>
        <v>ZŠ Veltrusy - výstavba odborných učeben</v>
      </c>
      <c r="F7" s="144"/>
      <c r="G7" s="144"/>
      <c r="H7" s="144"/>
      <c r="L7" s="22"/>
    </row>
    <row r="8" s="1" customFormat="1" ht="12" customHeight="1">
      <c r="B8" s="22"/>
      <c r="D8" s="144" t="s">
        <v>149</v>
      </c>
      <c r="L8" s="22"/>
    </row>
    <row r="9" s="2" customFormat="1" ht="16.5" customHeight="1">
      <c r="A9" s="40"/>
      <c r="B9" s="46"/>
      <c r="C9" s="40"/>
      <c r="D9" s="40"/>
      <c r="E9" s="145" t="s">
        <v>4940</v>
      </c>
      <c r="F9" s="40"/>
      <c r="G9" s="40"/>
      <c r="H9" s="40"/>
      <c r="I9" s="40"/>
      <c r="J9" s="40"/>
      <c r="K9" s="40"/>
      <c r="L9" s="146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44" t="s">
        <v>151</v>
      </c>
      <c r="E10" s="40"/>
      <c r="F10" s="40"/>
      <c r="G10" s="40"/>
      <c r="H10" s="40"/>
      <c r="I10" s="40"/>
      <c r="J10" s="40"/>
      <c r="K10" s="40"/>
      <c r="L10" s="146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6.5" customHeight="1">
      <c r="A11" s="40"/>
      <c r="B11" s="46"/>
      <c r="C11" s="40"/>
      <c r="D11" s="40"/>
      <c r="E11" s="147" t="s">
        <v>5100</v>
      </c>
      <c r="F11" s="40"/>
      <c r="G11" s="40"/>
      <c r="H11" s="40"/>
      <c r="I11" s="40"/>
      <c r="J11" s="40"/>
      <c r="K11" s="40"/>
      <c r="L11" s="146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146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44" t="s">
        <v>18</v>
      </c>
      <c r="E13" s="40"/>
      <c r="F13" s="135" t="s">
        <v>19</v>
      </c>
      <c r="G13" s="40"/>
      <c r="H13" s="40"/>
      <c r="I13" s="144" t="s">
        <v>20</v>
      </c>
      <c r="J13" s="135" t="s">
        <v>19</v>
      </c>
      <c r="K13" s="40"/>
      <c r="L13" s="146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4" t="s">
        <v>21</v>
      </c>
      <c r="E14" s="40"/>
      <c r="F14" s="135" t="s">
        <v>22</v>
      </c>
      <c r="G14" s="40"/>
      <c r="H14" s="40"/>
      <c r="I14" s="144" t="s">
        <v>23</v>
      </c>
      <c r="J14" s="148" t="str">
        <f>'Rekapitulace stavby'!AN8</f>
        <v>16. 4. 2024</v>
      </c>
      <c r="K14" s="40"/>
      <c r="L14" s="146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146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4" t="s">
        <v>25</v>
      </c>
      <c r="E16" s="40"/>
      <c r="F16" s="40"/>
      <c r="G16" s="40"/>
      <c r="H16" s="40"/>
      <c r="I16" s="144" t="s">
        <v>26</v>
      </c>
      <c r="J16" s="135" t="s">
        <v>27</v>
      </c>
      <c r="K16" s="40"/>
      <c r="L16" s="146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35" t="s">
        <v>28</v>
      </c>
      <c r="F17" s="40"/>
      <c r="G17" s="40"/>
      <c r="H17" s="40"/>
      <c r="I17" s="144" t="s">
        <v>29</v>
      </c>
      <c r="J17" s="135" t="s">
        <v>19</v>
      </c>
      <c r="K17" s="40"/>
      <c r="L17" s="146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146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44" t="s">
        <v>30</v>
      </c>
      <c r="E19" s="40"/>
      <c r="F19" s="40"/>
      <c r="G19" s="40"/>
      <c r="H19" s="40"/>
      <c r="I19" s="144" t="s">
        <v>26</v>
      </c>
      <c r="J19" s="35" t="str">
        <f>'Rekapitulace stavby'!AN13</f>
        <v>Vyplň údaj</v>
      </c>
      <c r="K19" s="40"/>
      <c r="L19" s="146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5" t="str">
        <f>'Rekapitulace stavby'!E14</f>
        <v>Vyplň údaj</v>
      </c>
      <c r="F20" s="135"/>
      <c r="G20" s="135"/>
      <c r="H20" s="135"/>
      <c r="I20" s="144" t="s">
        <v>29</v>
      </c>
      <c r="J20" s="35" t="str">
        <f>'Rekapitulace stavby'!AN14</f>
        <v>Vyplň údaj</v>
      </c>
      <c r="K20" s="40"/>
      <c r="L20" s="146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146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44" t="s">
        <v>32</v>
      </c>
      <c r="E22" s="40"/>
      <c r="F22" s="40"/>
      <c r="G22" s="40"/>
      <c r="H22" s="40"/>
      <c r="I22" s="144" t="s">
        <v>26</v>
      </c>
      <c r="J22" s="135" t="s">
        <v>33</v>
      </c>
      <c r="K22" s="40"/>
      <c r="L22" s="146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35" t="s">
        <v>34</v>
      </c>
      <c r="F23" s="40"/>
      <c r="G23" s="40"/>
      <c r="H23" s="40"/>
      <c r="I23" s="144" t="s">
        <v>29</v>
      </c>
      <c r="J23" s="135" t="s">
        <v>19</v>
      </c>
      <c r="K23" s="40"/>
      <c r="L23" s="146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146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44" t="s">
        <v>36</v>
      </c>
      <c r="E25" s="40"/>
      <c r="F25" s="40"/>
      <c r="G25" s="40"/>
      <c r="H25" s="40"/>
      <c r="I25" s="144" t="s">
        <v>26</v>
      </c>
      <c r="J25" s="135" t="s">
        <v>33</v>
      </c>
      <c r="K25" s="40"/>
      <c r="L25" s="146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35" t="s">
        <v>34</v>
      </c>
      <c r="F26" s="40"/>
      <c r="G26" s="40"/>
      <c r="H26" s="40"/>
      <c r="I26" s="144" t="s">
        <v>29</v>
      </c>
      <c r="J26" s="135" t="s">
        <v>19</v>
      </c>
      <c r="K26" s="40"/>
      <c r="L26" s="146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146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44" t="s">
        <v>37</v>
      </c>
      <c r="E28" s="40"/>
      <c r="F28" s="40"/>
      <c r="G28" s="40"/>
      <c r="H28" s="40"/>
      <c r="I28" s="40"/>
      <c r="J28" s="40"/>
      <c r="K28" s="40"/>
      <c r="L28" s="146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71.25" customHeight="1">
      <c r="A29" s="149"/>
      <c r="B29" s="150"/>
      <c r="C29" s="149"/>
      <c r="D29" s="149"/>
      <c r="E29" s="151" t="s">
        <v>38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146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3"/>
      <c r="E31" s="153"/>
      <c r="F31" s="153"/>
      <c r="G31" s="153"/>
      <c r="H31" s="153"/>
      <c r="I31" s="153"/>
      <c r="J31" s="153"/>
      <c r="K31" s="153"/>
      <c r="L31" s="146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54" t="s">
        <v>39</v>
      </c>
      <c r="E32" s="40"/>
      <c r="F32" s="40"/>
      <c r="G32" s="40"/>
      <c r="H32" s="40"/>
      <c r="I32" s="40"/>
      <c r="J32" s="155">
        <f>ROUND(J86, 2)</f>
        <v>0</v>
      </c>
      <c r="K32" s="40"/>
      <c r="L32" s="146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3"/>
      <c r="E33" s="153"/>
      <c r="F33" s="153"/>
      <c r="G33" s="153"/>
      <c r="H33" s="153"/>
      <c r="I33" s="153"/>
      <c r="J33" s="153"/>
      <c r="K33" s="153"/>
      <c r="L33" s="146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56" t="s">
        <v>41</v>
      </c>
      <c r="G34" s="40"/>
      <c r="H34" s="40"/>
      <c r="I34" s="156" t="s">
        <v>40</v>
      </c>
      <c r="J34" s="156" t="s">
        <v>42</v>
      </c>
      <c r="K34" s="40"/>
      <c r="L34" s="146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57" t="s">
        <v>43</v>
      </c>
      <c r="E35" s="144" t="s">
        <v>44</v>
      </c>
      <c r="F35" s="158">
        <f>ROUND((SUM(BE86:BE89)),  2)</f>
        <v>0</v>
      </c>
      <c r="G35" s="40"/>
      <c r="H35" s="40"/>
      <c r="I35" s="159">
        <v>0.20999999999999999</v>
      </c>
      <c r="J35" s="158">
        <f>ROUND(((SUM(BE86:BE89))*I35),  2)</f>
        <v>0</v>
      </c>
      <c r="K35" s="40"/>
      <c r="L35" s="146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44" t="s">
        <v>45</v>
      </c>
      <c r="F36" s="158">
        <f>ROUND((SUM(BF86:BF89)),  2)</f>
        <v>0</v>
      </c>
      <c r="G36" s="40"/>
      <c r="H36" s="40"/>
      <c r="I36" s="159">
        <v>0.14999999999999999</v>
      </c>
      <c r="J36" s="158">
        <f>ROUND(((SUM(BF86:BF89))*I36),  2)</f>
        <v>0</v>
      </c>
      <c r="K36" s="40"/>
      <c r="L36" s="146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4" t="s">
        <v>46</v>
      </c>
      <c r="F37" s="158">
        <f>ROUND((SUM(BG86:BG89)),  2)</f>
        <v>0</v>
      </c>
      <c r="G37" s="40"/>
      <c r="H37" s="40"/>
      <c r="I37" s="159">
        <v>0.20999999999999999</v>
      </c>
      <c r="J37" s="158">
        <f>0</f>
        <v>0</v>
      </c>
      <c r="K37" s="40"/>
      <c r="L37" s="146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44" t="s">
        <v>47</v>
      </c>
      <c r="F38" s="158">
        <f>ROUND((SUM(BH86:BH89)),  2)</f>
        <v>0</v>
      </c>
      <c r="G38" s="40"/>
      <c r="H38" s="40"/>
      <c r="I38" s="159">
        <v>0.14999999999999999</v>
      </c>
      <c r="J38" s="158">
        <f>0</f>
        <v>0</v>
      </c>
      <c r="K38" s="40"/>
      <c r="L38" s="146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4" t="s">
        <v>48</v>
      </c>
      <c r="F39" s="158">
        <f>ROUND((SUM(BI86:BI89)),  2)</f>
        <v>0</v>
      </c>
      <c r="G39" s="40"/>
      <c r="H39" s="40"/>
      <c r="I39" s="159">
        <v>0</v>
      </c>
      <c r="J39" s="158">
        <f>0</f>
        <v>0</v>
      </c>
      <c r="K39" s="40"/>
      <c r="L39" s="146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146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0"/>
      <c r="D41" s="161" t="s">
        <v>49</v>
      </c>
      <c r="E41" s="162"/>
      <c r="F41" s="162"/>
      <c r="G41" s="163" t="s">
        <v>50</v>
      </c>
      <c r="H41" s="164" t="s">
        <v>51</v>
      </c>
      <c r="I41" s="162"/>
      <c r="J41" s="165">
        <f>SUM(J32:J39)</f>
        <v>0</v>
      </c>
      <c r="K41" s="166"/>
      <c r="L41" s="146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6" s="2" customFormat="1" ht="6.96" customHeight="1">
      <c r="A46" s="40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24.96" customHeight="1">
      <c r="A47" s="40"/>
      <c r="B47" s="41"/>
      <c r="C47" s="25" t="s">
        <v>153</v>
      </c>
      <c r="D47" s="42"/>
      <c r="E47" s="42"/>
      <c r="F47" s="42"/>
      <c r="G47" s="42"/>
      <c r="H47" s="42"/>
      <c r="I47" s="42"/>
      <c r="J47" s="42"/>
      <c r="K47" s="42"/>
      <c r="L47" s="146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146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16</v>
      </c>
      <c r="D49" s="42"/>
      <c r="E49" s="42"/>
      <c r="F49" s="42"/>
      <c r="G49" s="42"/>
      <c r="H49" s="42"/>
      <c r="I49" s="42"/>
      <c r="J49" s="42"/>
      <c r="K49" s="42"/>
      <c r="L49" s="146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171" t="str">
        <f>E7</f>
        <v>ZŠ Veltrusy - výstavba odborných učeben</v>
      </c>
      <c r="F50" s="34"/>
      <c r="G50" s="34"/>
      <c r="H50" s="34"/>
      <c r="I50" s="42"/>
      <c r="J50" s="42"/>
      <c r="K50" s="42"/>
      <c r="L50" s="146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1" customFormat="1" ht="12" customHeight="1">
      <c r="B51" s="23"/>
      <c r="C51" s="34" t="s">
        <v>149</v>
      </c>
      <c r="D51" s="24"/>
      <c r="E51" s="24"/>
      <c r="F51" s="24"/>
      <c r="G51" s="24"/>
      <c r="H51" s="24"/>
      <c r="I51" s="24"/>
      <c r="J51" s="24"/>
      <c r="K51" s="24"/>
      <c r="L51" s="22"/>
    </row>
    <row r="52" s="2" customFormat="1" ht="16.5" customHeight="1">
      <c r="A52" s="40"/>
      <c r="B52" s="41"/>
      <c r="C52" s="42"/>
      <c r="D52" s="42"/>
      <c r="E52" s="171" t="s">
        <v>4940</v>
      </c>
      <c r="F52" s="42"/>
      <c r="G52" s="42"/>
      <c r="H52" s="42"/>
      <c r="I52" s="42"/>
      <c r="J52" s="42"/>
      <c r="K52" s="42"/>
      <c r="L52" s="146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12" customHeight="1">
      <c r="A53" s="40"/>
      <c r="B53" s="41"/>
      <c r="C53" s="34" t="s">
        <v>151</v>
      </c>
      <c r="D53" s="42"/>
      <c r="E53" s="42"/>
      <c r="F53" s="42"/>
      <c r="G53" s="42"/>
      <c r="H53" s="42"/>
      <c r="I53" s="42"/>
      <c r="J53" s="42"/>
      <c r="K53" s="42"/>
      <c r="L53" s="146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6.5" customHeight="1">
      <c r="A54" s="40"/>
      <c r="B54" s="41"/>
      <c r="C54" s="42"/>
      <c r="D54" s="42"/>
      <c r="E54" s="71" t="str">
        <f>E11</f>
        <v>SO 05.3 - Přeložka sdělovacího kabelu</v>
      </c>
      <c r="F54" s="42"/>
      <c r="G54" s="42"/>
      <c r="H54" s="42"/>
      <c r="I54" s="42"/>
      <c r="J54" s="42"/>
      <c r="K54" s="42"/>
      <c r="L54" s="146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6.96" customHeight="1">
      <c r="A55" s="40"/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146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2" customHeight="1">
      <c r="A56" s="40"/>
      <c r="B56" s="41"/>
      <c r="C56" s="34" t="s">
        <v>21</v>
      </c>
      <c r="D56" s="42"/>
      <c r="E56" s="42"/>
      <c r="F56" s="29" t="str">
        <f>F14</f>
        <v>Veltrusy</v>
      </c>
      <c r="G56" s="42"/>
      <c r="H56" s="42"/>
      <c r="I56" s="34" t="s">
        <v>23</v>
      </c>
      <c r="J56" s="74" t="str">
        <f>IF(J14="","",J14)</f>
        <v>16. 4. 2024</v>
      </c>
      <c r="K56" s="42"/>
      <c r="L56" s="146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6.96" customHeight="1">
      <c r="A57" s="40"/>
      <c r="B57" s="41"/>
      <c r="C57" s="42"/>
      <c r="D57" s="42"/>
      <c r="E57" s="42"/>
      <c r="F57" s="42"/>
      <c r="G57" s="42"/>
      <c r="H57" s="42"/>
      <c r="I57" s="42"/>
      <c r="J57" s="42"/>
      <c r="K57" s="42"/>
      <c r="L57" s="146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5.15" customHeight="1">
      <c r="A58" s="40"/>
      <c r="B58" s="41"/>
      <c r="C58" s="34" t="s">
        <v>25</v>
      </c>
      <c r="D58" s="42"/>
      <c r="E58" s="42"/>
      <c r="F58" s="29" t="str">
        <f>E17</f>
        <v>Město Veltrusy</v>
      </c>
      <c r="G58" s="42"/>
      <c r="H58" s="42"/>
      <c r="I58" s="34" t="s">
        <v>32</v>
      </c>
      <c r="J58" s="38" t="str">
        <f>E23</f>
        <v>REMIUMA</v>
      </c>
      <c r="K58" s="42"/>
      <c r="L58" s="146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15.15" customHeight="1">
      <c r="A59" s="40"/>
      <c r="B59" s="41"/>
      <c r="C59" s="34" t="s">
        <v>30</v>
      </c>
      <c r="D59" s="42"/>
      <c r="E59" s="42"/>
      <c r="F59" s="29" t="str">
        <f>IF(E20="","",E20)</f>
        <v>Vyplň údaj</v>
      </c>
      <c r="G59" s="42"/>
      <c r="H59" s="42"/>
      <c r="I59" s="34" t="s">
        <v>36</v>
      </c>
      <c r="J59" s="38" t="str">
        <f>E26</f>
        <v>REMIUMA</v>
      </c>
      <c r="K59" s="42"/>
      <c r="L59" s="146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0.32" customHeight="1">
      <c r="A60" s="40"/>
      <c r="B60" s="41"/>
      <c r="C60" s="42"/>
      <c r="D60" s="42"/>
      <c r="E60" s="42"/>
      <c r="F60" s="42"/>
      <c r="G60" s="42"/>
      <c r="H60" s="42"/>
      <c r="I60" s="42"/>
      <c r="J60" s="42"/>
      <c r="K60" s="42"/>
      <c r="L60" s="146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29.28" customHeight="1">
      <c r="A61" s="40"/>
      <c r="B61" s="41"/>
      <c r="C61" s="172" t="s">
        <v>154</v>
      </c>
      <c r="D61" s="173"/>
      <c r="E61" s="173"/>
      <c r="F61" s="173"/>
      <c r="G61" s="173"/>
      <c r="H61" s="173"/>
      <c r="I61" s="173"/>
      <c r="J61" s="174" t="s">
        <v>155</v>
      </c>
      <c r="K61" s="173"/>
      <c r="L61" s="146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10.32" customHeight="1">
      <c r="A62" s="40"/>
      <c r="B62" s="41"/>
      <c r="C62" s="42"/>
      <c r="D62" s="42"/>
      <c r="E62" s="42"/>
      <c r="F62" s="42"/>
      <c r="G62" s="42"/>
      <c r="H62" s="42"/>
      <c r="I62" s="42"/>
      <c r="J62" s="42"/>
      <c r="K62" s="42"/>
      <c r="L62" s="146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22.8" customHeight="1">
      <c r="A63" s="40"/>
      <c r="B63" s="41"/>
      <c r="C63" s="175" t="s">
        <v>71</v>
      </c>
      <c r="D63" s="42"/>
      <c r="E63" s="42"/>
      <c r="F63" s="42"/>
      <c r="G63" s="42"/>
      <c r="H63" s="42"/>
      <c r="I63" s="42"/>
      <c r="J63" s="104">
        <f>J86</f>
        <v>0</v>
      </c>
      <c r="K63" s="42"/>
      <c r="L63" s="146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U63" s="19" t="s">
        <v>156</v>
      </c>
    </row>
    <row r="64" s="9" customFormat="1" ht="24.96" customHeight="1">
      <c r="A64" s="9"/>
      <c r="B64" s="176"/>
      <c r="C64" s="177"/>
      <c r="D64" s="178" t="s">
        <v>5101</v>
      </c>
      <c r="E64" s="179"/>
      <c r="F64" s="179"/>
      <c r="G64" s="179"/>
      <c r="H64" s="179"/>
      <c r="I64" s="179"/>
      <c r="J64" s="180">
        <f>J87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2" customFormat="1" ht="21.84" customHeight="1">
      <c r="A65" s="40"/>
      <c r="B65" s="41"/>
      <c r="C65" s="42"/>
      <c r="D65" s="42"/>
      <c r="E65" s="42"/>
      <c r="F65" s="42"/>
      <c r="G65" s="42"/>
      <c r="H65" s="42"/>
      <c r="I65" s="42"/>
      <c r="J65" s="42"/>
      <c r="K65" s="42"/>
      <c r="L65" s="146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="2" customFormat="1" ht="6.96" customHeight="1">
      <c r="A66" s="40"/>
      <c r="B66" s="61"/>
      <c r="C66" s="62"/>
      <c r="D66" s="62"/>
      <c r="E66" s="62"/>
      <c r="F66" s="62"/>
      <c r="G66" s="62"/>
      <c r="H66" s="62"/>
      <c r="I66" s="62"/>
      <c r="J66" s="62"/>
      <c r="K66" s="62"/>
      <c r="L66" s="146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70" s="2" customFormat="1" ht="6.96" customHeight="1">
      <c r="A70" s="40"/>
      <c r="B70" s="63"/>
      <c r="C70" s="64"/>
      <c r="D70" s="64"/>
      <c r="E70" s="64"/>
      <c r="F70" s="64"/>
      <c r="G70" s="64"/>
      <c r="H70" s="64"/>
      <c r="I70" s="64"/>
      <c r="J70" s="64"/>
      <c r="K70" s="64"/>
      <c r="L70" s="146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1" s="2" customFormat="1" ht="24.96" customHeight="1">
      <c r="A71" s="40"/>
      <c r="B71" s="41"/>
      <c r="C71" s="25" t="s">
        <v>183</v>
      </c>
      <c r="D71" s="42"/>
      <c r="E71" s="42"/>
      <c r="F71" s="42"/>
      <c r="G71" s="42"/>
      <c r="H71" s="42"/>
      <c r="I71" s="42"/>
      <c r="J71" s="42"/>
      <c r="K71" s="42"/>
      <c r="L71" s="146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2" s="2" customFormat="1" ht="6.96" customHeight="1">
      <c r="A72" s="40"/>
      <c r="B72" s="41"/>
      <c r="C72" s="42"/>
      <c r="D72" s="42"/>
      <c r="E72" s="42"/>
      <c r="F72" s="42"/>
      <c r="G72" s="42"/>
      <c r="H72" s="42"/>
      <c r="I72" s="42"/>
      <c r="J72" s="42"/>
      <c r="K72" s="42"/>
      <c r="L72" s="146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3" s="2" customFormat="1" ht="12" customHeight="1">
      <c r="A73" s="40"/>
      <c r="B73" s="41"/>
      <c r="C73" s="34" t="s">
        <v>16</v>
      </c>
      <c r="D73" s="42"/>
      <c r="E73" s="42"/>
      <c r="F73" s="42"/>
      <c r="G73" s="42"/>
      <c r="H73" s="42"/>
      <c r="I73" s="42"/>
      <c r="J73" s="42"/>
      <c r="K73" s="42"/>
      <c r="L73" s="146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="2" customFormat="1" ht="16.5" customHeight="1">
      <c r="A74" s="40"/>
      <c r="B74" s="41"/>
      <c r="C74" s="42"/>
      <c r="D74" s="42"/>
      <c r="E74" s="171" t="str">
        <f>E7</f>
        <v>ZŠ Veltrusy - výstavba odborných učeben</v>
      </c>
      <c r="F74" s="34"/>
      <c r="G74" s="34"/>
      <c r="H74" s="34"/>
      <c r="I74" s="42"/>
      <c r="J74" s="42"/>
      <c r="K74" s="42"/>
      <c r="L74" s="146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="1" customFormat="1" ht="12" customHeight="1">
      <c r="B75" s="23"/>
      <c r="C75" s="34" t="s">
        <v>149</v>
      </c>
      <c r="D75" s="24"/>
      <c r="E75" s="24"/>
      <c r="F75" s="24"/>
      <c r="G75" s="24"/>
      <c r="H75" s="24"/>
      <c r="I75" s="24"/>
      <c r="J75" s="24"/>
      <c r="K75" s="24"/>
      <c r="L75" s="22"/>
    </row>
    <row r="76" s="2" customFormat="1" ht="16.5" customHeight="1">
      <c r="A76" s="40"/>
      <c r="B76" s="41"/>
      <c r="C76" s="42"/>
      <c r="D76" s="42"/>
      <c r="E76" s="171" t="s">
        <v>4940</v>
      </c>
      <c r="F76" s="42"/>
      <c r="G76" s="42"/>
      <c r="H76" s="42"/>
      <c r="I76" s="42"/>
      <c r="J76" s="42"/>
      <c r="K76" s="42"/>
      <c r="L76" s="146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12" customHeight="1">
      <c r="A77" s="40"/>
      <c r="B77" s="41"/>
      <c r="C77" s="34" t="s">
        <v>151</v>
      </c>
      <c r="D77" s="42"/>
      <c r="E77" s="42"/>
      <c r="F77" s="42"/>
      <c r="G77" s="42"/>
      <c r="H77" s="42"/>
      <c r="I77" s="42"/>
      <c r="J77" s="42"/>
      <c r="K77" s="42"/>
      <c r="L77" s="146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16.5" customHeight="1">
      <c r="A78" s="40"/>
      <c r="B78" s="41"/>
      <c r="C78" s="42"/>
      <c r="D78" s="42"/>
      <c r="E78" s="71" t="str">
        <f>E11</f>
        <v>SO 05.3 - Přeložka sdělovacího kabelu</v>
      </c>
      <c r="F78" s="42"/>
      <c r="G78" s="42"/>
      <c r="H78" s="42"/>
      <c r="I78" s="42"/>
      <c r="J78" s="42"/>
      <c r="K78" s="42"/>
      <c r="L78" s="146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6.96" customHeight="1">
      <c r="A79" s="40"/>
      <c r="B79" s="41"/>
      <c r="C79" s="42"/>
      <c r="D79" s="42"/>
      <c r="E79" s="42"/>
      <c r="F79" s="42"/>
      <c r="G79" s="42"/>
      <c r="H79" s="42"/>
      <c r="I79" s="42"/>
      <c r="J79" s="42"/>
      <c r="K79" s="42"/>
      <c r="L79" s="146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12" customHeight="1">
      <c r="A80" s="40"/>
      <c r="B80" s="41"/>
      <c r="C80" s="34" t="s">
        <v>21</v>
      </c>
      <c r="D80" s="42"/>
      <c r="E80" s="42"/>
      <c r="F80" s="29" t="str">
        <f>F14</f>
        <v>Veltrusy</v>
      </c>
      <c r="G80" s="42"/>
      <c r="H80" s="42"/>
      <c r="I80" s="34" t="s">
        <v>23</v>
      </c>
      <c r="J80" s="74" t="str">
        <f>IF(J14="","",J14)</f>
        <v>16. 4. 2024</v>
      </c>
      <c r="K80" s="42"/>
      <c r="L80" s="146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6.96" customHeight="1">
      <c r="A81" s="40"/>
      <c r="B81" s="41"/>
      <c r="C81" s="42"/>
      <c r="D81" s="42"/>
      <c r="E81" s="42"/>
      <c r="F81" s="42"/>
      <c r="G81" s="42"/>
      <c r="H81" s="42"/>
      <c r="I81" s="42"/>
      <c r="J81" s="42"/>
      <c r="K81" s="42"/>
      <c r="L81" s="146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15.15" customHeight="1">
      <c r="A82" s="40"/>
      <c r="B82" s="41"/>
      <c r="C82" s="34" t="s">
        <v>25</v>
      </c>
      <c r="D82" s="42"/>
      <c r="E82" s="42"/>
      <c r="F82" s="29" t="str">
        <f>E17</f>
        <v>Město Veltrusy</v>
      </c>
      <c r="G82" s="42"/>
      <c r="H82" s="42"/>
      <c r="I82" s="34" t="s">
        <v>32</v>
      </c>
      <c r="J82" s="38" t="str">
        <f>E23</f>
        <v>REMIUMA</v>
      </c>
      <c r="K82" s="42"/>
      <c r="L82" s="146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15.15" customHeight="1">
      <c r="A83" s="40"/>
      <c r="B83" s="41"/>
      <c r="C83" s="34" t="s">
        <v>30</v>
      </c>
      <c r="D83" s="42"/>
      <c r="E83" s="42"/>
      <c r="F83" s="29" t="str">
        <f>IF(E20="","",E20)</f>
        <v>Vyplň údaj</v>
      </c>
      <c r="G83" s="42"/>
      <c r="H83" s="42"/>
      <c r="I83" s="34" t="s">
        <v>36</v>
      </c>
      <c r="J83" s="38" t="str">
        <f>E26</f>
        <v>REMIUMA</v>
      </c>
      <c r="K83" s="42"/>
      <c r="L83" s="146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0.32" customHeight="1">
      <c r="A84" s="40"/>
      <c r="B84" s="41"/>
      <c r="C84" s="42"/>
      <c r="D84" s="42"/>
      <c r="E84" s="42"/>
      <c r="F84" s="42"/>
      <c r="G84" s="42"/>
      <c r="H84" s="42"/>
      <c r="I84" s="42"/>
      <c r="J84" s="42"/>
      <c r="K84" s="42"/>
      <c r="L84" s="146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11" customFormat="1" ht="29.28" customHeight="1">
      <c r="A85" s="187"/>
      <c r="B85" s="188"/>
      <c r="C85" s="189" t="s">
        <v>184</v>
      </c>
      <c r="D85" s="190" t="s">
        <v>58</v>
      </c>
      <c r="E85" s="190" t="s">
        <v>54</v>
      </c>
      <c r="F85" s="190" t="s">
        <v>55</v>
      </c>
      <c r="G85" s="190" t="s">
        <v>185</v>
      </c>
      <c r="H85" s="190" t="s">
        <v>186</v>
      </c>
      <c r="I85" s="190" t="s">
        <v>187</v>
      </c>
      <c r="J85" s="190" t="s">
        <v>155</v>
      </c>
      <c r="K85" s="191" t="s">
        <v>188</v>
      </c>
      <c r="L85" s="192"/>
      <c r="M85" s="94" t="s">
        <v>19</v>
      </c>
      <c r="N85" s="95" t="s">
        <v>43</v>
      </c>
      <c r="O85" s="95" t="s">
        <v>189</v>
      </c>
      <c r="P85" s="95" t="s">
        <v>190</v>
      </c>
      <c r="Q85" s="95" t="s">
        <v>191</v>
      </c>
      <c r="R85" s="95" t="s">
        <v>192</v>
      </c>
      <c r="S85" s="95" t="s">
        <v>193</v>
      </c>
      <c r="T85" s="96" t="s">
        <v>194</v>
      </c>
      <c r="U85" s="187"/>
      <c r="V85" s="187"/>
      <c r="W85" s="187"/>
      <c r="X85" s="187"/>
      <c r="Y85" s="187"/>
      <c r="Z85" s="187"/>
      <c r="AA85" s="187"/>
      <c r="AB85" s="187"/>
      <c r="AC85" s="187"/>
      <c r="AD85" s="187"/>
      <c r="AE85" s="187"/>
    </row>
    <row r="86" s="2" customFormat="1" ht="22.8" customHeight="1">
      <c r="A86" s="40"/>
      <c r="B86" s="41"/>
      <c r="C86" s="101" t="s">
        <v>195</v>
      </c>
      <c r="D86" s="42"/>
      <c r="E86" s="42"/>
      <c r="F86" s="42"/>
      <c r="G86" s="42"/>
      <c r="H86" s="42"/>
      <c r="I86" s="42"/>
      <c r="J86" s="193">
        <f>BK86</f>
        <v>0</v>
      </c>
      <c r="K86" s="42"/>
      <c r="L86" s="46"/>
      <c r="M86" s="97"/>
      <c r="N86" s="194"/>
      <c r="O86" s="98"/>
      <c r="P86" s="195">
        <f>P87</f>
        <v>0</v>
      </c>
      <c r="Q86" s="98"/>
      <c r="R86" s="195">
        <f>R87</f>
        <v>0</v>
      </c>
      <c r="S86" s="98"/>
      <c r="T86" s="196">
        <f>T87</f>
        <v>0</v>
      </c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T86" s="19" t="s">
        <v>72</v>
      </c>
      <c r="AU86" s="19" t="s">
        <v>156</v>
      </c>
      <c r="BK86" s="197">
        <f>BK87</f>
        <v>0</v>
      </c>
    </row>
    <row r="87" s="12" customFormat="1" ht="25.92" customHeight="1">
      <c r="A87" s="12"/>
      <c r="B87" s="198"/>
      <c r="C87" s="199"/>
      <c r="D87" s="200" t="s">
        <v>72</v>
      </c>
      <c r="E87" s="201" t="s">
        <v>5102</v>
      </c>
      <c r="F87" s="201" t="s">
        <v>5103</v>
      </c>
      <c r="G87" s="199"/>
      <c r="H87" s="199"/>
      <c r="I87" s="202"/>
      <c r="J87" s="203">
        <f>BK87</f>
        <v>0</v>
      </c>
      <c r="K87" s="199"/>
      <c r="L87" s="204"/>
      <c r="M87" s="205"/>
      <c r="N87" s="206"/>
      <c r="O87" s="206"/>
      <c r="P87" s="207">
        <f>SUM(P88:P89)</f>
        <v>0</v>
      </c>
      <c r="Q87" s="206"/>
      <c r="R87" s="207">
        <f>SUM(R88:R89)</f>
        <v>0</v>
      </c>
      <c r="S87" s="206"/>
      <c r="T87" s="208">
        <f>SUM(T88:T89)</f>
        <v>0</v>
      </c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R87" s="209" t="s">
        <v>80</v>
      </c>
      <c r="AT87" s="210" t="s">
        <v>72</v>
      </c>
      <c r="AU87" s="210" t="s">
        <v>73</v>
      </c>
      <c r="AY87" s="209" t="s">
        <v>198</v>
      </c>
      <c r="BK87" s="211">
        <f>SUM(BK88:BK89)</f>
        <v>0</v>
      </c>
    </row>
    <row r="88" s="2" customFormat="1" ht="66.75" customHeight="1">
      <c r="A88" s="40"/>
      <c r="B88" s="41"/>
      <c r="C88" s="214" t="s">
        <v>80</v>
      </c>
      <c r="D88" s="214" t="s">
        <v>200</v>
      </c>
      <c r="E88" s="215" t="s">
        <v>5104</v>
      </c>
      <c r="F88" s="216" t="s">
        <v>5105</v>
      </c>
      <c r="G88" s="217" t="s">
        <v>237</v>
      </c>
      <c r="H88" s="218">
        <v>15</v>
      </c>
      <c r="I88" s="219"/>
      <c r="J88" s="220">
        <f>ROUND(I88*H88,2)</f>
        <v>0</v>
      </c>
      <c r="K88" s="216" t="s">
        <v>19</v>
      </c>
      <c r="L88" s="46"/>
      <c r="M88" s="221" t="s">
        <v>19</v>
      </c>
      <c r="N88" s="222" t="s">
        <v>44</v>
      </c>
      <c r="O88" s="86"/>
      <c r="P88" s="223">
        <f>O88*H88</f>
        <v>0</v>
      </c>
      <c r="Q88" s="223">
        <v>0</v>
      </c>
      <c r="R88" s="223">
        <f>Q88*H88</f>
        <v>0</v>
      </c>
      <c r="S88" s="223">
        <v>0</v>
      </c>
      <c r="T88" s="224">
        <f>S88*H88</f>
        <v>0</v>
      </c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R88" s="225" t="s">
        <v>205</v>
      </c>
      <c r="AT88" s="225" t="s">
        <v>200</v>
      </c>
      <c r="AU88" s="225" t="s">
        <v>80</v>
      </c>
      <c r="AY88" s="19" t="s">
        <v>198</v>
      </c>
      <c r="BE88" s="226">
        <f>IF(N88="základní",J88,0)</f>
        <v>0</v>
      </c>
      <c r="BF88" s="226">
        <f>IF(N88="snížená",J88,0)</f>
        <v>0</v>
      </c>
      <c r="BG88" s="226">
        <f>IF(N88="zákl. přenesená",J88,0)</f>
        <v>0</v>
      </c>
      <c r="BH88" s="226">
        <f>IF(N88="sníž. přenesená",J88,0)</f>
        <v>0</v>
      </c>
      <c r="BI88" s="226">
        <f>IF(N88="nulová",J88,0)</f>
        <v>0</v>
      </c>
      <c r="BJ88" s="19" t="s">
        <v>80</v>
      </c>
      <c r="BK88" s="226">
        <f>ROUND(I88*H88,2)</f>
        <v>0</v>
      </c>
      <c r="BL88" s="19" t="s">
        <v>205</v>
      </c>
      <c r="BM88" s="225" t="s">
        <v>5106</v>
      </c>
    </row>
    <row r="89" s="2" customFormat="1">
      <c r="A89" s="40"/>
      <c r="B89" s="41"/>
      <c r="C89" s="42"/>
      <c r="D89" s="234" t="s">
        <v>780</v>
      </c>
      <c r="E89" s="42"/>
      <c r="F89" s="275" t="s">
        <v>5107</v>
      </c>
      <c r="G89" s="42"/>
      <c r="H89" s="42"/>
      <c r="I89" s="229"/>
      <c r="J89" s="42"/>
      <c r="K89" s="42"/>
      <c r="L89" s="46"/>
      <c r="M89" s="276"/>
      <c r="N89" s="277"/>
      <c r="O89" s="278"/>
      <c r="P89" s="278"/>
      <c r="Q89" s="278"/>
      <c r="R89" s="278"/>
      <c r="S89" s="278"/>
      <c r="T89" s="279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T89" s="19" t="s">
        <v>780</v>
      </c>
      <c r="AU89" s="19" t="s">
        <v>80</v>
      </c>
    </row>
    <row r="90" s="2" customFormat="1" ht="6.96" customHeight="1">
      <c r="A90" s="40"/>
      <c r="B90" s="61"/>
      <c r="C90" s="62"/>
      <c r="D90" s="62"/>
      <c r="E90" s="62"/>
      <c r="F90" s="62"/>
      <c r="G90" s="62"/>
      <c r="H90" s="62"/>
      <c r="I90" s="62"/>
      <c r="J90" s="62"/>
      <c r="K90" s="62"/>
      <c r="L90" s="46"/>
      <c r="M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</sheetData>
  <sheetProtection sheet="1" autoFilter="0" formatColumns="0" formatRows="0" objects="1" scenarios="1" spinCount="100000" saltValue="bcbedgoJDh10gIWcRH1gWlwLcluI8dy6lsyXXvQPiCPayzyqol0baDNLkMfFH7FDo/gMWPIyYlZZKOl77cwjMQ==" hashValue="5a1EVNzyXtw9r/H7dXEyKPoPMlh+Xgrm5P6IzoO0pc21aOgG0BcLk5gfe7KqSiP+KmNclWLKTGHud+CnvtN/Sw==" algorithmName="SHA-512" password="CC35"/>
  <autoFilter ref="C85:K89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4:H74"/>
    <mergeCell ref="E76:H76"/>
    <mergeCell ref="E78:H7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87</v>
      </c>
    </row>
    <row r="3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2"/>
      <c r="AT3" s="19" t="s">
        <v>82</v>
      </c>
    </row>
    <row r="4" s="1" customFormat="1" ht="24.96" customHeight="1">
      <c r="B4" s="22"/>
      <c r="D4" s="142" t="s">
        <v>148</v>
      </c>
      <c r="L4" s="22"/>
      <c r="M4" s="143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4" t="s">
        <v>16</v>
      </c>
      <c r="L6" s="22"/>
    </row>
    <row r="7" s="1" customFormat="1" ht="16.5" customHeight="1">
      <c r="B7" s="22"/>
      <c r="E7" s="145" t="str">
        <f>'Rekapitulace stavby'!K6</f>
        <v>ZŠ Veltrusy - výstavba odborných učeben</v>
      </c>
      <c r="F7" s="144"/>
      <c r="G7" s="144"/>
      <c r="H7" s="144"/>
      <c r="L7" s="22"/>
    </row>
    <row r="8" s="1" customFormat="1" ht="12" customHeight="1">
      <c r="B8" s="22"/>
      <c r="D8" s="144" t="s">
        <v>149</v>
      </c>
      <c r="L8" s="22"/>
    </row>
    <row r="9" s="2" customFormat="1" ht="16.5" customHeight="1">
      <c r="A9" s="40"/>
      <c r="B9" s="46"/>
      <c r="C9" s="40"/>
      <c r="D9" s="40"/>
      <c r="E9" s="145" t="s">
        <v>150</v>
      </c>
      <c r="F9" s="40"/>
      <c r="G9" s="40"/>
      <c r="H9" s="40"/>
      <c r="I9" s="40"/>
      <c r="J9" s="40"/>
      <c r="K9" s="40"/>
      <c r="L9" s="146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44" t="s">
        <v>151</v>
      </c>
      <c r="E10" s="40"/>
      <c r="F10" s="40"/>
      <c r="G10" s="40"/>
      <c r="H10" s="40"/>
      <c r="I10" s="40"/>
      <c r="J10" s="40"/>
      <c r="K10" s="40"/>
      <c r="L10" s="146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6.5" customHeight="1">
      <c r="A11" s="40"/>
      <c r="B11" s="46"/>
      <c r="C11" s="40"/>
      <c r="D11" s="40"/>
      <c r="E11" s="147" t="s">
        <v>152</v>
      </c>
      <c r="F11" s="40"/>
      <c r="G11" s="40"/>
      <c r="H11" s="40"/>
      <c r="I11" s="40"/>
      <c r="J11" s="40"/>
      <c r="K11" s="40"/>
      <c r="L11" s="146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146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44" t="s">
        <v>18</v>
      </c>
      <c r="E13" s="40"/>
      <c r="F13" s="135" t="s">
        <v>19</v>
      </c>
      <c r="G13" s="40"/>
      <c r="H13" s="40"/>
      <c r="I13" s="144" t="s">
        <v>20</v>
      </c>
      <c r="J13" s="135" t="s">
        <v>19</v>
      </c>
      <c r="K13" s="40"/>
      <c r="L13" s="146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4" t="s">
        <v>21</v>
      </c>
      <c r="E14" s="40"/>
      <c r="F14" s="135" t="s">
        <v>22</v>
      </c>
      <c r="G14" s="40"/>
      <c r="H14" s="40"/>
      <c r="I14" s="144" t="s">
        <v>23</v>
      </c>
      <c r="J14" s="148" t="str">
        <f>'Rekapitulace stavby'!AN8</f>
        <v>16. 4. 2024</v>
      </c>
      <c r="K14" s="40"/>
      <c r="L14" s="146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146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4" t="s">
        <v>25</v>
      </c>
      <c r="E16" s="40"/>
      <c r="F16" s="40"/>
      <c r="G16" s="40"/>
      <c r="H16" s="40"/>
      <c r="I16" s="144" t="s">
        <v>26</v>
      </c>
      <c r="J16" s="135" t="s">
        <v>27</v>
      </c>
      <c r="K16" s="40"/>
      <c r="L16" s="146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35" t="s">
        <v>28</v>
      </c>
      <c r="F17" s="40"/>
      <c r="G17" s="40"/>
      <c r="H17" s="40"/>
      <c r="I17" s="144" t="s">
        <v>29</v>
      </c>
      <c r="J17" s="135" t="s">
        <v>19</v>
      </c>
      <c r="K17" s="40"/>
      <c r="L17" s="146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146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44" t="s">
        <v>30</v>
      </c>
      <c r="E19" s="40"/>
      <c r="F19" s="40"/>
      <c r="G19" s="40"/>
      <c r="H19" s="40"/>
      <c r="I19" s="144" t="s">
        <v>26</v>
      </c>
      <c r="J19" s="35" t="str">
        <f>'Rekapitulace stavby'!AN13</f>
        <v>Vyplň údaj</v>
      </c>
      <c r="K19" s="40"/>
      <c r="L19" s="146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5" t="str">
        <f>'Rekapitulace stavby'!E14</f>
        <v>Vyplň údaj</v>
      </c>
      <c r="F20" s="135"/>
      <c r="G20" s="135"/>
      <c r="H20" s="135"/>
      <c r="I20" s="144" t="s">
        <v>29</v>
      </c>
      <c r="J20" s="35" t="str">
        <f>'Rekapitulace stavby'!AN14</f>
        <v>Vyplň údaj</v>
      </c>
      <c r="K20" s="40"/>
      <c r="L20" s="146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146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44" t="s">
        <v>32</v>
      </c>
      <c r="E22" s="40"/>
      <c r="F22" s="40"/>
      <c r="G22" s="40"/>
      <c r="H22" s="40"/>
      <c r="I22" s="144" t="s">
        <v>26</v>
      </c>
      <c r="J22" s="135" t="s">
        <v>33</v>
      </c>
      <c r="K22" s="40"/>
      <c r="L22" s="146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35" t="s">
        <v>34</v>
      </c>
      <c r="F23" s="40"/>
      <c r="G23" s="40"/>
      <c r="H23" s="40"/>
      <c r="I23" s="144" t="s">
        <v>29</v>
      </c>
      <c r="J23" s="135" t="s">
        <v>19</v>
      </c>
      <c r="K23" s="40"/>
      <c r="L23" s="146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146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44" t="s">
        <v>36</v>
      </c>
      <c r="E25" s="40"/>
      <c r="F25" s="40"/>
      <c r="G25" s="40"/>
      <c r="H25" s="40"/>
      <c r="I25" s="144" t="s">
        <v>26</v>
      </c>
      <c r="J25" s="135" t="s">
        <v>33</v>
      </c>
      <c r="K25" s="40"/>
      <c r="L25" s="146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35" t="s">
        <v>34</v>
      </c>
      <c r="F26" s="40"/>
      <c r="G26" s="40"/>
      <c r="H26" s="40"/>
      <c r="I26" s="144" t="s">
        <v>29</v>
      </c>
      <c r="J26" s="135" t="s">
        <v>19</v>
      </c>
      <c r="K26" s="40"/>
      <c r="L26" s="146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146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44" t="s">
        <v>37</v>
      </c>
      <c r="E28" s="40"/>
      <c r="F28" s="40"/>
      <c r="G28" s="40"/>
      <c r="H28" s="40"/>
      <c r="I28" s="40"/>
      <c r="J28" s="40"/>
      <c r="K28" s="40"/>
      <c r="L28" s="146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71.25" customHeight="1">
      <c r="A29" s="149"/>
      <c r="B29" s="150"/>
      <c r="C29" s="149"/>
      <c r="D29" s="149"/>
      <c r="E29" s="151" t="s">
        <v>38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146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3"/>
      <c r="E31" s="153"/>
      <c r="F31" s="153"/>
      <c r="G31" s="153"/>
      <c r="H31" s="153"/>
      <c r="I31" s="153"/>
      <c r="J31" s="153"/>
      <c r="K31" s="153"/>
      <c r="L31" s="146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54" t="s">
        <v>39</v>
      </c>
      <c r="E32" s="40"/>
      <c r="F32" s="40"/>
      <c r="G32" s="40"/>
      <c r="H32" s="40"/>
      <c r="I32" s="40"/>
      <c r="J32" s="155">
        <f>ROUND(J111, 2)</f>
        <v>0</v>
      </c>
      <c r="K32" s="40"/>
      <c r="L32" s="146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3"/>
      <c r="E33" s="153"/>
      <c r="F33" s="153"/>
      <c r="G33" s="153"/>
      <c r="H33" s="153"/>
      <c r="I33" s="153"/>
      <c r="J33" s="153"/>
      <c r="K33" s="153"/>
      <c r="L33" s="146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56" t="s">
        <v>41</v>
      </c>
      <c r="G34" s="40"/>
      <c r="H34" s="40"/>
      <c r="I34" s="156" t="s">
        <v>40</v>
      </c>
      <c r="J34" s="156" t="s">
        <v>42</v>
      </c>
      <c r="K34" s="40"/>
      <c r="L34" s="146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57" t="s">
        <v>43</v>
      </c>
      <c r="E35" s="144" t="s">
        <v>44</v>
      </c>
      <c r="F35" s="158">
        <f>ROUND((SUM(BE111:BE1518)),  2)</f>
        <v>0</v>
      </c>
      <c r="G35" s="40"/>
      <c r="H35" s="40"/>
      <c r="I35" s="159">
        <v>0.20999999999999999</v>
      </c>
      <c r="J35" s="158">
        <f>ROUND(((SUM(BE111:BE1518))*I35),  2)</f>
        <v>0</v>
      </c>
      <c r="K35" s="40"/>
      <c r="L35" s="146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44" t="s">
        <v>45</v>
      </c>
      <c r="F36" s="158">
        <f>ROUND((SUM(BF111:BF1518)),  2)</f>
        <v>0</v>
      </c>
      <c r="G36" s="40"/>
      <c r="H36" s="40"/>
      <c r="I36" s="159">
        <v>0.14999999999999999</v>
      </c>
      <c r="J36" s="158">
        <f>ROUND(((SUM(BF111:BF1518))*I36),  2)</f>
        <v>0</v>
      </c>
      <c r="K36" s="40"/>
      <c r="L36" s="146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4" t="s">
        <v>46</v>
      </c>
      <c r="F37" s="158">
        <f>ROUND((SUM(BG111:BG1518)),  2)</f>
        <v>0</v>
      </c>
      <c r="G37" s="40"/>
      <c r="H37" s="40"/>
      <c r="I37" s="159">
        <v>0.20999999999999999</v>
      </c>
      <c r="J37" s="158">
        <f>0</f>
        <v>0</v>
      </c>
      <c r="K37" s="40"/>
      <c r="L37" s="146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44" t="s">
        <v>47</v>
      </c>
      <c r="F38" s="158">
        <f>ROUND((SUM(BH111:BH1518)),  2)</f>
        <v>0</v>
      </c>
      <c r="G38" s="40"/>
      <c r="H38" s="40"/>
      <c r="I38" s="159">
        <v>0.14999999999999999</v>
      </c>
      <c r="J38" s="158">
        <f>0</f>
        <v>0</v>
      </c>
      <c r="K38" s="40"/>
      <c r="L38" s="146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4" t="s">
        <v>48</v>
      </c>
      <c r="F39" s="158">
        <f>ROUND((SUM(BI111:BI1518)),  2)</f>
        <v>0</v>
      </c>
      <c r="G39" s="40"/>
      <c r="H39" s="40"/>
      <c r="I39" s="159">
        <v>0</v>
      </c>
      <c r="J39" s="158">
        <f>0</f>
        <v>0</v>
      </c>
      <c r="K39" s="40"/>
      <c r="L39" s="146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146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0"/>
      <c r="D41" s="161" t="s">
        <v>49</v>
      </c>
      <c r="E41" s="162"/>
      <c r="F41" s="162"/>
      <c r="G41" s="163" t="s">
        <v>50</v>
      </c>
      <c r="H41" s="164" t="s">
        <v>51</v>
      </c>
      <c r="I41" s="162"/>
      <c r="J41" s="165">
        <f>SUM(J32:J39)</f>
        <v>0</v>
      </c>
      <c r="K41" s="166"/>
      <c r="L41" s="146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6" s="2" customFormat="1" ht="6.96" customHeight="1">
      <c r="A46" s="40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24.96" customHeight="1">
      <c r="A47" s="40"/>
      <c r="B47" s="41"/>
      <c r="C47" s="25" t="s">
        <v>153</v>
      </c>
      <c r="D47" s="42"/>
      <c r="E47" s="42"/>
      <c r="F47" s="42"/>
      <c r="G47" s="42"/>
      <c r="H47" s="42"/>
      <c r="I47" s="42"/>
      <c r="J47" s="42"/>
      <c r="K47" s="42"/>
      <c r="L47" s="146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146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16</v>
      </c>
      <c r="D49" s="42"/>
      <c r="E49" s="42"/>
      <c r="F49" s="42"/>
      <c r="G49" s="42"/>
      <c r="H49" s="42"/>
      <c r="I49" s="42"/>
      <c r="J49" s="42"/>
      <c r="K49" s="42"/>
      <c r="L49" s="146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171" t="str">
        <f>E7</f>
        <v>ZŠ Veltrusy - výstavba odborných učeben</v>
      </c>
      <c r="F50" s="34"/>
      <c r="G50" s="34"/>
      <c r="H50" s="34"/>
      <c r="I50" s="42"/>
      <c r="J50" s="42"/>
      <c r="K50" s="42"/>
      <c r="L50" s="146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1" customFormat="1" ht="12" customHeight="1">
      <c r="B51" s="23"/>
      <c r="C51" s="34" t="s">
        <v>149</v>
      </c>
      <c r="D51" s="24"/>
      <c r="E51" s="24"/>
      <c r="F51" s="24"/>
      <c r="G51" s="24"/>
      <c r="H51" s="24"/>
      <c r="I51" s="24"/>
      <c r="J51" s="24"/>
      <c r="K51" s="24"/>
      <c r="L51" s="22"/>
    </row>
    <row r="52" s="2" customFormat="1" ht="16.5" customHeight="1">
      <c r="A52" s="40"/>
      <c r="B52" s="41"/>
      <c r="C52" s="42"/>
      <c r="D52" s="42"/>
      <c r="E52" s="171" t="s">
        <v>150</v>
      </c>
      <c r="F52" s="42"/>
      <c r="G52" s="42"/>
      <c r="H52" s="42"/>
      <c r="I52" s="42"/>
      <c r="J52" s="42"/>
      <c r="K52" s="42"/>
      <c r="L52" s="146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12" customHeight="1">
      <c r="A53" s="40"/>
      <c r="B53" s="41"/>
      <c r="C53" s="34" t="s">
        <v>151</v>
      </c>
      <c r="D53" s="42"/>
      <c r="E53" s="42"/>
      <c r="F53" s="42"/>
      <c r="G53" s="42"/>
      <c r="H53" s="42"/>
      <c r="I53" s="42"/>
      <c r="J53" s="42"/>
      <c r="K53" s="42"/>
      <c r="L53" s="146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6.5" customHeight="1">
      <c r="A54" s="40"/>
      <c r="B54" s="41"/>
      <c r="C54" s="42"/>
      <c r="D54" s="42"/>
      <c r="E54" s="71" t="str">
        <f>E11</f>
        <v>01 - Bourací a stavební práce</v>
      </c>
      <c r="F54" s="42"/>
      <c r="G54" s="42"/>
      <c r="H54" s="42"/>
      <c r="I54" s="42"/>
      <c r="J54" s="42"/>
      <c r="K54" s="42"/>
      <c r="L54" s="146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6.96" customHeight="1">
      <c r="A55" s="40"/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146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2" customHeight="1">
      <c r="A56" s="40"/>
      <c r="B56" s="41"/>
      <c r="C56" s="34" t="s">
        <v>21</v>
      </c>
      <c r="D56" s="42"/>
      <c r="E56" s="42"/>
      <c r="F56" s="29" t="str">
        <f>F14</f>
        <v>Veltrusy</v>
      </c>
      <c r="G56" s="42"/>
      <c r="H56" s="42"/>
      <c r="I56" s="34" t="s">
        <v>23</v>
      </c>
      <c r="J56" s="74" t="str">
        <f>IF(J14="","",J14)</f>
        <v>16. 4. 2024</v>
      </c>
      <c r="K56" s="42"/>
      <c r="L56" s="146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6.96" customHeight="1">
      <c r="A57" s="40"/>
      <c r="B57" s="41"/>
      <c r="C57" s="42"/>
      <c r="D57" s="42"/>
      <c r="E57" s="42"/>
      <c r="F57" s="42"/>
      <c r="G57" s="42"/>
      <c r="H57" s="42"/>
      <c r="I57" s="42"/>
      <c r="J57" s="42"/>
      <c r="K57" s="42"/>
      <c r="L57" s="146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5.15" customHeight="1">
      <c r="A58" s="40"/>
      <c r="B58" s="41"/>
      <c r="C58" s="34" t="s">
        <v>25</v>
      </c>
      <c r="D58" s="42"/>
      <c r="E58" s="42"/>
      <c r="F58" s="29" t="str">
        <f>E17</f>
        <v>Město Veltrusy</v>
      </c>
      <c r="G58" s="42"/>
      <c r="H58" s="42"/>
      <c r="I58" s="34" t="s">
        <v>32</v>
      </c>
      <c r="J58" s="38" t="str">
        <f>E23</f>
        <v>REMIUMA</v>
      </c>
      <c r="K58" s="42"/>
      <c r="L58" s="146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15.15" customHeight="1">
      <c r="A59" s="40"/>
      <c r="B59" s="41"/>
      <c r="C59" s="34" t="s">
        <v>30</v>
      </c>
      <c r="D59" s="42"/>
      <c r="E59" s="42"/>
      <c r="F59" s="29" t="str">
        <f>IF(E20="","",E20)</f>
        <v>Vyplň údaj</v>
      </c>
      <c r="G59" s="42"/>
      <c r="H59" s="42"/>
      <c r="I59" s="34" t="s">
        <v>36</v>
      </c>
      <c r="J59" s="38" t="str">
        <f>E26</f>
        <v>REMIUMA</v>
      </c>
      <c r="K59" s="42"/>
      <c r="L59" s="146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0.32" customHeight="1">
      <c r="A60" s="40"/>
      <c r="B60" s="41"/>
      <c r="C60" s="42"/>
      <c r="D60" s="42"/>
      <c r="E60" s="42"/>
      <c r="F60" s="42"/>
      <c r="G60" s="42"/>
      <c r="H60" s="42"/>
      <c r="I60" s="42"/>
      <c r="J60" s="42"/>
      <c r="K60" s="42"/>
      <c r="L60" s="146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29.28" customHeight="1">
      <c r="A61" s="40"/>
      <c r="B61" s="41"/>
      <c r="C61" s="172" t="s">
        <v>154</v>
      </c>
      <c r="D61" s="173"/>
      <c r="E61" s="173"/>
      <c r="F61" s="173"/>
      <c r="G61" s="173"/>
      <c r="H61" s="173"/>
      <c r="I61" s="173"/>
      <c r="J61" s="174" t="s">
        <v>155</v>
      </c>
      <c r="K61" s="173"/>
      <c r="L61" s="146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10.32" customHeight="1">
      <c r="A62" s="40"/>
      <c r="B62" s="41"/>
      <c r="C62" s="42"/>
      <c r="D62" s="42"/>
      <c r="E62" s="42"/>
      <c r="F62" s="42"/>
      <c r="G62" s="42"/>
      <c r="H62" s="42"/>
      <c r="I62" s="42"/>
      <c r="J62" s="42"/>
      <c r="K62" s="42"/>
      <c r="L62" s="146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22.8" customHeight="1">
      <c r="A63" s="40"/>
      <c r="B63" s="41"/>
      <c r="C63" s="175" t="s">
        <v>71</v>
      </c>
      <c r="D63" s="42"/>
      <c r="E63" s="42"/>
      <c r="F63" s="42"/>
      <c r="G63" s="42"/>
      <c r="H63" s="42"/>
      <c r="I63" s="42"/>
      <c r="J63" s="104">
        <f>J111</f>
        <v>0</v>
      </c>
      <c r="K63" s="42"/>
      <c r="L63" s="146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U63" s="19" t="s">
        <v>156</v>
      </c>
    </row>
    <row r="64" s="9" customFormat="1" ht="24.96" customHeight="1">
      <c r="A64" s="9"/>
      <c r="B64" s="176"/>
      <c r="C64" s="177"/>
      <c r="D64" s="178" t="s">
        <v>157</v>
      </c>
      <c r="E64" s="179"/>
      <c r="F64" s="179"/>
      <c r="G64" s="179"/>
      <c r="H64" s="179"/>
      <c r="I64" s="179"/>
      <c r="J64" s="180">
        <f>J112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2"/>
      <c r="C65" s="127"/>
      <c r="D65" s="183" t="s">
        <v>158</v>
      </c>
      <c r="E65" s="184"/>
      <c r="F65" s="184"/>
      <c r="G65" s="184"/>
      <c r="H65" s="184"/>
      <c r="I65" s="184"/>
      <c r="J65" s="185">
        <f>J113</f>
        <v>0</v>
      </c>
      <c r="K65" s="127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2"/>
      <c r="C66" s="127"/>
      <c r="D66" s="183" t="s">
        <v>159</v>
      </c>
      <c r="E66" s="184"/>
      <c r="F66" s="184"/>
      <c r="G66" s="184"/>
      <c r="H66" s="184"/>
      <c r="I66" s="184"/>
      <c r="J66" s="185">
        <f>J188</f>
        <v>0</v>
      </c>
      <c r="K66" s="127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2"/>
      <c r="C67" s="127"/>
      <c r="D67" s="183" t="s">
        <v>160</v>
      </c>
      <c r="E67" s="184"/>
      <c r="F67" s="184"/>
      <c r="G67" s="184"/>
      <c r="H67" s="184"/>
      <c r="I67" s="184"/>
      <c r="J67" s="185">
        <f>J247</f>
        <v>0</v>
      </c>
      <c r="K67" s="127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2"/>
      <c r="C68" s="127"/>
      <c r="D68" s="183" t="s">
        <v>161</v>
      </c>
      <c r="E68" s="184"/>
      <c r="F68" s="184"/>
      <c r="G68" s="184"/>
      <c r="H68" s="184"/>
      <c r="I68" s="184"/>
      <c r="J68" s="185">
        <f>J427</f>
        <v>0</v>
      </c>
      <c r="K68" s="127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2"/>
      <c r="C69" s="127"/>
      <c r="D69" s="183" t="s">
        <v>162</v>
      </c>
      <c r="E69" s="184"/>
      <c r="F69" s="184"/>
      <c r="G69" s="184"/>
      <c r="H69" s="184"/>
      <c r="I69" s="184"/>
      <c r="J69" s="185">
        <f>J599</f>
        <v>0</v>
      </c>
      <c r="K69" s="127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2"/>
      <c r="C70" s="127"/>
      <c r="D70" s="183" t="s">
        <v>163</v>
      </c>
      <c r="E70" s="184"/>
      <c r="F70" s="184"/>
      <c r="G70" s="184"/>
      <c r="H70" s="184"/>
      <c r="I70" s="184"/>
      <c r="J70" s="185">
        <f>J622</f>
        <v>0</v>
      </c>
      <c r="K70" s="127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2"/>
      <c r="C71" s="127"/>
      <c r="D71" s="183" t="s">
        <v>164</v>
      </c>
      <c r="E71" s="184"/>
      <c r="F71" s="184"/>
      <c r="G71" s="184"/>
      <c r="H71" s="184"/>
      <c r="I71" s="184"/>
      <c r="J71" s="185">
        <f>J826</f>
        <v>0</v>
      </c>
      <c r="K71" s="127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2"/>
      <c r="C72" s="127"/>
      <c r="D72" s="183" t="s">
        <v>165</v>
      </c>
      <c r="E72" s="184"/>
      <c r="F72" s="184"/>
      <c r="G72" s="184"/>
      <c r="H72" s="184"/>
      <c r="I72" s="184"/>
      <c r="J72" s="185">
        <f>J861</f>
        <v>0</v>
      </c>
      <c r="K72" s="127"/>
      <c r="L72" s="186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2"/>
      <c r="C73" s="127"/>
      <c r="D73" s="183" t="s">
        <v>166</v>
      </c>
      <c r="E73" s="184"/>
      <c r="F73" s="184"/>
      <c r="G73" s="184"/>
      <c r="H73" s="184"/>
      <c r="I73" s="184"/>
      <c r="J73" s="185">
        <f>J871</f>
        <v>0</v>
      </c>
      <c r="K73" s="127"/>
      <c r="L73" s="186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9" customFormat="1" ht="24.96" customHeight="1">
      <c r="A74" s="9"/>
      <c r="B74" s="176"/>
      <c r="C74" s="177"/>
      <c r="D74" s="178" t="s">
        <v>167</v>
      </c>
      <c r="E74" s="179"/>
      <c r="F74" s="179"/>
      <c r="G74" s="179"/>
      <c r="H74" s="179"/>
      <c r="I74" s="179"/>
      <c r="J74" s="180">
        <f>J874</f>
        <v>0</v>
      </c>
      <c r="K74" s="177"/>
      <c r="L74" s="181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</row>
    <row r="75" s="10" customFormat="1" ht="19.92" customHeight="1">
      <c r="A75" s="10"/>
      <c r="B75" s="182"/>
      <c r="C75" s="127"/>
      <c r="D75" s="183" t="s">
        <v>168</v>
      </c>
      <c r="E75" s="184"/>
      <c r="F75" s="184"/>
      <c r="G75" s="184"/>
      <c r="H75" s="184"/>
      <c r="I75" s="184"/>
      <c r="J75" s="185">
        <f>J875</f>
        <v>0</v>
      </c>
      <c r="K75" s="127"/>
      <c r="L75" s="186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2"/>
      <c r="C76" s="127"/>
      <c r="D76" s="183" t="s">
        <v>169</v>
      </c>
      <c r="E76" s="184"/>
      <c r="F76" s="184"/>
      <c r="G76" s="184"/>
      <c r="H76" s="184"/>
      <c r="I76" s="184"/>
      <c r="J76" s="185">
        <f>J892</f>
        <v>0</v>
      </c>
      <c r="K76" s="127"/>
      <c r="L76" s="186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2"/>
      <c r="C77" s="127"/>
      <c r="D77" s="183" t="s">
        <v>170</v>
      </c>
      <c r="E77" s="184"/>
      <c r="F77" s="184"/>
      <c r="G77" s="184"/>
      <c r="H77" s="184"/>
      <c r="I77" s="184"/>
      <c r="J77" s="185">
        <f>J894</f>
        <v>0</v>
      </c>
      <c r="K77" s="127"/>
      <c r="L77" s="186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10" customFormat="1" ht="19.92" customHeight="1">
      <c r="A78" s="10"/>
      <c r="B78" s="182"/>
      <c r="C78" s="127"/>
      <c r="D78" s="183" t="s">
        <v>171</v>
      </c>
      <c r="E78" s="184"/>
      <c r="F78" s="184"/>
      <c r="G78" s="184"/>
      <c r="H78" s="184"/>
      <c r="I78" s="184"/>
      <c r="J78" s="185">
        <f>J972</f>
        <v>0</v>
      </c>
      <c r="K78" s="127"/>
      <c r="L78" s="186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10" customFormat="1" ht="19.92" customHeight="1">
      <c r="A79" s="10"/>
      <c r="B79" s="182"/>
      <c r="C79" s="127"/>
      <c r="D79" s="183" t="s">
        <v>172</v>
      </c>
      <c r="E79" s="184"/>
      <c r="F79" s="184"/>
      <c r="G79" s="184"/>
      <c r="H79" s="184"/>
      <c r="I79" s="184"/>
      <c r="J79" s="185">
        <f>J978</f>
        <v>0</v>
      </c>
      <c r="K79" s="127"/>
      <c r="L79" s="186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10" customFormat="1" ht="19.92" customHeight="1">
      <c r="A80" s="10"/>
      <c r="B80" s="182"/>
      <c r="C80" s="127"/>
      <c r="D80" s="183" t="s">
        <v>173</v>
      </c>
      <c r="E80" s="184"/>
      <c r="F80" s="184"/>
      <c r="G80" s="184"/>
      <c r="H80" s="184"/>
      <c r="I80" s="184"/>
      <c r="J80" s="185">
        <f>J1093</f>
        <v>0</v>
      </c>
      <c r="K80" s="127"/>
      <c r="L80" s="186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s="10" customFormat="1" ht="19.92" customHeight="1">
      <c r="A81" s="10"/>
      <c r="B81" s="182"/>
      <c r="C81" s="127"/>
      <c r="D81" s="183" t="s">
        <v>174</v>
      </c>
      <c r="E81" s="184"/>
      <c r="F81" s="184"/>
      <c r="G81" s="184"/>
      <c r="H81" s="184"/>
      <c r="I81" s="184"/>
      <c r="J81" s="185">
        <f>J1133</f>
        <v>0</v>
      </c>
      <c r="K81" s="127"/>
      <c r="L81" s="186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="10" customFormat="1" ht="19.92" customHeight="1">
      <c r="A82" s="10"/>
      <c r="B82" s="182"/>
      <c r="C82" s="127"/>
      <c r="D82" s="183" t="s">
        <v>175</v>
      </c>
      <c r="E82" s="184"/>
      <c r="F82" s="184"/>
      <c r="G82" s="184"/>
      <c r="H82" s="184"/>
      <c r="I82" s="184"/>
      <c r="J82" s="185">
        <f>J1189</f>
        <v>0</v>
      </c>
      <c r="K82" s="127"/>
      <c r="L82" s="186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</row>
    <row r="83" s="10" customFormat="1" ht="19.92" customHeight="1">
      <c r="A83" s="10"/>
      <c r="B83" s="182"/>
      <c r="C83" s="127"/>
      <c r="D83" s="183" t="s">
        <v>176</v>
      </c>
      <c r="E83" s="184"/>
      <c r="F83" s="184"/>
      <c r="G83" s="184"/>
      <c r="H83" s="184"/>
      <c r="I83" s="184"/>
      <c r="J83" s="185">
        <f>J1282</f>
        <v>0</v>
      </c>
      <c r="K83" s="127"/>
      <c r="L83" s="186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</row>
    <row r="84" s="10" customFormat="1" ht="19.92" customHeight="1">
      <c r="A84" s="10"/>
      <c r="B84" s="182"/>
      <c r="C84" s="127"/>
      <c r="D84" s="183" t="s">
        <v>177</v>
      </c>
      <c r="E84" s="184"/>
      <c r="F84" s="184"/>
      <c r="G84" s="184"/>
      <c r="H84" s="184"/>
      <c r="I84" s="184"/>
      <c r="J84" s="185">
        <f>J1317</f>
        <v>0</v>
      </c>
      <c r="K84" s="127"/>
      <c r="L84" s="186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</row>
    <row r="85" s="10" customFormat="1" ht="19.92" customHeight="1">
      <c r="A85" s="10"/>
      <c r="B85" s="182"/>
      <c r="C85" s="127"/>
      <c r="D85" s="183" t="s">
        <v>178</v>
      </c>
      <c r="E85" s="184"/>
      <c r="F85" s="184"/>
      <c r="G85" s="184"/>
      <c r="H85" s="184"/>
      <c r="I85" s="184"/>
      <c r="J85" s="185">
        <f>J1399</f>
        <v>0</v>
      </c>
      <c r="K85" s="127"/>
      <c r="L85" s="186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</row>
    <row r="86" s="10" customFormat="1" ht="19.92" customHeight="1">
      <c r="A86" s="10"/>
      <c r="B86" s="182"/>
      <c r="C86" s="127"/>
      <c r="D86" s="183" t="s">
        <v>179</v>
      </c>
      <c r="E86" s="184"/>
      <c r="F86" s="184"/>
      <c r="G86" s="184"/>
      <c r="H86" s="184"/>
      <c r="I86" s="184"/>
      <c r="J86" s="185">
        <f>J1413</f>
        <v>0</v>
      </c>
      <c r="K86" s="127"/>
      <c r="L86" s="186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</row>
    <row r="87" s="9" customFormat="1" ht="24.96" customHeight="1">
      <c r="A87" s="9"/>
      <c r="B87" s="176"/>
      <c r="C87" s="177"/>
      <c r="D87" s="178" t="s">
        <v>180</v>
      </c>
      <c r="E87" s="179"/>
      <c r="F87" s="179"/>
      <c r="G87" s="179"/>
      <c r="H87" s="179"/>
      <c r="I87" s="179"/>
      <c r="J87" s="180">
        <f>J1507</f>
        <v>0</v>
      </c>
      <c r="K87" s="177"/>
      <c r="L87" s="181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</row>
    <row r="88" s="9" customFormat="1" ht="24.96" customHeight="1">
      <c r="A88" s="9"/>
      <c r="B88" s="176"/>
      <c r="C88" s="177"/>
      <c r="D88" s="178" t="s">
        <v>181</v>
      </c>
      <c r="E88" s="179"/>
      <c r="F88" s="179"/>
      <c r="G88" s="179"/>
      <c r="H88" s="179"/>
      <c r="I88" s="179"/>
      <c r="J88" s="180">
        <f>J1514</f>
        <v>0</v>
      </c>
      <c r="K88" s="177"/>
      <c r="L88" s="181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</row>
    <row r="89" s="10" customFormat="1" ht="19.92" customHeight="1">
      <c r="A89" s="10"/>
      <c r="B89" s="182"/>
      <c r="C89" s="127"/>
      <c r="D89" s="183" t="s">
        <v>182</v>
      </c>
      <c r="E89" s="184"/>
      <c r="F89" s="184"/>
      <c r="G89" s="184"/>
      <c r="H89" s="184"/>
      <c r="I89" s="184"/>
      <c r="J89" s="185">
        <f>J1515</f>
        <v>0</v>
      </c>
      <c r="K89" s="127"/>
      <c r="L89" s="186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</row>
    <row r="90" s="2" customFormat="1" ht="21.84" customHeight="1">
      <c r="A90" s="40"/>
      <c r="B90" s="41"/>
      <c r="C90" s="42"/>
      <c r="D90" s="42"/>
      <c r="E90" s="42"/>
      <c r="F90" s="42"/>
      <c r="G90" s="42"/>
      <c r="H90" s="42"/>
      <c r="I90" s="42"/>
      <c r="J90" s="42"/>
      <c r="K90" s="42"/>
      <c r="L90" s="146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6.96" customHeight="1">
      <c r="A91" s="40"/>
      <c r="B91" s="61"/>
      <c r="C91" s="62"/>
      <c r="D91" s="62"/>
      <c r="E91" s="62"/>
      <c r="F91" s="62"/>
      <c r="G91" s="62"/>
      <c r="H91" s="62"/>
      <c r="I91" s="62"/>
      <c r="J91" s="62"/>
      <c r="K91" s="62"/>
      <c r="L91" s="146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5" s="2" customFormat="1" ht="6.96" customHeight="1">
      <c r="A95" s="40"/>
      <c r="B95" s="63"/>
      <c r="C95" s="64"/>
      <c r="D95" s="64"/>
      <c r="E95" s="64"/>
      <c r="F95" s="64"/>
      <c r="G95" s="64"/>
      <c r="H95" s="64"/>
      <c r="I95" s="64"/>
      <c r="J95" s="64"/>
      <c r="K95" s="64"/>
      <c r="L95" s="146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="2" customFormat="1" ht="24.96" customHeight="1">
      <c r="A96" s="40"/>
      <c r="B96" s="41"/>
      <c r="C96" s="25" t="s">
        <v>183</v>
      </c>
      <c r="D96" s="42"/>
      <c r="E96" s="42"/>
      <c r="F96" s="42"/>
      <c r="G96" s="42"/>
      <c r="H96" s="42"/>
      <c r="I96" s="42"/>
      <c r="J96" s="42"/>
      <c r="K96" s="42"/>
      <c r="L96" s="146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="2" customFormat="1" ht="6.96" customHeight="1">
      <c r="A97" s="40"/>
      <c r="B97" s="41"/>
      <c r="C97" s="42"/>
      <c r="D97" s="42"/>
      <c r="E97" s="42"/>
      <c r="F97" s="42"/>
      <c r="G97" s="42"/>
      <c r="H97" s="42"/>
      <c r="I97" s="42"/>
      <c r="J97" s="42"/>
      <c r="K97" s="42"/>
      <c r="L97" s="146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="2" customFormat="1" ht="12" customHeight="1">
      <c r="A98" s="40"/>
      <c r="B98" s="41"/>
      <c r="C98" s="34" t="s">
        <v>16</v>
      </c>
      <c r="D98" s="42"/>
      <c r="E98" s="42"/>
      <c r="F98" s="42"/>
      <c r="G98" s="42"/>
      <c r="H98" s="42"/>
      <c r="I98" s="42"/>
      <c r="J98" s="42"/>
      <c r="K98" s="42"/>
      <c r="L98" s="146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</row>
    <row r="99" s="2" customFormat="1" ht="16.5" customHeight="1">
      <c r="A99" s="40"/>
      <c r="B99" s="41"/>
      <c r="C99" s="42"/>
      <c r="D99" s="42"/>
      <c r="E99" s="171" t="str">
        <f>E7</f>
        <v>ZŠ Veltrusy - výstavba odborných učeben</v>
      </c>
      <c r="F99" s="34"/>
      <c r="G99" s="34"/>
      <c r="H99" s="34"/>
      <c r="I99" s="42"/>
      <c r="J99" s="42"/>
      <c r="K99" s="42"/>
      <c r="L99" s="146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</row>
    <row r="100" s="1" customFormat="1" ht="12" customHeight="1">
      <c r="B100" s="23"/>
      <c r="C100" s="34" t="s">
        <v>149</v>
      </c>
      <c r="D100" s="24"/>
      <c r="E100" s="24"/>
      <c r="F100" s="24"/>
      <c r="G100" s="24"/>
      <c r="H100" s="24"/>
      <c r="I100" s="24"/>
      <c r="J100" s="24"/>
      <c r="K100" s="24"/>
      <c r="L100" s="22"/>
    </row>
    <row r="101" s="2" customFormat="1" ht="16.5" customHeight="1">
      <c r="A101" s="40"/>
      <c r="B101" s="41"/>
      <c r="C101" s="42"/>
      <c r="D101" s="42"/>
      <c r="E101" s="171" t="s">
        <v>150</v>
      </c>
      <c r="F101" s="42"/>
      <c r="G101" s="42"/>
      <c r="H101" s="42"/>
      <c r="I101" s="42"/>
      <c r="J101" s="42"/>
      <c r="K101" s="42"/>
      <c r="L101" s="146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</row>
    <row r="102" s="2" customFormat="1" ht="12" customHeight="1">
      <c r="A102" s="40"/>
      <c r="B102" s="41"/>
      <c r="C102" s="34" t="s">
        <v>151</v>
      </c>
      <c r="D102" s="42"/>
      <c r="E102" s="42"/>
      <c r="F102" s="42"/>
      <c r="G102" s="42"/>
      <c r="H102" s="42"/>
      <c r="I102" s="42"/>
      <c r="J102" s="42"/>
      <c r="K102" s="42"/>
      <c r="L102" s="146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</row>
    <row r="103" s="2" customFormat="1" ht="16.5" customHeight="1">
      <c r="A103" s="40"/>
      <c r="B103" s="41"/>
      <c r="C103" s="42"/>
      <c r="D103" s="42"/>
      <c r="E103" s="71" t="str">
        <f>E11</f>
        <v>01 - Bourací a stavební práce</v>
      </c>
      <c r="F103" s="42"/>
      <c r="G103" s="42"/>
      <c r="H103" s="42"/>
      <c r="I103" s="42"/>
      <c r="J103" s="42"/>
      <c r="K103" s="42"/>
      <c r="L103" s="146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</row>
    <row r="104" s="2" customFormat="1" ht="6.96" customHeight="1">
      <c r="A104" s="40"/>
      <c r="B104" s="41"/>
      <c r="C104" s="42"/>
      <c r="D104" s="42"/>
      <c r="E104" s="42"/>
      <c r="F104" s="42"/>
      <c r="G104" s="42"/>
      <c r="H104" s="42"/>
      <c r="I104" s="42"/>
      <c r="J104" s="42"/>
      <c r="K104" s="42"/>
      <c r="L104" s="146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</row>
    <row r="105" s="2" customFormat="1" ht="12" customHeight="1">
      <c r="A105" s="40"/>
      <c r="B105" s="41"/>
      <c r="C105" s="34" t="s">
        <v>21</v>
      </c>
      <c r="D105" s="42"/>
      <c r="E105" s="42"/>
      <c r="F105" s="29" t="str">
        <f>F14</f>
        <v>Veltrusy</v>
      </c>
      <c r="G105" s="42"/>
      <c r="H105" s="42"/>
      <c r="I105" s="34" t="s">
        <v>23</v>
      </c>
      <c r="J105" s="74" t="str">
        <f>IF(J14="","",J14)</f>
        <v>16. 4. 2024</v>
      </c>
      <c r="K105" s="42"/>
      <c r="L105" s="146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</row>
    <row r="106" s="2" customFormat="1" ht="6.96" customHeight="1">
      <c r="A106" s="40"/>
      <c r="B106" s="41"/>
      <c r="C106" s="42"/>
      <c r="D106" s="42"/>
      <c r="E106" s="42"/>
      <c r="F106" s="42"/>
      <c r="G106" s="42"/>
      <c r="H106" s="42"/>
      <c r="I106" s="42"/>
      <c r="J106" s="42"/>
      <c r="K106" s="42"/>
      <c r="L106" s="146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</row>
    <row r="107" s="2" customFormat="1" ht="15.15" customHeight="1">
      <c r="A107" s="40"/>
      <c r="B107" s="41"/>
      <c r="C107" s="34" t="s">
        <v>25</v>
      </c>
      <c r="D107" s="42"/>
      <c r="E107" s="42"/>
      <c r="F107" s="29" t="str">
        <f>E17</f>
        <v>Město Veltrusy</v>
      </c>
      <c r="G107" s="42"/>
      <c r="H107" s="42"/>
      <c r="I107" s="34" t="s">
        <v>32</v>
      </c>
      <c r="J107" s="38" t="str">
        <f>E23</f>
        <v>REMIUMA</v>
      </c>
      <c r="K107" s="42"/>
      <c r="L107" s="146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</row>
    <row r="108" s="2" customFormat="1" ht="15.15" customHeight="1">
      <c r="A108" s="40"/>
      <c r="B108" s="41"/>
      <c r="C108" s="34" t="s">
        <v>30</v>
      </c>
      <c r="D108" s="42"/>
      <c r="E108" s="42"/>
      <c r="F108" s="29" t="str">
        <f>IF(E20="","",E20)</f>
        <v>Vyplň údaj</v>
      </c>
      <c r="G108" s="42"/>
      <c r="H108" s="42"/>
      <c r="I108" s="34" t="s">
        <v>36</v>
      </c>
      <c r="J108" s="38" t="str">
        <f>E26</f>
        <v>REMIUMA</v>
      </c>
      <c r="K108" s="42"/>
      <c r="L108" s="146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</row>
    <row r="109" s="2" customFormat="1" ht="10.32" customHeight="1">
      <c r="A109" s="40"/>
      <c r="B109" s="41"/>
      <c r="C109" s="42"/>
      <c r="D109" s="42"/>
      <c r="E109" s="42"/>
      <c r="F109" s="42"/>
      <c r="G109" s="42"/>
      <c r="H109" s="42"/>
      <c r="I109" s="42"/>
      <c r="J109" s="42"/>
      <c r="K109" s="42"/>
      <c r="L109" s="146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</row>
    <row r="110" s="11" customFormat="1" ht="29.28" customHeight="1">
      <c r="A110" s="187"/>
      <c r="B110" s="188"/>
      <c r="C110" s="189" t="s">
        <v>184</v>
      </c>
      <c r="D110" s="190" t="s">
        <v>58</v>
      </c>
      <c r="E110" s="190" t="s">
        <v>54</v>
      </c>
      <c r="F110" s="190" t="s">
        <v>55</v>
      </c>
      <c r="G110" s="190" t="s">
        <v>185</v>
      </c>
      <c r="H110" s="190" t="s">
        <v>186</v>
      </c>
      <c r="I110" s="190" t="s">
        <v>187</v>
      </c>
      <c r="J110" s="190" t="s">
        <v>155</v>
      </c>
      <c r="K110" s="191" t="s">
        <v>188</v>
      </c>
      <c r="L110" s="192"/>
      <c r="M110" s="94" t="s">
        <v>19</v>
      </c>
      <c r="N110" s="95" t="s">
        <v>43</v>
      </c>
      <c r="O110" s="95" t="s">
        <v>189</v>
      </c>
      <c r="P110" s="95" t="s">
        <v>190</v>
      </c>
      <c r="Q110" s="95" t="s">
        <v>191</v>
      </c>
      <c r="R110" s="95" t="s">
        <v>192</v>
      </c>
      <c r="S110" s="95" t="s">
        <v>193</v>
      </c>
      <c r="T110" s="96" t="s">
        <v>194</v>
      </c>
      <c r="U110" s="187"/>
      <c r="V110" s="187"/>
      <c r="W110" s="187"/>
      <c r="X110" s="187"/>
      <c r="Y110" s="187"/>
      <c r="Z110" s="187"/>
      <c r="AA110" s="187"/>
      <c r="AB110" s="187"/>
      <c r="AC110" s="187"/>
      <c r="AD110" s="187"/>
      <c r="AE110" s="187"/>
    </row>
    <row r="111" s="2" customFormat="1" ht="22.8" customHeight="1">
      <c r="A111" s="40"/>
      <c r="B111" s="41"/>
      <c r="C111" s="101" t="s">
        <v>195</v>
      </c>
      <c r="D111" s="42"/>
      <c r="E111" s="42"/>
      <c r="F111" s="42"/>
      <c r="G111" s="42"/>
      <c r="H111" s="42"/>
      <c r="I111" s="42"/>
      <c r="J111" s="193">
        <f>BK111</f>
        <v>0</v>
      </c>
      <c r="K111" s="42"/>
      <c r="L111" s="46"/>
      <c r="M111" s="97"/>
      <c r="N111" s="194"/>
      <c r="O111" s="98"/>
      <c r="P111" s="195">
        <f>P112+P874+P1507+P1514</f>
        <v>0</v>
      </c>
      <c r="Q111" s="98"/>
      <c r="R111" s="195">
        <f>R112+R874+R1507+R1514</f>
        <v>2034.0137151561726</v>
      </c>
      <c r="S111" s="98"/>
      <c r="T111" s="196">
        <f>T112+T874+T1507+T1514</f>
        <v>512.82734430000005</v>
      </c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T111" s="19" t="s">
        <v>72</v>
      </c>
      <c r="AU111" s="19" t="s">
        <v>156</v>
      </c>
      <c r="BK111" s="197">
        <f>BK112+BK874+BK1507+BK1514</f>
        <v>0</v>
      </c>
    </row>
    <row r="112" s="12" customFormat="1" ht="25.92" customHeight="1">
      <c r="A112" s="12"/>
      <c r="B112" s="198"/>
      <c r="C112" s="199"/>
      <c r="D112" s="200" t="s">
        <v>72</v>
      </c>
      <c r="E112" s="201" t="s">
        <v>196</v>
      </c>
      <c r="F112" s="201" t="s">
        <v>197</v>
      </c>
      <c r="G112" s="199"/>
      <c r="H112" s="199"/>
      <c r="I112" s="202"/>
      <c r="J112" s="203">
        <f>BK112</f>
        <v>0</v>
      </c>
      <c r="K112" s="199"/>
      <c r="L112" s="204"/>
      <c r="M112" s="205"/>
      <c r="N112" s="206"/>
      <c r="O112" s="206"/>
      <c r="P112" s="207">
        <f>P113+P188+P247+P427+P599+P622+P826+P861+P871</f>
        <v>0</v>
      </c>
      <c r="Q112" s="206"/>
      <c r="R112" s="207">
        <f>R113+R188+R247+R427+R599+R622+R826+R861+R871</f>
        <v>1976.4937588056916</v>
      </c>
      <c r="S112" s="206"/>
      <c r="T112" s="208">
        <f>T113+T188+T247+T427+T599+T622+T826+T861+T871</f>
        <v>511.678652</v>
      </c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R112" s="209" t="s">
        <v>80</v>
      </c>
      <c r="AT112" s="210" t="s">
        <v>72</v>
      </c>
      <c r="AU112" s="210" t="s">
        <v>73</v>
      </c>
      <c r="AY112" s="209" t="s">
        <v>198</v>
      </c>
      <c r="BK112" s="211">
        <f>BK113+BK188+BK247+BK427+BK599+BK622+BK826+BK861+BK871</f>
        <v>0</v>
      </c>
    </row>
    <row r="113" s="12" customFormat="1" ht="22.8" customHeight="1">
      <c r="A113" s="12"/>
      <c r="B113" s="198"/>
      <c r="C113" s="199"/>
      <c r="D113" s="200" t="s">
        <v>72</v>
      </c>
      <c r="E113" s="212" t="s">
        <v>80</v>
      </c>
      <c r="F113" s="212" t="s">
        <v>199</v>
      </c>
      <c r="G113" s="199"/>
      <c r="H113" s="199"/>
      <c r="I113" s="202"/>
      <c r="J113" s="213">
        <f>BK113</f>
        <v>0</v>
      </c>
      <c r="K113" s="199"/>
      <c r="L113" s="204"/>
      <c r="M113" s="205"/>
      <c r="N113" s="206"/>
      <c r="O113" s="206"/>
      <c r="P113" s="207">
        <f>SUM(P114:P187)</f>
        <v>0</v>
      </c>
      <c r="Q113" s="206"/>
      <c r="R113" s="207">
        <f>SUM(R114:R187)</f>
        <v>6.3585977922000003</v>
      </c>
      <c r="S113" s="206"/>
      <c r="T113" s="208">
        <f>SUM(T114:T187)</f>
        <v>276.49000000000001</v>
      </c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R113" s="209" t="s">
        <v>80</v>
      </c>
      <c r="AT113" s="210" t="s">
        <v>72</v>
      </c>
      <c r="AU113" s="210" t="s">
        <v>80</v>
      </c>
      <c r="AY113" s="209" t="s">
        <v>198</v>
      </c>
      <c r="BK113" s="211">
        <f>SUM(BK114:BK187)</f>
        <v>0</v>
      </c>
    </row>
    <row r="114" s="2" customFormat="1" ht="33" customHeight="1">
      <c r="A114" s="40"/>
      <c r="B114" s="41"/>
      <c r="C114" s="214" t="s">
        <v>80</v>
      </c>
      <c r="D114" s="214" t="s">
        <v>200</v>
      </c>
      <c r="E114" s="215" t="s">
        <v>201</v>
      </c>
      <c r="F114" s="216" t="s">
        <v>202</v>
      </c>
      <c r="G114" s="217" t="s">
        <v>203</v>
      </c>
      <c r="H114" s="218">
        <v>83</v>
      </c>
      <c r="I114" s="219"/>
      <c r="J114" s="220">
        <f>ROUND(I114*H114,2)</f>
        <v>0</v>
      </c>
      <c r="K114" s="216" t="s">
        <v>204</v>
      </c>
      <c r="L114" s="46"/>
      <c r="M114" s="221" t="s">
        <v>19</v>
      </c>
      <c r="N114" s="222" t="s">
        <v>44</v>
      </c>
      <c r="O114" s="86"/>
      <c r="P114" s="223">
        <f>O114*H114</f>
        <v>0</v>
      </c>
      <c r="Q114" s="223">
        <v>0</v>
      </c>
      <c r="R114" s="223">
        <f>Q114*H114</f>
        <v>0</v>
      </c>
      <c r="S114" s="223">
        <v>0</v>
      </c>
      <c r="T114" s="224">
        <f>S114*H114</f>
        <v>0</v>
      </c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R114" s="225" t="s">
        <v>205</v>
      </c>
      <c r="AT114" s="225" t="s">
        <v>200</v>
      </c>
      <c r="AU114" s="225" t="s">
        <v>82</v>
      </c>
      <c r="AY114" s="19" t="s">
        <v>198</v>
      </c>
      <c r="BE114" s="226">
        <f>IF(N114="základní",J114,0)</f>
        <v>0</v>
      </c>
      <c r="BF114" s="226">
        <f>IF(N114="snížená",J114,0)</f>
        <v>0</v>
      </c>
      <c r="BG114" s="226">
        <f>IF(N114="zákl. přenesená",J114,0)</f>
        <v>0</v>
      </c>
      <c r="BH114" s="226">
        <f>IF(N114="sníž. přenesená",J114,0)</f>
        <v>0</v>
      </c>
      <c r="BI114" s="226">
        <f>IF(N114="nulová",J114,0)</f>
        <v>0</v>
      </c>
      <c r="BJ114" s="19" t="s">
        <v>80</v>
      </c>
      <c r="BK114" s="226">
        <f>ROUND(I114*H114,2)</f>
        <v>0</v>
      </c>
      <c r="BL114" s="19" t="s">
        <v>205</v>
      </c>
      <c r="BM114" s="225" t="s">
        <v>206</v>
      </c>
    </row>
    <row r="115" s="2" customFormat="1">
      <c r="A115" s="40"/>
      <c r="B115" s="41"/>
      <c r="C115" s="42"/>
      <c r="D115" s="227" t="s">
        <v>207</v>
      </c>
      <c r="E115" s="42"/>
      <c r="F115" s="228" t="s">
        <v>208</v>
      </c>
      <c r="G115" s="42"/>
      <c r="H115" s="42"/>
      <c r="I115" s="229"/>
      <c r="J115" s="42"/>
      <c r="K115" s="42"/>
      <c r="L115" s="46"/>
      <c r="M115" s="230"/>
      <c r="N115" s="231"/>
      <c r="O115" s="86"/>
      <c r="P115" s="86"/>
      <c r="Q115" s="86"/>
      <c r="R115" s="86"/>
      <c r="S115" s="86"/>
      <c r="T115" s="87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T115" s="19" t="s">
        <v>207</v>
      </c>
      <c r="AU115" s="19" t="s">
        <v>82</v>
      </c>
    </row>
    <row r="116" s="2" customFormat="1" ht="66.75" customHeight="1">
      <c r="A116" s="40"/>
      <c r="B116" s="41"/>
      <c r="C116" s="214" t="s">
        <v>82</v>
      </c>
      <c r="D116" s="214" t="s">
        <v>200</v>
      </c>
      <c r="E116" s="215" t="s">
        <v>209</v>
      </c>
      <c r="F116" s="216" t="s">
        <v>210</v>
      </c>
      <c r="G116" s="217" t="s">
        <v>203</v>
      </c>
      <c r="H116" s="218">
        <v>321.5</v>
      </c>
      <c r="I116" s="219"/>
      <c r="J116" s="220">
        <f>ROUND(I116*H116,2)</f>
        <v>0</v>
      </c>
      <c r="K116" s="216" t="s">
        <v>204</v>
      </c>
      <c r="L116" s="46"/>
      <c r="M116" s="221" t="s">
        <v>19</v>
      </c>
      <c r="N116" s="222" t="s">
        <v>44</v>
      </c>
      <c r="O116" s="86"/>
      <c r="P116" s="223">
        <f>O116*H116</f>
        <v>0</v>
      </c>
      <c r="Q116" s="223">
        <v>0</v>
      </c>
      <c r="R116" s="223">
        <f>Q116*H116</f>
        <v>0</v>
      </c>
      <c r="S116" s="223">
        <v>0.26000000000000001</v>
      </c>
      <c r="T116" s="224">
        <f>S116*H116</f>
        <v>83.590000000000003</v>
      </c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R116" s="225" t="s">
        <v>205</v>
      </c>
      <c r="AT116" s="225" t="s">
        <v>200</v>
      </c>
      <c r="AU116" s="225" t="s">
        <v>82</v>
      </c>
      <c r="AY116" s="19" t="s">
        <v>198</v>
      </c>
      <c r="BE116" s="226">
        <f>IF(N116="základní",J116,0)</f>
        <v>0</v>
      </c>
      <c r="BF116" s="226">
        <f>IF(N116="snížená",J116,0)</f>
        <v>0</v>
      </c>
      <c r="BG116" s="226">
        <f>IF(N116="zákl. přenesená",J116,0)</f>
        <v>0</v>
      </c>
      <c r="BH116" s="226">
        <f>IF(N116="sníž. přenesená",J116,0)</f>
        <v>0</v>
      </c>
      <c r="BI116" s="226">
        <f>IF(N116="nulová",J116,0)</f>
        <v>0</v>
      </c>
      <c r="BJ116" s="19" t="s">
        <v>80</v>
      </c>
      <c r="BK116" s="226">
        <f>ROUND(I116*H116,2)</f>
        <v>0</v>
      </c>
      <c r="BL116" s="19" t="s">
        <v>205</v>
      </c>
      <c r="BM116" s="225" t="s">
        <v>211</v>
      </c>
    </row>
    <row r="117" s="2" customFormat="1">
      <c r="A117" s="40"/>
      <c r="B117" s="41"/>
      <c r="C117" s="42"/>
      <c r="D117" s="227" t="s">
        <v>207</v>
      </c>
      <c r="E117" s="42"/>
      <c r="F117" s="228" t="s">
        <v>212</v>
      </c>
      <c r="G117" s="42"/>
      <c r="H117" s="42"/>
      <c r="I117" s="229"/>
      <c r="J117" s="42"/>
      <c r="K117" s="42"/>
      <c r="L117" s="46"/>
      <c r="M117" s="230"/>
      <c r="N117" s="231"/>
      <c r="O117" s="86"/>
      <c r="P117" s="86"/>
      <c r="Q117" s="86"/>
      <c r="R117" s="86"/>
      <c r="S117" s="86"/>
      <c r="T117" s="87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T117" s="19" t="s">
        <v>207</v>
      </c>
      <c r="AU117" s="19" t="s">
        <v>82</v>
      </c>
    </row>
    <row r="118" s="2" customFormat="1" ht="55.5" customHeight="1">
      <c r="A118" s="40"/>
      <c r="B118" s="41"/>
      <c r="C118" s="214" t="s">
        <v>213</v>
      </c>
      <c r="D118" s="214" t="s">
        <v>200</v>
      </c>
      <c r="E118" s="215" t="s">
        <v>214</v>
      </c>
      <c r="F118" s="216" t="s">
        <v>215</v>
      </c>
      <c r="G118" s="217" t="s">
        <v>203</v>
      </c>
      <c r="H118" s="218">
        <v>643</v>
      </c>
      <c r="I118" s="219"/>
      <c r="J118" s="220">
        <f>ROUND(I118*H118,2)</f>
        <v>0</v>
      </c>
      <c r="K118" s="216" t="s">
        <v>204</v>
      </c>
      <c r="L118" s="46"/>
      <c r="M118" s="221" t="s">
        <v>19</v>
      </c>
      <c r="N118" s="222" t="s">
        <v>44</v>
      </c>
      <c r="O118" s="86"/>
      <c r="P118" s="223">
        <f>O118*H118</f>
        <v>0</v>
      </c>
      <c r="Q118" s="223">
        <v>0</v>
      </c>
      <c r="R118" s="223">
        <f>Q118*H118</f>
        <v>0</v>
      </c>
      <c r="S118" s="223">
        <v>0.29999999999999999</v>
      </c>
      <c r="T118" s="224">
        <f>S118*H118</f>
        <v>192.90000000000001</v>
      </c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R118" s="225" t="s">
        <v>205</v>
      </c>
      <c r="AT118" s="225" t="s">
        <v>200</v>
      </c>
      <c r="AU118" s="225" t="s">
        <v>82</v>
      </c>
      <c r="AY118" s="19" t="s">
        <v>198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9" t="s">
        <v>80</v>
      </c>
      <c r="BK118" s="226">
        <f>ROUND(I118*H118,2)</f>
        <v>0</v>
      </c>
      <c r="BL118" s="19" t="s">
        <v>205</v>
      </c>
      <c r="BM118" s="225" t="s">
        <v>216</v>
      </c>
    </row>
    <row r="119" s="2" customFormat="1">
      <c r="A119" s="40"/>
      <c r="B119" s="41"/>
      <c r="C119" s="42"/>
      <c r="D119" s="227" t="s">
        <v>207</v>
      </c>
      <c r="E119" s="42"/>
      <c r="F119" s="228" t="s">
        <v>217</v>
      </c>
      <c r="G119" s="42"/>
      <c r="H119" s="42"/>
      <c r="I119" s="229"/>
      <c r="J119" s="42"/>
      <c r="K119" s="42"/>
      <c r="L119" s="46"/>
      <c r="M119" s="230"/>
      <c r="N119" s="231"/>
      <c r="O119" s="86"/>
      <c r="P119" s="86"/>
      <c r="Q119" s="86"/>
      <c r="R119" s="86"/>
      <c r="S119" s="86"/>
      <c r="T119" s="87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T119" s="19" t="s">
        <v>207</v>
      </c>
      <c r="AU119" s="19" t="s">
        <v>82</v>
      </c>
    </row>
    <row r="120" s="13" customFormat="1">
      <c r="A120" s="13"/>
      <c r="B120" s="232"/>
      <c r="C120" s="233"/>
      <c r="D120" s="234" t="s">
        <v>218</v>
      </c>
      <c r="E120" s="235" t="s">
        <v>19</v>
      </c>
      <c r="F120" s="236" t="s">
        <v>219</v>
      </c>
      <c r="G120" s="233"/>
      <c r="H120" s="237">
        <v>643</v>
      </c>
      <c r="I120" s="238"/>
      <c r="J120" s="233"/>
      <c r="K120" s="233"/>
      <c r="L120" s="239"/>
      <c r="M120" s="240"/>
      <c r="N120" s="241"/>
      <c r="O120" s="241"/>
      <c r="P120" s="241"/>
      <c r="Q120" s="241"/>
      <c r="R120" s="241"/>
      <c r="S120" s="241"/>
      <c r="T120" s="242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3" t="s">
        <v>218</v>
      </c>
      <c r="AU120" s="243" t="s">
        <v>82</v>
      </c>
      <c r="AV120" s="13" t="s">
        <v>82</v>
      </c>
      <c r="AW120" s="13" t="s">
        <v>35</v>
      </c>
      <c r="AX120" s="13" t="s">
        <v>80</v>
      </c>
      <c r="AY120" s="243" t="s">
        <v>198</v>
      </c>
    </row>
    <row r="121" s="2" customFormat="1" ht="24.15" customHeight="1">
      <c r="A121" s="40"/>
      <c r="B121" s="41"/>
      <c r="C121" s="214" t="s">
        <v>205</v>
      </c>
      <c r="D121" s="214" t="s">
        <v>200</v>
      </c>
      <c r="E121" s="215" t="s">
        <v>220</v>
      </c>
      <c r="F121" s="216" t="s">
        <v>221</v>
      </c>
      <c r="G121" s="217" t="s">
        <v>203</v>
      </c>
      <c r="H121" s="218">
        <v>83</v>
      </c>
      <c r="I121" s="219"/>
      <c r="J121" s="220">
        <f>ROUND(I121*H121,2)</f>
        <v>0</v>
      </c>
      <c r="K121" s="216" t="s">
        <v>204</v>
      </c>
      <c r="L121" s="46"/>
      <c r="M121" s="221" t="s">
        <v>19</v>
      </c>
      <c r="N121" s="222" t="s">
        <v>44</v>
      </c>
      <c r="O121" s="86"/>
      <c r="P121" s="223">
        <f>O121*H121</f>
        <v>0</v>
      </c>
      <c r="Q121" s="223">
        <v>0</v>
      </c>
      <c r="R121" s="223">
        <f>Q121*H121</f>
        <v>0</v>
      </c>
      <c r="S121" s="223">
        <v>0</v>
      </c>
      <c r="T121" s="224">
        <f>S121*H121</f>
        <v>0</v>
      </c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R121" s="225" t="s">
        <v>205</v>
      </c>
      <c r="AT121" s="225" t="s">
        <v>200</v>
      </c>
      <c r="AU121" s="225" t="s">
        <v>82</v>
      </c>
      <c r="AY121" s="19" t="s">
        <v>198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9" t="s">
        <v>80</v>
      </c>
      <c r="BK121" s="226">
        <f>ROUND(I121*H121,2)</f>
        <v>0</v>
      </c>
      <c r="BL121" s="19" t="s">
        <v>205</v>
      </c>
      <c r="BM121" s="225" t="s">
        <v>222</v>
      </c>
    </row>
    <row r="122" s="2" customFormat="1">
      <c r="A122" s="40"/>
      <c r="B122" s="41"/>
      <c r="C122" s="42"/>
      <c r="D122" s="227" t="s">
        <v>207</v>
      </c>
      <c r="E122" s="42"/>
      <c r="F122" s="228" t="s">
        <v>223</v>
      </c>
      <c r="G122" s="42"/>
      <c r="H122" s="42"/>
      <c r="I122" s="229"/>
      <c r="J122" s="42"/>
      <c r="K122" s="42"/>
      <c r="L122" s="46"/>
      <c r="M122" s="230"/>
      <c r="N122" s="231"/>
      <c r="O122" s="86"/>
      <c r="P122" s="86"/>
      <c r="Q122" s="86"/>
      <c r="R122" s="86"/>
      <c r="S122" s="86"/>
      <c r="T122" s="87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T122" s="19" t="s">
        <v>207</v>
      </c>
      <c r="AU122" s="19" t="s">
        <v>82</v>
      </c>
    </row>
    <row r="123" s="2" customFormat="1" ht="44.25" customHeight="1">
      <c r="A123" s="40"/>
      <c r="B123" s="41"/>
      <c r="C123" s="214" t="s">
        <v>224</v>
      </c>
      <c r="D123" s="214" t="s">
        <v>200</v>
      </c>
      <c r="E123" s="215" t="s">
        <v>225</v>
      </c>
      <c r="F123" s="216" t="s">
        <v>226</v>
      </c>
      <c r="G123" s="217" t="s">
        <v>227</v>
      </c>
      <c r="H123" s="218">
        <v>390.69999999999999</v>
      </c>
      <c r="I123" s="219"/>
      <c r="J123" s="220">
        <f>ROUND(I123*H123,2)</f>
        <v>0</v>
      </c>
      <c r="K123" s="216" t="s">
        <v>204</v>
      </c>
      <c r="L123" s="46"/>
      <c r="M123" s="221" t="s">
        <v>19</v>
      </c>
      <c r="N123" s="222" t="s">
        <v>44</v>
      </c>
      <c r="O123" s="86"/>
      <c r="P123" s="223">
        <f>O123*H123</f>
        <v>0</v>
      </c>
      <c r="Q123" s="223">
        <v>0</v>
      </c>
      <c r="R123" s="223">
        <f>Q123*H123</f>
        <v>0</v>
      </c>
      <c r="S123" s="223">
        <v>0</v>
      </c>
      <c r="T123" s="224">
        <f>S123*H123</f>
        <v>0</v>
      </c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R123" s="225" t="s">
        <v>205</v>
      </c>
      <c r="AT123" s="225" t="s">
        <v>200</v>
      </c>
      <c r="AU123" s="225" t="s">
        <v>82</v>
      </c>
      <c r="AY123" s="19" t="s">
        <v>198</v>
      </c>
      <c r="BE123" s="226">
        <f>IF(N123="základní",J123,0)</f>
        <v>0</v>
      </c>
      <c r="BF123" s="226">
        <f>IF(N123="snížená",J123,0)</f>
        <v>0</v>
      </c>
      <c r="BG123" s="226">
        <f>IF(N123="zákl. přenesená",J123,0)</f>
        <v>0</v>
      </c>
      <c r="BH123" s="226">
        <f>IF(N123="sníž. přenesená",J123,0)</f>
        <v>0</v>
      </c>
      <c r="BI123" s="226">
        <f>IF(N123="nulová",J123,0)</f>
        <v>0</v>
      </c>
      <c r="BJ123" s="19" t="s">
        <v>80</v>
      </c>
      <c r="BK123" s="226">
        <f>ROUND(I123*H123,2)</f>
        <v>0</v>
      </c>
      <c r="BL123" s="19" t="s">
        <v>205</v>
      </c>
      <c r="BM123" s="225" t="s">
        <v>228</v>
      </c>
    </row>
    <row r="124" s="2" customFormat="1">
      <c r="A124" s="40"/>
      <c r="B124" s="41"/>
      <c r="C124" s="42"/>
      <c r="D124" s="227" t="s">
        <v>207</v>
      </c>
      <c r="E124" s="42"/>
      <c r="F124" s="228" t="s">
        <v>229</v>
      </c>
      <c r="G124" s="42"/>
      <c r="H124" s="42"/>
      <c r="I124" s="229"/>
      <c r="J124" s="42"/>
      <c r="K124" s="42"/>
      <c r="L124" s="46"/>
      <c r="M124" s="230"/>
      <c r="N124" s="231"/>
      <c r="O124" s="86"/>
      <c r="P124" s="86"/>
      <c r="Q124" s="86"/>
      <c r="R124" s="86"/>
      <c r="S124" s="86"/>
      <c r="T124" s="87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T124" s="19" t="s">
        <v>207</v>
      </c>
      <c r="AU124" s="19" t="s">
        <v>82</v>
      </c>
    </row>
    <row r="125" s="13" customFormat="1">
      <c r="A125" s="13"/>
      <c r="B125" s="232"/>
      <c r="C125" s="233"/>
      <c r="D125" s="234" t="s">
        <v>218</v>
      </c>
      <c r="E125" s="235" t="s">
        <v>19</v>
      </c>
      <c r="F125" s="236" t="s">
        <v>230</v>
      </c>
      <c r="G125" s="233"/>
      <c r="H125" s="237">
        <v>525.29999999999995</v>
      </c>
      <c r="I125" s="238"/>
      <c r="J125" s="233"/>
      <c r="K125" s="233"/>
      <c r="L125" s="239"/>
      <c r="M125" s="240"/>
      <c r="N125" s="241"/>
      <c r="O125" s="241"/>
      <c r="P125" s="241"/>
      <c r="Q125" s="241"/>
      <c r="R125" s="241"/>
      <c r="S125" s="241"/>
      <c r="T125" s="242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3" t="s">
        <v>218</v>
      </c>
      <c r="AU125" s="243" t="s">
        <v>82</v>
      </c>
      <c r="AV125" s="13" t="s">
        <v>82</v>
      </c>
      <c r="AW125" s="13" t="s">
        <v>35</v>
      </c>
      <c r="AX125" s="13" t="s">
        <v>73</v>
      </c>
      <c r="AY125" s="243" t="s">
        <v>198</v>
      </c>
    </row>
    <row r="126" s="13" customFormat="1">
      <c r="A126" s="13"/>
      <c r="B126" s="232"/>
      <c r="C126" s="233"/>
      <c r="D126" s="234" t="s">
        <v>218</v>
      </c>
      <c r="E126" s="235" t="s">
        <v>19</v>
      </c>
      <c r="F126" s="236" t="s">
        <v>231</v>
      </c>
      <c r="G126" s="233"/>
      <c r="H126" s="237">
        <v>-16.600000000000001</v>
      </c>
      <c r="I126" s="238"/>
      <c r="J126" s="233"/>
      <c r="K126" s="233"/>
      <c r="L126" s="239"/>
      <c r="M126" s="240"/>
      <c r="N126" s="241"/>
      <c r="O126" s="241"/>
      <c r="P126" s="241"/>
      <c r="Q126" s="241"/>
      <c r="R126" s="241"/>
      <c r="S126" s="241"/>
      <c r="T126" s="242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43" t="s">
        <v>218</v>
      </c>
      <c r="AU126" s="243" t="s">
        <v>82</v>
      </c>
      <c r="AV126" s="13" t="s">
        <v>82</v>
      </c>
      <c r="AW126" s="13" t="s">
        <v>35</v>
      </c>
      <c r="AX126" s="13" t="s">
        <v>73</v>
      </c>
      <c r="AY126" s="243" t="s">
        <v>198</v>
      </c>
    </row>
    <row r="127" s="13" customFormat="1">
      <c r="A127" s="13"/>
      <c r="B127" s="232"/>
      <c r="C127" s="233"/>
      <c r="D127" s="234" t="s">
        <v>218</v>
      </c>
      <c r="E127" s="235" t="s">
        <v>19</v>
      </c>
      <c r="F127" s="236" t="s">
        <v>232</v>
      </c>
      <c r="G127" s="233"/>
      <c r="H127" s="237">
        <v>-118</v>
      </c>
      <c r="I127" s="238"/>
      <c r="J127" s="233"/>
      <c r="K127" s="233"/>
      <c r="L127" s="239"/>
      <c r="M127" s="240"/>
      <c r="N127" s="241"/>
      <c r="O127" s="241"/>
      <c r="P127" s="241"/>
      <c r="Q127" s="241"/>
      <c r="R127" s="241"/>
      <c r="S127" s="241"/>
      <c r="T127" s="24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3" t="s">
        <v>218</v>
      </c>
      <c r="AU127" s="243" t="s">
        <v>82</v>
      </c>
      <c r="AV127" s="13" t="s">
        <v>82</v>
      </c>
      <c r="AW127" s="13" t="s">
        <v>35</v>
      </c>
      <c r="AX127" s="13" t="s">
        <v>73</v>
      </c>
      <c r="AY127" s="243" t="s">
        <v>198</v>
      </c>
    </row>
    <row r="128" s="14" customFormat="1">
      <c r="A128" s="14"/>
      <c r="B128" s="244"/>
      <c r="C128" s="245"/>
      <c r="D128" s="234" t="s">
        <v>218</v>
      </c>
      <c r="E128" s="246" t="s">
        <v>19</v>
      </c>
      <c r="F128" s="247" t="s">
        <v>233</v>
      </c>
      <c r="G128" s="245"/>
      <c r="H128" s="248">
        <v>390.69999999999999</v>
      </c>
      <c r="I128" s="249"/>
      <c r="J128" s="245"/>
      <c r="K128" s="245"/>
      <c r="L128" s="250"/>
      <c r="M128" s="251"/>
      <c r="N128" s="252"/>
      <c r="O128" s="252"/>
      <c r="P128" s="252"/>
      <c r="Q128" s="252"/>
      <c r="R128" s="252"/>
      <c r="S128" s="252"/>
      <c r="T128" s="253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4" t="s">
        <v>218</v>
      </c>
      <c r="AU128" s="254" t="s">
        <v>82</v>
      </c>
      <c r="AV128" s="14" t="s">
        <v>205</v>
      </c>
      <c r="AW128" s="14" t="s">
        <v>35</v>
      </c>
      <c r="AX128" s="14" t="s">
        <v>80</v>
      </c>
      <c r="AY128" s="254" t="s">
        <v>198</v>
      </c>
    </row>
    <row r="129" s="2" customFormat="1" ht="49.05" customHeight="1">
      <c r="A129" s="40"/>
      <c r="B129" s="41"/>
      <c r="C129" s="214" t="s">
        <v>234</v>
      </c>
      <c r="D129" s="214" t="s">
        <v>200</v>
      </c>
      <c r="E129" s="215" t="s">
        <v>235</v>
      </c>
      <c r="F129" s="216" t="s">
        <v>236</v>
      </c>
      <c r="G129" s="217" t="s">
        <v>237</v>
      </c>
      <c r="H129" s="218">
        <v>106.2</v>
      </c>
      <c r="I129" s="219"/>
      <c r="J129" s="220">
        <f>ROUND(I129*H129,2)</f>
        <v>0</v>
      </c>
      <c r="K129" s="216" t="s">
        <v>204</v>
      </c>
      <c r="L129" s="46"/>
      <c r="M129" s="221" t="s">
        <v>19</v>
      </c>
      <c r="N129" s="222" t="s">
        <v>44</v>
      </c>
      <c r="O129" s="86"/>
      <c r="P129" s="223">
        <f>O129*H129</f>
        <v>0</v>
      </c>
      <c r="Q129" s="223">
        <v>0.0010166559999999999</v>
      </c>
      <c r="R129" s="223">
        <f>Q129*H129</f>
        <v>0.1079688672</v>
      </c>
      <c r="S129" s="223">
        <v>0</v>
      </c>
      <c r="T129" s="224">
        <f>S129*H129</f>
        <v>0</v>
      </c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R129" s="225" t="s">
        <v>205</v>
      </c>
      <c r="AT129" s="225" t="s">
        <v>200</v>
      </c>
      <c r="AU129" s="225" t="s">
        <v>82</v>
      </c>
      <c r="AY129" s="19" t="s">
        <v>198</v>
      </c>
      <c r="BE129" s="226">
        <f>IF(N129="základní",J129,0)</f>
        <v>0</v>
      </c>
      <c r="BF129" s="226">
        <f>IF(N129="snížená",J129,0)</f>
        <v>0</v>
      </c>
      <c r="BG129" s="226">
        <f>IF(N129="zákl. přenesená",J129,0)</f>
        <v>0</v>
      </c>
      <c r="BH129" s="226">
        <f>IF(N129="sníž. přenesená",J129,0)</f>
        <v>0</v>
      </c>
      <c r="BI129" s="226">
        <f>IF(N129="nulová",J129,0)</f>
        <v>0</v>
      </c>
      <c r="BJ129" s="19" t="s">
        <v>80</v>
      </c>
      <c r="BK129" s="226">
        <f>ROUND(I129*H129,2)</f>
        <v>0</v>
      </c>
      <c r="BL129" s="19" t="s">
        <v>205</v>
      </c>
      <c r="BM129" s="225" t="s">
        <v>238</v>
      </c>
    </row>
    <row r="130" s="2" customFormat="1">
      <c r="A130" s="40"/>
      <c r="B130" s="41"/>
      <c r="C130" s="42"/>
      <c r="D130" s="227" t="s">
        <v>207</v>
      </c>
      <c r="E130" s="42"/>
      <c r="F130" s="228" t="s">
        <v>239</v>
      </c>
      <c r="G130" s="42"/>
      <c r="H130" s="42"/>
      <c r="I130" s="229"/>
      <c r="J130" s="42"/>
      <c r="K130" s="42"/>
      <c r="L130" s="46"/>
      <c r="M130" s="230"/>
      <c r="N130" s="231"/>
      <c r="O130" s="86"/>
      <c r="P130" s="86"/>
      <c r="Q130" s="86"/>
      <c r="R130" s="86"/>
      <c r="S130" s="86"/>
      <c r="T130" s="87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T130" s="19" t="s">
        <v>207</v>
      </c>
      <c r="AU130" s="19" t="s">
        <v>82</v>
      </c>
    </row>
    <row r="131" s="13" customFormat="1">
      <c r="A131" s="13"/>
      <c r="B131" s="232"/>
      <c r="C131" s="233"/>
      <c r="D131" s="234" t="s">
        <v>218</v>
      </c>
      <c r="E131" s="235" t="s">
        <v>19</v>
      </c>
      <c r="F131" s="236" t="s">
        <v>240</v>
      </c>
      <c r="G131" s="233"/>
      <c r="H131" s="237">
        <v>57</v>
      </c>
      <c r="I131" s="238"/>
      <c r="J131" s="233"/>
      <c r="K131" s="233"/>
      <c r="L131" s="239"/>
      <c r="M131" s="240"/>
      <c r="N131" s="241"/>
      <c r="O131" s="241"/>
      <c r="P131" s="241"/>
      <c r="Q131" s="241"/>
      <c r="R131" s="241"/>
      <c r="S131" s="241"/>
      <c r="T131" s="24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3" t="s">
        <v>218</v>
      </c>
      <c r="AU131" s="243" t="s">
        <v>82</v>
      </c>
      <c r="AV131" s="13" t="s">
        <v>82</v>
      </c>
      <c r="AW131" s="13" t="s">
        <v>35</v>
      </c>
      <c r="AX131" s="13" t="s">
        <v>73</v>
      </c>
      <c r="AY131" s="243" t="s">
        <v>198</v>
      </c>
    </row>
    <row r="132" s="13" customFormat="1">
      <c r="A132" s="13"/>
      <c r="B132" s="232"/>
      <c r="C132" s="233"/>
      <c r="D132" s="234" t="s">
        <v>218</v>
      </c>
      <c r="E132" s="235" t="s">
        <v>19</v>
      </c>
      <c r="F132" s="236" t="s">
        <v>241</v>
      </c>
      <c r="G132" s="233"/>
      <c r="H132" s="237">
        <v>49.200000000000003</v>
      </c>
      <c r="I132" s="238"/>
      <c r="J132" s="233"/>
      <c r="K132" s="233"/>
      <c r="L132" s="239"/>
      <c r="M132" s="240"/>
      <c r="N132" s="241"/>
      <c r="O132" s="241"/>
      <c r="P132" s="241"/>
      <c r="Q132" s="241"/>
      <c r="R132" s="241"/>
      <c r="S132" s="241"/>
      <c r="T132" s="242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43" t="s">
        <v>218</v>
      </c>
      <c r="AU132" s="243" t="s">
        <v>82</v>
      </c>
      <c r="AV132" s="13" t="s">
        <v>82</v>
      </c>
      <c r="AW132" s="13" t="s">
        <v>35</v>
      </c>
      <c r="AX132" s="13" t="s">
        <v>73</v>
      </c>
      <c r="AY132" s="243" t="s">
        <v>198</v>
      </c>
    </row>
    <row r="133" s="14" customFormat="1">
      <c r="A133" s="14"/>
      <c r="B133" s="244"/>
      <c r="C133" s="245"/>
      <c r="D133" s="234" t="s">
        <v>218</v>
      </c>
      <c r="E133" s="246" t="s">
        <v>19</v>
      </c>
      <c r="F133" s="247" t="s">
        <v>233</v>
      </c>
      <c r="G133" s="245"/>
      <c r="H133" s="248">
        <v>106.2</v>
      </c>
      <c r="I133" s="249"/>
      <c r="J133" s="245"/>
      <c r="K133" s="245"/>
      <c r="L133" s="250"/>
      <c r="M133" s="251"/>
      <c r="N133" s="252"/>
      <c r="O133" s="252"/>
      <c r="P133" s="252"/>
      <c r="Q133" s="252"/>
      <c r="R133" s="252"/>
      <c r="S133" s="252"/>
      <c r="T133" s="253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54" t="s">
        <v>218</v>
      </c>
      <c r="AU133" s="254" t="s">
        <v>82</v>
      </c>
      <c r="AV133" s="14" t="s">
        <v>205</v>
      </c>
      <c r="AW133" s="14" t="s">
        <v>35</v>
      </c>
      <c r="AX133" s="14" t="s">
        <v>80</v>
      </c>
      <c r="AY133" s="254" t="s">
        <v>198</v>
      </c>
    </row>
    <row r="134" s="2" customFormat="1" ht="21.75" customHeight="1">
      <c r="A134" s="40"/>
      <c r="B134" s="41"/>
      <c r="C134" s="255" t="s">
        <v>242</v>
      </c>
      <c r="D134" s="255" t="s">
        <v>243</v>
      </c>
      <c r="E134" s="256" t="s">
        <v>244</v>
      </c>
      <c r="F134" s="257" t="s">
        <v>245</v>
      </c>
      <c r="G134" s="258" t="s">
        <v>246</v>
      </c>
      <c r="H134" s="259">
        <v>4.524</v>
      </c>
      <c r="I134" s="260"/>
      <c r="J134" s="261">
        <f>ROUND(I134*H134,2)</f>
        <v>0</v>
      </c>
      <c r="K134" s="257" t="s">
        <v>204</v>
      </c>
      <c r="L134" s="262"/>
      <c r="M134" s="263" t="s">
        <v>19</v>
      </c>
      <c r="N134" s="264" t="s">
        <v>44</v>
      </c>
      <c r="O134" s="86"/>
      <c r="P134" s="223">
        <f>O134*H134</f>
        <v>0</v>
      </c>
      <c r="Q134" s="223">
        <v>1</v>
      </c>
      <c r="R134" s="223">
        <f>Q134*H134</f>
        <v>4.524</v>
      </c>
      <c r="S134" s="223">
        <v>0</v>
      </c>
      <c r="T134" s="224">
        <f>S134*H134</f>
        <v>0</v>
      </c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R134" s="225" t="s">
        <v>247</v>
      </c>
      <c r="AT134" s="225" t="s">
        <v>243</v>
      </c>
      <c r="AU134" s="225" t="s">
        <v>82</v>
      </c>
      <c r="AY134" s="19" t="s">
        <v>198</v>
      </c>
      <c r="BE134" s="226">
        <f>IF(N134="základní",J134,0)</f>
        <v>0</v>
      </c>
      <c r="BF134" s="226">
        <f>IF(N134="snížená",J134,0)</f>
        <v>0</v>
      </c>
      <c r="BG134" s="226">
        <f>IF(N134="zákl. přenesená",J134,0)</f>
        <v>0</v>
      </c>
      <c r="BH134" s="226">
        <f>IF(N134="sníž. přenesená",J134,0)</f>
        <v>0</v>
      </c>
      <c r="BI134" s="226">
        <f>IF(N134="nulová",J134,0)</f>
        <v>0</v>
      </c>
      <c r="BJ134" s="19" t="s">
        <v>80</v>
      </c>
      <c r="BK134" s="226">
        <f>ROUND(I134*H134,2)</f>
        <v>0</v>
      </c>
      <c r="BL134" s="19" t="s">
        <v>205</v>
      </c>
      <c r="BM134" s="225" t="s">
        <v>248</v>
      </c>
    </row>
    <row r="135" s="13" customFormat="1">
      <c r="A135" s="13"/>
      <c r="B135" s="232"/>
      <c r="C135" s="233"/>
      <c r="D135" s="234" t="s">
        <v>218</v>
      </c>
      <c r="E135" s="233"/>
      <c r="F135" s="236" t="s">
        <v>249</v>
      </c>
      <c r="G135" s="233"/>
      <c r="H135" s="237">
        <v>4.524</v>
      </c>
      <c r="I135" s="238"/>
      <c r="J135" s="233"/>
      <c r="K135" s="233"/>
      <c r="L135" s="239"/>
      <c r="M135" s="240"/>
      <c r="N135" s="241"/>
      <c r="O135" s="241"/>
      <c r="P135" s="241"/>
      <c r="Q135" s="241"/>
      <c r="R135" s="241"/>
      <c r="S135" s="241"/>
      <c r="T135" s="24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218</v>
      </c>
      <c r="AU135" s="243" t="s">
        <v>82</v>
      </c>
      <c r="AV135" s="13" t="s">
        <v>82</v>
      </c>
      <c r="AW135" s="13" t="s">
        <v>4</v>
      </c>
      <c r="AX135" s="13" t="s">
        <v>80</v>
      </c>
      <c r="AY135" s="243" t="s">
        <v>198</v>
      </c>
    </row>
    <row r="136" s="2" customFormat="1" ht="21.75" customHeight="1">
      <c r="A136" s="40"/>
      <c r="B136" s="41"/>
      <c r="C136" s="214" t="s">
        <v>247</v>
      </c>
      <c r="D136" s="214" t="s">
        <v>200</v>
      </c>
      <c r="E136" s="215" t="s">
        <v>250</v>
      </c>
      <c r="F136" s="216" t="s">
        <v>251</v>
      </c>
      <c r="G136" s="217" t="s">
        <v>237</v>
      </c>
      <c r="H136" s="218">
        <v>106.2</v>
      </c>
      <c r="I136" s="219"/>
      <c r="J136" s="220">
        <f>ROUND(I136*H136,2)</f>
        <v>0</v>
      </c>
      <c r="K136" s="216" t="s">
        <v>204</v>
      </c>
      <c r="L136" s="46"/>
      <c r="M136" s="221" t="s">
        <v>19</v>
      </c>
      <c r="N136" s="222" t="s">
        <v>44</v>
      </c>
      <c r="O136" s="86"/>
      <c r="P136" s="223">
        <f>O136*H136</f>
        <v>0</v>
      </c>
      <c r="Q136" s="223">
        <v>0</v>
      </c>
      <c r="R136" s="223">
        <f>Q136*H136</f>
        <v>0</v>
      </c>
      <c r="S136" s="223">
        <v>0</v>
      </c>
      <c r="T136" s="224">
        <f>S136*H136</f>
        <v>0</v>
      </c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R136" s="225" t="s">
        <v>205</v>
      </c>
      <c r="AT136" s="225" t="s">
        <v>200</v>
      </c>
      <c r="AU136" s="225" t="s">
        <v>82</v>
      </c>
      <c r="AY136" s="19" t="s">
        <v>198</v>
      </c>
      <c r="BE136" s="226">
        <f>IF(N136="základní",J136,0)</f>
        <v>0</v>
      </c>
      <c r="BF136" s="226">
        <f>IF(N136="snížená",J136,0)</f>
        <v>0</v>
      </c>
      <c r="BG136" s="226">
        <f>IF(N136="zákl. přenesená",J136,0)</f>
        <v>0</v>
      </c>
      <c r="BH136" s="226">
        <f>IF(N136="sníž. přenesená",J136,0)</f>
        <v>0</v>
      </c>
      <c r="BI136" s="226">
        <f>IF(N136="nulová",J136,0)</f>
        <v>0</v>
      </c>
      <c r="BJ136" s="19" t="s">
        <v>80</v>
      </c>
      <c r="BK136" s="226">
        <f>ROUND(I136*H136,2)</f>
        <v>0</v>
      </c>
      <c r="BL136" s="19" t="s">
        <v>205</v>
      </c>
      <c r="BM136" s="225" t="s">
        <v>252</v>
      </c>
    </row>
    <row r="137" s="2" customFormat="1">
      <c r="A137" s="40"/>
      <c r="B137" s="41"/>
      <c r="C137" s="42"/>
      <c r="D137" s="227" t="s">
        <v>207</v>
      </c>
      <c r="E137" s="42"/>
      <c r="F137" s="228" t="s">
        <v>253</v>
      </c>
      <c r="G137" s="42"/>
      <c r="H137" s="42"/>
      <c r="I137" s="229"/>
      <c r="J137" s="42"/>
      <c r="K137" s="42"/>
      <c r="L137" s="46"/>
      <c r="M137" s="230"/>
      <c r="N137" s="231"/>
      <c r="O137" s="86"/>
      <c r="P137" s="86"/>
      <c r="Q137" s="86"/>
      <c r="R137" s="86"/>
      <c r="S137" s="86"/>
      <c r="T137" s="87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T137" s="19" t="s">
        <v>207</v>
      </c>
      <c r="AU137" s="19" t="s">
        <v>82</v>
      </c>
    </row>
    <row r="138" s="2" customFormat="1" ht="33" customHeight="1">
      <c r="A138" s="40"/>
      <c r="B138" s="41"/>
      <c r="C138" s="214" t="s">
        <v>254</v>
      </c>
      <c r="D138" s="214" t="s">
        <v>200</v>
      </c>
      <c r="E138" s="215" t="s">
        <v>255</v>
      </c>
      <c r="F138" s="216" t="s">
        <v>256</v>
      </c>
      <c r="G138" s="217" t="s">
        <v>203</v>
      </c>
      <c r="H138" s="218">
        <v>65.415000000000006</v>
      </c>
      <c r="I138" s="219"/>
      <c r="J138" s="220">
        <f>ROUND(I138*H138,2)</f>
        <v>0</v>
      </c>
      <c r="K138" s="216" t="s">
        <v>204</v>
      </c>
      <c r="L138" s="46"/>
      <c r="M138" s="221" t="s">
        <v>19</v>
      </c>
      <c r="N138" s="222" t="s">
        <v>44</v>
      </c>
      <c r="O138" s="86"/>
      <c r="P138" s="223">
        <f>O138*H138</f>
        <v>0</v>
      </c>
      <c r="Q138" s="223">
        <v>0.026394999999999998</v>
      </c>
      <c r="R138" s="223">
        <f>Q138*H138</f>
        <v>1.726628925</v>
      </c>
      <c r="S138" s="223">
        <v>0</v>
      </c>
      <c r="T138" s="224">
        <f>S138*H138</f>
        <v>0</v>
      </c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R138" s="225" t="s">
        <v>205</v>
      </c>
      <c r="AT138" s="225" t="s">
        <v>200</v>
      </c>
      <c r="AU138" s="225" t="s">
        <v>82</v>
      </c>
      <c r="AY138" s="19" t="s">
        <v>198</v>
      </c>
      <c r="BE138" s="226">
        <f>IF(N138="základní",J138,0)</f>
        <v>0</v>
      </c>
      <c r="BF138" s="226">
        <f>IF(N138="snížená",J138,0)</f>
        <v>0</v>
      </c>
      <c r="BG138" s="226">
        <f>IF(N138="zákl. přenesená",J138,0)</f>
        <v>0</v>
      </c>
      <c r="BH138" s="226">
        <f>IF(N138="sníž. přenesená",J138,0)</f>
        <v>0</v>
      </c>
      <c r="BI138" s="226">
        <f>IF(N138="nulová",J138,0)</f>
        <v>0</v>
      </c>
      <c r="BJ138" s="19" t="s">
        <v>80</v>
      </c>
      <c r="BK138" s="226">
        <f>ROUND(I138*H138,2)</f>
        <v>0</v>
      </c>
      <c r="BL138" s="19" t="s">
        <v>205</v>
      </c>
      <c r="BM138" s="225" t="s">
        <v>257</v>
      </c>
    </row>
    <row r="139" s="2" customFormat="1">
      <c r="A139" s="40"/>
      <c r="B139" s="41"/>
      <c r="C139" s="42"/>
      <c r="D139" s="227" t="s">
        <v>207</v>
      </c>
      <c r="E139" s="42"/>
      <c r="F139" s="228" t="s">
        <v>258</v>
      </c>
      <c r="G139" s="42"/>
      <c r="H139" s="42"/>
      <c r="I139" s="229"/>
      <c r="J139" s="42"/>
      <c r="K139" s="42"/>
      <c r="L139" s="46"/>
      <c r="M139" s="230"/>
      <c r="N139" s="231"/>
      <c r="O139" s="86"/>
      <c r="P139" s="86"/>
      <c r="Q139" s="86"/>
      <c r="R139" s="86"/>
      <c r="S139" s="86"/>
      <c r="T139" s="87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T139" s="19" t="s">
        <v>207</v>
      </c>
      <c r="AU139" s="19" t="s">
        <v>82</v>
      </c>
    </row>
    <row r="140" s="13" customFormat="1">
      <c r="A140" s="13"/>
      <c r="B140" s="232"/>
      <c r="C140" s="233"/>
      <c r="D140" s="234" t="s">
        <v>218</v>
      </c>
      <c r="E140" s="235" t="s">
        <v>19</v>
      </c>
      <c r="F140" s="236" t="s">
        <v>259</v>
      </c>
      <c r="G140" s="233"/>
      <c r="H140" s="237">
        <v>37.200000000000003</v>
      </c>
      <c r="I140" s="238"/>
      <c r="J140" s="233"/>
      <c r="K140" s="233"/>
      <c r="L140" s="239"/>
      <c r="M140" s="240"/>
      <c r="N140" s="241"/>
      <c r="O140" s="241"/>
      <c r="P140" s="241"/>
      <c r="Q140" s="241"/>
      <c r="R140" s="241"/>
      <c r="S140" s="241"/>
      <c r="T140" s="242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3" t="s">
        <v>218</v>
      </c>
      <c r="AU140" s="243" t="s">
        <v>82</v>
      </c>
      <c r="AV140" s="13" t="s">
        <v>82</v>
      </c>
      <c r="AW140" s="13" t="s">
        <v>35</v>
      </c>
      <c r="AX140" s="13" t="s">
        <v>73</v>
      </c>
      <c r="AY140" s="243" t="s">
        <v>198</v>
      </c>
    </row>
    <row r="141" s="13" customFormat="1">
      <c r="A141" s="13"/>
      <c r="B141" s="232"/>
      <c r="C141" s="233"/>
      <c r="D141" s="234" t="s">
        <v>218</v>
      </c>
      <c r="E141" s="235" t="s">
        <v>19</v>
      </c>
      <c r="F141" s="236" t="s">
        <v>260</v>
      </c>
      <c r="G141" s="233"/>
      <c r="H141" s="237">
        <v>28.215</v>
      </c>
      <c r="I141" s="238"/>
      <c r="J141" s="233"/>
      <c r="K141" s="233"/>
      <c r="L141" s="239"/>
      <c r="M141" s="240"/>
      <c r="N141" s="241"/>
      <c r="O141" s="241"/>
      <c r="P141" s="241"/>
      <c r="Q141" s="241"/>
      <c r="R141" s="241"/>
      <c r="S141" s="241"/>
      <c r="T141" s="242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3" t="s">
        <v>218</v>
      </c>
      <c r="AU141" s="243" t="s">
        <v>82</v>
      </c>
      <c r="AV141" s="13" t="s">
        <v>82</v>
      </c>
      <c r="AW141" s="13" t="s">
        <v>35</v>
      </c>
      <c r="AX141" s="13" t="s">
        <v>73</v>
      </c>
      <c r="AY141" s="243" t="s">
        <v>198</v>
      </c>
    </row>
    <row r="142" s="14" customFormat="1">
      <c r="A142" s="14"/>
      <c r="B142" s="244"/>
      <c r="C142" s="245"/>
      <c r="D142" s="234" t="s">
        <v>218</v>
      </c>
      <c r="E142" s="246" t="s">
        <v>19</v>
      </c>
      <c r="F142" s="247" t="s">
        <v>233</v>
      </c>
      <c r="G142" s="245"/>
      <c r="H142" s="248">
        <v>65.415000000000006</v>
      </c>
      <c r="I142" s="249"/>
      <c r="J142" s="245"/>
      <c r="K142" s="245"/>
      <c r="L142" s="250"/>
      <c r="M142" s="251"/>
      <c r="N142" s="252"/>
      <c r="O142" s="252"/>
      <c r="P142" s="252"/>
      <c r="Q142" s="252"/>
      <c r="R142" s="252"/>
      <c r="S142" s="252"/>
      <c r="T142" s="253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4" t="s">
        <v>218</v>
      </c>
      <c r="AU142" s="254" t="s">
        <v>82</v>
      </c>
      <c r="AV142" s="14" t="s">
        <v>205</v>
      </c>
      <c r="AW142" s="14" t="s">
        <v>35</v>
      </c>
      <c r="AX142" s="14" t="s">
        <v>80</v>
      </c>
      <c r="AY142" s="254" t="s">
        <v>198</v>
      </c>
    </row>
    <row r="143" s="2" customFormat="1" ht="62.7" customHeight="1">
      <c r="A143" s="40"/>
      <c r="B143" s="41"/>
      <c r="C143" s="214" t="s">
        <v>261</v>
      </c>
      <c r="D143" s="214" t="s">
        <v>200</v>
      </c>
      <c r="E143" s="215" t="s">
        <v>262</v>
      </c>
      <c r="F143" s="216" t="s">
        <v>263</v>
      </c>
      <c r="G143" s="217" t="s">
        <v>227</v>
      </c>
      <c r="H143" s="218">
        <v>225.19999999999999</v>
      </c>
      <c r="I143" s="219"/>
      <c r="J143" s="220">
        <f>ROUND(I143*H143,2)</f>
        <v>0</v>
      </c>
      <c r="K143" s="216" t="s">
        <v>204</v>
      </c>
      <c r="L143" s="46"/>
      <c r="M143" s="221" t="s">
        <v>19</v>
      </c>
      <c r="N143" s="222" t="s">
        <v>44</v>
      </c>
      <c r="O143" s="86"/>
      <c r="P143" s="223">
        <f>O143*H143</f>
        <v>0</v>
      </c>
      <c r="Q143" s="223">
        <v>0</v>
      </c>
      <c r="R143" s="223">
        <f>Q143*H143</f>
        <v>0</v>
      </c>
      <c r="S143" s="223">
        <v>0</v>
      </c>
      <c r="T143" s="224">
        <f>S143*H143</f>
        <v>0</v>
      </c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R143" s="225" t="s">
        <v>205</v>
      </c>
      <c r="AT143" s="225" t="s">
        <v>200</v>
      </c>
      <c r="AU143" s="225" t="s">
        <v>82</v>
      </c>
      <c r="AY143" s="19" t="s">
        <v>198</v>
      </c>
      <c r="BE143" s="226">
        <f>IF(N143="základní",J143,0)</f>
        <v>0</v>
      </c>
      <c r="BF143" s="226">
        <f>IF(N143="snížená",J143,0)</f>
        <v>0</v>
      </c>
      <c r="BG143" s="226">
        <f>IF(N143="zákl. přenesená",J143,0)</f>
        <v>0</v>
      </c>
      <c r="BH143" s="226">
        <f>IF(N143="sníž. přenesená",J143,0)</f>
        <v>0</v>
      </c>
      <c r="BI143" s="226">
        <f>IF(N143="nulová",J143,0)</f>
        <v>0</v>
      </c>
      <c r="BJ143" s="19" t="s">
        <v>80</v>
      </c>
      <c r="BK143" s="226">
        <f>ROUND(I143*H143,2)</f>
        <v>0</v>
      </c>
      <c r="BL143" s="19" t="s">
        <v>205</v>
      </c>
      <c r="BM143" s="225" t="s">
        <v>264</v>
      </c>
    </row>
    <row r="144" s="2" customFormat="1">
      <c r="A144" s="40"/>
      <c r="B144" s="41"/>
      <c r="C144" s="42"/>
      <c r="D144" s="227" t="s">
        <v>207</v>
      </c>
      <c r="E144" s="42"/>
      <c r="F144" s="228" t="s">
        <v>265</v>
      </c>
      <c r="G144" s="42"/>
      <c r="H144" s="42"/>
      <c r="I144" s="229"/>
      <c r="J144" s="42"/>
      <c r="K144" s="42"/>
      <c r="L144" s="46"/>
      <c r="M144" s="230"/>
      <c r="N144" s="231"/>
      <c r="O144" s="86"/>
      <c r="P144" s="86"/>
      <c r="Q144" s="86"/>
      <c r="R144" s="86"/>
      <c r="S144" s="86"/>
      <c r="T144" s="87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T144" s="19" t="s">
        <v>207</v>
      </c>
      <c r="AU144" s="19" t="s">
        <v>82</v>
      </c>
    </row>
    <row r="145" s="15" customFormat="1">
      <c r="A145" s="15"/>
      <c r="B145" s="265"/>
      <c r="C145" s="266"/>
      <c r="D145" s="234" t="s">
        <v>218</v>
      </c>
      <c r="E145" s="267" t="s">
        <v>19</v>
      </c>
      <c r="F145" s="268" t="s">
        <v>266</v>
      </c>
      <c r="G145" s="266"/>
      <c r="H145" s="267" t="s">
        <v>19</v>
      </c>
      <c r="I145" s="269"/>
      <c r="J145" s="266"/>
      <c r="K145" s="266"/>
      <c r="L145" s="270"/>
      <c r="M145" s="271"/>
      <c r="N145" s="272"/>
      <c r="O145" s="272"/>
      <c r="P145" s="272"/>
      <c r="Q145" s="272"/>
      <c r="R145" s="272"/>
      <c r="S145" s="272"/>
      <c r="T145" s="273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T145" s="274" t="s">
        <v>218</v>
      </c>
      <c r="AU145" s="274" t="s">
        <v>82</v>
      </c>
      <c r="AV145" s="15" t="s">
        <v>80</v>
      </c>
      <c r="AW145" s="15" t="s">
        <v>35</v>
      </c>
      <c r="AX145" s="15" t="s">
        <v>73</v>
      </c>
      <c r="AY145" s="274" t="s">
        <v>198</v>
      </c>
    </row>
    <row r="146" s="13" customFormat="1">
      <c r="A146" s="13"/>
      <c r="B146" s="232"/>
      <c r="C146" s="233"/>
      <c r="D146" s="234" t="s">
        <v>218</v>
      </c>
      <c r="E146" s="235" t="s">
        <v>19</v>
      </c>
      <c r="F146" s="236" t="s">
        <v>267</v>
      </c>
      <c r="G146" s="233"/>
      <c r="H146" s="237">
        <v>218.80000000000001</v>
      </c>
      <c r="I146" s="238"/>
      <c r="J146" s="233"/>
      <c r="K146" s="233"/>
      <c r="L146" s="239"/>
      <c r="M146" s="240"/>
      <c r="N146" s="241"/>
      <c r="O146" s="241"/>
      <c r="P146" s="241"/>
      <c r="Q146" s="241"/>
      <c r="R146" s="241"/>
      <c r="S146" s="241"/>
      <c r="T146" s="24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3" t="s">
        <v>218</v>
      </c>
      <c r="AU146" s="243" t="s">
        <v>82</v>
      </c>
      <c r="AV146" s="13" t="s">
        <v>82</v>
      </c>
      <c r="AW146" s="13" t="s">
        <v>35</v>
      </c>
      <c r="AX146" s="13" t="s">
        <v>73</v>
      </c>
      <c r="AY146" s="243" t="s">
        <v>198</v>
      </c>
    </row>
    <row r="147" s="13" customFormat="1">
      <c r="A147" s="13"/>
      <c r="B147" s="232"/>
      <c r="C147" s="233"/>
      <c r="D147" s="234" t="s">
        <v>218</v>
      </c>
      <c r="E147" s="235" t="s">
        <v>19</v>
      </c>
      <c r="F147" s="236" t="s">
        <v>268</v>
      </c>
      <c r="G147" s="233"/>
      <c r="H147" s="237">
        <v>6.4000000000000004</v>
      </c>
      <c r="I147" s="238"/>
      <c r="J147" s="233"/>
      <c r="K147" s="233"/>
      <c r="L147" s="239"/>
      <c r="M147" s="240"/>
      <c r="N147" s="241"/>
      <c r="O147" s="241"/>
      <c r="P147" s="241"/>
      <c r="Q147" s="241"/>
      <c r="R147" s="241"/>
      <c r="S147" s="241"/>
      <c r="T147" s="24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3" t="s">
        <v>218</v>
      </c>
      <c r="AU147" s="243" t="s">
        <v>82</v>
      </c>
      <c r="AV147" s="13" t="s">
        <v>82</v>
      </c>
      <c r="AW147" s="13" t="s">
        <v>35</v>
      </c>
      <c r="AX147" s="13" t="s">
        <v>73</v>
      </c>
      <c r="AY147" s="243" t="s">
        <v>198</v>
      </c>
    </row>
    <row r="148" s="14" customFormat="1">
      <c r="A148" s="14"/>
      <c r="B148" s="244"/>
      <c r="C148" s="245"/>
      <c r="D148" s="234" t="s">
        <v>218</v>
      </c>
      <c r="E148" s="246" t="s">
        <v>19</v>
      </c>
      <c r="F148" s="247" t="s">
        <v>233</v>
      </c>
      <c r="G148" s="245"/>
      <c r="H148" s="248">
        <v>225.20000000000002</v>
      </c>
      <c r="I148" s="249"/>
      <c r="J148" s="245"/>
      <c r="K148" s="245"/>
      <c r="L148" s="250"/>
      <c r="M148" s="251"/>
      <c r="N148" s="252"/>
      <c r="O148" s="252"/>
      <c r="P148" s="252"/>
      <c r="Q148" s="252"/>
      <c r="R148" s="252"/>
      <c r="S148" s="252"/>
      <c r="T148" s="253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54" t="s">
        <v>218</v>
      </c>
      <c r="AU148" s="254" t="s">
        <v>82</v>
      </c>
      <c r="AV148" s="14" t="s">
        <v>205</v>
      </c>
      <c r="AW148" s="14" t="s">
        <v>35</v>
      </c>
      <c r="AX148" s="14" t="s">
        <v>80</v>
      </c>
      <c r="AY148" s="254" t="s">
        <v>198</v>
      </c>
    </row>
    <row r="149" s="2" customFormat="1" ht="62.7" customHeight="1">
      <c r="A149" s="40"/>
      <c r="B149" s="41"/>
      <c r="C149" s="214" t="s">
        <v>269</v>
      </c>
      <c r="D149" s="214" t="s">
        <v>200</v>
      </c>
      <c r="E149" s="215" t="s">
        <v>270</v>
      </c>
      <c r="F149" s="216" t="s">
        <v>271</v>
      </c>
      <c r="G149" s="217" t="s">
        <v>227</v>
      </c>
      <c r="H149" s="218">
        <v>407.22500000000002</v>
      </c>
      <c r="I149" s="219"/>
      <c r="J149" s="220">
        <f>ROUND(I149*H149,2)</f>
        <v>0</v>
      </c>
      <c r="K149" s="216" t="s">
        <v>204</v>
      </c>
      <c r="L149" s="46"/>
      <c r="M149" s="221" t="s">
        <v>19</v>
      </c>
      <c r="N149" s="222" t="s">
        <v>44</v>
      </c>
      <c r="O149" s="86"/>
      <c r="P149" s="223">
        <f>O149*H149</f>
        <v>0</v>
      </c>
      <c r="Q149" s="223">
        <v>0</v>
      </c>
      <c r="R149" s="223">
        <f>Q149*H149</f>
        <v>0</v>
      </c>
      <c r="S149" s="223">
        <v>0</v>
      </c>
      <c r="T149" s="224">
        <f>S149*H149</f>
        <v>0</v>
      </c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R149" s="225" t="s">
        <v>205</v>
      </c>
      <c r="AT149" s="225" t="s">
        <v>200</v>
      </c>
      <c r="AU149" s="225" t="s">
        <v>82</v>
      </c>
      <c r="AY149" s="19" t="s">
        <v>198</v>
      </c>
      <c r="BE149" s="226">
        <f>IF(N149="základní",J149,0)</f>
        <v>0</v>
      </c>
      <c r="BF149" s="226">
        <f>IF(N149="snížená",J149,0)</f>
        <v>0</v>
      </c>
      <c r="BG149" s="226">
        <f>IF(N149="zákl. přenesená",J149,0)</f>
        <v>0</v>
      </c>
      <c r="BH149" s="226">
        <f>IF(N149="sníž. přenesená",J149,0)</f>
        <v>0</v>
      </c>
      <c r="BI149" s="226">
        <f>IF(N149="nulová",J149,0)</f>
        <v>0</v>
      </c>
      <c r="BJ149" s="19" t="s">
        <v>80</v>
      </c>
      <c r="BK149" s="226">
        <f>ROUND(I149*H149,2)</f>
        <v>0</v>
      </c>
      <c r="BL149" s="19" t="s">
        <v>205</v>
      </c>
      <c r="BM149" s="225" t="s">
        <v>272</v>
      </c>
    </row>
    <row r="150" s="2" customFormat="1">
      <c r="A150" s="40"/>
      <c r="B150" s="41"/>
      <c r="C150" s="42"/>
      <c r="D150" s="227" t="s">
        <v>207</v>
      </c>
      <c r="E150" s="42"/>
      <c r="F150" s="228" t="s">
        <v>273</v>
      </c>
      <c r="G150" s="42"/>
      <c r="H150" s="42"/>
      <c r="I150" s="229"/>
      <c r="J150" s="42"/>
      <c r="K150" s="42"/>
      <c r="L150" s="46"/>
      <c r="M150" s="230"/>
      <c r="N150" s="231"/>
      <c r="O150" s="86"/>
      <c r="P150" s="86"/>
      <c r="Q150" s="86"/>
      <c r="R150" s="86"/>
      <c r="S150" s="86"/>
      <c r="T150" s="87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T150" s="19" t="s">
        <v>207</v>
      </c>
      <c r="AU150" s="19" t="s">
        <v>82</v>
      </c>
    </row>
    <row r="151" s="13" customFormat="1">
      <c r="A151" s="13"/>
      <c r="B151" s="232"/>
      <c r="C151" s="233"/>
      <c r="D151" s="234" t="s">
        <v>218</v>
      </c>
      <c r="E151" s="235" t="s">
        <v>19</v>
      </c>
      <c r="F151" s="236" t="s">
        <v>274</v>
      </c>
      <c r="G151" s="233"/>
      <c r="H151" s="237">
        <v>16.600000000000001</v>
      </c>
      <c r="I151" s="238"/>
      <c r="J151" s="233"/>
      <c r="K151" s="233"/>
      <c r="L151" s="239"/>
      <c r="M151" s="240"/>
      <c r="N151" s="241"/>
      <c r="O151" s="241"/>
      <c r="P151" s="241"/>
      <c r="Q151" s="241"/>
      <c r="R151" s="241"/>
      <c r="S151" s="241"/>
      <c r="T151" s="242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3" t="s">
        <v>218</v>
      </c>
      <c r="AU151" s="243" t="s">
        <v>82</v>
      </c>
      <c r="AV151" s="13" t="s">
        <v>82</v>
      </c>
      <c r="AW151" s="13" t="s">
        <v>35</v>
      </c>
      <c r="AX151" s="13" t="s">
        <v>73</v>
      </c>
      <c r="AY151" s="243" t="s">
        <v>198</v>
      </c>
    </row>
    <row r="152" s="13" customFormat="1">
      <c r="A152" s="13"/>
      <c r="B152" s="232"/>
      <c r="C152" s="233"/>
      <c r="D152" s="234" t="s">
        <v>218</v>
      </c>
      <c r="E152" s="235" t="s">
        <v>19</v>
      </c>
      <c r="F152" s="236" t="s">
        <v>275</v>
      </c>
      <c r="G152" s="233"/>
      <c r="H152" s="237">
        <v>112.52500000000001</v>
      </c>
      <c r="I152" s="238"/>
      <c r="J152" s="233"/>
      <c r="K152" s="233"/>
      <c r="L152" s="239"/>
      <c r="M152" s="240"/>
      <c r="N152" s="241"/>
      <c r="O152" s="241"/>
      <c r="P152" s="241"/>
      <c r="Q152" s="241"/>
      <c r="R152" s="241"/>
      <c r="S152" s="241"/>
      <c r="T152" s="24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3" t="s">
        <v>218</v>
      </c>
      <c r="AU152" s="243" t="s">
        <v>82</v>
      </c>
      <c r="AV152" s="13" t="s">
        <v>82</v>
      </c>
      <c r="AW152" s="13" t="s">
        <v>35</v>
      </c>
      <c r="AX152" s="13" t="s">
        <v>73</v>
      </c>
      <c r="AY152" s="243" t="s">
        <v>198</v>
      </c>
    </row>
    <row r="153" s="13" customFormat="1">
      <c r="A153" s="13"/>
      <c r="B153" s="232"/>
      <c r="C153" s="233"/>
      <c r="D153" s="234" t="s">
        <v>218</v>
      </c>
      <c r="E153" s="235" t="s">
        <v>19</v>
      </c>
      <c r="F153" s="236" t="s">
        <v>276</v>
      </c>
      <c r="G153" s="233"/>
      <c r="H153" s="237">
        <v>390.69999999999999</v>
      </c>
      <c r="I153" s="238"/>
      <c r="J153" s="233"/>
      <c r="K153" s="233"/>
      <c r="L153" s="239"/>
      <c r="M153" s="240"/>
      <c r="N153" s="241"/>
      <c r="O153" s="241"/>
      <c r="P153" s="241"/>
      <c r="Q153" s="241"/>
      <c r="R153" s="241"/>
      <c r="S153" s="241"/>
      <c r="T153" s="242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3" t="s">
        <v>218</v>
      </c>
      <c r="AU153" s="243" t="s">
        <v>82</v>
      </c>
      <c r="AV153" s="13" t="s">
        <v>82</v>
      </c>
      <c r="AW153" s="13" t="s">
        <v>35</v>
      </c>
      <c r="AX153" s="13" t="s">
        <v>73</v>
      </c>
      <c r="AY153" s="243" t="s">
        <v>198</v>
      </c>
    </row>
    <row r="154" s="13" customFormat="1">
      <c r="A154" s="13"/>
      <c r="B154" s="232"/>
      <c r="C154" s="233"/>
      <c r="D154" s="234" t="s">
        <v>218</v>
      </c>
      <c r="E154" s="235" t="s">
        <v>19</v>
      </c>
      <c r="F154" s="236" t="s">
        <v>277</v>
      </c>
      <c r="G154" s="233"/>
      <c r="H154" s="237">
        <v>-3.2000000000000002</v>
      </c>
      <c r="I154" s="238"/>
      <c r="J154" s="233"/>
      <c r="K154" s="233"/>
      <c r="L154" s="239"/>
      <c r="M154" s="240"/>
      <c r="N154" s="241"/>
      <c r="O154" s="241"/>
      <c r="P154" s="241"/>
      <c r="Q154" s="241"/>
      <c r="R154" s="241"/>
      <c r="S154" s="241"/>
      <c r="T154" s="242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3" t="s">
        <v>218</v>
      </c>
      <c r="AU154" s="243" t="s">
        <v>82</v>
      </c>
      <c r="AV154" s="13" t="s">
        <v>82</v>
      </c>
      <c r="AW154" s="13" t="s">
        <v>35</v>
      </c>
      <c r="AX154" s="13" t="s">
        <v>73</v>
      </c>
      <c r="AY154" s="243" t="s">
        <v>198</v>
      </c>
    </row>
    <row r="155" s="13" customFormat="1">
      <c r="A155" s="13"/>
      <c r="B155" s="232"/>
      <c r="C155" s="233"/>
      <c r="D155" s="234" t="s">
        <v>218</v>
      </c>
      <c r="E155" s="235" t="s">
        <v>19</v>
      </c>
      <c r="F155" s="236" t="s">
        <v>278</v>
      </c>
      <c r="G155" s="233"/>
      <c r="H155" s="237">
        <v>-109.40000000000001</v>
      </c>
      <c r="I155" s="238"/>
      <c r="J155" s="233"/>
      <c r="K155" s="233"/>
      <c r="L155" s="239"/>
      <c r="M155" s="240"/>
      <c r="N155" s="241"/>
      <c r="O155" s="241"/>
      <c r="P155" s="241"/>
      <c r="Q155" s="241"/>
      <c r="R155" s="241"/>
      <c r="S155" s="241"/>
      <c r="T155" s="24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218</v>
      </c>
      <c r="AU155" s="243" t="s">
        <v>82</v>
      </c>
      <c r="AV155" s="13" t="s">
        <v>82</v>
      </c>
      <c r="AW155" s="13" t="s">
        <v>35</v>
      </c>
      <c r="AX155" s="13" t="s">
        <v>73</v>
      </c>
      <c r="AY155" s="243" t="s">
        <v>198</v>
      </c>
    </row>
    <row r="156" s="14" customFormat="1">
      <c r="A156" s="14"/>
      <c r="B156" s="244"/>
      <c r="C156" s="245"/>
      <c r="D156" s="234" t="s">
        <v>218</v>
      </c>
      <c r="E156" s="246" t="s">
        <v>19</v>
      </c>
      <c r="F156" s="247" t="s">
        <v>233</v>
      </c>
      <c r="G156" s="245"/>
      <c r="H156" s="248">
        <v>407.22500000000002</v>
      </c>
      <c r="I156" s="249"/>
      <c r="J156" s="245"/>
      <c r="K156" s="245"/>
      <c r="L156" s="250"/>
      <c r="M156" s="251"/>
      <c r="N156" s="252"/>
      <c r="O156" s="252"/>
      <c r="P156" s="252"/>
      <c r="Q156" s="252"/>
      <c r="R156" s="252"/>
      <c r="S156" s="252"/>
      <c r="T156" s="253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54" t="s">
        <v>218</v>
      </c>
      <c r="AU156" s="254" t="s">
        <v>82</v>
      </c>
      <c r="AV156" s="14" t="s">
        <v>205</v>
      </c>
      <c r="AW156" s="14" t="s">
        <v>35</v>
      </c>
      <c r="AX156" s="14" t="s">
        <v>80</v>
      </c>
      <c r="AY156" s="254" t="s">
        <v>198</v>
      </c>
    </row>
    <row r="157" s="2" customFormat="1" ht="66.75" customHeight="1">
      <c r="A157" s="40"/>
      <c r="B157" s="41"/>
      <c r="C157" s="214" t="s">
        <v>279</v>
      </c>
      <c r="D157" s="214" t="s">
        <v>200</v>
      </c>
      <c r="E157" s="215" t="s">
        <v>280</v>
      </c>
      <c r="F157" s="216" t="s">
        <v>281</v>
      </c>
      <c r="G157" s="217" t="s">
        <v>227</v>
      </c>
      <c r="H157" s="218">
        <v>2036.125</v>
      </c>
      <c r="I157" s="219"/>
      <c r="J157" s="220">
        <f>ROUND(I157*H157,2)</f>
        <v>0</v>
      </c>
      <c r="K157" s="216" t="s">
        <v>204</v>
      </c>
      <c r="L157" s="46"/>
      <c r="M157" s="221" t="s">
        <v>19</v>
      </c>
      <c r="N157" s="222" t="s">
        <v>44</v>
      </c>
      <c r="O157" s="86"/>
      <c r="P157" s="223">
        <f>O157*H157</f>
        <v>0</v>
      </c>
      <c r="Q157" s="223">
        <v>0</v>
      </c>
      <c r="R157" s="223">
        <f>Q157*H157</f>
        <v>0</v>
      </c>
      <c r="S157" s="223">
        <v>0</v>
      </c>
      <c r="T157" s="224">
        <f>S157*H157</f>
        <v>0</v>
      </c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R157" s="225" t="s">
        <v>205</v>
      </c>
      <c r="AT157" s="225" t="s">
        <v>200</v>
      </c>
      <c r="AU157" s="225" t="s">
        <v>82</v>
      </c>
      <c r="AY157" s="19" t="s">
        <v>198</v>
      </c>
      <c r="BE157" s="226">
        <f>IF(N157="základní",J157,0)</f>
        <v>0</v>
      </c>
      <c r="BF157" s="226">
        <f>IF(N157="snížená",J157,0)</f>
        <v>0</v>
      </c>
      <c r="BG157" s="226">
        <f>IF(N157="zákl. přenesená",J157,0)</f>
        <v>0</v>
      </c>
      <c r="BH157" s="226">
        <f>IF(N157="sníž. přenesená",J157,0)</f>
        <v>0</v>
      </c>
      <c r="BI157" s="226">
        <f>IF(N157="nulová",J157,0)</f>
        <v>0</v>
      </c>
      <c r="BJ157" s="19" t="s">
        <v>80</v>
      </c>
      <c r="BK157" s="226">
        <f>ROUND(I157*H157,2)</f>
        <v>0</v>
      </c>
      <c r="BL157" s="19" t="s">
        <v>205</v>
      </c>
      <c r="BM157" s="225" t="s">
        <v>282</v>
      </c>
    </row>
    <row r="158" s="2" customFormat="1">
      <c r="A158" s="40"/>
      <c r="B158" s="41"/>
      <c r="C158" s="42"/>
      <c r="D158" s="227" t="s">
        <v>207</v>
      </c>
      <c r="E158" s="42"/>
      <c r="F158" s="228" t="s">
        <v>283</v>
      </c>
      <c r="G158" s="42"/>
      <c r="H158" s="42"/>
      <c r="I158" s="229"/>
      <c r="J158" s="42"/>
      <c r="K158" s="42"/>
      <c r="L158" s="46"/>
      <c r="M158" s="230"/>
      <c r="N158" s="231"/>
      <c r="O158" s="86"/>
      <c r="P158" s="86"/>
      <c r="Q158" s="86"/>
      <c r="R158" s="86"/>
      <c r="S158" s="86"/>
      <c r="T158" s="87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T158" s="19" t="s">
        <v>207</v>
      </c>
      <c r="AU158" s="19" t="s">
        <v>82</v>
      </c>
    </row>
    <row r="159" s="13" customFormat="1">
      <c r="A159" s="13"/>
      <c r="B159" s="232"/>
      <c r="C159" s="233"/>
      <c r="D159" s="234" t="s">
        <v>218</v>
      </c>
      <c r="E159" s="235" t="s">
        <v>19</v>
      </c>
      <c r="F159" s="236" t="s">
        <v>284</v>
      </c>
      <c r="G159" s="233"/>
      <c r="H159" s="237">
        <v>2036.125</v>
      </c>
      <c r="I159" s="238"/>
      <c r="J159" s="233"/>
      <c r="K159" s="233"/>
      <c r="L159" s="239"/>
      <c r="M159" s="240"/>
      <c r="N159" s="241"/>
      <c r="O159" s="241"/>
      <c r="P159" s="241"/>
      <c r="Q159" s="241"/>
      <c r="R159" s="241"/>
      <c r="S159" s="241"/>
      <c r="T159" s="24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3" t="s">
        <v>218</v>
      </c>
      <c r="AU159" s="243" t="s">
        <v>82</v>
      </c>
      <c r="AV159" s="13" t="s">
        <v>82</v>
      </c>
      <c r="AW159" s="13" t="s">
        <v>35</v>
      </c>
      <c r="AX159" s="13" t="s">
        <v>73</v>
      </c>
      <c r="AY159" s="243" t="s">
        <v>198</v>
      </c>
    </row>
    <row r="160" s="14" customFormat="1">
      <c r="A160" s="14"/>
      <c r="B160" s="244"/>
      <c r="C160" s="245"/>
      <c r="D160" s="234" t="s">
        <v>218</v>
      </c>
      <c r="E160" s="246" t="s">
        <v>19</v>
      </c>
      <c r="F160" s="247" t="s">
        <v>233</v>
      </c>
      <c r="G160" s="245"/>
      <c r="H160" s="248">
        <v>2036.125</v>
      </c>
      <c r="I160" s="249"/>
      <c r="J160" s="245"/>
      <c r="K160" s="245"/>
      <c r="L160" s="250"/>
      <c r="M160" s="251"/>
      <c r="N160" s="252"/>
      <c r="O160" s="252"/>
      <c r="P160" s="252"/>
      <c r="Q160" s="252"/>
      <c r="R160" s="252"/>
      <c r="S160" s="252"/>
      <c r="T160" s="253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4" t="s">
        <v>218</v>
      </c>
      <c r="AU160" s="254" t="s">
        <v>82</v>
      </c>
      <c r="AV160" s="14" t="s">
        <v>205</v>
      </c>
      <c r="AW160" s="14" t="s">
        <v>35</v>
      </c>
      <c r="AX160" s="14" t="s">
        <v>80</v>
      </c>
      <c r="AY160" s="254" t="s">
        <v>198</v>
      </c>
    </row>
    <row r="161" s="2" customFormat="1" ht="44.25" customHeight="1">
      <c r="A161" s="40"/>
      <c r="B161" s="41"/>
      <c r="C161" s="214" t="s">
        <v>285</v>
      </c>
      <c r="D161" s="214" t="s">
        <v>200</v>
      </c>
      <c r="E161" s="215" t="s">
        <v>286</v>
      </c>
      <c r="F161" s="216" t="s">
        <v>287</v>
      </c>
      <c r="G161" s="217" t="s">
        <v>227</v>
      </c>
      <c r="H161" s="218">
        <v>112.59999999999999</v>
      </c>
      <c r="I161" s="219"/>
      <c r="J161" s="220">
        <f>ROUND(I161*H161,2)</f>
        <v>0</v>
      </c>
      <c r="K161" s="216" t="s">
        <v>204</v>
      </c>
      <c r="L161" s="46"/>
      <c r="M161" s="221" t="s">
        <v>19</v>
      </c>
      <c r="N161" s="222" t="s">
        <v>44</v>
      </c>
      <c r="O161" s="86"/>
      <c r="P161" s="223">
        <f>O161*H161</f>
        <v>0</v>
      </c>
      <c r="Q161" s="223">
        <v>0</v>
      </c>
      <c r="R161" s="223">
        <f>Q161*H161</f>
        <v>0</v>
      </c>
      <c r="S161" s="223">
        <v>0</v>
      </c>
      <c r="T161" s="224">
        <f>S161*H161</f>
        <v>0</v>
      </c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R161" s="225" t="s">
        <v>205</v>
      </c>
      <c r="AT161" s="225" t="s">
        <v>200</v>
      </c>
      <c r="AU161" s="225" t="s">
        <v>82</v>
      </c>
      <c r="AY161" s="19" t="s">
        <v>198</v>
      </c>
      <c r="BE161" s="226">
        <f>IF(N161="základní",J161,0)</f>
        <v>0</v>
      </c>
      <c r="BF161" s="226">
        <f>IF(N161="snížená",J161,0)</f>
        <v>0</v>
      </c>
      <c r="BG161" s="226">
        <f>IF(N161="zákl. přenesená",J161,0)</f>
        <v>0</v>
      </c>
      <c r="BH161" s="226">
        <f>IF(N161="sníž. přenesená",J161,0)</f>
        <v>0</v>
      </c>
      <c r="BI161" s="226">
        <f>IF(N161="nulová",J161,0)</f>
        <v>0</v>
      </c>
      <c r="BJ161" s="19" t="s">
        <v>80</v>
      </c>
      <c r="BK161" s="226">
        <f>ROUND(I161*H161,2)</f>
        <v>0</v>
      </c>
      <c r="BL161" s="19" t="s">
        <v>205</v>
      </c>
      <c r="BM161" s="225" t="s">
        <v>288</v>
      </c>
    </row>
    <row r="162" s="2" customFormat="1">
      <c r="A162" s="40"/>
      <c r="B162" s="41"/>
      <c r="C162" s="42"/>
      <c r="D162" s="227" t="s">
        <v>207</v>
      </c>
      <c r="E162" s="42"/>
      <c r="F162" s="228" t="s">
        <v>289</v>
      </c>
      <c r="G162" s="42"/>
      <c r="H162" s="42"/>
      <c r="I162" s="229"/>
      <c r="J162" s="42"/>
      <c r="K162" s="42"/>
      <c r="L162" s="46"/>
      <c r="M162" s="230"/>
      <c r="N162" s="231"/>
      <c r="O162" s="86"/>
      <c r="P162" s="86"/>
      <c r="Q162" s="86"/>
      <c r="R162" s="86"/>
      <c r="S162" s="86"/>
      <c r="T162" s="87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T162" s="19" t="s">
        <v>207</v>
      </c>
      <c r="AU162" s="19" t="s">
        <v>82</v>
      </c>
    </row>
    <row r="163" s="15" customFormat="1">
      <c r="A163" s="15"/>
      <c r="B163" s="265"/>
      <c r="C163" s="266"/>
      <c r="D163" s="234" t="s">
        <v>218</v>
      </c>
      <c r="E163" s="267" t="s">
        <v>19</v>
      </c>
      <c r="F163" s="268" t="s">
        <v>290</v>
      </c>
      <c r="G163" s="266"/>
      <c r="H163" s="267" t="s">
        <v>19</v>
      </c>
      <c r="I163" s="269"/>
      <c r="J163" s="266"/>
      <c r="K163" s="266"/>
      <c r="L163" s="270"/>
      <c r="M163" s="271"/>
      <c r="N163" s="272"/>
      <c r="O163" s="272"/>
      <c r="P163" s="272"/>
      <c r="Q163" s="272"/>
      <c r="R163" s="272"/>
      <c r="S163" s="272"/>
      <c r="T163" s="273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T163" s="274" t="s">
        <v>218</v>
      </c>
      <c r="AU163" s="274" t="s">
        <v>82</v>
      </c>
      <c r="AV163" s="15" t="s">
        <v>80</v>
      </c>
      <c r="AW163" s="15" t="s">
        <v>35</v>
      </c>
      <c r="AX163" s="15" t="s">
        <v>73</v>
      </c>
      <c r="AY163" s="274" t="s">
        <v>198</v>
      </c>
    </row>
    <row r="164" s="13" customFormat="1">
      <c r="A164" s="13"/>
      <c r="B164" s="232"/>
      <c r="C164" s="233"/>
      <c r="D164" s="234" t="s">
        <v>218</v>
      </c>
      <c r="E164" s="235" t="s">
        <v>19</v>
      </c>
      <c r="F164" s="236" t="s">
        <v>291</v>
      </c>
      <c r="G164" s="233"/>
      <c r="H164" s="237">
        <v>109.40000000000001</v>
      </c>
      <c r="I164" s="238"/>
      <c r="J164" s="233"/>
      <c r="K164" s="233"/>
      <c r="L164" s="239"/>
      <c r="M164" s="240"/>
      <c r="N164" s="241"/>
      <c r="O164" s="241"/>
      <c r="P164" s="241"/>
      <c r="Q164" s="241"/>
      <c r="R164" s="241"/>
      <c r="S164" s="241"/>
      <c r="T164" s="242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43" t="s">
        <v>218</v>
      </c>
      <c r="AU164" s="243" t="s">
        <v>82</v>
      </c>
      <c r="AV164" s="13" t="s">
        <v>82</v>
      </c>
      <c r="AW164" s="13" t="s">
        <v>35</v>
      </c>
      <c r="AX164" s="13" t="s">
        <v>73</v>
      </c>
      <c r="AY164" s="243" t="s">
        <v>198</v>
      </c>
    </row>
    <row r="165" s="13" customFormat="1">
      <c r="A165" s="13"/>
      <c r="B165" s="232"/>
      <c r="C165" s="233"/>
      <c r="D165" s="234" t="s">
        <v>218</v>
      </c>
      <c r="E165" s="235" t="s">
        <v>19</v>
      </c>
      <c r="F165" s="236" t="s">
        <v>292</v>
      </c>
      <c r="G165" s="233"/>
      <c r="H165" s="237">
        <v>3.2000000000000002</v>
      </c>
      <c r="I165" s="238"/>
      <c r="J165" s="233"/>
      <c r="K165" s="233"/>
      <c r="L165" s="239"/>
      <c r="M165" s="240"/>
      <c r="N165" s="241"/>
      <c r="O165" s="241"/>
      <c r="P165" s="241"/>
      <c r="Q165" s="241"/>
      <c r="R165" s="241"/>
      <c r="S165" s="241"/>
      <c r="T165" s="24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3" t="s">
        <v>218</v>
      </c>
      <c r="AU165" s="243" t="s">
        <v>82</v>
      </c>
      <c r="AV165" s="13" t="s">
        <v>82</v>
      </c>
      <c r="AW165" s="13" t="s">
        <v>35</v>
      </c>
      <c r="AX165" s="13" t="s">
        <v>73</v>
      </c>
      <c r="AY165" s="243" t="s">
        <v>198</v>
      </c>
    </row>
    <row r="166" s="14" customFormat="1">
      <c r="A166" s="14"/>
      <c r="B166" s="244"/>
      <c r="C166" s="245"/>
      <c r="D166" s="234" t="s">
        <v>218</v>
      </c>
      <c r="E166" s="246" t="s">
        <v>19</v>
      </c>
      <c r="F166" s="247" t="s">
        <v>233</v>
      </c>
      <c r="G166" s="245"/>
      <c r="H166" s="248">
        <v>112.60000000000001</v>
      </c>
      <c r="I166" s="249"/>
      <c r="J166" s="245"/>
      <c r="K166" s="245"/>
      <c r="L166" s="250"/>
      <c r="M166" s="251"/>
      <c r="N166" s="252"/>
      <c r="O166" s="252"/>
      <c r="P166" s="252"/>
      <c r="Q166" s="252"/>
      <c r="R166" s="252"/>
      <c r="S166" s="252"/>
      <c r="T166" s="253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54" t="s">
        <v>218</v>
      </c>
      <c r="AU166" s="254" t="s">
        <v>82</v>
      </c>
      <c r="AV166" s="14" t="s">
        <v>205</v>
      </c>
      <c r="AW166" s="14" t="s">
        <v>35</v>
      </c>
      <c r="AX166" s="14" t="s">
        <v>80</v>
      </c>
      <c r="AY166" s="254" t="s">
        <v>198</v>
      </c>
    </row>
    <row r="167" s="2" customFormat="1" ht="44.25" customHeight="1">
      <c r="A167" s="40"/>
      <c r="B167" s="41"/>
      <c r="C167" s="214" t="s">
        <v>293</v>
      </c>
      <c r="D167" s="214" t="s">
        <v>200</v>
      </c>
      <c r="E167" s="215" t="s">
        <v>294</v>
      </c>
      <c r="F167" s="216" t="s">
        <v>295</v>
      </c>
      <c r="G167" s="217" t="s">
        <v>227</v>
      </c>
      <c r="H167" s="218">
        <v>407.22500000000002</v>
      </c>
      <c r="I167" s="219"/>
      <c r="J167" s="220">
        <f>ROUND(I167*H167,2)</f>
        <v>0</v>
      </c>
      <c r="K167" s="216" t="s">
        <v>204</v>
      </c>
      <c r="L167" s="46"/>
      <c r="M167" s="221" t="s">
        <v>19</v>
      </c>
      <c r="N167" s="222" t="s">
        <v>44</v>
      </c>
      <c r="O167" s="86"/>
      <c r="P167" s="223">
        <f>O167*H167</f>
        <v>0</v>
      </c>
      <c r="Q167" s="223">
        <v>0</v>
      </c>
      <c r="R167" s="223">
        <f>Q167*H167</f>
        <v>0</v>
      </c>
      <c r="S167" s="223">
        <v>0</v>
      </c>
      <c r="T167" s="224">
        <f>S167*H167</f>
        <v>0</v>
      </c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R167" s="225" t="s">
        <v>205</v>
      </c>
      <c r="AT167" s="225" t="s">
        <v>200</v>
      </c>
      <c r="AU167" s="225" t="s">
        <v>82</v>
      </c>
      <c r="AY167" s="19" t="s">
        <v>198</v>
      </c>
      <c r="BE167" s="226">
        <f>IF(N167="základní",J167,0)</f>
        <v>0</v>
      </c>
      <c r="BF167" s="226">
        <f>IF(N167="snížená",J167,0)</f>
        <v>0</v>
      </c>
      <c r="BG167" s="226">
        <f>IF(N167="zákl. přenesená",J167,0)</f>
        <v>0</v>
      </c>
      <c r="BH167" s="226">
        <f>IF(N167="sníž. přenesená",J167,0)</f>
        <v>0</v>
      </c>
      <c r="BI167" s="226">
        <f>IF(N167="nulová",J167,0)</f>
        <v>0</v>
      </c>
      <c r="BJ167" s="19" t="s">
        <v>80</v>
      </c>
      <c r="BK167" s="226">
        <f>ROUND(I167*H167,2)</f>
        <v>0</v>
      </c>
      <c r="BL167" s="19" t="s">
        <v>205</v>
      </c>
      <c r="BM167" s="225" t="s">
        <v>296</v>
      </c>
    </row>
    <row r="168" s="2" customFormat="1">
      <c r="A168" s="40"/>
      <c r="B168" s="41"/>
      <c r="C168" s="42"/>
      <c r="D168" s="227" t="s">
        <v>207</v>
      </c>
      <c r="E168" s="42"/>
      <c r="F168" s="228" t="s">
        <v>297</v>
      </c>
      <c r="G168" s="42"/>
      <c r="H168" s="42"/>
      <c r="I168" s="229"/>
      <c r="J168" s="42"/>
      <c r="K168" s="42"/>
      <c r="L168" s="46"/>
      <c r="M168" s="230"/>
      <c r="N168" s="231"/>
      <c r="O168" s="86"/>
      <c r="P168" s="86"/>
      <c r="Q168" s="86"/>
      <c r="R168" s="86"/>
      <c r="S168" s="86"/>
      <c r="T168" s="87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T168" s="19" t="s">
        <v>207</v>
      </c>
      <c r="AU168" s="19" t="s">
        <v>82</v>
      </c>
    </row>
    <row r="169" s="13" customFormat="1">
      <c r="A169" s="13"/>
      <c r="B169" s="232"/>
      <c r="C169" s="233"/>
      <c r="D169" s="234" t="s">
        <v>218</v>
      </c>
      <c r="E169" s="235" t="s">
        <v>19</v>
      </c>
      <c r="F169" s="236" t="s">
        <v>274</v>
      </c>
      <c r="G169" s="233"/>
      <c r="H169" s="237">
        <v>16.600000000000001</v>
      </c>
      <c r="I169" s="238"/>
      <c r="J169" s="233"/>
      <c r="K169" s="233"/>
      <c r="L169" s="239"/>
      <c r="M169" s="240"/>
      <c r="N169" s="241"/>
      <c r="O169" s="241"/>
      <c r="P169" s="241"/>
      <c r="Q169" s="241"/>
      <c r="R169" s="241"/>
      <c r="S169" s="241"/>
      <c r="T169" s="242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3" t="s">
        <v>218</v>
      </c>
      <c r="AU169" s="243" t="s">
        <v>82</v>
      </c>
      <c r="AV169" s="13" t="s">
        <v>82</v>
      </c>
      <c r="AW169" s="13" t="s">
        <v>35</v>
      </c>
      <c r="AX169" s="13" t="s">
        <v>73</v>
      </c>
      <c r="AY169" s="243" t="s">
        <v>198</v>
      </c>
    </row>
    <row r="170" s="13" customFormat="1">
      <c r="A170" s="13"/>
      <c r="B170" s="232"/>
      <c r="C170" s="233"/>
      <c r="D170" s="234" t="s">
        <v>218</v>
      </c>
      <c r="E170" s="235" t="s">
        <v>19</v>
      </c>
      <c r="F170" s="236" t="s">
        <v>275</v>
      </c>
      <c r="G170" s="233"/>
      <c r="H170" s="237">
        <v>112.52500000000001</v>
      </c>
      <c r="I170" s="238"/>
      <c r="J170" s="233"/>
      <c r="K170" s="233"/>
      <c r="L170" s="239"/>
      <c r="M170" s="240"/>
      <c r="N170" s="241"/>
      <c r="O170" s="241"/>
      <c r="P170" s="241"/>
      <c r="Q170" s="241"/>
      <c r="R170" s="241"/>
      <c r="S170" s="241"/>
      <c r="T170" s="242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3" t="s">
        <v>218</v>
      </c>
      <c r="AU170" s="243" t="s">
        <v>82</v>
      </c>
      <c r="AV170" s="13" t="s">
        <v>82</v>
      </c>
      <c r="AW170" s="13" t="s">
        <v>35</v>
      </c>
      <c r="AX170" s="13" t="s">
        <v>73</v>
      </c>
      <c r="AY170" s="243" t="s">
        <v>198</v>
      </c>
    </row>
    <row r="171" s="13" customFormat="1">
      <c r="A171" s="13"/>
      <c r="B171" s="232"/>
      <c r="C171" s="233"/>
      <c r="D171" s="234" t="s">
        <v>218</v>
      </c>
      <c r="E171" s="235" t="s">
        <v>19</v>
      </c>
      <c r="F171" s="236" t="s">
        <v>276</v>
      </c>
      <c r="G171" s="233"/>
      <c r="H171" s="237">
        <v>390.69999999999999</v>
      </c>
      <c r="I171" s="238"/>
      <c r="J171" s="233"/>
      <c r="K171" s="233"/>
      <c r="L171" s="239"/>
      <c r="M171" s="240"/>
      <c r="N171" s="241"/>
      <c r="O171" s="241"/>
      <c r="P171" s="241"/>
      <c r="Q171" s="241"/>
      <c r="R171" s="241"/>
      <c r="S171" s="241"/>
      <c r="T171" s="242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3" t="s">
        <v>218</v>
      </c>
      <c r="AU171" s="243" t="s">
        <v>82</v>
      </c>
      <c r="AV171" s="13" t="s">
        <v>82</v>
      </c>
      <c r="AW171" s="13" t="s">
        <v>35</v>
      </c>
      <c r="AX171" s="13" t="s">
        <v>73</v>
      </c>
      <c r="AY171" s="243" t="s">
        <v>198</v>
      </c>
    </row>
    <row r="172" s="13" customFormat="1">
      <c r="A172" s="13"/>
      <c r="B172" s="232"/>
      <c r="C172" s="233"/>
      <c r="D172" s="234" t="s">
        <v>218</v>
      </c>
      <c r="E172" s="235" t="s">
        <v>19</v>
      </c>
      <c r="F172" s="236" t="s">
        <v>277</v>
      </c>
      <c r="G172" s="233"/>
      <c r="H172" s="237">
        <v>-3.2000000000000002</v>
      </c>
      <c r="I172" s="238"/>
      <c r="J172" s="233"/>
      <c r="K172" s="233"/>
      <c r="L172" s="239"/>
      <c r="M172" s="240"/>
      <c r="N172" s="241"/>
      <c r="O172" s="241"/>
      <c r="P172" s="241"/>
      <c r="Q172" s="241"/>
      <c r="R172" s="241"/>
      <c r="S172" s="241"/>
      <c r="T172" s="242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3" t="s">
        <v>218</v>
      </c>
      <c r="AU172" s="243" t="s">
        <v>82</v>
      </c>
      <c r="AV172" s="13" t="s">
        <v>82</v>
      </c>
      <c r="AW172" s="13" t="s">
        <v>35</v>
      </c>
      <c r="AX172" s="13" t="s">
        <v>73</v>
      </c>
      <c r="AY172" s="243" t="s">
        <v>198</v>
      </c>
    </row>
    <row r="173" s="13" customFormat="1">
      <c r="A173" s="13"/>
      <c r="B173" s="232"/>
      <c r="C173" s="233"/>
      <c r="D173" s="234" t="s">
        <v>218</v>
      </c>
      <c r="E173" s="235" t="s">
        <v>19</v>
      </c>
      <c r="F173" s="236" t="s">
        <v>278</v>
      </c>
      <c r="G173" s="233"/>
      <c r="H173" s="237">
        <v>-109.40000000000001</v>
      </c>
      <c r="I173" s="238"/>
      <c r="J173" s="233"/>
      <c r="K173" s="233"/>
      <c r="L173" s="239"/>
      <c r="M173" s="240"/>
      <c r="N173" s="241"/>
      <c r="O173" s="241"/>
      <c r="P173" s="241"/>
      <c r="Q173" s="241"/>
      <c r="R173" s="241"/>
      <c r="S173" s="241"/>
      <c r="T173" s="24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3" t="s">
        <v>218</v>
      </c>
      <c r="AU173" s="243" t="s">
        <v>82</v>
      </c>
      <c r="AV173" s="13" t="s">
        <v>82</v>
      </c>
      <c r="AW173" s="13" t="s">
        <v>35</v>
      </c>
      <c r="AX173" s="13" t="s">
        <v>73</v>
      </c>
      <c r="AY173" s="243" t="s">
        <v>198</v>
      </c>
    </row>
    <row r="174" s="14" customFormat="1">
      <c r="A174" s="14"/>
      <c r="B174" s="244"/>
      <c r="C174" s="245"/>
      <c r="D174" s="234" t="s">
        <v>218</v>
      </c>
      <c r="E174" s="246" t="s">
        <v>19</v>
      </c>
      <c r="F174" s="247" t="s">
        <v>233</v>
      </c>
      <c r="G174" s="245"/>
      <c r="H174" s="248">
        <v>407.22500000000002</v>
      </c>
      <c r="I174" s="249"/>
      <c r="J174" s="245"/>
      <c r="K174" s="245"/>
      <c r="L174" s="250"/>
      <c r="M174" s="251"/>
      <c r="N174" s="252"/>
      <c r="O174" s="252"/>
      <c r="P174" s="252"/>
      <c r="Q174" s="252"/>
      <c r="R174" s="252"/>
      <c r="S174" s="252"/>
      <c r="T174" s="253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4" t="s">
        <v>218</v>
      </c>
      <c r="AU174" s="254" t="s">
        <v>82</v>
      </c>
      <c r="AV174" s="14" t="s">
        <v>205</v>
      </c>
      <c r="AW174" s="14" t="s">
        <v>35</v>
      </c>
      <c r="AX174" s="14" t="s">
        <v>80</v>
      </c>
      <c r="AY174" s="254" t="s">
        <v>198</v>
      </c>
    </row>
    <row r="175" s="2" customFormat="1" ht="37.8" customHeight="1">
      <c r="A175" s="40"/>
      <c r="B175" s="41"/>
      <c r="C175" s="214" t="s">
        <v>8</v>
      </c>
      <c r="D175" s="214" t="s">
        <v>200</v>
      </c>
      <c r="E175" s="215" t="s">
        <v>298</v>
      </c>
      <c r="F175" s="216" t="s">
        <v>299</v>
      </c>
      <c r="G175" s="217" t="s">
        <v>203</v>
      </c>
      <c r="H175" s="218">
        <v>348.49000000000001</v>
      </c>
      <c r="I175" s="219"/>
      <c r="J175" s="220">
        <f>ROUND(I175*H175,2)</f>
        <v>0</v>
      </c>
      <c r="K175" s="216" t="s">
        <v>204</v>
      </c>
      <c r="L175" s="46"/>
      <c r="M175" s="221" t="s">
        <v>19</v>
      </c>
      <c r="N175" s="222" t="s">
        <v>44</v>
      </c>
      <c r="O175" s="86"/>
      <c r="P175" s="223">
        <f>O175*H175</f>
        <v>0</v>
      </c>
      <c r="Q175" s="223">
        <v>0</v>
      </c>
      <c r="R175" s="223">
        <f>Q175*H175</f>
        <v>0</v>
      </c>
      <c r="S175" s="223">
        <v>0</v>
      </c>
      <c r="T175" s="224">
        <f>S175*H175</f>
        <v>0</v>
      </c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R175" s="225" t="s">
        <v>205</v>
      </c>
      <c r="AT175" s="225" t="s">
        <v>200</v>
      </c>
      <c r="AU175" s="225" t="s">
        <v>82</v>
      </c>
      <c r="AY175" s="19" t="s">
        <v>198</v>
      </c>
      <c r="BE175" s="226">
        <f>IF(N175="základní",J175,0)</f>
        <v>0</v>
      </c>
      <c r="BF175" s="226">
        <f>IF(N175="snížená",J175,0)</f>
        <v>0</v>
      </c>
      <c r="BG175" s="226">
        <f>IF(N175="zákl. přenesená",J175,0)</f>
        <v>0</v>
      </c>
      <c r="BH175" s="226">
        <f>IF(N175="sníž. přenesená",J175,0)</f>
        <v>0</v>
      </c>
      <c r="BI175" s="226">
        <f>IF(N175="nulová",J175,0)</f>
        <v>0</v>
      </c>
      <c r="BJ175" s="19" t="s">
        <v>80</v>
      </c>
      <c r="BK175" s="226">
        <f>ROUND(I175*H175,2)</f>
        <v>0</v>
      </c>
      <c r="BL175" s="19" t="s">
        <v>205</v>
      </c>
      <c r="BM175" s="225" t="s">
        <v>300</v>
      </c>
    </row>
    <row r="176" s="2" customFormat="1">
      <c r="A176" s="40"/>
      <c r="B176" s="41"/>
      <c r="C176" s="42"/>
      <c r="D176" s="227" t="s">
        <v>207</v>
      </c>
      <c r="E176" s="42"/>
      <c r="F176" s="228" t="s">
        <v>301</v>
      </c>
      <c r="G176" s="42"/>
      <c r="H176" s="42"/>
      <c r="I176" s="229"/>
      <c r="J176" s="42"/>
      <c r="K176" s="42"/>
      <c r="L176" s="46"/>
      <c r="M176" s="230"/>
      <c r="N176" s="231"/>
      <c r="O176" s="86"/>
      <c r="P176" s="86"/>
      <c r="Q176" s="86"/>
      <c r="R176" s="86"/>
      <c r="S176" s="86"/>
      <c r="T176" s="87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T176" s="19" t="s">
        <v>207</v>
      </c>
      <c r="AU176" s="19" t="s">
        <v>82</v>
      </c>
    </row>
    <row r="177" s="2" customFormat="1" ht="44.25" customHeight="1">
      <c r="A177" s="40"/>
      <c r="B177" s="41"/>
      <c r="C177" s="214" t="s">
        <v>302</v>
      </c>
      <c r="D177" s="214" t="s">
        <v>200</v>
      </c>
      <c r="E177" s="215" t="s">
        <v>303</v>
      </c>
      <c r="F177" s="216" t="s">
        <v>304</v>
      </c>
      <c r="G177" s="217" t="s">
        <v>246</v>
      </c>
      <c r="H177" s="218">
        <v>708.88499999999999</v>
      </c>
      <c r="I177" s="219"/>
      <c r="J177" s="220">
        <f>ROUND(I177*H177,2)</f>
        <v>0</v>
      </c>
      <c r="K177" s="216" t="s">
        <v>204</v>
      </c>
      <c r="L177" s="46"/>
      <c r="M177" s="221" t="s">
        <v>19</v>
      </c>
      <c r="N177" s="222" t="s">
        <v>44</v>
      </c>
      <c r="O177" s="86"/>
      <c r="P177" s="223">
        <f>O177*H177</f>
        <v>0</v>
      </c>
      <c r="Q177" s="223">
        <v>0</v>
      </c>
      <c r="R177" s="223">
        <f>Q177*H177</f>
        <v>0</v>
      </c>
      <c r="S177" s="223">
        <v>0</v>
      </c>
      <c r="T177" s="224">
        <f>S177*H177</f>
        <v>0</v>
      </c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R177" s="225" t="s">
        <v>205</v>
      </c>
      <c r="AT177" s="225" t="s">
        <v>200</v>
      </c>
      <c r="AU177" s="225" t="s">
        <v>82</v>
      </c>
      <c r="AY177" s="19" t="s">
        <v>198</v>
      </c>
      <c r="BE177" s="226">
        <f>IF(N177="základní",J177,0)</f>
        <v>0</v>
      </c>
      <c r="BF177" s="226">
        <f>IF(N177="snížená",J177,0)</f>
        <v>0</v>
      </c>
      <c r="BG177" s="226">
        <f>IF(N177="zákl. přenesená",J177,0)</f>
        <v>0</v>
      </c>
      <c r="BH177" s="226">
        <f>IF(N177="sníž. přenesená",J177,0)</f>
        <v>0</v>
      </c>
      <c r="BI177" s="226">
        <f>IF(N177="nulová",J177,0)</f>
        <v>0</v>
      </c>
      <c r="BJ177" s="19" t="s">
        <v>80</v>
      </c>
      <c r="BK177" s="226">
        <f>ROUND(I177*H177,2)</f>
        <v>0</v>
      </c>
      <c r="BL177" s="19" t="s">
        <v>205</v>
      </c>
      <c r="BM177" s="225" t="s">
        <v>305</v>
      </c>
    </row>
    <row r="178" s="2" customFormat="1">
      <c r="A178" s="40"/>
      <c r="B178" s="41"/>
      <c r="C178" s="42"/>
      <c r="D178" s="227" t="s">
        <v>207</v>
      </c>
      <c r="E178" s="42"/>
      <c r="F178" s="228" t="s">
        <v>306</v>
      </c>
      <c r="G178" s="42"/>
      <c r="H178" s="42"/>
      <c r="I178" s="229"/>
      <c r="J178" s="42"/>
      <c r="K178" s="42"/>
      <c r="L178" s="46"/>
      <c r="M178" s="230"/>
      <c r="N178" s="231"/>
      <c r="O178" s="86"/>
      <c r="P178" s="86"/>
      <c r="Q178" s="86"/>
      <c r="R178" s="86"/>
      <c r="S178" s="86"/>
      <c r="T178" s="87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T178" s="19" t="s">
        <v>207</v>
      </c>
      <c r="AU178" s="19" t="s">
        <v>82</v>
      </c>
    </row>
    <row r="179" s="13" customFormat="1">
      <c r="A179" s="13"/>
      <c r="B179" s="232"/>
      <c r="C179" s="233"/>
      <c r="D179" s="234" t="s">
        <v>218</v>
      </c>
      <c r="E179" s="235" t="s">
        <v>19</v>
      </c>
      <c r="F179" s="236" t="s">
        <v>307</v>
      </c>
      <c r="G179" s="233"/>
      <c r="H179" s="237">
        <v>0</v>
      </c>
      <c r="I179" s="238"/>
      <c r="J179" s="233"/>
      <c r="K179" s="233"/>
      <c r="L179" s="239"/>
      <c r="M179" s="240"/>
      <c r="N179" s="241"/>
      <c r="O179" s="241"/>
      <c r="P179" s="241"/>
      <c r="Q179" s="241"/>
      <c r="R179" s="241"/>
      <c r="S179" s="241"/>
      <c r="T179" s="24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3" t="s">
        <v>218</v>
      </c>
      <c r="AU179" s="243" t="s">
        <v>82</v>
      </c>
      <c r="AV179" s="13" t="s">
        <v>82</v>
      </c>
      <c r="AW179" s="13" t="s">
        <v>35</v>
      </c>
      <c r="AX179" s="13" t="s">
        <v>73</v>
      </c>
      <c r="AY179" s="243" t="s">
        <v>198</v>
      </c>
    </row>
    <row r="180" s="13" customFormat="1">
      <c r="A180" s="13"/>
      <c r="B180" s="232"/>
      <c r="C180" s="233"/>
      <c r="D180" s="234" t="s">
        <v>218</v>
      </c>
      <c r="E180" s="235" t="s">
        <v>19</v>
      </c>
      <c r="F180" s="236" t="s">
        <v>308</v>
      </c>
      <c r="G180" s="233"/>
      <c r="H180" s="237">
        <v>202.54499999999999</v>
      </c>
      <c r="I180" s="238"/>
      <c r="J180" s="233"/>
      <c r="K180" s="233"/>
      <c r="L180" s="239"/>
      <c r="M180" s="240"/>
      <c r="N180" s="241"/>
      <c r="O180" s="241"/>
      <c r="P180" s="241"/>
      <c r="Q180" s="241"/>
      <c r="R180" s="241"/>
      <c r="S180" s="241"/>
      <c r="T180" s="242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3" t="s">
        <v>218</v>
      </c>
      <c r="AU180" s="243" t="s">
        <v>82</v>
      </c>
      <c r="AV180" s="13" t="s">
        <v>82</v>
      </c>
      <c r="AW180" s="13" t="s">
        <v>35</v>
      </c>
      <c r="AX180" s="13" t="s">
        <v>73</v>
      </c>
      <c r="AY180" s="243" t="s">
        <v>198</v>
      </c>
    </row>
    <row r="181" s="13" customFormat="1">
      <c r="A181" s="13"/>
      <c r="B181" s="232"/>
      <c r="C181" s="233"/>
      <c r="D181" s="234" t="s">
        <v>218</v>
      </c>
      <c r="E181" s="235" t="s">
        <v>19</v>
      </c>
      <c r="F181" s="236" t="s">
        <v>309</v>
      </c>
      <c r="G181" s="233"/>
      <c r="H181" s="237">
        <v>506.33999999999998</v>
      </c>
      <c r="I181" s="238"/>
      <c r="J181" s="233"/>
      <c r="K181" s="233"/>
      <c r="L181" s="239"/>
      <c r="M181" s="240"/>
      <c r="N181" s="241"/>
      <c r="O181" s="241"/>
      <c r="P181" s="241"/>
      <c r="Q181" s="241"/>
      <c r="R181" s="241"/>
      <c r="S181" s="241"/>
      <c r="T181" s="242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3" t="s">
        <v>218</v>
      </c>
      <c r="AU181" s="243" t="s">
        <v>82</v>
      </c>
      <c r="AV181" s="13" t="s">
        <v>82</v>
      </c>
      <c r="AW181" s="13" t="s">
        <v>35</v>
      </c>
      <c r="AX181" s="13" t="s">
        <v>73</v>
      </c>
      <c r="AY181" s="243" t="s">
        <v>198</v>
      </c>
    </row>
    <row r="182" s="14" customFormat="1">
      <c r="A182" s="14"/>
      <c r="B182" s="244"/>
      <c r="C182" s="245"/>
      <c r="D182" s="234" t="s">
        <v>218</v>
      </c>
      <c r="E182" s="246" t="s">
        <v>19</v>
      </c>
      <c r="F182" s="247" t="s">
        <v>233</v>
      </c>
      <c r="G182" s="245"/>
      <c r="H182" s="248">
        <v>708.88499999999999</v>
      </c>
      <c r="I182" s="249"/>
      <c r="J182" s="245"/>
      <c r="K182" s="245"/>
      <c r="L182" s="250"/>
      <c r="M182" s="251"/>
      <c r="N182" s="252"/>
      <c r="O182" s="252"/>
      <c r="P182" s="252"/>
      <c r="Q182" s="252"/>
      <c r="R182" s="252"/>
      <c r="S182" s="252"/>
      <c r="T182" s="253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4" t="s">
        <v>218</v>
      </c>
      <c r="AU182" s="254" t="s">
        <v>82</v>
      </c>
      <c r="AV182" s="14" t="s">
        <v>205</v>
      </c>
      <c r="AW182" s="14" t="s">
        <v>35</v>
      </c>
      <c r="AX182" s="14" t="s">
        <v>80</v>
      </c>
      <c r="AY182" s="254" t="s">
        <v>198</v>
      </c>
    </row>
    <row r="183" s="2" customFormat="1" ht="44.25" customHeight="1">
      <c r="A183" s="40"/>
      <c r="B183" s="41"/>
      <c r="C183" s="214" t="s">
        <v>310</v>
      </c>
      <c r="D183" s="214" t="s">
        <v>200</v>
      </c>
      <c r="E183" s="215" t="s">
        <v>311</v>
      </c>
      <c r="F183" s="216" t="s">
        <v>312</v>
      </c>
      <c r="G183" s="217" t="s">
        <v>227</v>
      </c>
      <c r="H183" s="218">
        <v>109.40000000000001</v>
      </c>
      <c r="I183" s="219"/>
      <c r="J183" s="220">
        <f>ROUND(I183*H183,2)</f>
        <v>0</v>
      </c>
      <c r="K183" s="216" t="s">
        <v>204</v>
      </c>
      <c r="L183" s="46"/>
      <c r="M183" s="221" t="s">
        <v>19</v>
      </c>
      <c r="N183" s="222" t="s">
        <v>44</v>
      </c>
      <c r="O183" s="86"/>
      <c r="P183" s="223">
        <f>O183*H183</f>
        <v>0</v>
      </c>
      <c r="Q183" s="223">
        <v>0</v>
      </c>
      <c r="R183" s="223">
        <f>Q183*H183</f>
        <v>0</v>
      </c>
      <c r="S183" s="223">
        <v>0</v>
      </c>
      <c r="T183" s="224">
        <f>S183*H183</f>
        <v>0</v>
      </c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R183" s="225" t="s">
        <v>205</v>
      </c>
      <c r="AT183" s="225" t="s">
        <v>200</v>
      </c>
      <c r="AU183" s="225" t="s">
        <v>82</v>
      </c>
      <c r="AY183" s="19" t="s">
        <v>198</v>
      </c>
      <c r="BE183" s="226">
        <f>IF(N183="základní",J183,0)</f>
        <v>0</v>
      </c>
      <c r="BF183" s="226">
        <f>IF(N183="snížená",J183,0)</f>
        <v>0</v>
      </c>
      <c r="BG183" s="226">
        <f>IF(N183="zákl. přenesená",J183,0)</f>
        <v>0</v>
      </c>
      <c r="BH183" s="226">
        <f>IF(N183="sníž. přenesená",J183,0)</f>
        <v>0</v>
      </c>
      <c r="BI183" s="226">
        <f>IF(N183="nulová",J183,0)</f>
        <v>0</v>
      </c>
      <c r="BJ183" s="19" t="s">
        <v>80</v>
      </c>
      <c r="BK183" s="226">
        <f>ROUND(I183*H183,2)</f>
        <v>0</v>
      </c>
      <c r="BL183" s="19" t="s">
        <v>205</v>
      </c>
      <c r="BM183" s="225" t="s">
        <v>313</v>
      </c>
    </row>
    <row r="184" s="2" customFormat="1">
      <c r="A184" s="40"/>
      <c r="B184" s="41"/>
      <c r="C184" s="42"/>
      <c r="D184" s="227" t="s">
        <v>207</v>
      </c>
      <c r="E184" s="42"/>
      <c r="F184" s="228" t="s">
        <v>314</v>
      </c>
      <c r="G184" s="42"/>
      <c r="H184" s="42"/>
      <c r="I184" s="229"/>
      <c r="J184" s="42"/>
      <c r="K184" s="42"/>
      <c r="L184" s="46"/>
      <c r="M184" s="230"/>
      <c r="N184" s="231"/>
      <c r="O184" s="86"/>
      <c r="P184" s="86"/>
      <c r="Q184" s="86"/>
      <c r="R184" s="86"/>
      <c r="S184" s="86"/>
      <c r="T184" s="87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T184" s="19" t="s">
        <v>207</v>
      </c>
      <c r="AU184" s="19" t="s">
        <v>82</v>
      </c>
    </row>
    <row r="185" s="13" customFormat="1">
      <c r="A185" s="13"/>
      <c r="B185" s="232"/>
      <c r="C185" s="233"/>
      <c r="D185" s="234" t="s">
        <v>218</v>
      </c>
      <c r="E185" s="235" t="s">
        <v>19</v>
      </c>
      <c r="F185" s="236" t="s">
        <v>291</v>
      </c>
      <c r="G185" s="233"/>
      <c r="H185" s="237">
        <v>109.40000000000001</v>
      </c>
      <c r="I185" s="238"/>
      <c r="J185" s="233"/>
      <c r="K185" s="233"/>
      <c r="L185" s="239"/>
      <c r="M185" s="240"/>
      <c r="N185" s="241"/>
      <c r="O185" s="241"/>
      <c r="P185" s="241"/>
      <c r="Q185" s="241"/>
      <c r="R185" s="241"/>
      <c r="S185" s="241"/>
      <c r="T185" s="242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3" t="s">
        <v>218</v>
      </c>
      <c r="AU185" s="243" t="s">
        <v>82</v>
      </c>
      <c r="AV185" s="13" t="s">
        <v>82</v>
      </c>
      <c r="AW185" s="13" t="s">
        <v>35</v>
      </c>
      <c r="AX185" s="13" t="s">
        <v>80</v>
      </c>
      <c r="AY185" s="243" t="s">
        <v>198</v>
      </c>
    </row>
    <row r="186" s="2" customFormat="1" ht="37.8" customHeight="1">
      <c r="A186" s="40"/>
      <c r="B186" s="41"/>
      <c r="C186" s="214" t="s">
        <v>315</v>
      </c>
      <c r="D186" s="214" t="s">
        <v>200</v>
      </c>
      <c r="E186" s="215" t="s">
        <v>316</v>
      </c>
      <c r="F186" s="216" t="s">
        <v>317</v>
      </c>
      <c r="G186" s="217" t="s">
        <v>203</v>
      </c>
      <c r="H186" s="218">
        <v>16</v>
      </c>
      <c r="I186" s="219"/>
      <c r="J186" s="220">
        <f>ROUND(I186*H186,2)</f>
        <v>0</v>
      </c>
      <c r="K186" s="216" t="s">
        <v>204</v>
      </c>
      <c r="L186" s="46"/>
      <c r="M186" s="221" t="s">
        <v>19</v>
      </c>
      <c r="N186" s="222" t="s">
        <v>44</v>
      </c>
      <c r="O186" s="86"/>
      <c r="P186" s="223">
        <f>O186*H186</f>
        <v>0</v>
      </c>
      <c r="Q186" s="223">
        <v>0</v>
      </c>
      <c r="R186" s="223">
        <f>Q186*H186</f>
        <v>0</v>
      </c>
      <c r="S186" s="223">
        <v>0</v>
      </c>
      <c r="T186" s="224">
        <f>S186*H186</f>
        <v>0</v>
      </c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R186" s="225" t="s">
        <v>205</v>
      </c>
      <c r="AT186" s="225" t="s">
        <v>200</v>
      </c>
      <c r="AU186" s="225" t="s">
        <v>82</v>
      </c>
      <c r="AY186" s="19" t="s">
        <v>198</v>
      </c>
      <c r="BE186" s="226">
        <f>IF(N186="základní",J186,0)</f>
        <v>0</v>
      </c>
      <c r="BF186" s="226">
        <f>IF(N186="snížená",J186,0)</f>
        <v>0</v>
      </c>
      <c r="BG186" s="226">
        <f>IF(N186="zákl. přenesená",J186,0)</f>
        <v>0</v>
      </c>
      <c r="BH186" s="226">
        <f>IF(N186="sníž. přenesená",J186,0)</f>
        <v>0</v>
      </c>
      <c r="BI186" s="226">
        <f>IF(N186="nulová",J186,0)</f>
        <v>0</v>
      </c>
      <c r="BJ186" s="19" t="s">
        <v>80</v>
      </c>
      <c r="BK186" s="226">
        <f>ROUND(I186*H186,2)</f>
        <v>0</v>
      </c>
      <c r="BL186" s="19" t="s">
        <v>205</v>
      </c>
      <c r="BM186" s="225" t="s">
        <v>318</v>
      </c>
    </row>
    <row r="187" s="2" customFormat="1">
      <c r="A187" s="40"/>
      <c r="B187" s="41"/>
      <c r="C187" s="42"/>
      <c r="D187" s="227" t="s">
        <v>207</v>
      </c>
      <c r="E187" s="42"/>
      <c r="F187" s="228" t="s">
        <v>319</v>
      </c>
      <c r="G187" s="42"/>
      <c r="H187" s="42"/>
      <c r="I187" s="229"/>
      <c r="J187" s="42"/>
      <c r="K187" s="42"/>
      <c r="L187" s="46"/>
      <c r="M187" s="230"/>
      <c r="N187" s="231"/>
      <c r="O187" s="86"/>
      <c r="P187" s="86"/>
      <c r="Q187" s="86"/>
      <c r="R187" s="86"/>
      <c r="S187" s="86"/>
      <c r="T187" s="87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T187" s="19" t="s">
        <v>207</v>
      </c>
      <c r="AU187" s="19" t="s">
        <v>82</v>
      </c>
    </row>
    <row r="188" s="12" customFormat="1" ht="22.8" customHeight="1">
      <c r="A188" s="12"/>
      <c r="B188" s="198"/>
      <c r="C188" s="199"/>
      <c r="D188" s="200" t="s">
        <v>72</v>
      </c>
      <c r="E188" s="212" t="s">
        <v>82</v>
      </c>
      <c r="F188" s="212" t="s">
        <v>320</v>
      </c>
      <c r="G188" s="199"/>
      <c r="H188" s="199"/>
      <c r="I188" s="202"/>
      <c r="J188" s="213">
        <f>BK188</f>
        <v>0</v>
      </c>
      <c r="K188" s="199"/>
      <c r="L188" s="204"/>
      <c r="M188" s="205"/>
      <c r="N188" s="206"/>
      <c r="O188" s="206"/>
      <c r="P188" s="207">
        <f>SUM(P189:P246)</f>
        <v>0</v>
      </c>
      <c r="Q188" s="206"/>
      <c r="R188" s="207">
        <f>SUM(R189:R246)</f>
        <v>839.5849473251717</v>
      </c>
      <c r="S188" s="206"/>
      <c r="T188" s="208">
        <f>SUM(T189:T246)</f>
        <v>0</v>
      </c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R188" s="209" t="s">
        <v>80</v>
      </c>
      <c r="AT188" s="210" t="s">
        <v>72</v>
      </c>
      <c r="AU188" s="210" t="s">
        <v>80</v>
      </c>
      <c r="AY188" s="209" t="s">
        <v>198</v>
      </c>
      <c r="BK188" s="211">
        <f>SUM(BK189:BK246)</f>
        <v>0</v>
      </c>
    </row>
    <row r="189" s="2" customFormat="1" ht="37.8" customHeight="1">
      <c r="A189" s="40"/>
      <c r="B189" s="41"/>
      <c r="C189" s="214" t="s">
        <v>321</v>
      </c>
      <c r="D189" s="214" t="s">
        <v>200</v>
      </c>
      <c r="E189" s="215" t="s">
        <v>322</v>
      </c>
      <c r="F189" s="216" t="s">
        <v>323</v>
      </c>
      <c r="G189" s="217" t="s">
        <v>227</v>
      </c>
      <c r="H189" s="218">
        <v>161.56999999999999</v>
      </c>
      <c r="I189" s="219"/>
      <c r="J189" s="220">
        <f>ROUND(I189*H189,2)</f>
        <v>0</v>
      </c>
      <c r="K189" s="216" t="s">
        <v>204</v>
      </c>
      <c r="L189" s="46"/>
      <c r="M189" s="221" t="s">
        <v>19</v>
      </c>
      <c r="N189" s="222" t="s">
        <v>44</v>
      </c>
      <c r="O189" s="86"/>
      <c r="P189" s="223">
        <f>O189*H189</f>
        <v>0</v>
      </c>
      <c r="Q189" s="223">
        <v>2.1600000000000001</v>
      </c>
      <c r="R189" s="223">
        <f>Q189*H189</f>
        <v>348.99119999999999</v>
      </c>
      <c r="S189" s="223">
        <v>0</v>
      </c>
      <c r="T189" s="224">
        <f>S189*H189</f>
        <v>0</v>
      </c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R189" s="225" t="s">
        <v>205</v>
      </c>
      <c r="AT189" s="225" t="s">
        <v>200</v>
      </c>
      <c r="AU189" s="225" t="s">
        <v>82</v>
      </c>
      <c r="AY189" s="19" t="s">
        <v>198</v>
      </c>
      <c r="BE189" s="226">
        <f>IF(N189="základní",J189,0)</f>
        <v>0</v>
      </c>
      <c r="BF189" s="226">
        <f>IF(N189="snížená",J189,0)</f>
        <v>0</v>
      </c>
      <c r="BG189" s="226">
        <f>IF(N189="zákl. přenesená",J189,0)</f>
        <v>0</v>
      </c>
      <c r="BH189" s="226">
        <f>IF(N189="sníž. přenesená",J189,0)</f>
        <v>0</v>
      </c>
      <c r="BI189" s="226">
        <f>IF(N189="nulová",J189,0)</f>
        <v>0</v>
      </c>
      <c r="BJ189" s="19" t="s">
        <v>80</v>
      </c>
      <c r="BK189" s="226">
        <f>ROUND(I189*H189,2)</f>
        <v>0</v>
      </c>
      <c r="BL189" s="19" t="s">
        <v>205</v>
      </c>
      <c r="BM189" s="225" t="s">
        <v>324</v>
      </c>
    </row>
    <row r="190" s="2" customFormat="1">
      <c r="A190" s="40"/>
      <c r="B190" s="41"/>
      <c r="C190" s="42"/>
      <c r="D190" s="227" t="s">
        <v>207</v>
      </c>
      <c r="E190" s="42"/>
      <c r="F190" s="228" t="s">
        <v>325</v>
      </c>
      <c r="G190" s="42"/>
      <c r="H190" s="42"/>
      <c r="I190" s="229"/>
      <c r="J190" s="42"/>
      <c r="K190" s="42"/>
      <c r="L190" s="46"/>
      <c r="M190" s="230"/>
      <c r="N190" s="231"/>
      <c r="O190" s="86"/>
      <c r="P190" s="86"/>
      <c r="Q190" s="86"/>
      <c r="R190" s="86"/>
      <c r="S190" s="86"/>
      <c r="T190" s="87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T190" s="19" t="s">
        <v>207</v>
      </c>
      <c r="AU190" s="19" t="s">
        <v>82</v>
      </c>
    </row>
    <row r="191" s="13" customFormat="1">
      <c r="A191" s="13"/>
      <c r="B191" s="232"/>
      <c r="C191" s="233"/>
      <c r="D191" s="234" t="s">
        <v>218</v>
      </c>
      <c r="E191" s="235" t="s">
        <v>19</v>
      </c>
      <c r="F191" s="236" t="s">
        <v>326</v>
      </c>
      <c r="G191" s="233"/>
      <c r="H191" s="237">
        <v>161.56999999999999</v>
      </c>
      <c r="I191" s="238"/>
      <c r="J191" s="233"/>
      <c r="K191" s="233"/>
      <c r="L191" s="239"/>
      <c r="M191" s="240"/>
      <c r="N191" s="241"/>
      <c r="O191" s="241"/>
      <c r="P191" s="241"/>
      <c r="Q191" s="241"/>
      <c r="R191" s="241"/>
      <c r="S191" s="241"/>
      <c r="T191" s="242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3" t="s">
        <v>218</v>
      </c>
      <c r="AU191" s="243" t="s">
        <v>82</v>
      </c>
      <c r="AV191" s="13" t="s">
        <v>82</v>
      </c>
      <c r="AW191" s="13" t="s">
        <v>35</v>
      </c>
      <c r="AX191" s="13" t="s">
        <v>80</v>
      </c>
      <c r="AY191" s="243" t="s">
        <v>198</v>
      </c>
    </row>
    <row r="192" s="2" customFormat="1" ht="24.15" customHeight="1">
      <c r="A192" s="40"/>
      <c r="B192" s="41"/>
      <c r="C192" s="214" t="s">
        <v>327</v>
      </c>
      <c r="D192" s="214" t="s">
        <v>200</v>
      </c>
      <c r="E192" s="215" t="s">
        <v>328</v>
      </c>
      <c r="F192" s="216" t="s">
        <v>329</v>
      </c>
      <c r="G192" s="217" t="s">
        <v>227</v>
      </c>
      <c r="H192" s="218">
        <v>45.747</v>
      </c>
      <c r="I192" s="219"/>
      <c r="J192" s="220">
        <f>ROUND(I192*H192,2)</f>
        <v>0</v>
      </c>
      <c r="K192" s="216" t="s">
        <v>204</v>
      </c>
      <c r="L192" s="46"/>
      <c r="M192" s="221" t="s">
        <v>19</v>
      </c>
      <c r="N192" s="222" t="s">
        <v>44</v>
      </c>
      <c r="O192" s="86"/>
      <c r="P192" s="223">
        <f>O192*H192</f>
        <v>0</v>
      </c>
      <c r="Q192" s="223">
        <v>2.3010222040000001</v>
      </c>
      <c r="R192" s="223">
        <f>Q192*H192</f>
        <v>105.26486276638801</v>
      </c>
      <c r="S192" s="223">
        <v>0</v>
      </c>
      <c r="T192" s="224">
        <f>S192*H192</f>
        <v>0</v>
      </c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R192" s="225" t="s">
        <v>205</v>
      </c>
      <c r="AT192" s="225" t="s">
        <v>200</v>
      </c>
      <c r="AU192" s="225" t="s">
        <v>82</v>
      </c>
      <c r="AY192" s="19" t="s">
        <v>198</v>
      </c>
      <c r="BE192" s="226">
        <f>IF(N192="základní",J192,0)</f>
        <v>0</v>
      </c>
      <c r="BF192" s="226">
        <f>IF(N192="snížená",J192,0)</f>
        <v>0</v>
      </c>
      <c r="BG192" s="226">
        <f>IF(N192="zákl. přenesená",J192,0)</f>
        <v>0</v>
      </c>
      <c r="BH192" s="226">
        <f>IF(N192="sníž. přenesená",J192,0)</f>
        <v>0</v>
      </c>
      <c r="BI192" s="226">
        <f>IF(N192="nulová",J192,0)</f>
        <v>0</v>
      </c>
      <c r="BJ192" s="19" t="s">
        <v>80</v>
      </c>
      <c r="BK192" s="226">
        <f>ROUND(I192*H192,2)</f>
        <v>0</v>
      </c>
      <c r="BL192" s="19" t="s">
        <v>205</v>
      </c>
      <c r="BM192" s="225" t="s">
        <v>330</v>
      </c>
    </row>
    <row r="193" s="2" customFormat="1">
      <c r="A193" s="40"/>
      <c r="B193" s="41"/>
      <c r="C193" s="42"/>
      <c r="D193" s="227" t="s">
        <v>207</v>
      </c>
      <c r="E193" s="42"/>
      <c r="F193" s="228" t="s">
        <v>331</v>
      </c>
      <c r="G193" s="42"/>
      <c r="H193" s="42"/>
      <c r="I193" s="229"/>
      <c r="J193" s="42"/>
      <c r="K193" s="42"/>
      <c r="L193" s="46"/>
      <c r="M193" s="230"/>
      <c r="N193" s="231"/>
      <c r="O193" s="86"/>
      <c r="P193" s="86"/>
      <c r="Q193" s="86"/>
      <c r="R193" s="86"/>
      <c r="S193" s="86"/>
      <c r="T193" s="87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T193" s="19" t="s">
        <v>207</v>
      </c>
      <c r="AU193" s="19" t="s">
        <v>82</v>
      </c>
    </row>
    <row r="194" s="13" customFormat="1">
      <c r="A194" s="13"/>
      <c r="B194" s="232"/>
      <c r="C194" s="233"/>
      <c r="D194" s="234" t="s">
        <v>218</v>
      </c>
      <c r="E194" s="235" t="s">
        <v>19</v>
      </c>
      <c r="F194" s="236" t="s">
        <v>332</v>
      </c>
      <c r="G194" s="233"/>
      <c r="H194" s="237">
        <v>17.477</v>
      </c>
      <c r="I194" s="238"/>
      <c r="J194" s="233"/>
      <c r="K194" s="233"/>
      <c r="L194" s="239"/>
      <c r="M194" s="240"/>
      <c r="N194" s="241"/>
      <c r="O194" s="241"/>
      <c r="P194" s="241"/>
      <c r="Q194" s="241"/>
      <c r="R194" s="241"/>
      <c r="S194" s="241"/>
      <c r="T194" s="242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3" t="s">
        <v>218</v>
      </c>
      <c r="AU194" s="243" t="s">
        <v>82</v>
      </c>
      <c r="AV194" s="13" t="s">
        <v>82</v>
      </c>
      <c r="AW194" s="13" t="s">
        <v>35</v>
      </c>
      <c r="AX194" s="13" t="s">
        <v>73</v>
      </c>
      <c r="AY194" s="243" t="s">
        <v>198</v>
      </c>
    </row>
    <row r="195" s="13" customFormat="1">
      <c r="A195" s="13"/>
      <c r="B195" s="232"/>
      <c r="C195" s="233"/>
      <c r="D195" s="234" t="s">
        <v>218</v>
      </c>
      <c r="E195" s="235" t="s">
        <v>19</v>
      </c>
      <c r="F195" s="236" t="s">
        <v>333</v>
      </c>
      <c r="G195" s="233"/>
      <c r="H195" s="237">
        <v>11.109999999999999</v>
      </c>
      <c r="I195" s="238"/>
      <c r="J195" s="233"/>
      <c r="K195" s="233"/>
      <c r="L195" s="239"/>
      <c r="M195" s="240"/>
      <c r="N195" s="241"/>
      <c r="O195" s="241"/>
      <c r="P195" s="241"/>
      <c r="Q195" s="241"/>
      <c r="R195" s="241"/>
      <c r="S195" s="241"/>
      <c r="T195" s="24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3" t="s">
        <v>218</v>
      </c>
      <c r="AU195" s="243" t="s">
        <v>82</v>
      </c>
      <c r="AV195" s="13" t="s">
        <v>82</v>
      </c>
      <c r="AW195" s="13" t="s">
        <v>35</v>
      </c>
      <c r="AX195" s="13" t="s">
        <v>73</v>
      </c>
      <c r="AY195" s="243" t="s">
        <v>198</v>
      </c>
    </row>
    <row r="196" s="13" customFormat="1">
      <c r="A196" s="13"/>
      <c r="B196" s="232"/>
      <c r="C196" s="233"/>
      <c r="D196" s="234" t="s">
        <v>218</v>
      </c>
      <c r="E196" s="235" t="s">
        <v>19</v>
      </c>
      <c r="F196" s="236" t="s">
        <v>334</v>
      </c>
      <c r="G196" s="233"/>
      <c r="H196" s="237">
        <v>17.16</v>
      </c>
      <c r="I196" s="238"/>
      <c r="J196" s="233"/>
      <c r="K196" s="233"/>
      <c r="L196" s="239"/>
      <c r="M196" s="240"/>
      <c r="N196" s="241"/>
      <c r="O196" s="241"/>
      <c r="P196" s="241"/>
      <c r="Q196" s="241"/>
      <c r="R196" s="241"/>
      <c r="S196" s="241"/>
      <c r="T196" s="242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3" t="s">
        <v>218</v>
      </c>
      <c r="AU196" s="243" t="s">
        <v>82</v>
      </c>
      <c r="AV196" s="13" t="s">
        <v>82</v>
      </c>
      <c r="AW196" s="13" t="s">
        <v>35</v>
      </c>
      <c r="AX196" s="13" t="s">
        <v>73</v>
      </c>
      <c r="AY196" s="243" t="s">
        <v>198</v>
      </c>
    </row>
    <row r="197" s="14" customFormat="1">
      <c r="A197" s="14"/>
      <c r="B197" s="244"/>
      <c r="C197" s="245"/>
      <c r="D197" s="234" t="s">
        <v>218</v>
      </c>
      <c r="E197" s="246" t="s">
        <v>19</v>
      </c>
      <c r="F197" s="247" t="s">
        <v>233</v>
      </c>
      <c r="G197" s="245"/>
      <c r="H197" s="248">
        <v>45.747</v>
      </c>
      <c r="I197" s="249"/>
      <c r="J197" s="245"/>
      <c r="K197" s="245"/>
      <c r="L197" s="250"/>
      <c r="M197" s="251"/>
      <c r="N197" s="252"/>
      <c r="O197" s="252"/>
      <c r="P197" s="252"/>
      <c r="Q197" s="252"/>
      <c r="R197" s="252"/>
      <c r="S197" s="252"/>
      <c r="T197" s="253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54" t="s">
        <v>218</v>
      </c>
      <c r="AU197" s="254" t="s">
        <v>82</v>
      </c>
      <c r="AV197" s="14" t="s">
        <v>205</v>
      </c>
      <c r="AW197" s="14" t="s">
        <v>35</v>
      </c>
      <c r="AX197" s="14" t="s">
        <v>80</v>
      </c>
      <c r="AY197" s="254" t="s">
        <v>198</v>
      </c>
    </row>
    <row r="198" s="2" customFormat="1" ht="33" customHeight="1">
      <c r="A198" s="40"/>
      <c r="B198" s="41"/>
      <c r="C198" s="214" t="s">
        <v>7</v>
      </c>
      <c r="D198" s="214" t="s">
        <v>200</v>
      </c>
      <c r="E198" s="215" t="s">
        <v>335</v>
      </c>
      <c r="F198" s="216" t="s">
        <v>336</v>
      </c>
      <c r="G198" s="217" t="s">
        <v>227</v>
      </c>
      <c r="H198" s="218">
        <v>54.465000000000003</v>
      </c>
      <c r="I198" s="219"/>
      <c r="J198" s="220">
        <f>ROUND(I198*H198,2)</f>
        <v>0</v>
      </c>
      <c r="K198" s="216" t="s">
        <v>204</v>
      </c>
      <c r="L198" s="46"/>
      <c r="M198" s="221" t="s">
        <v>19</v>
      </c>
      <c r="N198" s="222" t="s">
        <v>44</v>
      </c>
      <c r="O198" s="86"/>
      <c r="P198" s="223">
        <f>O198*H198</f>
        <v>0</v>
      </c>
      <c r="Q198" s="223">
        <v>2.5018722040000001</v>
      </c>
      <c r="R198" s="223">
        <f>Q198*H198</f>
        <v>136.26446959086002</v>
      </c>
      <c r="S198" s="223">
        <v>0</v>
      </c>
      <c r="T198" s="224">
        <f>S198*H198</f>
        <v>0</v>
      </c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R198" s="225" t="s">
        <v>205</v>
      </c>
      <c r="AT198" s="225" t="s">
        <v>200</v>
      </c>
      <c r="AU198" s="225" t="s">
        <v>82</v>
      </c>
      <c r="AY198" s="19" t="s">
        <v>198</v>
      </c>
      <c r="BE198" s="226">
        <f>IF(N198="základní",J198,0)</f>
        <v>0</v>
      </c>
      <c r="BF198" s="226">
        <f>IF(N198="snížená",J198,0)</f>
        <v>0</v>
      </c>
      <c r="BG198" s="226">
        <f>IF(N198="zákl. přenesená",J198,0)</f>
        <v>0</v>
      </c>
      <c r="BH198" s="226">
        <f>IF(N198="sníž. přenesená",J198,0)</f>
        <v>0</v>
      </c>
      <c r="BI198" s="226">
        <f>IF(N198="nulová",J198,0)</f>
        <v>0</v>
      </c>
      <c r="BJ198" s="19" t="s">
        <v>80</v>
      </c>
      <c r="BK198" s="226">
        <f>ROUND(I198*H198,2)</f>
        <v>0</v>
      </c>
      <c r="BL198" s="19" t="s">
        <v>205</v>
      </c>
      <c r="BM198" s="225" t="s">
        <v>337</v>
      </c>
    </row>
    <row r="199" s="2" customFormat="1">
      <c r="A199" s="40"/>
      <c r="B199" s="41"/>
      <c r="C199" s="42"/>
      <c r="D199" s="227" t="s">
        <v>207</v>
      </c>
      <c r="E199" s="42"/>
      <c r="F199" s="228" t="s">
        <v>338</v>
      </c>
      <c r="G199" s="42"/>
      <c r="H199" s="42"/>
      <c r="I199" s="229"/>
      <c r="J199" s="42"/>
      <c r="K199" s="42"/>
      <c r="L199" s="46"/>
      <c r="M199" s="230"/>
      <c r="N199" s="231"/>
      <c r="O199" s="86"/>
      <c r="P199" s="86"/>
      <c r="Q199" s="86"/>
      <c r="R199" s="86"/>
      <c r="S199" s="86"/>
      <c r="T199" s="87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T199" s="19" t="s">
        <v>207</v>
      </c>
      <c r="AU199" s="19" t="s">
        <v>82</v>
      </c>
    </row>
    <row r="200" s="13" customFormat="1">
      <c r="A200" s="13"/>
      <c r="B200" s="232"/>
      <c r="C200" s="233"/>
      <c r="D200" s="234" t="s">
        <v>218</v>
      </c>
      <c r="E200" s="235" t="s">
        <v>19</v>
      </c>
      <c r="F200" s="236" t="s">
        <v>339</v>
      </c>
      <c r="G200" s="233"/>
      <c r="H200" s="237">
        <v>50.872</v>
      </c>
      <c r="I200" s="238"/>
      <c r="J200" s="233"/>
      <c r="K200" s="233"/>
      <c r="L200" s="239"/>
      <c r="M200" s="240"/>
      <c r="N200" s="241"/>
      <c r="O200" s="241"/>
      <c r="P200" s="241"/>
      <c r="Q200" s="241"/>
      <c r="R200" s="241"/>
      <c r="S200" s="241"/>
      <c r="T200" s="242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3" t="s">
        <v>218</v>
      </c>
      <c r="AU200" s="243" t="s">
        <v>82</v>
      </c>
      <c r="AV200" s="13" t="s">
        <v>82</v>
      </c>
      <c r="AW200" s="13" t="s">
        <v>35</v>
      </c>
      <c r="AX200" s="13" t="s">
        <v>73</v>
      </c>
      <c r="AY200" s="243" t="s">
        <v>198</v>
      </c>
    </row>
    <row r="201" s="13" customFormat="1">
      <c r="A201" s="13"/>
      <c r="B201" s="232"/>
      <c r="C201" s="233"/>
      <c r="D201" s="234" t="s">
        <v>218</v>
      </c>
      <c r="E201" s="235" t="s">
        <v>19</v>
      </c>
      <c r="F201" s="236" t="s">
        <v>340</v>
      </c>
      <c r="G201" s="233"/>
      <c r="H201" s="237">
        <v>3.593</v>
      </c>
      <c r="I201" s="238"/>
      <c r="J201" s="233"/>
      <c r="K201" s="233"/>
      <c r="L201" s="239"/>
      <c r="M201" s="240"/>
      <c r="N201" s="241"/>
      <c r="O201" s="241"/>
      <c r="P201" s="241"/>
      <c r="Q201" s="241"/>
      <c r="R201" s="241"/>
      <c r="S201" s="241"/>
      <c r="T201" s="24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3" t="s">
        <v>218</v>
      </c>
      <c r="AU201" s="243" t="s">
        <v>82</v>
      </c>
      <c r="AV201" s="13" t="s">
        <v>82</v>
      </c>
      <c r="AW201" s="13" t="s">
        <v>35</v>
      </c>
      <c r="AX201" s="13" t="s">
        <v>73</v>
      </c>
      <c r="AY201" s="243" t="s">
        <v>198</v>
      </c>
    </row>
    <row r="202" s="14" customFormat="1">
      <c r="A202" s="14"/>
      <c r="B202" s="244"/>
      <c r="C202" s="245"/>
      <c r="D202" s="234" t="s">
        <v>218</v>
      </c>
      <c r="E202" s="246" t="s">
        <v>19</v>
      </c>
      <c r="F202" s="247" t="s">
        <v>233</v>
      </c>
      <c r="G202" s="245"/>
      <c r="H202" s="248">
        <v>54.465000000000003</v>
      </c>
      <c r="I202" s="249"/>
      <c r="J202" s="245"/>
      <c r="K202" s="245"/>
      <c r="L202" s="250"/>
      <c r="M202" s="251"/>
      <c r="N202" s="252"/>
      <c r="O202" s="252"/>
      <c r="P202" s="252"/>
      <c r="Q202" s="252"/>
      <c r="R202" s="252"/>
      <c r="S202" s="252"/>
      <c r="T202" s="253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54" t="s">
        <v>218</v>
      </c>
      <c r="AU202" s="254" t="s">
        <v>82</v>
      </c>
      <c r="AV202" s="14" t="s">
        <v>205</v>
      </c>
      <c r="AW202" s="14" t="s">
        <v>35</v>
      </c>
      <c r="AX202" s="14" t="s">
        <v>80</v>
      </c>
      <c r="AY202" s="254" t="s">
        <v>198</v>
      </c>
    </row>
    <row r="203" s="2" customFormat="1" ht="16.5" customHeight="1">
      <c r="A203" s="40"/>
      <c r="B203" s="41"/>
      <c r="C203" s="214" t="s">
        <v>341</v>
      </c>
      <c r="D203" s="214" t="s">
        <v>200</v>
      </c>
      <c r="E203" s="215" t="s">
        <v>342</v>
      </c>
      <c r="F203" s="216" t="s">
        <v>343</v>
      </c>
      <c r="G203" s="217" t="s">
        <v>203</v>
      </c>
      <c r="H203" s="218">
        <v>15.778000000000001</v>
      </c>
      <c r="I203" s="219"/>
      <c r="J203" s="220">
        <f>ROUND(I203*H203,2)</f>
        <v>0</v>
      </c>
      <c r="K203" s="216" t="s">
        <v>204</v>
      </c>
      <c r="L203" s="46"/>
      <c r="M203" s="221" t="s">
        <v>19</v>
      </c>
      <c r="N203" s="222" t="s">
        <v>44</v>
      </c>
      <c r="O203" s="86"/>
      <c r="P203" s="223">
        <f>O203*H203</f>
        <v>0</v>
      </c>
      <c r="Q203" s="223">
        <v>0.002944</v>
      </c>
      <c r="R203" s="223">
        <f>Q203*H203</f>
        <v>0.046450432</v>
      </c>
      <c r="S203" s="223">
        <v>0</v>
      </c>
      <c r="T203" s="224">
        <f>S203*H203</f>
        <v>0</v>
      </c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R203" s="225" t="s">
        <v>205</v>
      </c>
      <c r="AT203" s="225" t="s">
        <v>200</v>
      </c>
      <c r="AU203" s="225" t="s">
        <v>82</v>
      </c>
      <c r="AY203" s="19" t="s">
        <v>198</v>
      </c>
      <c r="BE203" s="226">
        <f>IF(N203="základní",J203,0)</f>
        <v>0</v>
      </c>
      <c r="BF203" s="226">
        <f>IF(N203="snížená",J203,0)</f>
        <v>0</v>
      </c>
      <c r="BG203" s="226">
        <f>IF(N203="zákl. přenesená",J203,0)</f>
        <v>0</v>
      </c>
      <c r="BH203" s="226">
        <f>IF(N203="sníž. přenesená",J203,0)</f>
        <v>0</v>
      </c>
      <c r="BI203" s="226">
        <f>IF(N203="nulová",J203,0)</f>
        <v>0</v>
      </c>
      <c r="BJ203" s="19" t="s">
        <v>80</v>
      </c>
      <c r="BK203" s="226">
        <f>ROUND(I203*H203,2)</f>
        <v>0</v>
      </c>
      <c r="BL203" s="19" t="s">
        <v>205</v>
      </c>
      <c r="BM203" s="225" t="s">
        <v>344</v>
      </c>
    </row>
    <row r="204" s="2" customFormat="1">
      <c r="A204" s="40"/>
      <c r="B204" s="41"/>
      <c r="C204" s="42"/>
      <c r="D204" s="227" t="s">
        <v>207</v>
      </c>
      <c r="E204" s="42"/>
      <c r="F204" s="228" t="s">
        <v>345</v>
      </c>
      <c r="G204" s="42"/>
      <c r="H204" s="42"/>
      <c r="I204" s="229"/>
      <c r="J204" s="42"/>
      <c r="K204" s="42"/>
      <c r="L204" s="46"/>
      <c r="M204" s="230"/>
      <c r="N204" s="231"/>
      <c r="O204" s="86"/>
      <c r="P204" s="86"/>
      <c r="Q204" s="86"/>
      <c r="R204" s="86"/>
      <c r="S204" s="86"/>
      <c r="T204" s="87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T204" s="19" t="s">
        <v>207</v>
      </c>
      <c r="AU204" s="19" t="s">
        <v>82</v>
      </c>
    </row>
    <row r="205" s="13" customFormat="1">
      <c r="A205" s="13"/>
      <c r="B205" s="232"/>
      <c r="C205" s="233"/>
      <c r="D205" s="234" t="s">
        <v>218</v>
      </c>
      <c r="E205" s="235" t="s">
        <v>19</v>
      </c>
      <c r="F205" s="236" t="s">
        <v>346</v>
      </c>
      <c r="G205" s="233"/>
      <c r="H205" s="237">
        <v>15.778000000000001</v>
      </c>
      <c r="I205" s="238"/>
      <c r="J205" s="233"/>
      <c r="K205" s="233"/>
      <c r="L205" s="239"/>
      <c r="M205" s="240"/>
      <c r="N205" s="241"/>
      <c r="O205" s="241"/>
      <c r="P205" s="241"/>
      <c r="Q205" s="241"/>
      <c r="R205" s="241"/>
      <c r="S205" s="241"/>
      <c r="T205" s="242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3" t="s">
        <v>218</v>
      </c>
      <c r="AU205" s="243" t="s">
        <v>82</v>
      </c>
      <c r="AV205" s="13" t="s">
        <v>82</v>
      </c>
      <c r="AW205" s="13" t="s">
        <v>35</v>
      </c>
      <c r="AX205" s="13" t="s">
        <v>80</v>
      </c>
      <c r="AY205" s="243" t="s">
        <v>198</v>
      </c>
    </row>
    <row r="206" s="2" customFormat="1" ht="16.5" customHeight="1">
      <c r="A206" s="40"/>
      <c r="B206" s="41"/>
      <c r="C206" s="214" t="s">
        <v>347</v>
      </c>
      <c r="D206" s="214" t="s">
        <v>200</v>
      </c>
      <c r="E206" s="215" t="s">
        <v>348</v>
      </c>
      <c r="F206" s="216" t="s">
        <v>349</v>
      </c>
      <c r="G206" s="217" t="s">
        <v>203</v>
      </c>
      <c r="H206" s="218">
        <v>15.778000000000001</v>
      </c>
      <c r="I206" s="219"/>
      <c r="J206" s="220">
        <f>ROUND(I206*H206,2)</f>
        <v>0</v>
      </c>
      <c r="K206" s="216" t="s">
        <v>204</v>
      </c>
      <c r="L206" s="46"/>
      <c r="M206" s="221" t="s">
        <v>19</v>
      </c>
      <c r="N206" s="222" t="s">
        <v>44</v>
      </c>
      <c r="O206" s="86"/>
      <c r="P206" s="223">
        <f>O206*H206</f>
        <v>0</v>
      </c>
      <c r="Q206" s="223">
        <v>0</v>
      </c>
      <c r="R206" s="223">
        <f>Q206*H206</f>
        <v>0</v>
      </c>
      <c r="S206" s="223">
        <v>0</v>
      </c>
      <c r="T206" s="224">
        <f>S206*H206</f>
        <v>0</v>
      </c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R206" s="225" t="s">
        <v>205</v>
      </c>
      <c r="AT206" s="225" t="s">
        <v>200</v>
      </c>
      <c r="AU206" s="225" t="s">
        <v>82</v>
      </c>
      <c r="AY206" s="19" t="s">
        <v>198</v>
      </c>
      <c r="BE206" s="226">
        <f>IF(N206="základní",J206,0)</f>
        <v>0</v>
      </c>
      <c r="BF206" s="226">
        <f>IF(N206="snížená",J206,0)</f>
        <v>0</v>
      </c>
      <c r="BG206" s="226">
        <f>IF(N206="zákl. přenesená",J206,0)</f>
        <v>0</v>
      </c>
      <c r="BH206" s="226">
        <f>IF(N206="sníž. přenesená",J206,0)</f>
        <v>0</v>
      </c>
      <c r="BI206" s="226">
        <f>IF(N206="nulová",J206,0)</f>
        <v>0</v>
      </c>
      <c r="BJ206" s="19" t="s">
        <v>80</v>
      </c>
      <c r="BK206" s="226">
        <f>ROUND(I206*H206,2)</f>
        <v>0</v>
      </c>
      <c r="BL206" s="19" t="s">
        <v>205</v>
      </c>
      <c r="BM206" s="225" t="s">
        <v>350</v>
      </c>
    </row>
    <row r="207" s="2" customFormat="1">
      <c r="A207" s="40"/>
      <c r="B207" s="41"/>
      <c r="C207" s="42"/>
      <c r="D207" s="227" t="s">
        <v>207</v>
      </c>
      <c r="E207" s="42"/>
      <c r="F207" s="228" t="s">
        <v>351</v>
      </c>
      <c r="G207" s="42"/>
      <c r="H207" s="42"/>
      <c r="I207" s="229"/>
      <c r="J207" s="42"/>
      <c r="K207" s="42"/>
      <c r="L207" s="46"/>
      <c r="M207" s="230"/>
      <c r="N207" s="231"/>
      <c r="O207" s="86"/>
      <c r="P207" s="86"/>
      <c r="Q207" s="86"/>
      <c r="R207" s="86"/>
      <c r="S207" s="86"/>
      <c r="T207" s="87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T207" s="19" t="s">
        <v>207</v>
      </c>
      <c r="AU207" s="19" t="s">
        <v>82</v>
      </c>
    </row>
    <row r="208" s="2" customFormat="1" ht="24.15" customHeight="1">
      <c r="A208" s="40"/>
      <c r="B208" s="41"/>
      <c r="C208" s="214" t="s">
        <v>352</v>
      </c>
      <c r="D208" s="214" t="s">
        <v>200</v>
      </c>
      <c r="E208" s="215" t="s">
        <v>353</v>
      </c>
      <c r="F208" s="216" t="s">
        <v>354</v>
      </c>
      <c r="G208" s="217" t="s">
        <v>246</v>
      </c>
      <c r="H208" s="218">
        <v>11.641</v>
      </c>
      <c r="I208" s="219"/>
      <c r="J208" s="220">
        <f>ROUND(I208*H208,2)</f>
        <v>0</v>
      </c>
      <c r="K208" s="216" t="s">
        <v>204</v>
      </c>
      <c r="L208" s="46"/>
      <c r="M208" s="221" t="s">
        <v>19</v>
      </c>
      <c r="N208" s="222" t="s">
        <v>44</v>
      </c>
      <c r="O208" s="86"/>
      <c r="P208" s="223">
        <f>O208*H208</f>
        <v>0</v>
      </c>
      <c r="Q208" s="223">
        <v>1.0627727797</v>
      </c>
      <c r="R208" s="223">
        <f>Q208*H208</f>
        <v>12.371737928487699</v>
      </c>
      <c r="S208" s="223">
        <v>0</v>
      </c>
      <c r="T208" s="224">
        <f>S208*H208</f>
        <v>0</v>
      </c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R208" s="225" t="s">
        <v>205</v>
      </c>
      <c r="AT208" s="225" t="s">
        <v>200</v>
      </c>
      <c r="AU208" s="225" t="s">
        <v>82</v>
      </c>
      <c r="AY208" s="19" t="s">
        <v>198</v>
      </c>
      <c r="BE208" s="226">
        <f>IF(N208="základní",J208,0)</f>
        <v>0</v>
      </c>
      <c r="BF208" s="226">
        <f>IF(N208="snížená",J208,0)</f>
        <v>0</v>
      </c>
      <c r="BG208" s="226">
        <f>IF(N208="zákl. přenesená",J208,0)</f>
        <v>0</v>
      </c>
      <c r="BH208" s="226">
        <f>IF(N208="sníž. přenesená",J208,0)</f>
        <v>0</v>
      </c>
      <c r="BI208" s="226">
        <f>IF(N208="nulová",J208,0)</f>
        <v>0</v>
      </c>
      <c r="BJ208" s="19" t="s">
        <v>80</v>
      </c>
      <c r="BK208" s="226">
        <f>ROUND(I208*H208,2)</f>
        <v>0</v>
      </c>
      <c r="BL208" s="19" t="s">
        <v>205</v>
      </c>
      <c r="BM208" s="225" t="s">
        <v>355</v>
      </c>
    </row>
    <row r="209" s="2" customFormat="1">
      <c r="A209" s="40"/>
      <c r="B209" s="41"/>
      <c r="C209" s="42"/>
      <c r="D209" s="227" t="s">
        <v>207</v>
      </c>
      <c r="E209" s="42"/>
      <c r="F209" s="228" t="s">
        <v>356</v>
      </c>
      <c r="G209" s="42"/>
      <c r="H209" s="42"/>
      <c r="I209" s="229"/>
      <c r="J209" s="42"/>
      <c r="K209" s="42"/>
      <c r="L209" s="46"/>
      <c r="M209" s="230"/>
      <c r="N209" s="231"/>
      <c r="O209" s="86"/>
      <c r="P209" s="86"/>
      <c r="Q209" s="86"/>
      <c r="R209" s="86"/>
      <c r="S209" s="86"/>
      <c r="T209" s="87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T209" s="19" t="s">
        <v>207</v>
      </c>
      <c r="AU209" s="19" t="s">
        <v>82</v>
      </c>
    </row>
    <row r="210" s="13" customFormat="1">
      <c r="A210" s="13"/>
      <c r="B210" s="232"/>
      <c r="C210" s="233"/>
      <c r="D210" s="234" t="s">
        <v>218</v>
      </c>
      <c r="E210" s="235" t="s">
        <v>19</v>
      </c>
      <c r="F210" s="236" t="s">
        <v>357</v>
      </c>
      <c r="G210" s="233"/>
      <c r="H210" s="237">
        <v>11.641</v>
      </c>
      <c r="I210" s="238"/>
      <c r="J210" s="233"/>
      <c r="K210" s="233"/>
      <c r="L210" s="239"/>
      <c r="M210" s="240"/>
      <c r="N210" s="241"/>
      <c r="O210" s="241"/>
      <c r="P210" s="241"/>
      <c r="Q210" s="241"/>
      <c r="R210" s="241"/>
      <c r="S210" s="241"/>
      <c r="T210" s="24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3" t="s">
        <v>218</v>
      </c>
      <c r="AU210" s="243" t="s">
        <v>82</v>
      </c>
      <c r="AV210" s="13" t="s">
        <v>82</v>
      </c>
      <c r="AW210" s="13" t="s">
        <v>35</v>
      </c>
      <c r="AX210" s="13" t="s">
        <v>80</v>
      </c>
      <c r="AY210" s="243" t="s">
        <v>198</v>
      </c>
    </row>
    <row r="211" s="2" customFormat="1" ht="33" customHeight="1">
      <c r="A211" s="40"/>
      <c r="B211" s="41"/>
      <c r="C211" s="214" t="s">
        <v>358</v>
      </c>
      <c r="D211" s="214" t="s">
        <v>200</v>
      </c>
      <c r="E211" s="215" t="s">
        <v>359</v>
      </c>
      <c r="F211" s="216" t="s">
        <v>360</v>
      </c>
      <c r="G211" s="217" t="s">
        <v>227</v>
      </c>
      <c r="H211" s="218">
        <v>76.584000000000003</v>
      </c>
      <c r="I211" s="219"/>
      <c r="J211" s="220">
        <f>ROUND(I211*H211,2)</f>
        <v>0</v>
      </c>
      <c r="K211" s="216" t="s">
        <v>204</v>
      </c>
      <c r="L211" s="46"/>
      <c r="M211" s="221" t="s">
        <v>19</v>
      </c>
      <c r="N211" s="222" t="s">
        <v>44</v>
      </c>
      <c r="O211" s="86"/>
      <c r="P211" s="223">
        <f>O211*H211</f>
        <v>0</v>
      </c>
      <c r="Q211" s="223">
        <v>2.5018722040000001</v>
      </c>
      <c r="R211" s="223">
        <f>Q211*H211</f>
        <v>191.60338087113601</v>
      </c>
      <c r="S211" s="223">
        <v>0</v>
      </c>
      <c r="T211" s="224">
        <f>S211*H211</f>
        <v>0</v>
      </c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R211" s="225" t="s">
        <v>205</v>
      </c>
      <c r="AT211" s="225" t="s">
        <v>200</v>
      </c>
      <c r="AU211" s="225" t="s">
        <v>82</v>
      </c>
      <c r="AY211" s="19" t="s">
        <v>198</v>
      </c>
      <c r="BE211" s="226">
        <f>IF(N211="základní",J211,0)</f>
        <v>0</v>
      </c>
      <c r="BF211" s="226">
        <f>IF(N211="snížená",J211,0)</f>
        <v>0</v>
      </c>
      <c r="BG211" s="226">
        <f>IF(N211="zákl. přenesená",J211,0)</f>
        <v>0</v>
      </c>
      <c r="BH211" s="226">
        <f>IF(N211="sníž. přenesená",J211,0)</f>
        <v>0</v>
      </c>
      <c r="BI211" s="226">
        <f>IF(N211="nulová",J211,0)</f>
        <v>0</v>
      </c>
      <c r="BJ211" s="19" t="s">
        <v>80</v>
      </c>
      <c r="BK211" s="226">
        <f>ROUND(I211*H211,2)</f>
        <v>0</v>
      </c>
      <c r="BL211" s="19" t="s">
        <v>205</v>
      </c>
      <c r="BM211" s="225" t="s">
        <v>361</v>
      </c>
    </row>
    <row r="212" s="2" customFormat="1">
      <c r="A212" s="40"/>
      <c r="B212" s="41"/>
      <c r="C212" s="42"/>
      <c r="D212" s="227" t="s">
        <v>207</v>
      </c>
      <c r="E212" s="42"/>
      <c r="F212" s="228" t="s">
        <v>362</v>
      </c>
      <c r="G212" s="42"/>
      <c r="H212" s="42"/>
      <c r="I212" s="229"/>
      <c r="J212" s="42"/>
      <c r="K212" s="42"/>
      <c r="L212" s="46"/>
      <c r="M212" s="230"/>
      <c r="N212" s="231"/>
      <c r="O212" s="86"/>
      <c r="P212" s="86"/>
      <c r="Q212" s="86"/>
      <c r="R212" s="86"/>
      <c r="S212" s="86"/>
      <c r="T212" s="87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T212" s="19" t="s">
        <v>207</v>
      </c>
      <c r="AU212" s="19" t="s">
        <v>82</v>
      </c>
    </row>
    <row r="213" s="13" customFormat="1">
      <c r="A213" s="13"/>
      <c r="B213" s="232"/>
      <c r="C213" s="233"/>
      <c r="D213" s="234" t="s">
        <v>218</v>
      </c>
      <c r="E213" s="235" t="s">
        <v>19</v>
      </c>
      <c r="F213" s="236" t="s">
        <v>363</v>
      </c>
      <c r="G213" s="233"/>
      <c r="H213" s="237">
        <v>57.816000000000002</v>
      </c>
      <c r="I213" s="238"/>
      <c r="J213" s="233"/>
      <c r="K213" s="233"/>
      <c r="L213" s="239"/>
      <c r="M213" s="240"/>
      <c r="N213" s="241"/>
      <c r="O213" s="241"/>
      <c r="P213" s="241"/>
      <c r="Q213" s="241"/>
      <c r="R213" s="241"/>
      <c r="S213" s="241"/>
      <c r="T213" s="242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43" t="s">
        <v>218</v>
      </c>
      <c r="AU213" s="243" t="s">
        <v>82</v>
      </c>
      <c r="AV213" s="13" t="s">
        <v>82</v>
      </c>
      <c r="AW213" s="13" t="s">
        <v>35</v>
      </c>
      <c r="AX213" s="13" t="s">
        <v>73</v>
      </c>
      <c r="AY213" s="243" t="s">
        <v>198</v>
      </c>
    </row>
    <row r="214" s="13" customFormat="1">
      <c r="A214" s="13"/>
      <c r="B214" s="232"/>
      <c r="C214" s="233"/>
      <c r="D214" s="234" t="s">
        <v>218</v>
      </c>
      <c r="E214" s="235" t="s">
        <v>19</v>
      </c>
      <c r="F214" s="236" t="s">
        <v>364</v>
      </c>
      <c r="G214" s="233"/>
      <c r="H214" s="237">
        <v>18.768000000000001</v>
      </c>
      <c r="I214" s="238"/>
      <c r="J214" s="233"/>
      <c r="K214" s="233"/>
      <c r="L214" s="239"/>
      <c r="M214" s="240"/>
      <c r="N214" s="241"/>
      <c r="O214" s="241"/>
      <c r="P214" s="241"/>
      <c r="Q214" s="241"/>
      <c r="R214" s="241"/>
      <c r="S214" s="241"/>
      <c r="T214" s="242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3" t="s">
        <v>218</v>
      </c>
      <c r="AU214" s="243" t="s">
        <v>82</v>
      </c>
      <c r="AV214" s="13" t="s">
        <v>82</v>
      </c>
      <c r="AW214" s="13" t="s">
        <v>35</v>
      </c>
      <c r="AX214" s="13" t="s">
        <v>73</v>
      </c>
      <c r="AY214" s="243" t="s">
        <v>198</v>
      </c>
    </row>
    <row r="215" s="14" customFormat="1">
      <c r="A215" s="14"/>
      <c r="B215" s="244"/>
      <c r="C215" s="245"/>
      <c r="D215" s="234" t="s">
        <v>218</v>
      </c>
      <c r="E215" s="246" t="s">
        <v>19</v>
      </c>
      <c r="F215" s="247" t="s">
        <v>233</v>
      </c>
      <c r="G215" s="245"/>
      <c r="H215" s="248">
        <v>76.584000000000003</v>
      </c>
      <c r="I215" s="249"/>
      <c r="J215" s="245"/>
      <c r="K215" s="245"/>
      <c r="L215" s="250"/>
      <c r="M215" s="251"/>
      <c r="N215" s="252"/>
      <c r="O215" s="252"/>
      <c r="P215" s="252"/>
      <c r="Q215" s="252"/>
      <c r="R215" s="252"/>
      <c r="S215" s="252"/>
      <c r="T215" s="253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54" t="s">
        <v>218</v>
      </c>
      <c r="AU215" s="254" t="s">
        <v>82</v>
      </c>
      <c r="AV215" s="14" t="s">
        <v>205</v>
      </c>
      <c r="AW215" s="14" t="s">
        <v>35</v>
      </c>
      <c r="AX215" s="14" t="s">
        <v>80</v>
      </c>
      <c r="AY215" s="254" t="s">
        <v>198</v>
      </c>
    </row>
    <row r="216" s="2" customFormat="1" ht="16.5" customHeight="1">
      <c r="A216" s="40"/>
      <c r="B216" s="41"/>
      <c r="C216" s="214" t="s">
        <v>365</v>
      </c>
      <c r="D216" s="214" t="s">
        <v>200</v>
      </c>
      <c r="E216" s="215" t="s">
        <v>366</v>
      </c>
      <c r="F216" s="216" t="s">
        <v>367</v>
      </c>
      <c r="G216" s="217" t="s">
        <v>203</v>
      </c>
      <c r="H216" s="218">
        <v>60.515999999999998</v>
      </c>
      <c r="I216" s="219"/>
      <c r="J216" s="220">
        <f>ROUND(I216*H216,2)</f>
        <v>0</v>
      </c>
      <c r="K216" s="216" t="s">
        <v>204</v>
      </c>
      <c r="L216" s="46"/>
      <c r="M216" s="221" t="s">
        <v>19</v>
      </c>
      <c r="N216" s="222" t="s">
        <v>44</v>
      </c>
      <c r="O216" s="86"/>
      <c r="P216" s="223">
        <f>O216*H216</f>
        <v>0</v>
      </c>
      <c r="Q216" s="223">
        <v>0.0026919000000000001</v>
      </c>
      <c r="R216" s="223">
        <f>Q216*H216</f>
        <v>0.16290302040000002</v>
      </c>
      <c r="S216" s="223">
        <v>0</v>
      </c>
      <c r="T216" s="224">
        <f>S216*H216</f>
        <v>0</v>
      </c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R216" s="225" t="s">
        <v>205</v>
      </c>
      <c r="AT216" s="225" t="s">
        <v>200</v>
      </c>
      <c r="AU216" s="225" t="s">
        <v>82</v>
      </c>
      <c r="AY216" s="19" t="s">
        <v>198</v>
      </c>
      <c r="BE216" s="226">
        <f>IF(N216="základní",J216,0)</f>
        <v>0</v>
      </c>
      <c r="BF216" s="226">
        <f>IF(N216="snížená",J216,0)</f>
        <v>0</v>
      </c>
      <c r="BG216" s="226">
        <f>IF(N216="zákl. přenesená",J216,0)</f>
        <v>0</v>
      </c>
      <c r="BH216" s="226">
        <f>IF(N216="sníž. přenesená",J216,0)</f>
        <v>0</v>
      </c>
      <c r="BI216" s="226">
        <f>IF(N216="nulová",J216,0)</f>
        <v>0</v>
      </c>
      <c r="BJ216" s="19" t="s">
        <v>80</v>
      </c>
      <c r="BK216" s="226">
        <f>ROUND(I216*H216,2)</f>
        <v>0</v>
      </c>
      <c r="BL216" s="19" t="s">
        <v>205</v>
      </c>
      <c r="BM216" s="225" t="s">
        <v>368</v>
      </c>
    </row>
    <row r="217" s="2" customFormat="1">
      <c r="A217" s="40"/>
      <c r="B217" s="41"/>
      <c r="C217" s="42"/>
      <c r="D217" s="227" t="s">
        <v>207</v>
      </c>
      <c r="E217" s="42"/>
      <c r="F217" s="228" t="s">
        <v>369</v>
      </c>
      <c r="G217" s="42"/>
      <c r="H217" s="42"/>
      <c r="I217" s="229"/>
      <c r="J217" s="42"/>
      <c r="K217" s="42"/>
      <c r="L217" s="46"/>
      <c r="M217" s="230"/>
      <c r="N217" s="231"/>
      <c r="O217" s="86"/>
      <c r="P217" s="86"/>
      <c r="Q217" s="86"/>
      <c r="R217" s="86"/>
      <c r="S217" s="86"/>
      <c r="T217" s="87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T217" s="19" t="s">
        <v>207</v>
      </c>
      <c r="AU217" s="19" t="s">
        <v>82</v>
      </c>
    </row>
    <row r="218" s="13" customFormat="1">
      <c r="A218" s="13"/>
      <c r="B218" s="232"/>
      <c r="C218" s="233"/>
      <c r="D218" s="234" t="s">
        <v>218</v>
      </c>
      <c r="E218" s="235" t="s">
        <v>19</v>
      </c>
      <c r="F218" s="236" t="s">
        <v>370</v>
      </c>
      <c r="G218" s="233"/>
      <c r="H218" s="237">
        <v>60.515999999999998</v>
      </c>
      <c r="I218" s="238"/>
      <c r="J218" s="233"/>
      <c r="K218" s="233"/>
      <c r="L218" s="239"/>
      <c r="M218" s="240"/>
      <c r="N218" s="241"/>
      <c r="O218" s="241"/>
      <c r="P218" s="241"/>
      <c r="Q218" s="241"/>
      <c r="R218" s="241"/>
      <c r="S218" s="241"/>
      <c r="T218" s="242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43" t="s">
        <v>218</v>
      </c>
      <c r="AU218" s="243" t="s">
        <v>82</v>
      </c>
      <c r="AV218" s="13" t="s">
        <v>82</v>
      </c>
      <c r="AW218" s="13" t="s">
        <v>35</v>
      </c>
      <c r="AX218" s="13" t="s">
        <v>80</v>
      </c>
      <c r="AY218" s="243" t="s">
        <v>198</v>
      </c>
    </row>
    <row r="219" s="2" customFormat="1" ht="16.5" customHeight="1">
      <c r="A219" s="40"/>
      <c r="B219" s="41"/>
      <c r="C219" s="214" t="s">
        <v>371</v>
      </c>
      <c r="D219" s="214" t="s">
        <v>200</v>
      </c>
      <c r="E219" s="215" t="s">
        <v>372</v>
      </c>
      <c r="F219" s="216" t="s">
        <v>373</v>
      </c>
      <c r="G219" s="217" t="s">
        <v>203</v>
      </c>
      <c r="H219" s="218">
        <v>62.466000000000001</v>
      </c>
      <c r="I219" s="219"/>
      <c r="J219" s="220">
        <f>ROUND(I219*H219,2)</f>
        <v>0</v>
      </c>
      <c r="K219" s="216" t="s">
        <v>204</v>
      </c>
      <c r="L219" s="46"/>
      <c r="M219" s="221" t="s">
        <v>19</v>
      </c>
      <c r="N219" s="222" t="s">
        <v>44</v>
      </c>
      <c r="O219" s="86"/>
      <c r="P219" s="223">
        <f>O219*H219</f>
        <v>0</v>
      </c>
      <c r="Q219" s="223">
        <v>0</v>
      </c>
      <c r="R219" s="223">
        <f>Q219*H219</f>
        <v>0</v>
      </c>
      <c r="S219" s="223">
        <v>0</v>
      </c>
      <c r="T219" s="224">
        <f>S219*H219</f>
        <v>0</v>
      </c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R219" s="225" t="s">
        <v>205</v>
      </c>
      <c r="AT219" s="225" t="s">
        <v>200</v>
      </c>
      <c r="AU219" s="225" t="s">
        <v>82</v>
      </c>
      <c r="AY219" s="19" t="s">
        <v>198</v>
      </c>
      <c r="BE219" s="226">
        <f>IF(N219="základní",J219,0)</f>
        <v>0</v>
      </c>
      <c r="BF219" s="226">
        <f>IF(N219="snížená",J219,0)</f>
        <v>0</v>
      </c>
      <c r="BG219" s="226">
        <f>IF(N219="zákl. přenesená",J219,0)</f>
        <v>0</v>
      </c>
      <c r="BH219" s="226">
        <f>IF(N219="sníž. přenesená",J219,0)</f>
        <v>0</v>
      </c>
      <c r="BI219" s="226">
        <f>IF(N219="nulová",J219,0)</f>
        <v>0</v>
      </c>
      <c r="BJ219" s="19" t="s">
        <v>80</v>
      </c>
      <c r="BK219" s="226">
        <f>ROUND(I219*H219,2)</f>
        <v>0</v>
      </c>
      <c r="BL219" s="19" t="s">
        <v>205</v>
      </c>
      <c r="BM219" s="225" t="s">
        <v>374</v>
      </c>
    </row>
    <row r="220" s="2" customFormat="1">
      <c r="A220" s="40"/>
      <c r="B220" s="41"/>
      <c r="C220" s="42"/>
      <c r="D220" s="227" t="s">
        <v>207</v>
      </c>
      <c r="E220" s="42"/>
      <c r="F220" s="228" t="s">
        <v>375</v>
      </c>
      <c r="G220" s="42"/>
      <c r="H220" s="42"/>
      <c r="I220" s="229"/>
      <c r="J220" s="42"/>
      <c r="K220" s="42"/>
      <c r="L220" s="46"/>
      <c r="M220" s="230"/>
      <c r="N220" s="231"/>
      <c r="O220" s="86"/>
      <c r="P220" s="86"/>
      <c r="Q220" s="86"/>
      <c r="R220" s="86"/>
      <c r="S220" s="86"/>
      <c r="T220" s="87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T220" s="19" t="s">
        <v>207</v>
      </c>
      <c r="AU220" s="19" t="s">
        <v>82</v>
      </c>
    </row>
    <row r="221" s="2" customFormat="1" ht="24.15" customHeight="1">
      <c r="A221" s="40"/>
      <c r="B221" s="41"/>
      <c r="C221" s="214" t="s">
        <v>376</v>
      </c>
      <c r="D221" s="214" t="s">
        <v>200</v>
      </c>
      <c r="E221" s="215" t="s">
        <v>377</v>
      </c>
      <c r="F221" s="216" t="s">
        <v>378</v>
      </c>
      <c r="G221" s="217" t="s">
        <v>246</v>
      </c>
      <c r="H221" s="218">
        <v>17.768000000000001</v>
      </c>
      <c r="I221" s="219"/>
      <c r="J221" s="220">
        <f>ROUND(I221*H221,2)</f>
        <v>0</v>
      </c>
      <c r="K221" s="216" t="s">
        <v>204</v>
      </c>
      <c r="L221" s="46"/>
      <c r="M221" s="221" t="s">
        <v>19</v>
      </c>
      <c r="N221" s="222" t="s">
        <v>44</v>
      </c>
      <c r="O221" s="86"/>
      <c r="P221" s="223">
        <f>O221*H221</f>
        <v>0</v>
      </c>
      <c r="Q221" s="223">
        <v>1.0606207999999999</v>
      </c>
      <c r="R221" s="223">
        <f>Q221*H221</f>
        <v>18.845110374400001</v>
      </c>
      <c r="S221" s="223">
        <v>0</v>
      </c>
      <c r="T221" s="224">
        <f>S221*H221</f>
        <v>0</v>
      </c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R221" s="225" t="s">
        <v>205</v>
      </c>
      <c r="AT221" s="225" t="s">
        <v>200</v>
      </c>
      <c r="AU221" s="225" t="s">
        <v>82</v>
      </c>
      <c r="AY221" s="19" t="s">
        <v>198</v>
      </c>
      <c r="BE221" s="226">
        <f>IF(N221="základní",J221,0)</f>
        <v>0</v>
      </c>
      <c r="BF221" s="226">
        <f>IF(N221="snížená",J221,0)</f>
        <v>0</v>
      </c>
      <c r="BG221" s="226">
        <f>IF(N221="zákl. přenesená",J221,0)</f>
        <v>0</v>
      </c>
      <c r="BH221" s="226">
        <f>IF(N221="sníž. přenesená",J221,0)</f>
        <v>0</v>
      </c>
      <c r="BI221" s="226">
        <f>IF(N221="nulová",J221,0)</f>
        <v>0</v>
      </c>
      <c r="BJ221" s="19" t="s">
        <v>80</v>
      </c>
      <c r="BK221" s="226">
        <f>ROUND(I221*H221,2)</f>
        <v>0</v>
      </c>
      <c r="BL221" s="19" t="s">
        <v>205</v>
      </c>
      <c r="BM221" s="225" t="s">
        <v>379</v>
      </c>
    </row>
    <row r="222" s="2" customFormat="1">
      <c r="A222" s="40"/>
      <c r="B222" s="41"/>
      <c r="C222" s="42"/>
      <c r="D222" s="227" t="s">
        <v>207</v>
      </c>
      <c r="E222" s="42"/>
      <c r="F222" s="228" t="s">
        <v>380</v>
      </c>
      <c r="G222" s="42"/>
      <c r="H222" s="42"/>
      <c r="I222" s="229"/>
      <c r="J222" s="42"/>
      <c r="K222" s="42"/>
      <c r="L222" s="46"/>
      <c r="M222" s="230"/>
      <c r="N222" s="231"/>
      <c r="O222" s="86"/>
      <c r="P222" s="86"/>
      <c r="Q222" s="86"/>
      <c r="R222" s="86"/>
      <c r="S222" s="86"/>
      <c r="T222" s="87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T222" s="19" t="s">
        <v>207</v>
      </c>
      <c r="AU222" s="19" t="s">
        <v>82</v>
      </c>
    </row>
    <row r="223" s="13" customFormat="1">
      <c r="A223" s="13"/>
      <c r="B223" s="232"/>
      <c r="C223" s="233"/>
      <c r="D223" s="234" t="s">
        <v>218</v>
      </c>
      <c r="E223" s="235" t="s">
        <v>19</v>
      </c>
      <c r="F223" s="236" t="s">
        <v>381</v>
      </c>
      <c r="G223" s="233"/>
      <c r="H223" s="237">
        <v>17.768000000000001</v>
      </c>
      <c r="I223" s="238"/>
      <c r="J223" s="233"/>
      <c r="K223" s="233"/>
      <c r="L223" s="239"/>
      <c r="M223" s="240"/>
      <c r="N223" s="241"/>
      <c r="O223" s="241"/>
      <c r="P223" s="241"/>
      <c r="Q223" s="241"/>
      <c r="R223" s="241"/>
      <c r="S223" s="241"/>
      <c r="T223" s="242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43" t="s">
        <v>218</v>
      </c>
      <c r="AU223" s="243" t="s">
        <v>82</v>
      </c>
      <c r="AV223" s="13" t="s">
        <v>82</v>
      </c>
      <c r="AW223" s="13" t="s">
        <v>35</v>
      </c>
      <c r="AX223" s="13" t="s">
        <v>80</v>
      </c>
      <c r="AY223" s="243" t="s">
        <v>198</v>
      </c>
    </row>
    <row r="224" s="2" customFormat="1" ht="33" customHeight="1">
      <c r="A224" s="40"/>
      <c r="B224" s="41"/>
      <c r="C224" s="214" t="s">
        <v>382</v>
      </c>
      <c r="D224" s="214" t="s">
        <v>200</v>
      </c>
      <c r="E224" s="215" t="s">
        <v>383</v>
      </c>
      <c r="F224" s="216" t="s">
        <v>384</v>
      </c>
      <c r="G224" s="217" t="s">
        <v>227</v>
      </c>
      <c r="H224" s="218">
        <v>0.875</v>
      </c>
      <c r="I224" s="219"/>
      <c r="J224" s="220">
        <f>ROUND(I224*H224,2)</f>
        <v>0</v>
      </c>
      <c r="K224" s="216" t="s">
        <v>204</v>
      </c>
      <c r="L224" s="46"/>
      <c r="M224" s="221" t="s">
        <v>19</v>
      </c>
      <c r="N224" s="222" t="s">
        <v>44</v>
      </c>
      <c r="O224" s="86"/>
      <c r="P224" s="223">
        <f>O224*H224</f>
        <v>0</v>
      </c>
      <c r="Q224" s="223">
        <v>2.5018722040000001</v>
      </c>
      <c r="R224" s="223">
        <f>Q224*H224</f>
        <v>2.1891381784999999</v>
      </c>
      <c r="S224" s="223">
        <v>0</v>
      </c>
      <c r="T224" s="224">
        <f>S224*H224</f>
        <v>0</v>
      </c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R224" s="225" t="s">
        <v>205</v>
      </c>
      <c r="AT224" s="225" t="s">
        <v>200</v>
      </c>
      <c r="AU224" s="225" t="s">
        <v>82</v>
      </c>
      <c r="AY224" s="19" t="s">
        <v>198</v>
      </c>
      <c r="BE224" s="226">
        <f>IF(N224="základní",J224,0)</f>
        <v>0</v>
      </c>
      <c r="BF224" s="226">
        <f>IF(N224="snížená",J224,0)</f>
        <v>0</v>
      </c>
      <c r="BG224" s="226">
        <f>IF(N224="zákl. přenesená",J224,0)</f>
        <v>0</v>
      </c>
      <c r="BH224" s="226">
        <f>IF(N224="sníž. přenesená",J224,0)</f>
        <v>0</v>
      </c>
      <c r="BI224" s="226">
        <f>IF(N224="nulová",J224,0)</f>
        <v>0</v>
      </c>
      <c r="BJ224" s="19" t="s">
        <v>80</v>
      </c>
      <c r="BK224" s="226">
        <f>ROUND(I224*H224,2)</f>
        <v>0</v>
      </c>
      <c r="BL224" s="19" t="s">
        <v>205</v>
      </c>
      <c r="BM224" s="225" t="s">
        <v>385</v>
      </c>
    </row>
    <row r="225" s="2" customFormat="1">
      <c r="A225" s="40"/>
      <c r="B225" s="41"/>
      <c r="C225" s="42"/>
      <c r="D225" s="227" t="s">
        <v>207</v>
      </c>
      <c r="E225" s="42"/>
      <c r="F225" s="228" t="s">
        <v>386</v>
      </c>
      <c r="G225" s="42"/>
      <c r="H225" s="42"/>
      <c r="I225" s="229"/>
      <c r="J225" s="42"/>
      <c r="K225" s="42"/>
      <c r="L225" s="46"/>
      <c r="M225" s="230"/>
      <c r="N225" s="231"/>
      <c r="O225" s="86"/>
      <c r="P225" s="86"/>
      <c r="Q225" s="86"/>
      <c r="R225" s="86"/>
      <c r="S225" s="86"/>
      <c r="T225" s="87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T225" s="19" t="s">
        <v>207</v>
      </c>
      <c r="AU225" s="19" t="s">
        <v>82</v>
      </c>
    </row>
    <row r="226" s="13" customFormat="1">
      <c r="A226" s="13"/>
      <c r="B226" s="232"/>
      <c r="C226" s="233"/>
      <c r="D226" s="234" t="s">
        <v>218</v>
      </c>
      <c r="E226" s="235" t="s">
        <v>19</v>
      </c>
      <c r="F226" s="236" t="s">
        <v>387</v>
      </c>
      <c r="G226" s="233"/>
      <c r="H226" s="237">
        <v>0.875</v>
      </c>
      <c r="I226" s="238"/>
      <c r="J226" s="233"/>
      <c r="K226" s="233"/>
      <c r="L226" s="239"/>
      <c r="M226" s="240"/>
      <c r="N226" s="241"/>
      <c r="O226" s="241"/>
      <c r="P226" s="241"/>
      <c r="Q226" s="241"/>
      <c r="R226" s="241"/>
      <c r="S226" s="241"/>
      <c r="T226" s="242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43" t="s">
        <v>218</v>
      </c>
      <c r="AU226" s="243" t="s">
        <v>82</v>
      </c>
      <c r="AV226" s="13" t="s">
        <v>82</v>
      </c>
      <c r="AW226" s="13" t="s">
        <v>35</v>
      </c>
      <c r="AX226" s="13" t="s">
        <v>80</v>
      </c>
      <c r="AY226" s="243" t="s">
        <v>198</v>
      </c>
    </row>
    <row r="227" s="2" customFormat="1" ht="16.5" customHeight="1">
      <c r="A227" s="40"/>
      <c r="B227" s="41"/>
      <c r="C227" s="214" t="s">
        <v>388</v>
      </c>
      <c r="D227" s="214" t="s">
        <v>200</v>
      </c>
      <c r="E227" s="215" t="s">
        <v>389</v>
      </c>
      <c r="F227" s="216" t="s">
        <v>390</v>
      </c>
      <c r="G227" s="217" t="s">
        <v>203</v>
      </c>
      <c r="H227" s="218">
        <v>1.95</v>
      </c>
      <c r="I227" s="219"/>
      <c r="J227" s="220">
        <f>ROUND(I227*H227,2)</f>
        <v>0</v>
      </c>
      <c r="K227" s="216" t="s">
        <v>204</v>
      </c>
      <c r="L227" s="46"/>
      <c r="M227" s="221" t="s">
        <v>19</v>
      </c>
      <c r="N227" s="222" t="s">
        <v>44</v>
      </c>
      <c r="O227" s="86"/>
      <c r="P227" s="223">
        <f>O227*H227</f>
        <v>0</v>
      </c>
      <c r="Q227" s="223">
        <v>0.0026369000000000002</v>
      </c>
      <c r="R227" s="223">
        <f>Q227*H227</f>
        <v>0.0051419550000000001</v>
      </c>
      <c r="S227" s="223">
        <v>0</v>
      </c>
      <c r="T227" s="224">
        <f>S227*H227</f>
        <v>0</v>
      </c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R227" s="225" t="s">
        <v>205</v>
      </c>
      <c r="AT227" s="225" t="s">
        <v>200</v>
      </c>
      <c r="AU227" s="225" t="s">
        <v>82</v>
      </c>
      <c r="AY227" s="19" t="s">
        <v>198</v>
      </c>
      <c r="BE227" s="226">
        <f>IF(N227="základní",J227,0)</f>
        <v>0</v>
      </c>
      <c r="BF227" s="226">
        <f>IF(N227="snížená",J227,0)</f>
        <v>0</v>
      </c>
      <c r="BG227" s="226">
        <f>IF(N227="zákl. přenesená",J227,0)</f>
        <v>0</v>
      </c>
      <c r="BH227" s="226">
        <f>IF(N227="sníž. přenesená",J227,0)</f>
        <v>0</v>
      </c>
      <c r="BI227" s="226">
        <f>IF(N227="nulová",J227,0)</f>
        <v>0</v>
      </c>
      <c r="BJ227" s="19" t="s">
        <v>80</v>
      </c>
      <c r="BK227" s="226">
        <f>ROUND(I227*H227,2)</f>
        <v>0</v>
      </c>
      <c r="BL227" s="19" t="s">
        <v>205</v>
      </c>
      <c r="BM227" s="225" t="s">
        <v>391</v>
      </c>
    </row>
    <row r="228" s="2" customFormat="1">
      <c r="A228" s="40"/>
      <c r="B228" s="41"/>
      <c r="C228" s="42"/>
      <c r="D228" s="227" t="s">
        <v>207</v>
      </c>
      <c r="E228" s="42"/>
      <c r="F228" s="228" t="s">
        <v>392</v>
      </c>
      <c r="G228" s="42"/>
      <c r="H228" s="42"/>
      <c r="I228" s="229"/>
      <c r="J228" s="42"/>
      <c r="K228" s="42"/>
      <c r="L228" s="46"/>
      <c r="M228" s="230"/>
      <c r="N228" s="231"/>
      <c r="O228" s="86"/>
      <c r="P228" s="86"/>
      <c r="Q228" s="86"/>
      <c r="R228" s="86"/>
      <c r="S228" s="86"/>
      <c r="T228" s="87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T228" s="19" t="s">
        <v>207</v>
      </c>
      <c r="AU228" s="19" t="s">
        <v>82</v>
      </c>
    </row>
    <row r="229" s="13" customFormat="1">
      <c r="A229" s="13"/>
      <c r="B229" s="232"/>
      <c r="C229" s="233"/>
      <c r="D229" s="234" t="s">
        <v>218</v>
      </c>
      <c r="E229" s="235" t="s">
        <v>19</v>
      </c>
      <c r="F229" s="236" t="s">
        <v>393</v>
      </c>
      <c r="G229" s="233"/>
      <c r="H229" s="237">
        <v>1.95</v>
      </c>
      <c r="I229" s="238"/>
      <c r="J229" s="233"/>
      <c r="K229" s="233"/>
      <c r="L229" s="239"/>
      <c r="M229" s="240"/>
      <c r="N229" s="241"/>
      <c r="O229" s="241"/>
      <c r="P229" s="241"/>
      <c r="Q229" s="241"/>
      <c r="R229" s="241"/>
      <c r="S229" s="241"/>
      <c r="T229" s="242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43" t="s">
        <v>218</v>
      </c>
      <c r="AU229" s="243" t="s">
        <v>82</v>
      </c>
      <c r="AV229" s="13" t="s">
        <v>82</v>
      </c>
      <c r="AW229" s="13" t="s">
        <v>35</v>
      </c>
      <c r="AX229" s="13" t="s">
        <v>80</v>
      </c>
      <c r="AY229" s="243" t="s">
        <v>198</v>
      </c>
    </row>
    <row r="230" s="2" customFormat="1" ht="16.5" customHeight="1">
      <c r="A230" s="40"/>
      <c r="B230" s="41"/>
      <c r="C230" s="214" t="s">
        <v>394</v>
      </c>
      <c r="D230" s="214" t="s">
        <v>200</v>
      </c>
      <c r="E230" s="215" t="s">
        <v>395</v>
      </c>
      <c r="F230" s="216" t="s">
        <v>396</v>
      </c>
      <c r="G230" s="217" t="s">
        <v>203</v>
      </c>
      <c r="H230" s="218">
        <v>1.95</v>
      </c>
      <c r="I230" s="219"/>
      <c r="J230" s="220">
        <f>ROUND(I230*H230,2)</f>
        <v>0</v>
      </c>
      <c r="K230" s="216" t="s">
        <v>204</v>
      </c>
      <c r="L230" s="46"/>
      <c r="M230" s="221" t="s">
        <v>19</v>
      </c>
      <c r="N230" s="222" t="s">
        <v>44</v>
      </c>
      <c r="O230" s="86"/>
      <c r="P230" s="223">
        <f>O230*H230</f>
        <v>0</v>
      </c>
      <c r="Q230" s="223">
        <v>0</v>
      </c>
      <c r="R230" s="223">
        <f>Q230*H230</f>
        <v>0</v>
      </c>
      <c r="S230" s="223">
        <v>0</v>
      </c>
      <c r="T230" s="224">
        <f>S230*H230</f>
        <v>0</v>
      </c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R230" s="225" t="s">
        <v>205</v>
      </c>
      <c r="AT230" s="225" t="s">
        <v>200</v>
      </c>
      <c r="AU230" s="225" t="s">
        <v>82</v>
      </c>
      <c r="AY230" s="19" t="s">
        <v>198</v>
      </c>
      <c r="BE230" s="226">
        <f>IF(N230="základní",J230,0)</f>
        <v>0</v>
      </c>
      <c r="BF230" s="226">
        <f>IF(N230="snížená",J230,0)</f>
        <v>0</v>
      </c>
      <c r="BG230" s="226">
        <f>IF(N230="zákl. přenesená",J230,0)</f>
        <v>0</v>
      </c>
      <c r="BH230" s="226">
        <f>IF(N230="sníž. přenesená",J230,0)</f>
        <v>0</v>
      </c>
      <c r="BI230" s="226">
        <f>IF(N230="nulová",J230,0)</f>
        <v>0</v>
      </c>
      <c r="BJ230" s="19" t="s">
        <v>80</v>
      </c>
      <c r="BK230" s="226">
        <f>ROUND(I230*H230,2)</f>
        <v>0</v>
      </c>
      <c r="BL230" s="19" t="s">
        <v>205</v>
      </c>
      <c r="BM230" s="225" t="s">
        <v>397</v>
      </c>
    </row>
    <row r="231" s="2" customFormat="1">
      <c r="A231" s="40"/>
      <c r="B231" s="41"/>
      <c r="C231" s="42"/>
      <c r="D231" s="227" t="s">
        <v>207</v>
      </c>
      <c r="E231" s="42"/>
      <c r="F231" s="228" t="s">
        <v>398</v>
      </c>
      <c r="G231" s="42"/>
      <c r="H231" s="42"/>
      <c r="I231" s="229"/>
      <c r="J231" s="42"/>
      <c r="K231" s="42"/>
      <c r="L231" s="46"/>
      <c r="M231" s="230"/>
      <c r="N231" s="231"/>
      <c r="O231" s="86"/>
      <c r="P231" s="86"/>
      <c r="Q231" s="86"/>
      <c r="R231" s="86"/>
      <c r="S231" s="86"/>
      <c r="T231" s="87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T231" s="19" t="s">
        <v>207</v>
      </c>
      <c r="AU231" s="19" t="s">
        <v>82</v>
      </c>
    </row>
    <row r="232" s="2" customFormat="1" ht="24.15" customHeight="1">
      <c r="A232" s="40"/>
      <c r="B232" s="41"/>
      <c r="C232" s="214" t="s">
        <v>399</v>
      </c>
      <c r="D232" s="214" t="s">
        <v>200</v>
      </c>
      <c r="E232" s="215" t="s">
        <v>400</v>
      </c>
      <c r="F232" s="216" t="s">
        <v>401</v>
      </c>
      <c r="G232" s="217" t="s">
        <v>246</v>
      </c>
      <c r="H232" s="218">
        <v>0.52000000000000002</v>
      </c>
      <c r="I232" s="219"/>
      <c r="J232" s="220">
        <f>ROUND(I232*H232,2)</f>
        <v>0</v>
      </c>
      <c r="K232" s="216" t="s">
        <v>19</v>
      </c>
      <c r="L232" s="46"/>
      <c r="M232" s="221" t="s">
        <v>19</v>
      </c>
      <c r="N232" s="222" t="s">
        <v>44</v>
      </c>
      <c r="O232" s="86"/>
      <c r="P232" s="223">
        <f>O232*H232</f>
        <v>0</v>
      </c>
      <c r="Q232" s="223">
        <v>1.0606199999999999</v>
      </c>
      <c r="R232" s="223">
        <f>Q232*H232</f>
        <v>0.55152239999999997</v>
      </c>
      <c r="S232" s="223">
        <v>0</v>
      </c>
      <c r="T232" s="224">
        <f>S232*H232</f>
        <v>0</v>
      </c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R232" s="225" t="s">
        <v>205</v>
      </c>
      <c r="AT232" s="225" t="s">
        <v>200</v>
      </c>
      <c r="AU232" s="225" t="s">
        <v>82</v>
      </c>
      <c r="AY232" s="19" t="s">
        <v>198</v>
      </c>
      <c r="BE232" s="226">
        <f>IF(N232="základní",J232,0)</f>
        <v>0</v>
      </c>
      <c r="BF232" s="226">
        <f>IF(N232="snížená",J232,0)</f>
        <v>0</v>
      </c>
      <c r="BG232" s="226">
        <f>IF(N232="zákl. přenesená",J232,0)</f>
        <v>0</v>
      </c>
      <c r="BH232" s="226">
        <f>IF(N232="sníž. přenesená",J232,0)</f>
        <v>0</v>
      </c>
      <c r="BI232" s="226">
        <f>IF(N232="nulová",J232,0)</f>
        <v>0</v>
      </c>
      <c r="BJ232" s="19" t="s">
        <v>80</v>
      </c>
      <c r="BK232" s="226">
        <f>ROUND(I232*H232,2)</f>
        <v>0</v>
      </c>
      <c r="BL232" s="19" t="s">
        <v>205</v>
      </c>
      <c r="BM232" s="225" t="s">
        <v>402</v>
      </c>
    </row>
    <row r="233" s="13" customFormat="1">
      <c r="A233" s="13"/>
      <c r="B233" s="232"/>
      <c r="C233" s="233"/>
      <c r="D233" s="234" t="s">
        <v>218</v>
      </c>
      <c r="E233" s="235" t="s">
        <v>19</v>
      </c>
      <c r="F233" s="236" t="s">
        <v>403</v>
      </c>
      <c r="G233" s="233"/>
      <c r="H233" s="237">
        <v>0.52000000000000002</v>
      </c>
      <c r="I233" s="238"/>
      <c r="J233" s="233"/>
      <c r="K233" s="233"/>
      <c r="L233" s="239"/>
      <c r="M233" s="240"/>
      <c r="N233" s="241"/>
      <c r="O233" s="241"/>
      <c r="P233" s="241"/>
      <c r="Q233" s="241"/>
      <c r="R233" s="241"/>
      <c r="S233" s="241"/>
      <c r="T233" s="242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43" t="s">
        <v>218</v>
      </c>
      <c r="AU233" s="243" t="s">
        <v>82</v>
      </c>
      <c r="AV233" s="13" t="s">
        <v>82</v>
      </c>
      <c r="AW233" s="13" t="s">
        <v>35</v>
      </c>
      <c r="AX233" s="13" t="s">
        <v>80</v>
      </c>
      <c r="AY233" s="243" t="s">
        <v>198</v>
      </c>
    </row>
    <row r="234" s="2" customFormat="1" ht="37.8" customHeight="1">
      <c r="A234" s="40"/>
      <c r="B234" s="41"/>
      <c r="C234" s="214" t="s">
        <v>404</v>
      </c>
      <c r="D234" s="214" t="s">
        <v>200</v>
      </c>
      <c r="E234" s="215" t="s">
        <v>405</v>
      </c>
      <c r="F234" s="216" t="s">
        <v>406</v>
      </c>
      <c r="G234" s="217" t="s">
        <v>227</v>
      </c>
      <c r="H234" s="218">
        <v>9.4499999999999993</v>
      </c>
      <c r="I234" s="219"/>
      <c r="J234" s="220">
        <f>ROUND(I234*H234,2)</f>
        <v>0</v>
      </c>
      <c r="K234" s="216" t="s">
        <v>204</v>
      </c>
      <c r="L234" s="46"/>
      <c r="M234" s="221" t="s">
        <v>19</v>
      </c>
      <c r="N234" s="222" t="s">
        <v>44</v>
      </c>
      <c r="O234" s="86"/>
      <c r="P234" s="223">
        <f>O234*H234</f>
        <v>0</v>
      </c>
      <c r="Q234" s="223">
        <v>1.9302999999999999</v>
      </c>
      <c r="R234" s="223">
        <f>Q234*H234</f>
        <v>18.241334999999999</v>
      </c>
      <c r="S234" s="223">
        <v>0</v>
      </c>
      <c r="T234" s="224">
        <f>S234*H234</f>
        <v>0</v>
      </c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R234" s="225" t="s">
        <v>205</v>
      </c>
      <c r="AT234" s="225" t="s">
        <v>200</v>
      </c>
      <c r="AU234" s="225" t="s">
        <v>82</v>
      </c>
      <c r="AY234" s="19" t="s">
        <v>198</v>
      </c>
      <c r="BE234" s="226">
        <f>IF(N234="základní",J234,0)</f>
        <v>0</v>
      </c>
      <c r="BF234" s="226">
        <f>IF(N234="snížená",J234,0)</f>
        <v>0</v>
      </c>
      <c r="BG234" s="226">
        <f>IF(N234="zákl. přenesená",J234,0)</f>
        <v>0</v>
      </c>
      <c r="BH234" s="226">
        <f>IF(N234="sníž. přenesená",J234,0)</f>
        <v>0</v>
      </c>
      <c r="BI234" s="226">
        <f>IF(N234="nulová",J234,0)</f>
        <v>0</v>
      </c>
      <c r="BJ234" s="19" t="s">
        <v>80</v>
      </c>
      <c r="BK234" s="226">
        <f>ROUND(I234*H234,2)</f>
        <v>0</v>
      </c>
      <c r="BL234" s="19" t="s">
        <v>205</v>
      </c>
      <c r="BM234" s="225" t="s">
        <v>407</v>
      </c>
    </row>
    <row r="235" s="2" customFormat="1">
      <c r="A235" s="40"/>
      <c r="B235" s="41"/>
      <c r="C235" s="42"/>
      <c r="D235" s="227" t="s">
        <v>207</v>
      </c>
      <c r="E235" s="42"/>
      <c r="F235" s="228" t="s">
        <v>408</v>
      </c>
      <c r="G235" s="42"/>
      <c r="H235" s="42"/>
      <c r="I235" s="229"/>
      <c r="J235" s="42"/>
      <c r="K235" s="42"/>
      <c r="L235" s="46"/>
      <c r="M235" s="230"/>
      <c r="N235" s="231"/>
      <c r="O235" s="86"/>
      <c r="P235" s="86"/>
      <c r="Q235" s="86"/>
      <c r="R235" s="86"/>
      <c r="S235" s="86"/>
      <c r="T235" s="87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T235" s="19" t="s">
        <v>207</v>
      </c>
      <c r="AU235" s="19" t="s">
        <v>82</v>
      </c>
    </row>
    <row r="236" s="15" customFormat="1">
      <c r="A236" s="15"/>
      <c r="B236" s="265"/>
      <c r="C236" s="266"/>
      <c r="D236" s="234" t="s">
        <v>218</v>
      </c>
      <c r="E236" s="267" t="s">
        <v>19</v>
      </c>
      <c r="F236" s="268" t="s">
        <v>409</v>
      </c>
      <c r="G236" s="266"/>
      <c r="H236" s="267" t="s">
        <v>19</v>
      </c>
      <c r="I236" s="269"/>
      <c r="J236" s="266"/>
      <c r="K236" s="266"/>
      <c r="L236" s="270"/>
      <c r="M236" s="271"/>
      <c r="N236" s="272"/>
      <c r="O236" s="272"/>
      <c r="P236" s="272"/>
      <c r="Q236" s="272"/>
      <c r="R236" s="272"/>
      <c r="S236" s="272"/>
      <c r="T236" s="273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T236" s="274" t="s">
        <v>218</v>
      </c>
      <c r="AU236" s="274" t="s">
        <v>82</v>
      </c>
      <c r="AV236" s="15" t="s">
        <v>80</v>
      </c>
      <c r="AW236" s="15" t="s">
        <v>35</v>
      </c>
      <c r="AX236" s="15" t="s">
        <v>73</v>
      </c>
      <c r="AY236" s="274" t="s">
        <v>198</v>
      </c>
    </row>
    <row r="237" s="13" customFormat="1">
      <c r="A237" s="13"/>
      <c r="B237" s="232"/>
      <c r="C237" s="233"/>
      <c r="D237" s="234" t="s">
        <v>218</v>
      </c>
      <c r="E237" s="235" t="s">
        <v>19</v>
      </c>
      <c r="F237" s="236" t="s">
        <v>410</v>
      </c>
      <c r="G237" s="233"/>
      <c r="H237" s="237">
        <v>9.4499999999999993</v>
      </c>
      <c r="I237" s="238"/>
      <c r="J237" s="233"/>
      <c r="K237" s="233"/>
      <c r="L237" s="239"/>
      <c r="M237" s="240"/>
      <c r="N237" s="241"/>
      <c r="O237" s="241"/>
      <c r="P237" s="241"/>
      <c r="Q237" s="241"/>
      <c r="R237" s="241"/>
      <c r="S237" s="241"/>
      <c r="T237" s="242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43" t="s">
        <v>218</v>
      </c>
      <c r="AU237" s="243" t="s">
        <v>82</v>
      </c>
      <c r="AV237" s="13" t="s">
        <v>82</v>
      </c>
      <c r="AW237" s="13" t="s">
        <v>35</v>
      </c>
      <c r="AX237" s="13" t="s">
        <v>80</v>
      </c>
      <c r="AY237" s="243" t="s">
        <v>198</v>
      </c>
    </row>
    <row r="238" s="2" customFormat="1" ht="24.15" customHeight="1">
      <c r="A238" s="40"/>
      <c r="B238" s="41"/>
      <c r="C238" s="214" t="s">
        <v>411</v>
      </c>
      <c r="D238" s="214" t="s">
        <v>200</v>
      </c>
      <c r="E238" s="215" t="s">
        <v>412</v>
      </c>
      <c r="F238" s="216" t="s">
        <v>413</v>
      </c>
      <c r="G238" s="217" t="s">
        <v>227</v>
      </c>
      <c r="H238" s="218">
        <v>2</v>
      </c>
      <c r="I238" s="219"/>
      <c r="J238" s="220">
        <f>ROUND(I238*H238,2)</f>
        <v>0</v>
      </c>
      <c r="K238" s="216" t="s">
        <v>204</v>
      </c>
      <c r="L238" s="46"/>
      <c r="M238" s="221" t="s">
        <v>19</v>
      </c>
      <c r="N238" s="222" t="s">
        <v>44</v>
      </c>
      <c r="O238" s="86"/>
      <c r="P238" s="223">
        <f>O238*H238</f>
        <v>0</v>
      </c>
      <c r="Q238" s="223">
        <v>2.5018722040000001</v>
      </c>
      <c r="R238" s="223">
        <f>Q238*H238</f>
        <v>5.0037444080000002</v>
      </c>
      <c r="S238" s="223">
        <v>0</v>
      </c>
      <c r="T238" s="224">
        <f>S238*H238</f>
        <v>0</v>
      </c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R238" s="225" t="s">
        <v>205</v>
      </c>
      <c r="AT238" s="225" t="s">
        <v>200</v>
      </c>
      <c r="AU238" s="225" t="s">
        <v>82</v>
      </c>
      <c r="AY238" s="19" t="s">
        <v>198</v>
      </c>
      <c r="BE238" s="226">
        <f>IF(N238="základní",J238,0)</f>
        <v>0</v>
      </c>
      <c r="BF238" s="226">
        <f>IF(N238="snížená",J238,0)</f>
        <v>0</v>
      </c>
      <c r="BG238" s="226">
        <f>IF(N238="zákl. přenesená",J238,0)</f>
        <v>0</v>
      </c>
      <c r="BH238" s="226">
        <f>IF(N238="sníž. přenesená",J238,0)</f>
        <v>0</v>
      </c>
      <c r="BI238" s="226">
        <f>IF(N238="nulová",J238,0)</f>
        <v>0</v>
      </c>
      <c r="BJ238" s="19" t="s">
        <v>80</v>
      </c>
      <c r="BK238" s="226">
        <f>ROUND(I238*H238,2)</f>
        <v>0</v>
      </c>
      <c r="BL238" s="19" t="s">
        <v>205</v>
      </c>
      <c r="BM238" s="225" t="s">
        <v>414</v>
      </c>
    </row>
    <row r="239" s="2" customFormat="1">
      <c r="A239" s="40"/>
      <c r="B239" s="41"/>
      <c r="C239" s="42"/>
      <c r="D239" s="227" t="s">
        <v>207</v>
      </c>
      <c r="E239" s="42"/>
      <c r="F239" s="228" t="s">
        <v>415</v>
      </c>
      <c r="G239" s="42"/>
      <c r="H239" s="42"/>
      <c r="I239" s="229"/>
      <c r="J239" s="42"/>
      <c r="K239" s="42"/>
      <c r="L239" s="46"/>
      <c r="M239" s="230"/>
      <c r="N239" s="231"/>
      <c r="O239" s="86"/>
      <c r="P239" s="86"/>
      <c r="Q239" s="86"/>
      <c r="R239" s="86"/>
      <c r="S239" s="86"/>
      <c r="T239" s="87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T239" s="19" t="s">
        <v>207</v>
      </c>
      <c r="AU239" s="19" t="s">
        <v>82</v>
      </c>
    </row>
    <row r="240" s="13" customFormat="1">
      <c r="A240" s="13"/>
      <c r="B240" s="232"/>
      <c r="C240" s="233"/>
      <c r="D240" s="234" t="s">
        <v>218</v>
      </c>
      <c r="E240" s="235" t="s">
        <v>19</v>
      </c>
      <c r="F240" s="236" t="s">
        <v>416</v>
      </c>
      <c r="G240" s="233"/>
      <c r="H240" s="237">
        <v>2</v>
      </c>
      <c r="I240" s="238"/>
      <c r="J240" s="233"/>
      <c r="K240" s="233"/>
      <c r="L240" s="239"/>
      <c r="M240" s="240"/>
      <c r="N240" s="241"/>
      <c r="O240" s="241"/>
      <c r="P240" s="241"/>
      <c r="Q240" s="241"/>
      <c r="R240" s="241"/>
      <c r="S240" s="241"/>
      <c r="T240" s="242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43" t="s">
        <v>218</v>
      </c>
      <c r="AU240" s="243" t="s">
        <v>82</v>
      </c>
      <c r="AV240" s="13" t="s">
        <v>82</v>
      </c>
      <c r="AW240" s="13" t="s">
        <v>35</v>
      </c>
      <c r="AX240" s="13" t="s">
        <v>80</v>
      </c>
      <c r="AY240" s="243" t="s">
        <v>198</v>
      </c>
    </row>
    <row r="241" s="15" customFormat="1">
      <c r="A241" s="15"/>
      <c r="B241" s="265"/>
      <c r="C241" s="266"/>
      <c r="D241" s="234" t="s">
        <v>218</v>
      </c>
      <c r="E241" s="267" t="s">
        <v>19</v>
      </c>
      <c r="F241" s="268" t="s">
        <v>417</v>
      </c>
      <c r="G241" s="266"/>
      <c r="H241" s="267" t="s">
        <v>19</v>
      </c>
      <c r="I241" s="269"/>
      <c r="J241" s="266"/>
      <c r="K241" s="266"/>
      <c r="L241" s="270"/>
      <c r="M241" s="271"/>
      <c r="N241" s="272"/>
      <c r="O241" s="272"/>
      <c r="P241" s="272"/>
      <c r="Q241" s="272"/>
      <c r="R241" s="272"/>
      <c r="S241" s="272"/>
      <c r="T241" s="273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T241" s="274" t="s">
        <v>218</v>
      </c>
      <c r="AU241" s="274" t="s">
        <v>82</v>
      </c>
      <c r="AV241" s="15" t="s">
        <v>80</v>
      </c>
      <c r="AW241" s="15" t="s">
        <v>35</v>
      </c>
      <c r="AX241" s="15" t="s">
        <v>73</v>
      </c>
      <c r="AY241" s="274" t="s">
        <v>198</v>
      </c>
    </row>
    <row r="242" s="2" customFormat="1" ht="24.15" customHeight="1">
      <c r="A242" s="40"/>
      <c r="B242" s="41"/>
      <c r="C242" s="214" t="s">
        <v>418</v>
      </c>
      <c r="D242" s="214" t="s">
        <v>200</v>
      </c>
      <c r="E242" s="215" t="s">
        <v>419</v>
      </c>
      <c r="F242" s="216" t="s">
        <v>420</v>
      </c>
      <c r="G242" s="217" t="s">
        <v>203</v>
      </c>
      <c r="H242" s="218">
        <v>16</v>
      </c>
      <c r="I242" s="219"/>
      <c r="J242" s="220">
        <f>ROUND(I242*H242,2)</f>
        <v>0</v>
      </c>
      <c r="K242" s="216" t="s">
        <v>204</v>
      </c>
      <c r="L242" s="46"/>
      <c r="M242" s="221" t="s">
        <v>19</v>
      </c>
      <c r="N242" s="222" t="s">
        <v>44</v>
      </c>
      <c r="O242" s="86"/>
      <c r="P242" s="223">
        <f>O242*H242</f>
        <v>0</v>
      </c>
      <c r="Q242" s="223">
        <v>0.0027469</v>
      </c>
      <c r="R242" s="223">
        <f>Q242*H242</f>
        <v>0.043950400000000001</v>
      </c>
      <c r="S242" s="223">
        <v>0</v>
      </c>
      <c r="T242" s="224">
        <f>S242*H242</f>
        <v>0</v>
      </c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R242" s="225" t="s">
        <v>205</v>
      </c>
      <c r="AT242" s="225" t="s">
        <v>200</v>
      </c>
      <c r="AU242" s="225" t="s">
        <v>82</v>
      </c>
      <c r="AY242" s="19" t="s">
        <v>198</v>
      </c>
      <c r="BE242" s="226">
        <f>IF(N242="základní",J242,0)</f>
        <v>0</v>
      </c>
      <c r="BF242" s="226">
        <f>IF(N242="snížená",J242,0)</f>
        <v>0</v>
      </c>
      <c r="BG242" s="226">
        <f>IF(N242="zákl. přenesená",J242,0)</f>
        <v>0</v>
      </c>
      <c r="BH242" s="226">
        <f>IF(N242="sníž. přenesená",J242,0)</f>
        <v>0</v>
      </c>
      <c r="BI242" s="226">
        <f>IF(N242="nulová",J242,0)</f>
        <v>0</v>
      </c>
      <c r="BJ242" s="19" t="s">
        <v>80</v>
      </c>
      <c r="BK242" s="226">
        <f>ROUND(I242*H242,2)</f>
        <v>0</v>
      </c>
      <c r="BL242" s="19" t="s">
        <v>205</v>
      </c>
      <c r="BM242" s="225" t="s">
        <v>421</v>
      </c>
    </row>
    <row r="243" s="2" customFormat="1">
      <c r="A243" s="40"/>
      <c r="B243" s="41"/>
      <c r="C243" s="42"/>
      <c r="D243" s="227" t="s">
        <v>207</v>
      </c>
      <c r="E243" s="42"/>
      <c r="F243" s="228" t="s">
        <v>422</v>
      </c>
      <c r="G243" s="42"/>
      <c r="H243" s="42"/>
      <c r="I243" s="229"/>
      <c r="J243" s="42"/>
      <c r="K243" s="42"/>
      <c r="L243" s="46"/>
      <c r="M243" s="230"/>
      <c r="N243" s="231"/>
      <c r="O243" s="86"/>
      <c r="P243" s="86"/>
      <c r="Q243" s="86"/>
      <c r="R243" s="86"/>
      <c r="S243" s="86"/>
      <c r="T243" s="87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T243" s="19" t="s">
        <v>207</v>
      </c>
      <c r="AU243" s="19" t="s">
        <v>82</v>
      </c>
    </row>
    <row r="244" s="13" customFormat="1">
      <c r="A244" s="13"/>
      <c r="B244" s="232"/>
      <c r="C244" s="233"/>
      <c r="D244" s="234" t="s">
        <v>218</v>
      </c>
      <c r="E244" s="235" t="s">
        <v>19</v>
      </c>
      <c r="F244" s="236" t="s">
        <v>423</v>
      </c>
      <c r="G244" s="233"/>
      <c r="H244" s="237">
        <v>16</v>
      </c>
      <c r="I244" s="238"/>
      <c r="J244" s="233"/>
      <c r="K244" s="233"/>
      <c r="L244" s="239"/>
      <c r="M244" s="240"/>
      <c r="N244" s="241"/>
      <c r="O244" s="241"/>
      <c r="P244" s="241"/>
      <c r="Q244" s="241"/>
      <c r="R244" s="241"/>
      <c r="S244" s="241"/>
      <c r="T244" s="242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43" t="s">
        <v>218</v>
      </c>
      <c r="AU244" s="243" t="s">
        <v>82</v>
      </c>
      <c r="AV244" s="13" t="s">
        <v>82</v>
      </c>
      <c r="AW244" s="13" t="s">
        <v>35</v>
      </c>
      <c r="AX244" s="13" t="s">
        <v>80</v>
      </c>
      <c r="AY244" s="243" t="s">
        <v>198</v>
      </c>
    </row>
    <row r="245" s="2" customFormat="1" ht="24.15" customHeight="1">
      <c r="A245" s="40"/>
      <c r="B245" s="41"/>
      <c r="C245" s="214" t="s">
        <v>424</v>
      </c>
      <c r="D245" s="214" t="s">
        <v>200</v>
      </c>
      <c r="E245" s="215" t="s">
        <v>425</v>
      </c>
      <c r="F245" s="216" t="s">
        <v>426</v>
      </c>
      <c r="G245" s="217" t="s">
        <v>203</v>
      </c>
      <c r="H245" s="218">
        <v>16</v>
      </c>
      <c r="I245" s="219"/>
      <c r="J245" s="220">
        <f>ROUND(I245*H245,2)</f>
        <v>0</v>
      </c>
      <c r="K245" s="216" t="s">
        <v>204</v>
      </c>
      <c r="L245" s="46"/>
      <c r="M245" s="221" t="s">
        <v>19</v>
      </c>
      <c r="N245" s="222" t="s">
        <v>44</v>
      </c>
      <c r="O245" s="86"/>
      <c r="P245" s="223">
        <f>O245*H245</f>
        <v>0</v>
      </c>
      <c r="Q245" s="223">
        <v>0</v>
      </c>
      <c r="R245" s="223">
        <f>Q245*H245</f>
        <v>0</v>
      </c>
      <c r="S245" s="223">
        <v>0</v>
      </c>
      <c r="T245" s="224">
        <f>S245*H245</f>
        <v>0</v>
      </c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R245" s="225" t="s">
        <v>205</v>
      </c>
      <c r="AT245" s="225" t="s">
        <v>200</v>
      </c>
      <c r="AU245" s="225" t="s">
        <v>82</v>
      </c>
      <c r="AY245" s="19" t="s">
        <v>198</v>
      </c>
      <c r="BE245" s="226">
        <f>IF(N245="základní",J245,0)</f>
        <v>0</v>
      </c>
      <c r="BF245" s="226">
        <f>IF(N245="snížená",J245,0)</f>
        <v>0</v>
      </c>
      <c r="BG245" s="226">
        <f>IF(N245="zákl. přenesená",J245,0)</f>
        <v>0</v>
      </c>
      <c r="BH245" s="226">
        <f>IF(N245="sníž. přenesená",J245,0)</f>
        <v>0</v>
      </c>
      <c r="BI245" s="226">
        <f>IF(N245="nulová",J245,0)</f>
        <v>0</v>
      </c>
      <c r="BJ245" s="19" t="s">
        <v>80</v>
      </c>
      <c r="BK245" s="226">
        <f>ROUND(I245*H245,2)</f>
        <v>0</v>
      </c>
      <c r="BL245" s="19" t="s">
        <v>205</v>
      </c>
      <c r="BM245" s="225" t="s">
        <v>427</v>
      </c>
    </row>
    <row r="246" s="2" customFormat="1">
      <c r="A246" s="40"/>
      <c r="B246" s="41"/>
      <c r="C246" s="42"/>
      <c r="D246" s="227" t="s">
        <v>207</v>
      </c>
      <c r="E246" s="42"/>
      <c r="F246" s="228" t="s">
        <v>428</v>
      </c>
      <c r="G246" s="42"/>
      <c r="H246" s="42"/>
      <c r="I246" s="229"/>
      <c r="J246" s="42"/>
      <c r="K246" s="42"/>
      <c r="L246" s="46"/>
      <c r="M246" s="230"/>
      <c r="N246" s="231"/>
      <c r="O246" s="86"/>
      <c r="P246" s="86"/>
      <c r="Q246" s="86"/>
      <c r="R246" s="86"/>
      <c r="S246" s="86"/>
      <c r="T246" s="87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T246" s="19" t="s">
        <v>207</v>
      </c>
      <c r="AU246" s="19" t="s">
        <v>82</v>
      </c>
    </row>
    <row r="247" s="12" customFormat="1" ht="22.8" customHeight="1">
      <c r="A247" s="12"/>
      <c r="B247" s="198"/>
      <c r="C247" s="199"/>
      <c r="D247" s="200" t="s">
        <v>72</v>
      </c>
      <c r="E247" s="212" t="s">
        <v>213</v>
      </c>
      <c r="F247" s="212" t="s">
        <v>429</v>
      </c>
      <c r="G247" s="199"/>
      <c r="H247" s="199"/>
      <c r="I247" s="202"/>
      <c r="J247" s="213">
        <f>BK247</f>
        <v>0</v>
      </c>
      <c r="K247" s="199"/>
      <c r="L247" s="204"/>
      <c r="M247" s="205"/>
      <c r="N247" s="206"/>
      <c r="O247" s="206"/>
      <c r="P247" s="207">
        <f>SUM(P248:P426)</f>
        <v>0</v>
      </c>
      <c r="Q247" s="206"/>
      <c r="R247" s="207">
        <f>SUM(R248:R426)</f>
        <v>485.120565064</v>
      </c>
      <c r="S247" s="206"/>
      <c r="T247" s="208">
        <f>SUM(T248:T426)</f>
        <v>0</v>
      </c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R247" s="209" t="s">
        <v>80</v>
      </c>
      <c r="AT247" s="210" t="s">
        <v>72</v>
      </c>
      <c r="AU247" s="210" t="s">
        <v>80</v>
      </c>
      <c r="AY247" s="209" t="s">
        <v>198</v>
      </c>
      <c r="BK247" s="211">
        <f>SUM(BK248:BK426)</f>
        <v>0</v>
      </c>
    </row>
    <row r="248" s="2" customFormat="1" ht="37.8" customHeight="1">
      <c r="A248" s="40"/>
      <c r="B248" s="41"/>
      <c r="C248" s="214" t="s">
        <v>430</v>
      </c>
      <c r="D248" s="214" t="s">
        <v>200</v>
      </c>
      <c r="E248" s="215" t="s">
        <v>431</v>
      </c>
      <c r="F248" s="216" t="s">
        <v>432</v>
      </c>
      <c r="G248" s="217" t="s">
        <v>227</v>
      </c>
      <c r="H248" s="218">
        <v>24.928999999999998</v>
      </c>
      <c r="I248" s="219"/>
      <c r="J248" s="220">
        <f>ROUND(I248*H248,2)</f>
        <v>0</v>
      </c>
      <c r="K248" s="216" t="s">
        <v>204</v>
      </c>
      <c r="L248" s="46"/>
      <c r="M248" s="221" t="s">
        <v>19</v>
      </c>
      <c r="N248" s="222" t="s">
        <v>44</v>
      </c>
      <c r="O248" s="86"/>
      <c r="P248" s="223">
        <f>O248*H248</f>
        <v>0</v>
      </c>
      <c r="Q248" s="223">
        <v>1.8775</v>
      </c>
      <c r="R248" s="223">
        <f>Q248*H248</f>
        <v>46.804197499999994</v>
      </c>
      <c r="S248" s="223">
        <v>0</v>
      </c>
      <c r="T248" s="224">
        <f>S248*H248</f>
        <v>0</v>
      </c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R248" s="225" t="s">
        <v>205</v>
      </c>
      <c r="AT248" s="225" t="s">
        <v>200</v>
      </c>
      <c r="AU248" s="225" t="s">
        <v>82</v>
      </c>
      <c r="AY248" s="19" t="s">
        <v>198</v>
      </c>
      <c r="BE248" s="226">
        <f>IF(N248="základní",J248,0)</f>
        <v>0</v>
      </c>
      <c r="BF248" s="226">
        <f>IF(N248="snížená",J248,0)</f>
        <v>0</v>
      </c>
      <c r="BG248" s="226">
        <f>IF(N248="zákl. přenesená",J248,0)</f>
        <v>0</v>
      </c>
      <c r="BH248" s="226">
        <f>IF(N248="sníž. přenesená",J248,0)</f>
        <v>0</v>
      </c>
      <c r="BI248" s="226">
        <f>IF(N248="nulová",J248,0)</f>
        <v>0</v>
      </c>
      <c r="BJ248" s="19" t="s">
        <v>80</v>
      </c>
      <c r="BK248" s="226">
        <f>ROUND(I248*H248,2)</f>
        <v>0</v>
      </c>
      <c r="BL248" s="19" t="s">
        <v>205</v>
      </c>
      <c r="BM248" s="225" t="s">
        <v>433</v>
      </c>
    </row>
    <row r="249" s="2" customFormat="1">
      <c r="A249" s="40"/>
      <c r="B249" s="41"/>
      <c r="C249" s="42"/>
      <c r="D249" s="227" t="s">
        <v>207</v>
      </c>
      <c r="E249" s="42"/>
      <c r="F249" s="228" t="s">
        <v>434</v>
      </c>
      <c r="G249" s="42"/>
      <c r="H249" s="42"/>
      <c r="I249" s="229"/>
      <c r="J249" s="42"/>
      <c r="K249" s="42"/>
      <c r="L249" s="46"/>
      <c r="M249" s="230"/>
      <c r="N249" s="231"/>
      <c r="O249" s="86"/>
      <c r="P249" s="86"/>
      <c r="Q249" s="86"/>
      <c r="R249" s="86"/>
      <c r="S249" s="86"/>
      <c r="T249" s="87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T249" s="19" t="s">
        <v>207</v>
      </c>
      <c r="AU249" s="19" t="s">
        <v>82</v>
      </c>
    </row>
    <row r="250" s="13" customFormat="1">
      <c r="A250" s="13"/>
      <c r="B250" s="232"/>
      <c r="C250" s="233"/>
      <c r="D250" s="234" t="s">
        <v>218</v>
      </c>
      <c r="E250" s="235" t="s">
        <v>19</v>
      </c>
      <c r="F250" s="236" t="s">
        <v>435</v>
      </c>
      <c r="G250" s="233"/>
      <c r="H250" s="237">
        <v>2.9510000000000001</v>
      </c>
      <c r="I250" s="238"/>
      <c r="J250" s="233"/>
      <c r="K250" s="233"/>
      <c r="L250" s="239"/>
      <c r="M250" s="240"/>
      <c r="N250" s="241"/>
      <c r="O250" s="241"/>
      <c r="P250" s="241"/>
      <c r="Q250" s="241"/>
      <c r="R250" s="241"/>
      <c r="S250" s="241"/>
      <c r="T250" s="242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3" t="s">
        <v>218</v>
      </c>
      <c r="AU250" s="243" t="s">
        <v>82</v>
      </c>
      <c r="AV250" s="13" t="s">
        <v>82</v>
      </c>
      <c r="AW250" s="13" t="s">
        <v>35</v>
      </c>
      <c r="AX250" s="13" t="s">
        <v>73</v>
      </c>
      <c r="AY250" s="243" t="s">
        <v>198</v>
      </c>
    </row>
    <row r="251" s="13" customFormat="1">
      <c r="A251" s="13"/>
      <c r="B251" s="232"/>
      <c r="C251" s="233"/>
      <c r="D251" s="234" t="s">
        <v>218</v>
      </c>
      <c r="E251" s="235" t="s">
        <v>19</v>
      </c>
      <c r="F251" s="236" t="s">
        <v>436</v>
      </c>
      <c r="G251" s="233"/>
      <c r="H251" s="237">
        <v>10.989000000000001</v>
      </c>
      <c r="I251" s="238"/>
      <c r="J251" s="233"/>
      <c r="K251" s="233"/>
      <c r="L251" s="239"/>
      <c r="M251" s="240"/>
      <c r="N251" s="241"/>
      <c r="O251" s="241"/>
      <c r="P251" s="241"/>
      <c r="Q251" s="241"/>
      <c r="R251" s="241"/>
      <c r="S251" s="241"/>
      <c r="T251" s="242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43" t="s">
        <v>218</v>
      </c>
      <c r="AU251" s="243" t="s">
        <v>82</v>
      </c>
      <c r="AV251" s="13" t="s">
        <v>82</v>
      </c>
      <c r="AW251" s="13" t="s">
        <v>35</v>
      </c>
      <c r="AX251" s="13" t="s">
        <v>73</v>
      </c>
      <c r="AY251" s="243" t="s">
        <v>198</v>
      </c>
    </row>
    <row r="252" s="13" customFormat="1">
      <c r="A252" s="13"/>
      <c r="B252" s="232"/>
      <c r="C252" s="233"/>
      <c r="D252" s="234" t="s">
        <v>218</v>
      </c>
      <c r="E252" s="235" t="s">
        <v>19</v>
      </c>
      <c r="F252" s="236" t="s">
        <v>437</v>
      </c>
      <c r="G252" s="233"/>
      <c r="H252" s="237">
        <v>10.989000000000001</v>
      </c>
      <c r="I252" s="238"/>
      <c r="J252" s="233"/>
      <c r="K252" s="233"/>
      <c r="L252" s="239"/>
      <c r="M252" s="240"/>
      <c r="N252" s="241"/>
      <c r="O252" s="241"/>
      <c r="P252" s="241"/>
      <c r="Q252" s="241"/>
      <c r="R252" s="241"/>
      <c r="S252" s="241"/>
      <c r="T252" s="242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43" t="s">
        <v>218</v>
      </c>
      <c r="AU252" s="243" t="s">
        <v>82</v>
      </c>
      <c r="AV252" s="13" t="s">
        <v>82</v>
      </c>
      <c r="AW252" s="13" t="s">
        <v>35</v>
      </c>
      <c r="AX252" s="13" t="s">
        <v>73</v>
      </c>
      <c r="AY252" s="243" t="s">
        <v>198</v>
      </c>
    </row>
    <row r="253" s="14" customFormat="1">
      <c r="A253" s="14"/>
      <c r="B253" s="244"/>
      <c r="C253" s="245"/>
      <c r="D253" s="234" t="s">
        <v>218</v>
      </c>
      <c r="E253" s="246" t="s">
        <v>19</v>
      </c>
      <c r="F253" s="247" t="s">
        <v>233</v>
      </c>
      <c r="G253" s="245"/>
      <c r="H253" s="248">
        <v>24.928999999999998</v>
      </c>
      <c r="I253" s="249"/>
      <c r="J253" s="245"/>
      <c r="K253" s="245"/>
      <c r="L253" s="250"/>
      <c r="M253" s="251"/>
      <c r="N253" s="252"/>
      <c r="O253" s="252"/>
      <c r="P253" s="252"/>
      <c r="Q253" s="252"/>
      <c r="R253" s="252"/>
      <c r="S253" s="252"/>
      <c r="T253" s="253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54" t="s">
        <v>218</v>
      </c>
      <c r="AU253" s="254" t="s">
        <v>82</v>
      </c>
      <c r="AV253" s="14" t="s">
        <v>205</v>
      </c>
      <c r="AW253" s="14" t="s">
        <v>35</v>
      </c>
      <c r="AX253" s="14" t="s">
        <v>80</v>
      </c>
      <c r="AY253" s="254" t="s">
        <v>198</v>
      </c>
    </row>
    <row r="254" s="2" customFormat="1" ht="44.25" customHeight="1">
      <c r="A254" s="40"/>
      <c r="B254" s="41"/>
      <c r="C254" s="214" t="s">
        <v>438</v>
      </c>
      <c r="D254" s="214" t="s">
        <v>200</v>
      </c>
      <c r="E254" s="215" t="s">
        <v>439</v>
      </c>
      <c r="F254" s="216" t="s">
        <v>440</v>
      </c>
      <c r="G254" s="217" t="s">
        <v>441</v>
      </c>
      <c r="H254" s="218">
        <v>4</v>
      </c>
      <c r="I254" s="219"/>
      <c r="J254" s="220">
        <f>ROUND(I254*H254,2)</f>
        <v>0</v>
      </c>
      <c r="K254" s="216" t="s">
        <v>204</v>
      </c>
      <c r="L254" s="46"/>
      <c r="M254" s="221" t="s">
        <v>19</v>
      </c>
      <c r="N254" s="222" t="s">
        <v>44</v>
      </c>
      <c r="O254" s="86"/>
      <c r="P254" s="223">
        <f>O254*H254</f>
        <v>0</v>
      </c>
      <c r="Q254" s="223">
        <v>0.026280000000000001</v>
      </c>
      <c r="R254" s="223">
        <f>Q254*H254</f>
        <v>0.10512000000000001</v>
      </c>
      <c r="S254" s="223">
        <v>0</v>
      </c>
      <c r="T254" s="224">
        <f>S254*H254</f>
        <v>0</v>
      </c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R254" s="225" t="s">
        <v>205</v>
      </c>
      <c r="AT254" s="225" t="s">
        <v>200</v>
      </c>
      <c r="AU254" s="225" t="s">
        <v>82</v>
      </c>
      <c r="AY254" s="19" t="s">
        <v>198</v>
      </c>
      <c r="BE254" s="226">
        <f>IF(N254="základní",J254,0)</f>
        <v>0</v>
      </c>
      <c r="BF254" s="226">
        <f>IF(N254="snížená",J254,0)</f>
        <v>0</v>
      </c>
      <c r="BG254" s="226">
        <f>IF(N254="zákl. přenesená",J254,0)</f>
        <v>0</v>
      </c>
      <c r="BH254" s="226">
        <f>IF(N254="sníž. přenesená",J254,0)</f>
        <v>0</v>
      </c>
      <c r="BI254" s="226">
        <f>IF(N254="nulová",J254,0)</f>
        <v>0</v>
      </c>
      <c r="BJ254" s="19" t="s">
        <v>80</v>
      </c>
      <c r="BK254" s="226">
        <f>ROUND(I254*H254,2)</f>
        <v>0</v>
      </c>
      <c r="BL254" s="19" t="s">
        <v>205</v>
      </c>
      <c r="BM254" s="225" t="s">
        <v>442</v>
      </c>
    </row>
    <row r="255" s="2" customFormat="1">
      <c r="A255" s="40"/>
      <c r="B255" s="41"/>
      <c r="C255" s="42"/>
      <c r="D255" s="227" t="s">
        <v>207</v>
      </c>
      <c r="E255" s="42"/>
      <c r="F255" s="228" t="s">
        <v>443</v>
      </c>
      <c r="G255" s="42"/>
      <c r="H255" s="42"/>
      <c r="I255" s="229"/>
      <c r="J255" s="42"/>
      <c r="K255" s="42"/>
      <c r="L255" s="46"/>
      <c r="M255" s="230"/>
      <c r="N255" s="231"/>
      <c r="O255" s="86"/>
      <c r="P255" s="86"/>
      <c r="Q255" s="86"/>
      <c r="R255" s="86"/>
      <c r="S255" s="86"/>
      <c r="T255" s="87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T255" s="19" t="s">
        <v>207</v>
      </c>
      <c r="AU255" s="19" t="s">
        <v>82</v>
      </c>
    </row>
    <row r="256" s="13" customFormat="1">
      <c r="A256" s="13"/>
      <c r="B256" s="232"/>
      <c r="C256" s="233"/>
      <c r="D256" s="234" t="s">
        <v>218</v>
      </c>
      <c r="E256" s="235" t="s">
        <v>19</v>
      </c>
      <c r="F256" s="236" t="s">
        <v>444</v>
      </c>
      <c r="G256" s="233"/>
      <c r="H256" s="237">
        <v>4</v>
      </c>
      <c r="I256" s="238"/>
      <c r="J256" s="233"/>
      <c r="K256" s="233"/>
      <c r="L256" s="239"/>
      <c r="M256" s="240"/>
      <c r="N256" s="241"/>
      <c r="O256" s="241"/>
      <c r="P256" s="241"/>
      <c r="Q256" s="241"/>
      <c r="R256" s="241"/>
      <c r="S256" s="241"/>
      <c r="T256" s="242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43" t="s">
        <v>218</v>
      </c>
      <c r="AU256" s="243" t="s">
        <v>82</v>
      </c>
      <c r="AV256" s="13" t="s">
        <v>82</v>
      </c>
      <c r="AW256" s="13" t="s">
        <v>35</v>
      </c>
      <c r="AX256" s="13" t="s">
        <v>80</v>
      </c>
      <c r="AY256" s="243" t="s">
        <v>198</v>
      </c>
    </row>
    <row r="257" s="2" customFormat="1" ht="44.25" customHeight="1">
      <c r="A257" s="40"/>
      <c r="B257" s="41"/>
      <c r="C257" s="214" t="s">
        <v>445</v>
      </c>
      <c r="D257" s="214" t="s">
        <v>200</v>
      </c>
      <c r="E257" s="215" t="s">
        <v>446</v>
      </c>
      <c r="F257" s="216" t="s">
        <v>447</v>
      </c>
      <c r="G257" s="217" t="s">
        <v>441</v>
      </c>
      <c r="H257" s="218">
        <v>3</v>
      </c>
      <c r="I257" s="219"/>
      <c r="J257" s="220">
        <f>ROUND(I257*H257,2)</f>
        <v>0</v>
      </c>
      <c r="K257" s="216" t="s">
        <v>204</v>
      </c>
      <c r="L257" s="46"/>
      <c r="M257" s="221" t="s">
        <v>19</v>
      </c>
      <c r="N257" s="222" t="s">
        <v>44</v>
      </c>
      <c r="O257" s="86"/>
      <c r="P257" s="223">
        <f>O257*H257</f>
        <v>0</v>
      </c>
      <c r="Q257" s="223">
        <v>0.055280000000000003</v>
      </c>
      <c r="R257" s="223">
        <f>Q257*H257</f>
        <v>0.16584000000000002</v>
      </c>
      <c r="S257" s="223">
        <v>0</v>
      </c>
      <c r="T257" s="224">
        <f>S257*H257</f>
        <v>0</v>
      </c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R257" s="225" t="s">
        <v>205</v>
      </c>
      <c r="AT257" s="225" t="s">
        <v>200</v>
      </c>
      <c r="AU257" s="225" t="s">
        <v>82</v>
      </c>
      <c r="AY257" s="19" t="s">
        <v>198</v>
      </c>
      <c r="BE257" s="226">
        <f>IF(N257="základní",J257,0)</f>
        <v>0</v>
      </c>
      <c r="BF257" s="226">
        <f>IF(N257="snížená",J257,0)</f>
        <v>0</v>
      </c>
      <c r="BG257" s="226">
        <f>IF(N257="zákl. přenesená",J257,0)</f>
        <v>0</v>
      </c>
      <c r="BH257" s="226">
        <f>IF(N257="sníž. přenesená",J257,0)</f>
        <v>0</v>
      </c>
      <c r="BI257" s="226">
        <f>IF(N257="nulová",J257,0)</f>
        <v>0</v>
      </c>
      <c r="BJ257" s="19" t="s">
        <v>80</v>
      </c>
      <c r="BK257" s="226">
        <f>ROUND(I257*H257,2)</f>
        <v>0</v>
      </c>
      <c r="BL257" s="19" t="s">
        <v>205</v>
      </c>
      <c r="BM257" s="225" t="s">
        <v>448</v>
      </c>
    </row>
    <row r="258" s="2" customFormat="1">
      <c r="A258" s="40"/>
      <c r="B258" s="41"/>
      <c r="C258" s="42"/>
      <c r="D258" s="227" t="s">
        <v>207</v>
      </c>
      <c r="E258" s="42"/>
      <c r="F258" s="228" t="s">
        <v>449</v>
      </c>
      <c r="G258" s="42"/>
      <c r="H258" s="42"/>
      <c r="I258" s="229"/>
      <c r="J258" s="42"/>
      <c r="K258" s="42"/>
      <c r="L258" s="46"/>
      <c r="M258" s="230"/>
      <c r="N258" s="231"/>
      <c r="O258" s="86"/>
      <c r="P258" s="86"/>
      <c r="Q258" s="86"/>
      <c r="R258" s="86"/>
      <c r="S258" s="86"/>
      <c r="T258" s="87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T258" s="19" t="s">
        <v>207</v>
      </c>
      <c r="AU258" s="19" t="s">
        <v>82</v>
      </c>
    </row>
    <row r="259" s="13" customFormat="1">
      <c r="A259" s="13"/>
      <c r="B259" s="232"/>
      <c r="C259" s="233"/>
      <c r="D259" s="234" t="s">
        <v>218</v>
      </c>
      <c r="E259" s="235" t="s">
        <v>19</v>
      </c>
      <c r="F259" s="236" t="s">
        <v>450</v>
      </c>
      <c r="G259" s="233"/>
      <c r="H259" s="237">
        <v>3</v>
      </c>
      <c r="I259" s="238"/>
      <c r="J259" s="233"/>
      <c r="K259" s="233"/>
      <c r="L259" s="239"/>
      <c r="M259" s="240"/>
      <c r="N259" s="241"/>
      <c r="O259" s="241"/>
      <c r="P259" s="241"/>
      <c r="Q259" s="241"/>
      <c r="R259" s="241"/>
      <c r="S259" s="241"/>
      <c r="T259" s="242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43" t="s">
        <v>218</v>
      </c>
      <c r="AU259" s="243" t="s">
        <v>82</v>
      </c>
      <c r="AV259" s="13" t="s">
        <v>82</v>
      </c>
      <c r="AW259" s="13" t="s">
        <v>35</v>
      </c>
      <c r="AX259" s="13" t="s">
        <v>80</v>
      </c>
      <c r="AY259" s="243" t="s">
        <v>198</v>
      </c>
    </row>
    <row r="260" s="2" customFormat="1" ht="37.8" customHeight="1">
      <c r="A260" s="40"/>
      <c r="B260" s="41"/>
      <c r="C260" s="214" t="s">
        <v>451</v>
      </c>
      <c r="D260" s="214" t="s">
        <v>200</v>
      </c>
      <c r="E260" s="215" t="s">
        <v>452</v>
      </c>
      <c r="F260" s="216" t="s">
        <v>453</v>
      </c>
      <c r="G260" s="217" t="s">
        <v>441</v>
      </c>
      <c r="H260" s="218">
        <v>10</v>
      </c>
      <c r="I260" s="219"/>
      <c r="J260" s="220">
        <f>ROUND(I260*H260,2)</f>
        <v>0</v>
      </c>
      <c r="K260" s="216" t="s">
        <v>204</v>
      </c>
      <c r="L260" s="46"/>
      <c r="M260" s="221" t="s">
        <v>19</v>
      </c>
      <c r="N260" s="222" t="s">
        <v>44</v>
      </c>
      <c r="O260" s="86"/>
      <c r="P260" s="223">
        <f>O260*H260</f>
        <v>0</v>
      </c>
      <c r="Q260" s="223">
        <v>0.054210000000000001</v>
      </c>
      <c r="R260" s="223">
        <f>Q260*H260</f>
        <v>0.54210000000000003</v>
      </c>
      <c r="S260" s="223">
        <v>0</v>
      </c>
      <c r="T260" s="224">
        <f>S260*H260</f>
        <v>0</v>
      </c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R260" s="225" t="s">
        <v>205</v>
      </c>
      <c r="AT260" s="225" t="s">
        <v>200</v>
      </c>
      <c r="AU260" s="225" t="s">
        <v>82</v>
      </c>
      <c r="AY260" s="19" t="s">
        <v>198</v>
      </c>
      <c r="BE260" s="226">
        <f>IF(N260="základní",J260,0)</f>
        <v>0</v>
      </c>
      <c r="BF260" s="226">
        <f>IF(N260="snížená",J260,0)</f>
        <v>0</v>
      </c>
      <c r="BG260" s="226">
        <f>IF(N260="zákl. přenesená",J260,0)</f>
        <v>0</v>
      </c>
      <c r="BH260" s="226">
        <f>IF(N260="sníž. přenesená",J260,0)</f>
        <v>0</v>
      </c>
      <c r="BI260" s="226">
        <f>IF(N260="nulová",J260,0)</f>
        <v>0</v>
      </c>
      <c r="BJ260" s="19" t="s">
        <v>80</v>
      </c>
      <c r="BK260" s="226">
        <f>ROUND(I260*H260,2)</f>
        <v>0</v>
      </c>
      <c r="BL260" s="19" t="s">
        <v>205</v>
      </c>
      <c r="BM260" s="225" t="s">
        <v>454</v>
      </c>
    </row>
    <row r="261" s="2" customFormat="1">
      <c r="A261" s="40"/>
      <c r="B261" s="41"/>
      <c r="C261" s="42"/>
      <c r="D261" s="227" t="s">
        <v>207</v>
      </c>
      <c r="E261" s="42"/>
      <c r="F261" s="228" t="s">
        <v>455</v>
      </c>
      <c r="G261" s="42"/>
      <c r="H261" s="42"/>
      <c r="I261" s="229"/>
      <c r="J261" s="42"/>
      <c r="K261" s="42"/>
      <c r="L261" s="46"/>
      <c r="M261" s="230"/>
      <c r="N261" s="231"/>
      <c r="O261" s="86"/>
      <c r="P261" s="86"/>
      <c r="Q261" s="86"/>
      <c r="R261" s="86"/>
      <c r="S261" s="86"/>
      <c r="T261" s="87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T261" s="19" t="s">
        <v>207</v>
      </c>
      <c r="AU261" s="19" t="s">
        <v>82</v>
      </c>
    </row>
    <row r="262" s="13" customFormat="1">
      <c r="A262" s="13"/>
      <c r="B262" s="232"/>
      <c r="C262" s="233"/>
      <c r="D262" s="234" t="s">
        <v>218</v>
      </c>
      <c r="E262" s="235" t="s">
        <v>19</v>
      </c>
      <c r="F262" s="236" t="s">
        <v>456</v>
      </c>
      <c r="G262" s="233"/>
      <c r="H262" s="237">
        <v>5</v>
      </c>
      <c r="I262" s="238"/>
      <c r="J262" s="233"/>
      <c r="K262" s="233"/>
      <c r="L262" s="239"/>
      <c r="M262" s="240"/>
      <c r="N262" s="241"/>
      <c r="O262" s="241"/>
      <c r="P262" s="241"/>
      <c r="Q262" s="241"/>
      <c r="R262" s="241"/>
      <c r="S262" s="241"/>
      <c r="T262" s="242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43" t="s">
        <v>218</v>
      </c>
      <c r="AU262" s="243" t="s">
        <v>82</v>
      </c>
      <c r="AV262" s="13" t="s">
        <v>82</v>
      </c>
      <c r="AW262" s="13" t="s">
        <v>35</v>
      </c>
      <c r="AX262" s="13" t="s">
        <v>73</v>
      </c>
      <c r="AY262" s="243" t="s">
        <v>198</v>
      </c>
    </row>
    <row r="263" s="13" customFormat="1">
      <c r="A263" s="13"/>
      <c r="B263" s="232"/>
      <c r="C263" s="233"/>
      <c r="D263" s="234" t="s">
        <v>218</v>
      </c>
      <c r="E263" s="235" t="s">
        <v>19</v>
      </c>
      <c r="F263" s="236" t="s">
        <v>457</v>
      </c>
      <c r="G263" s="233"/>
      <c r="H263" s="237">
        <v>5</v>
      </c>
      <c r="I263" s="238"/>
      <c r="J263" s="233"/>
      <c r="K263" s="233"/>
      <c r="L263" s="239"/>
      <c r="M263" s="240"/>
      <c r="N263" s="241"/>
      <c r="O263" s="241"/>
      <c r="P263" s="241"/>
      <c r="Q263" s="241"/>
      <c r="R263" s="241"/>
      <c r="S263" s="241"/>
      <c r="T263" s="242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43" t="s">
        <v>218</v>
      </c>
      <c r="AU263" s="243" t="s">
        <v>82</v>
      </c>
      <c r="AV263" s="13" t="s">
        <v>82</v>
      </c>
      <c r="AW263" s="13" t="s">
        <v>35</v>
      </c>
      <c r="AX263" s="13" t="s">
        <v>73</v>
      </c>
      <c r="AY263" s="243" t="s">
        <v>198</v>
      </c>
    </row>
    <row r="264" s="14" customFormat="1">
      <c r="A264" s="14"/>
      <c r="B264" s="244"/>
      <c r="C264" s="245"/>
      <c r="D264" s="234" t="s">
        <v>218</v>
      </c>
      <c r="E264" s="246" t="s">
        <v>19</v>
      </c>
      <c r="F264" s="247" t="s">
        <v>233</v>
      </c>
      <c r="G264" s="245"/>
      <c r="H264" s="248">
        <v>10</v>
      </c>
      <c r="I264" s="249"/>
      <c r="J264" s="245"/>
      <c r="K264" s="245"/>
      <c r="L264" s="250"/>
      <c r="M264" s="251"/>
      <c r="N264" s="252"/>
      <c r="O264" s="252"/>
      <c r="P264" s="252"/>
      <c r="Q264" s="252"/>
      <c r="R264" s="252"/>
      <c r="S264" s="252"/>
      <c r="T264" s="253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54" t="s">
        <v>218</v>
      </c>
      <c r="AU264" s="254" t="s">
        <v>82</v>
      </c>
      <c r="AV264" s="14" t="s">
        <v>205</v>
      </c>
      <c r="AW264" s="14" t="s">
        <v>35</v>
      </c>
      <c r="AX264" s="14" t="s">
        <v>80</v>
      </c>
      <c r="AY264" s="254" t="s">
        <v>198</v>
      </c>
    </row>
    <row r="265" s="2" customFormat="1" ht="37.8" customHeight="1">
      <c r="A265" s="40"/>
      <c r="B265" s="41"/>
      <c r="C265" s="214" t="s">
        <v>458</v>
      </c>
      <c r="D265" s="214" t="s">
        <v>200</v>
      </c>
      <c r="E265" s="215" t="s">
        <v>459</v>
      </c>
      <c r="F265" s="216" t="s">
        <v>460</v>
      </c>
      <c r="G265" s="217" t="s">
        <v>441</v>
      </c>
      <c r="H265" s="218">
        <v>3</v>
      </c>
      <c r="I265" s="219"/>
      <c r="J265" s="220">
        <f>ROUND(I265*H265,2)</f>
        <v>0</v>
      </c>
      <c r="K265" s="216" t="s">
        <v>204</v>
      </c>
      <c r="L265" s="46"/>
      <c r="M265" s="221" t="s">
        <v>19</v>
      </c>
      <c r="N265" s="222" t="s">
        <v>44</v>
      </c>
      <c r="O265" s="86"/>
      <c r="P265" s="223">
        <f>O265*H265</f>
        <v>0</v>
      </c>
      <c r="Q265" s="223">
        <v>0.083260000000000001</v>
      </c>
      <c r="R265" s="223">
        <f>Q265*H265</f>
        <v>0.24978</v>
      </c>
      <c r="S265" s="223">
        <v>0</v>
      </c>
      <c r="T265" s="224">
        <f>S265*H265</f>
        <v>0</v>
      </c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R265" s="225" t="s">
        <v>205</v>
      </c>
      <c r="AT265" s="225" t="s">
        <v>200</v>
      </c>
      <c r="AU265" s="225" t="s">
        <v>82</v>
      </c>
      <c r="AY265" s="19" t="s">
        <v>198</v>
      </c>
      <c r="BE265" s="226">
        <f>IF(N265="základní",J265,0)</f>
        <v>0</v>
      </c>
      <c r="BF265" s="226">
        <f>IF(N265="snížená",J265,0)</f>
        <v>0</v>
      </c>
      <c r="BG265" s="226">
        <f>IF(N265="zákl. přenesená",J265,0)</f>
        <v>0</v>
      </c>
      <c r="BH265" s="226">
        <f>IF(N265="sníž. přenesená",J265,0)</f>
        <v>0</v>
      </c>
      <c r="BI265" s="226">
        <f>IF(N265="nulová",J265,0)</f>
        <v>0</v>
      </c>
      <c r="BJ265" s="19" t="s">
        <v>80</v>
      </c>
      <c r="BK265" s="226">
        <f>ROUND(I265*H265,2)</f>
        <v>0</v>
      </c>
      <c r="BL265" s="19" t="s">
        <v>205</v>
      </c>
      <c r="BM265" s="225" t="s">
        <v>461</v>
      </c>
    </row>
    <row r="266" s="2" customFormat="1">
      <c r="A266" s="40"/>
      <c r="B266" s="41"/>
      <c r="C266" s="42"/>
      <c r="D266" s="227" t="s">
        <v>207</v>
      </c>
      <c r="E266" s="42"/>
      <c r="F266" s="228" t="s">
        <v>462</v>
      </c>
      <c r="G266" s="42"/>
      <c r="H266" s="42"/>
      <c r="I266" s="229"/>
      <c r="J266" s="42"/>
      <c r="K266" s="42"/>
      <c r="L266" s="46"/>
      <c r="M266" s="230"/>
      <c r="N266" s="231"/>
      <c r="O266" s="86"/>
      <c r="P266" s="86"/>
      <c r="Q266" s="86"/>
      <c r="R266" s="86"/>
      <c r="S266" s="86"/>
      <c r="T266" s="87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T266" s="19" t="s">
        <v>207</v>
      </c>
      <c r="AU266" s="19" t="s">
        <v>82</v>
      </c>
    </row>
    <row r="267" s="13" customFormat="1">
      <c r="A267" s="13"/>
      <c r="B267" s="232"/>
      <c r="C267" s="233"/>
      <c r="D267" s="234" t="s">
        <v>218</v>
      </c>
      <c r="E267" s="235" t="s">
        <v>19</v>
      </c>
      <c r="F267" s="236" t="s">
        <v>463</v>
      </c>
      <c r="G267" s="233"/>
      <c r="H267" s="237">
        <v>3</v>
      </c>
      <c r="I267" s="238"/>
      <c r="J267" s="233"/>
      <c r="K267" s="233"/>
      <c r="L267" s="239"/>
      <c r="M267" s="240"/>
      <c r="N267" s="241"/>
      <c r="O267" s="241"/>
      <c r="P267" s="241"/>
      <c r="Q267" s="241"/>
      <c r="R267" s="241"/>
      <c r="S267" s="241"/>
      <c r="T267" s="242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43" t="s">
        <v>218</v>
      </c>
      <c r="AU267" s="243" t="s">
        <v>82</v>
      </c>
      <c r="AV267" s="13" t="s">
        <v>82</v>
      </c>
      <c r="AW267" s="13" t="s">
        <v>35</v>
      </c>
      <c r="AX267" s="13" t="s">
        <v>80</v>
      </c>
      <c r="AY267" s="243" t="s">
        <v>198</v>
      </c>
    </row>
    <row r="268" s="2" customFormat="1" ht="24.15" customHeight="1">
      <c r="A268" s="40"/>
      <c r="B268" s="41"/>
      <c r="C268" s="214" t="s">
        <v>464</v>
      </c>
      <c r="D268" s="214" t="s">
        <v>200</v>
      </c>
      <c r="E268" s="215" t="s">
        <v>465</v>
      </c>
      <c r="F268" s="216" t="s">
        <v>466</v>
      </c>
      <c r="G268" s="217" t="s">
        <v>227</v>
      </c>
      <c r="H268" s="218">
        <v>3.294</v>
      </c>
      <c r="I268" s="219"/>
      <c r="J268" s="220">
        <f>ROUND(I268*H268,2)</f>
        <v>0</v>
      </c>
      <c r="K268" s="216" t="s">
        <v>204</v>
      </c>
      <c r="L268" s="46"/>
      <c r="M268" s="221" t="s">
        <v>19</v>
      </c>
      <c r="N268" s="222" t="s">
        <v>44</v>
      </c>
      <c r="O268" s="86"/>
      <c r="P268" s="223">
        <f>O268*H268</f>
        <v>0</v>
      </c>
      <c r="Q268" s="223">
        <v>1.94302</v>
      </c>
      <c r="R268" s="223">
        <f>Q268*H268</f>
        <v>6.4003078799999997</v>
      </c>
      <c r="S268" s="223">
        <v>0</v>
      </c>
      <c r="T268" s="224">
        <f>S268*H268</f>
        <v>0</v>
      </c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R268" s="225" t="s">
        <v>205</v>
      </c>
      <c r="AT268" s="225" t="s">
        <v>200</v>
      </c>
      <c r="AU268" s="225" t="s">
        <v>82</v>
      </c>
      <c r="AY268" s="19" t="s">
        <v>198</v>
      </c>
      <c r="BE268" s="226">
        <f>IF(N268="základní",J268,0)</f>
        <v>0</v>
      </c>
      <c r="BF268" s="226">
        <f>IF(N268="snížená",J268,0)</f>
        <v>0</v>
      </c>
      <c r="BG268" s="226">
        <f>IF(N268="zákl. přenesená",J268,0)</f>
        <v>0</v>
      </c>
      <c r="BH268" s="226">
        <f>IF(N268="sníž. přenesená",J268,0)</f>
        <v>0</v>
      </c>
      <c r="BI268" s="226">
        <f>IF(N268="nulová",J268,0)</f>
        <v>0</v>
      </c>
      <c r="BJ268" s="19" t="s">
        <v>80</v>
      </c>
      <c r="BK268" s="226">
        <f>ROUND(I268*H268,2)</f>
        <v>0</v>
      </c>
      <c r="BL268" s="19" t="s">
        <v>205</v>
      </c>
      <c r="BM268" s="225" t="s">
        <v>467</v>
      </c>
    </row>
    <row r="269" s="2" customFormat="1">
      <c r="A269" s="40"/>
      <c r="B269" s="41"/>
      <c r="C269" s="42"/>
      <c r="D269" s="227" t="s">
        <v>207</v>
      </c>
      <c r="E269" s="42"/>
      <c r="F269" s="228" t="s">
        <v>468</v>
      </c>
      <c r="G269" s="42"/>
      <c r="H269" s="42"/>
      <c r="I269" s="229"/>
      <c r="J269" s="42"/>
      <c r="K269" s="42"/>
      <c r="L269" s="46"/>
      <c r="M269" s="230"/>
      <c r="N269" s="231"/>
      <c r="O269" s="86"/>
      <c r="P269" s="86"/>
      <c r="Q269" s="86"/>
      <c r="R269" s="86"/>
      <c r="S269" s="86"/>
      <c r="T269" s="87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T269" s="19" t="s">
        <v>207</v>
      </c>
      <c r="AU269" s="19" t="s">
        <v>82</v>
      </c>
    </row>
    <row r="270" s="13" customFormat="1">
      <c r="A270" s="13"/>
      <c r="B270" s="232"/>
      <c r="C270" s="233"/>
      <c r="D270" s="234" t="s">
        <v>218</v>
      </c>
      <c r="E270" s="235" t="s">
        <v>19</v>
      </c>
      <c r="F270" s="236" t="s">
        <v>469</v>
      </c>
      <c r="G270" s="233"/>
      <c r="H270" s="237">
        <v>0.27400000000000002</v>
      </c>
      <c r="I270" s="238"/>
      <c r="J270" s="233"/>
      <c r="K270" s="233"/>
      <c r="L270" s="239"/>
      <c r="M270" s="240"/>
      <c r="N270" s="241"/>
      <c r="O270" s="241"/>
      <c r="P270" s="241"/>
      <c r="Q270" s="241"/>
      <c r="R270" s="241"/>
      <c r="S270" s="241"/>
      <c r="T270" s="242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43" t="s">
        <v>218</v>
      </c>
      <c r="AU270" s="243" t="s">
        <v>82</v>
      </c>
      <c r="AV270" s="13" t="s">
        <v>82</v>
      </c>
      <c r="AW270" s="13" t="s">
        <v>35</v>
      </c>
      <c r="AX270" s="13" t="s">
        <v>73</v>
      </c>
      <c r="AY270" s="243" t="s">
        <v>198</v>
      </c>
    </row>
    <row r="271" s="13" customFormat="1">
      <c r="A271" s="13"/>
      <c r="B271" s="232"/>
      <c r="C271" s="233"/>
      <c r="D271" s="234" t="s">
        <v>218</v>
      </c>
      <c r="E271" s="235" t="s">
        <v>19</v>
      </c>
      <c r="F271" s="236" t="s">
        <v>470</v>
      </c>
      <c r="G271" s="233"/>
      <c r="H271" s="237">
        <v>0.82299999999999995</v>
      </c>
      <c r="I271" s="238"/>
      <c r="J271" s="233"/>
      <c r="K271" s="233"/>
      <c r="L271" s="239"/>
      <c r="M271" s="240"/>
      <c r="N271" s="241"/>
      <c r="O271" s="241"/>
      <c r="P271" s="241"/>
      <c r="Q271" s="241"/>
      <c r="R271" s="241"/>
      <c r="S271" s="241"/>
      <c r="T271" s="242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43" t="s">
        <v>218</v>
      </c>
      <c r="AU271" s="243" t="s">
        <v>82</v>
      </c>
      <c r="AV271" s="13" t="s">
        <v>82</v>
      </c>
      <c r="AW271" s="13" t="s">
        <v>35</v>
      </c>
      <c r="AX271" s="13" t="s">
        <v>73</v>
      </c>
      <c r="AY271" s="243" t="s">
        <v>198</v>
      </c>
    </row>
    <row r="272" s="13" customFormat="1">
      <c r="A272" s="13"/>
      <c r="B272" s="232"/>
      <c r="C272" s="233"/>
      <c r="D272" s="234" t="s">
        <v>218</v>
      </c>
      <c r="E272" s="235" t="s">
        <v>19</v>
      </c>
      <c r="F272" s="236" t="s">
        <v>471</v>
      </c>
      <c r="G272" s="233"/>
      <c r="H272" s="237">
        <v>0.70599999999999996</v>
      </c>
      <c r="I272" s="238"/>
      <c r="J272" s="233"/>
      <c r="K272" s="233"/>
      <c r="L272" s="239"/>
      <c r="M272" s="240"/>
      <c r="N272" s="241"/>
      <c r="O272" s="241"/>
      <c r="P272" s="241"/>
      <c r="Q272" s="241"/>
      <c r="R272" s="241"/>
      <c r="S272" s="241"/>
      <c r="T272" s="242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43" t="s">
        <v>218</v>
      </c>
      <c r="AU272" s="243" t="s">
        <v>82</v>
      </c>
      <c r="AV272" s="13" t="s">
        <v>82</v>
      </c>
      <c r="AW272" s="13" t="s">
        <v>35</v>
      </c>
      <c r="AX272" s="13" t="s">
        <v>73</v>
      </c>
      <c r="AY272" s="243" t="s">
        <v>198</v>
      </c>
    </row>
    <row r="273" s="13" customFormat="1">
      <c r="A273" s="13"/>
      <c r="B273" s="232"/>
      <c r="C273" s="233"/>
      <c r="D273" s="234" t="s">
        <v>218</v>
      </c>
      <c r="E273" s="235" t="s">
        <v>19</v>
      </c>
      <c r="F273" s="236" t="s">
        <v>472</v>
      </c>
      <c r="G273" s="233"/>
      <c r="H273" s="237">
        <v>0.60799999999999998</v>
      </c>
      <c r="I273" s="238"/>
      <c r="J273" s="233"/>
      <c r="K273" s="233"/>
      <c r="L273" s="239"/>
      <c r="M273" s="240"/>
      <c r="N273" s="241"/>
      <c r="O273" s="241"/>
      <c r="P273" s="241"/>
      <c r="Q273" s="241"/>
      <c r="R273" s="241"/>
      <c r="S273" s="241"/>
      <c r="T273" s="242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43" t="s">
        <v>218</v>
      </c>
      <c r="AU273" s="243" t="s">
        <v>82</v>
      </c>
      <c r="AV273" s="13" t="s">
        <v>82</v>
      </c>
      <c r="AW273" s="13" t="s">
        <v>35</v>
      </c>
      <c r="AX273" s="13" t="s">
        <v>73</v>
      </c>
      <c r="AY273" s="243" t="s">
        <v>198</v>
      </c>
    </row>
    <row r="274" s="13" customFormat="1">
      <c r="A274" s="13"/>
      <c r="B274" s="232"/>
      <c r="C274" s="233"/>
      <c r="D274" s="234" t="s">
        <v>218</v>
      </c>
      <c r="E274" s="235" t="s">
        <v>19</v>
      </c>
      <c r="F274" s="236" t="s">
        <v>473</v>
      </c>
      <c r="G274" s="233"/>
      <c r="H274" s="237">
        <v>0.81299999999999994</v>
      </c>
      <c r="I274" s="238"/>
      <c r="J274" s="233"/>
      <c r="K274" s="233"/>
      <c r="L274" s="239"/>
      <c r="M274" s="240"/>
      <c r="N274" s="241"/>
      <c r="O274" s="241"/>
      <c r="P274" s="241"/>
      <c r="Q274" s="241"/>
      <c r="R274" s="241"/>
      <c r="S274" s="241"/>
      <c r="T274" s="242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43" t="s">
        <v>218</v>
      </c>
      <c r="AU274" s="243" t="s">
        <v>82</v>
      </c>
      <c r="AV274" s="13" t="s">
        <v>82</v>
      </c>
      <c r="AW274" s="13" t="s">
        <v>35</v>
      </c>
      <c r="AX274" s="13" t="s">
        <v>73</v>
      </c>
      <c r="AY274" s="243" t="s">
        <v>198</v>
      </c>
    </row>
    <row r="275" s="13" customFormat="1">
      <c r="A275" s="13"/>
      <c r="B275" s="232"/>
      <c r="C275" s="233"/>
      <c r="D275" s="234" t="s">
        <v>218</v>
      </c>
      <c r="E275" s="235" t="s">
        <v>19</v>
      </c>
      <c r="F275" s="236" t="s">
        <v>474</v>
      </c>
      <c r="G275" s="233"/>
      <c r="H275" s="237">
        <v>0.070000000000000007</v>
      </c>
      <c r="I275" s="238"/>
      <c r="J275" s="233"/>
      <c r="K275" s="233"/>
      <c r="L275" s="239"/>
      <c r="M275" s="240"/>
      <c r="N275" s="241"/>
      <c r="O275" s="241"/>
      <c r="P275" s="241"/>
      <c r="Q275" s="241"/>
      <c r="R275" s="241"/>
      <c r="S275" s="241"/>
      <c r="T275" s="242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43" t="s">
        <v>218</v>
      </c>
      <c r="AU275" s="243" t="s">
        <v>82</v>
      </c>
      <c r="AV275" s="13" t="s">
        <v>82</v>
      </c>
      <c r="AW275" s="13" t="s">
        <v>35</v>
      </c>
      <c r="AX275" s="13" t="s">
        <v>73</v>
      </c>
      <c r="AY275" s="243" t="s">
        <v>198</v>
      </c>
    </row>
    <row r="276" s="14" customFormat="1">
      <c r="A276" s="14"/>
      <c r="B276" s="244"/>
      <c r="C276" s="245"/>
      <c r="D276" s="234" t="s">
        <v>218</v>
      </c>
      <c r="E276" s="246" t="s">
        <v>19</v>
      </c>
      <c r="F276" s="247" t="s">
        <v>233</v>
      </c>
      <c r="G276" s="245"/>
      <c r="H276" s="248">
        <v>3.294</v>
      </c>
      <c r="I276" s="249"/>
      <c r="J276" s="245"/>
      <c r="K276" s="245"/>
      <c r="L276" s="250"/>
      <c r="M276" s="251"/>
      <c r="N276" s="252"/>
      <c r="O276" s="252"/>
      <c r="P276" s="252"/>
      <c r="Q276" s="252"/>
      <c r="R276" s="252"/>
      <c r="S276" s="252"/>
      <c r="T276" s="253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T276" s="254" t="s">
        <v>218</v>
      </c>
      <c r="AU276" s="254" t="s">
        <v>82</v>
      </c>
      <c r="AV276" s="14" t="s">
        <v>205</v>
      </c>
      <c r="AW276" s="14" t="s">
        <v>35</v>
      </c>
      <c r="AX276" s="14" t="s">
        <v>80</v>
      </c>
      <c r="AY276" s="254" t="s">
        <v>198</v>
      </c>
    </row>
    <row r="277" s="2" customFormat="1" ht="24.15" customHeight="1">
      <c r="A277" s="40"/>
      <c r="B277" s="41"/>
      <c r="C277" s="214" t="s">
        <v>475</v>
      </c>
      <c r="D277" s="214" t="s">
        <v>200</v>
      </c>
      <c r="E277" s="215" t="s">
        <v>476</v>
      </c>
      <c r="F277" s="216" t="s">
        <v>477</v>
      </c>
      <c r="G277" s="217" t="s">
        <v>246</v>
      </c>
      <c r="H277" s="218">
        <v>24.925000000000001</v>
      </c>
      <c r="I277" s="219"/>
      <c r="J277" s="220">
        <f>ROUND(I277*H277,2)</f>
        <v>0</v>
      </c>
      <c r="K277" s="216" t="s">
        <v>19</v>
      </c>
      <c r="L277" s="46"/>
      <c r="M277" s="221" t="s">
        <v>19</v>
      </c>
      <c r="N277" s="222" t="s">
        <v>44</v>
      </c>
      <c r="O277" s="86"/>
      <c r="P277" s="223">
        <f>O277*H277</f>
        <v>0</v>
      </c>
      <c r="Q277" s="223">
        <v>1.0900000000000001</v>
      </c>
      <c r="R277" s="223">
        <f>Q277*H277</f>
        <v>27.168250000000004</v>
      </c>
      <c r="S277" s="223">
        <v>0</v>
      </c>
      <c r="T277" s="224">
        <f>S277*H277</f>
        <v>0</v>
      </c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R277" s="225" t="s">
        <v>205</v>
      </c>
      <c r="AT277" s="225" t="s">
        <v>200</v>
      </c>
      <c r="AU277" s="225" t="s">
        <v>82</v>
      </c>
      <c r="AY277" s="19" t="s">
        <v>198</v>
      </c>
      <c r="BE277" s="226">
        <f>IF(N277="základní",J277,0)</f>
        <v>0</v>
      </c>
      <c r="BF277" s="226">
        <f>IF(N277="snížená",J277,0)</f>
        <v>0</v>
      </c>
      <c r="BG277" s="226">
        <f>IF(N277="zákl. přenesená",J277,0)</f>
        <v>0</v>
      </c>
      <c r="BH277" s="226">
        <f>IF(N277="sníž. přenesená",J277,0)</f>
        <v>0</v>
      </c>
      <c r="BI277" s="226">
        <f>IF(N277="nulová",J277,0)</f>
        <v>0</v>
      </c>
      <c r="BJ277" s="19" t="s">
        <v>80</v>
      </c>
      <c r="BK277" s="226">
        <f>ROUND(I277*H277,2)</f>
        <v>0</v>
      </c>
      <c r="BL277" s="19" t="s">
        <v>205</v>
      </c>
      <c r="BM277" s="225" t="s">
        <v>478</v>
      </c>
    </row>
    <row r="278" s="15" customFormat="1">
      <c r="A278" s="15"/>
      <c r="B278" s="265"/>
      <c r="C278" s="266"/>
      <c r="D278" s="234" t="s">
        <v>218</v>
      </c>
      <c r="E278" s="267" t="s">
        <v>19</v>
      </c>
      <c r="F278" s="268" t="s">
        <v>479</v>
      </c>
      <c r="G278" s="266"/>
      <c r="H278" s="267" t="s">
        <v>19</v>
      </c>
      <c r="I278" s="269"/>
      <c r="J278" s="266"/>
      <c r="K278" s="266"/>
      <c r="L278" s="270"/>
      <c r="M278" s="271"/>
      <c r="N278" s="272"/>
      <c r="O278" s="272"/>
      <c r="P278" s="272"/>
      <c r="Q278" s="272"/>
      <c r="R278" s="272"/>
      <c r="S278" s="272"/>
      <c r="T278" s="273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T278" s="274" t="s">
        <v>218</v>
      </c>
      <c r="AU278" s="274" t="s">
        <v>82</v>
      </c>
      <c r="AV278" s="15" t="s">
        <v>80</v>
      </c>
      <c r="AW278" s="15" t="s">
        <v>35</v>
      </c>
      <c r="AX278" s="15" t="s">
        <v>73</v>
      </c>
      <c r="AY278" s="274" t="s">
        <v>198</v>
      </c>
    </row>
    <row r="279" s="13" customFormat="1">
      <c r="A279" s="13"/>
      <c r="B279" s="232"/>
      <c r="C279" s="233"/>
      <c r="D279" s="234" t="s">
        <v>218</v>
      </c>
      <c r="E279" s="235" t="s">
        <v>19</v>
      </c>
      <c r="F279" s="236" t="s">
        <v>480</v>
      </c>
      <c r="G279" s="233"/>
      <c r="H279" s="237">
        <v>27.673999999999999</v>
      </c>
      <c r="I279" s="238"/>
      <c r="J279" s="233"/>
      <c r="K279" s="233"/>
      <c r="L279" s="239"/>
      <c r="M279" s="240"/>
      <c r="N279" s="241"/>
      <c r="O279" s="241"/>
      <c r="P279" s="241"/>
      <c r="Q279" s="241"/>
      <c r="R279" s="241"/>
      <c r="S279" s="241"/>
      <c r="T279" s="242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43" t="s">
        <v>218</v>
      </c>
      <c r="AU279" s="243" t="s">
        <v>82</v>
      </c>
      <c r="AV279" s="13" t="s">
        <v>82</v>
      </c>
      <c r="AW279" s="13" t="s">
        <v>35</v>
      </c>
      <c r="AX279" s="13" t="s">
        <v>73</v>
      </c>
      <c r="AY279" s="243" t="s">
        <v>198</v>
      </c>
    </row>
    <row r="280" s="13" customFormat="1">
      <c r="A280" s="13"/>
      <c r="B280" s="232"/>
      <c r="C280" s="233"/>
      <c r="D280" s="234" t="s">
        <v>218</v>
      </c>
      <c r="E280" s="235" t="s">
        <v>19</v>
      </c>
      <c r="F280" s="236" t="s">
        <v>481</v>
      </c>
      <c r="G280" s="233"/>
      <c r="H280" s="237">
        <v>-2.7490000000000001</v>
      </c>
      <c r="I280" s="238"/>
      <c r="J280" s="233"/>
      <c r="K280" s="233"/>
      <c r="L280" s="239"/>
      <c r="M280" s="240"/>
      <c r="N280" s="241"/>
      <c r="O280" s="241"/>
      <c r="P280" s="241"/>
      <c r="Q280" s="241"/>
      <c r="R280" s="241"/>
      <c r="S280" s="241"/>
      <c r="T280" s="242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43" t="s">
        <v>218</v>
      </c>
      <c r="AU280" s="243" t="s">
        <v>82</v>
      </c>
      <c r="AV280" s="13" t="s">
        <v>82</v>
      </c>
      <c r="AW280" s="13" t="s">
        <v>35</v>
      </c>
      <c r="AX280" s="13" t="s">
        <v>73</v>
      </c>
      <c r="AY280" s="243" t="s">
        <v>198</v>
      </c>
    </row>
    <row r="281" s="14" customFormat="1">
      <c r="A281" s="14"/>
      <c r="B281" s="244"/>
      <c r="C281" s="245"/>
      <c r="D281" s="234" t="s">
        <v>218</v>
      </c>
      <c r="E281" s="246" t="s">
        <v>19</v>
      </c>
      <c r="F281" s="247" t="s">
        <v>233</v>
      </c>
      <c r="G281" s="245"/>
      <c r="H281" s="248">
        <v>24.925000000000001</v>
      </c>
      <c r="I281" s="249"/>
      <c r="J281" s="245"/>
      <c r="K281" s="245"/>
      <c r="L281" s="250"/>
      <c r="M281" s="251"/>
      <c r="N281" s="252"/>
      <c r="O281" s="252"/>
      <c r="P281" s="252"/>
      <c r="Q281" s="252"/>
      <c r="R281" s="252"/>
      <c r="S281" s="252"/>
      <c r="T281" s="253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54" t="s">
        <v>218</v>
      </c>
      <c r="AU281" s="254" t="s">
        <v>82</v>
      </c>
      <c r="AV281" s="14" t="s">
        <v>205</v>
      </c>
      <c r="AW281" s="14" t="s">
        <v>35</v>
      </c>
      <c r="AX281" s="14" t="s">
        <v>80</v>
      </c>
      <c r="AY281" s="254" t="s">
        <v>198</v>
      </c>
    </row>
    <row r="282" s="2" customFormat="1" ht="16.5" customHeight="1">
      <c r="A282" s="40"/>
      <c r="B282" s="41"/>
      <c r="C282" s="255" t="s">
        <v>482</v>
      </c>
      <c r="D282" s="255" t="s">
        <v>243</v>
      </c>
      <c r="E282" s="256" t="s">
        <v>483</v>
      </c>
      <c r="F282" s="257" t="s">
        <v>484</v>
      </c>
      <c r="G282" s="258" t="s">
        <v>246</v>
      </c>
      <c r="H282" s="259">
        <v>27.673999999999999</v>
      </c>
      <c r="I282" s="260"/>
      <c r="J282" s="261">
        <f>ROUND(I282*H282,2)</f>
        <v>0</v>
      </c>
      <c r="K282" s="257" t="s">
        <v>19</v>
      </c>
      <c r="L282" s="262"/>
      <c r="M282" s="263" t="s">
        <v>19</v>
      </c>
      <c r="N282" s="264" t="s">
        <v>44</v>
      </c>
      <c r="O282" s="86"/>
      <c r="P282" s="223">
        <f>O282*H282</f>
        <v>0</v>
      </c>
      <c r="Q282" s="223">
        <v>1</v>
      </c>
      <c r="R282" s="223">
        <f>Q282*H282</f>
        <v>27.673999999999999</v>
      </c>
      <c r="S282" s="223">
        <v>0</v>
      </c>
      <c r="T282" s="224">
        <f>S282*H282</f>
        <v>0</v>
      </c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R282" s="225" t="s">
        <v>247</v>
      </c>
      <c r="AT282" s="225" t="s">
        <v>243</v>
      </c>
      <c r="AU282" s="225" t="s">
        <v>82</v>
      </c>
      <c r="AY282" s="19" t="s">
        <v>198</v>
      </c>
      <c r="BE282" s="226">
        <f>IF(N282="základní",J282,0)</f>
        <v>0</v>
      </c>
      <c r="BF282" s="226">
        <f>IF(N282="snížená",J282,0)</f>
        <v>0</v>
      </c>
      <c r="BG282" s="226">
        <f>IF(N282="zákl. přenesená",J282,0)</f>
        <v>0</v>
      </c>
      <c r="BH282" s="226">
        <f>IF(N282="sníž. přenesená",J282,0)</f>
        <v>0</v>
      </c>
      <c r="BI282" s="226">
        <f>IF(N282="nulová",J282,0)</f>
        <v>0</v>
      </c>
      <c r="BJ282" s="19" t="s">
        <v>80</v>
      </c>
      <c r="BK282" s="226">
        <f>ROUND(I282*H282,2)</f>
        <v>0</v>
      </c>
      <c r="BL282" s="19" t="s">
        <v>205</v>
      </c>
      <c r="BM282" s="225" t="s">
        <v>485</v>
      </c>
    </row>
    <row r="283" s="15" customFormat="1">
      <c r="A283" s="15"/>
      <c r="B283" s="265"/>
      <c r="C283" s="266"/>
      <c r="D283" s="234" t="s">
        <v>218</v>
      </c>
      <c r="E283" s="267" t="s">
        <v>19</v>
      </c>
      <c r="F283" s="268" t="s">
        <v>486</v>
      </c>
      <c r="G283" s="266"/>
      <c r="H283" s="267" t="s">
        <v>19</v>
      </c>
      <c r="I283" s="269"/>
      <c r="J283" s="266"/>
      <c r="K283" s="266"/>
      <c r="L283" s="270"/>
      <c r="M283" s="271"/>
      <c r="N283" s="272"/>
      <c r="O283" s="272"/>
      <c r="P283" s="272"/>
      <c r="Q283" s="272"/>
      <c r="R283" s="272"/>
      <c r="S283" s="272"/>
      <c r="T283" s="273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T283" s="274" t="s">
        <v>218</v>
      </c>
      <c r="AU283" s="274" t="s">
        <v>82</v>
      </c>
      <c r="AV283" s="15" t="s">
        <v>80</v>
      </c>
      <c r="AW283" s="15" t="s">
        <v>35</v>
      </c>
      <c r="AX283" s="15" t="s">
        <v>73</v>
      </c>
      <c r="AY283" s="274" t="s">
        <v>198</v>
      </c>
    </row>
    <row r="284" s="13" customFormat="1">
      <c r="A284" s="13"/>
      <c r="B284" s="232"/>
      <c r="C284" s="233"/>
      <c r="D284" s="234" t="s">
        <v>218</v>
      </c>
      <c r="E284" s="235" t="s">
        <v>19</v>
      </c>
      <c r="F284" s="236" t="s">
        <v>480</v>
      </c>
      <c r="G284" s="233"/>
      <c r="H284" s="237">
        <v>27.673999999999999</v>
      </c>
      <c r="I284" s="238"/>
      <c r="J284" s="233"/>
      <c r="K284" s="233"/>
      <c r="L284" s="239"/>
      <c r="M284" s="240"/>
      <c r="N284" s="241"/>
      <c r="O284" s="241"/>
      <c r="P284" s="241"/>
      <c r="Q284" s="241"/>
      <c r="R284" s="241"/>
      <c r="S284" s="241"/>
      <c r="T284" s="242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43" t="s">
        <v>218</v>
      </c>
      <c r="AU284" s="243" t="s">
        <v>82</v>
      </c>
      <c r="AV284" s="13" t="s">
        <v>82</v>
      </c>
      <c r="AW284" s="13" t="s">
        <v>35</v>
      </c>
      <c r="AX284" s="13" t="s">
        <v>80</v>
      </c>
      <c r="AY284" s="243" t="s">
        <v>198</v>
      </c>
    </row>
    <row r="285" s="2" customFormat="1" ht="37.8" customHeight="1">
      <c r="A285" s="40"/>
      <c r="B285" s="41"/>
      <c r="C285" s="214" t="s">
        <v>487</v>
      </c>
      <c r="D285" s="214" t="s">
        <v>200</v>
      </c>
      <c r="E285" s="215" t="s">
        <v>488</v>
      </c>
      <c r="F285" s="216" t="s">
        <v>489</v>
      </c>
      <c r="G285" s="217" t="s">
        <v>246</v>
      </c>
      <c r="H285" s="218">
        <v>0.67800000000000005</v>
      </c>
      <c r="I285" s="219"/>
      <c r="J285" s="220">
        <f>ROUND(I285*H285,2)</f>
        <v>0</v>
      </c>
      <c r="K285" s="216" t="s">
        <v>204</v>
      </c>
      <c r="L285" s="46"/>
      <c r="M285" s="221" t="s">
        <v>19</v>
      </c>
      <c r="N285" s="222" t="s">
        <v>44</v>
      </c>
      <c r="O285" s="86"/>
      <c r="P285" s="223">
        <f>O285*H285</f>
        <v>0</v>
      </c>
      <c r="Q285" s="223">
        <v>0.01221</v>
      </c>
      <c r="R285" s="223">
        <f>Q285*H285</f>
        <v>0.0082783800000000001</v>
      </c>
      <c r="S285" s="223">
        <v>0</v>
      </c>
      <c r="T285" s="224">
        <f>S285*H285</f>
        <v>0</v>
      </c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R285" s="225" t="s">
        <v>205</v>
      </c>
      <c r="AT285" s="225" t="s">
        <v>200</v>
      </c>
      <c r="AU285" s="225" t="s">
        <v>82</v>
      </c>
      <c r="AY285" s="19" t="s">
        <v>198</v>
      </c>
      <c r="BE285" s="226">
        <f>IF(N285="základní",J285,0)</f>
        <v>0</v>
      </c>
      <c r="BF285" s="226">
        <f>IF(N285="snížená",J285,0)</f>
        <v>0</v>
      </c>
      <c r="BG285" s="226">
        <f>IF(N285="zákl. přenesená",J285,0)</f>
        <v>0</v>
      </c>
      <c r="BH285" s="226">
        <f>IF(N285="sníž. přenesená",J285,0)</f>
        <v>0</v>
      </c>
      <c r="BI285" s="226">
        <f>IF(N285="nulová",J285,0)</f>
        <v>0</v>
      </c>
      <c r="BJ285" s="19" t="s">
        <v>80</v>
      </c>
      <c r="BK285" s="226">
        <f>ROUND(I285*H285,2)</f>
        <v>0</v>
      </c>
      <c r="BL285" s="19" t="s">
        <v>205</v>
      </c>
      <c r="BM285" s="225" t="s">
        <v>490</v>
      </c>
    </row>
    <row r="286" s="2" customFormat="1">
      <c r="A286" s="40"/>
      <c r="B286" s="41"/>
      <c r="C286" s="42"/>
      <c r="D286" s="227" t="s">
        <v>207</v>
      </c>
      <c r="E286" s="42"/>
      <c r="F286" s="228" t="s">
        <v>491</v>
      </c>
      <c r="G286" s="42"/>
      <c r="H286" s="42"/>
      <c r="I286" s="229"/>
      <c r="J286" s="42"/>
      <c r="K286" s="42"/>
      <c r="L286" s="46"/>
      <c r="M286" s="230"/>
      <c r="N286" s="231"/>
      <c r="O286" s="86"/>
      <c r="P286" s="86"/>
      <c r="Q286" s="86"/>
      <c r="R286" s="86"/>
      <c r="S286" s="86"/>
      <c r="T286" s="87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T286" s="19" t="s">
        <v>207</v>
      </c>
      <c r="AU286" s="19" t="s">
        <v>82</v>
      </c>
    </row>
    <row r="287" s="15" customFormat="1">
      <c r="A287" s="15"/>
      <c r="B287" s="265"/>
      <c r="C287" s="266"/>
      <c r="D287" s="234" t="s">
        <v>218</v>
      </c>
      <c r="E287" s="267" t="s">
        <v>19</v>
      </c>
      <c r="F287" s="268" t="s">
        <v>492</v>
      </c>
      <c r="G287" s="266"/>
      <c r="H287" s="267" t="s">
        <v>19</v>
      </c>
      <c r="I287" s="269"/>
      <c r="J287" s="266"/>
      <c r="K287" s="266"/>
      <c r="L287" s="270"/>
      <c r="M287" s="271"/>
      <c r="N287" s="272"/>
      <c r="O287" s="272"/>
      <c r="P287" s="272"/>
      <c r="Q287" s="272"/>
      <c r="R287" s="272"/>
      <c r="S287" s="272"/>
      <c r="T287" s="273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T287" s="274" t="s">
        <v>218</v>
      </c>
      <c r="AU287" s="274" t="s">
        <v>82</v>
      </c>
      <c r="AV287" s="15" t="s">
        <v>80</v>
      </c>
      <c r="AW287" s="15" t="s">
        <v>35</v>
      </c>
      <c r="AX287" s="15" t="s">
        <v>73</v>
      </c>
      <c r="AY287" s="274" t="s">
        <v>198</v>
      </c>
    </row>
    <row r="288" s="13" customFormat="1">
      <c r="A288" s="13"/>
      <c r="B288" s="232"/>
      <c r="C288" s="233"/>
      <c r="D288" s="234" t="s">
        <v>218</v>
      </c>
      <c r="E288" s="235" t="s">
        <v>19</v>
      </c>
      <c r="F288" s="236" t="s">
        <v>493</v>
      </c>
      <c r="G288" s="233"/>
      <c r="H288" s="237">
        <v>0.044999999999999998</v>
      </c>
      <c r="I288" s="238"/>
      <c r="J288" s="233"/>
      <c r="K288" s="233"/>
      <c r="L288" s="239"/>
      <c r="M288" s="240"/>
      <c r="N288" s="241"/>
      <c r="O288" s="241"/>
      <c r="P288" s="241"/>
      <c r="Q288" s="241"/>
      <c r="R288" s="241"/>
      <c r="S288" s="241"/>
      <c r="T288" s="242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43" t="s">
        <v>218</v>
      </c>
      <c r="AU288" s="243" t="s">
        <v>82</v>
      </c>
      <c r="AV288" s="13" t="s">
        <v>82</v>
      </c>
      <c r="AW288" s="13" t="s">
        <v>35</v>
      </c>
      <c r="AX288" s="13" t="s">
        <v>73</v>
      </c>
      <c r="AY288" s="243" t="s">
        <v>198</v>
      </c>
    </row>
    <row r="289" s="13" customFormat="1">
      <c r="A289" s="13"/>
      <c r="B289" s="232"/>
      <c r="C289" s="233"/>
      <c r="D289" s="234" t="s">
        <v>218</v>
      </c>
      <c r="E289" s="235" t="s">
        <v>19</v>
      </c>
      <c r="F289" s="236" t="s">
        <v>494</v>
      </c>
      <c r="G289" s="233"/>
      <c r="H289" s="237">
        <v>0.13400000000000001</v>
      </c>
      <c r="I289" s="238"/>
      <c r="J289" s="233"/>
      <c r="K289" s="233"/>
      <c r="L289" s="239"/>
      <c r="M289" s="240"/>
      <c r="N289" s="241"/>
      <c r="O289" s="241"/>
      <c r="P289" s="241"/>
      <c r="Q289" s="241"/>
      <c r="R289" s="241"/>
      <c r="S289" s="241"/>
      <c r="T289" s="242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43" t="s">
        <v>218</v>
      </c>
      <c r="AU289" s="243" t="s">
        <v>82</v>
      </c>
      <c r="AV289" s="13" t="s">
        <v>82</v>
      </c>
      <c r="AW289" s="13" t="s">
        <v>35</v>
      </c>
      <c r="AX289" s="13" t="s">
        <v>73</v>
      </c>
      <c r="AY289" s="243" t="s">
        <v>198</v>
      </c>
    </row>
    <row r="290" s="13" customFormat="1">
      <c r="A290" s="13"/>
      <c r="B290" s="232"/>
      <c r="C290" s="233"/>
      <c r="D290" s="234" t="s">
        <v>218</v>
      </c>
      <c r="E290" s="235" t="s">
        <v>19</v>
      </c>
      <c r="F290" s="236" t="s">
        <v>495</v>
      </c>
      <c r="G290" s="233"/>
      <c r="H290" s="237">
        <v>0.123</v>
      </c>
      <c r="I290" s="238"/>
      <c r="J290" s="233"/>
      <c r="K290" s="233"/>
      <c r="L290" s="239"/>
      <c r="M290" s="240"/>
      <c r="N290" s="241"/>
      <c r="O290" s="241"/>
      <c r="P290" s="241"/>
      <c r="Q290" s="241"/>
      <c r="R290" s="241"/>
      <c r="S290" s="241"/>
      <c r="T290" s="242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43" t="s">
        <v>218</v>
      </c>
      <c r="AU290" s="243" t="s">
        <v>82</v>
      </c>
      <c r="AV290" s="13" t="s">
        <v>82</v>
      </c>
      <c r="AW290" s="13" t="s">
        <v>35</v>
      </c>
      <c r="AX290" s="13" t="s">
        <v>73</v>
      </c>
      <c r="AY290" s="243" t="s">
        <v>198</v>
      </c>
    </row>
    <row r="291" s="13" customFormat="1">
      <c r="A291" s="13"/>
      <c r="B291" s="232"/>
      <c r="C291" s="233"/>
      <c r="D291" s="234" t="s">
        <v>218</v>
      </c>
      <c r="E291" s="235" t="s">
        <v>19</v>
      </c>
      <c r="F291" s="236" t="s">
        <v>496</v>
      </c>
      <c r="G291" s="233"/>
      <c r="H291" s="237">
        <v>0.099000000000000005</v>
      </c>
      <c r="I291" s="238"/>
      <c r="J291" s="233"/>
      <c r="K291" s="233"/>
      <c r="L291" s="239"/>
      <c r="M291" s="240"/>
      <c r="N291" s="241"/>
      <c r="O291" s="241"/>
      <c r="P291" s="241"/>
      <c r="Q291" s="241"/>
      <c r="R291" s="241"/>
      <c r="S291" s="241"/>
      <c r="T291" s="242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43" t="s">
        <v>218</v>
      </c>
      <c r="AU291" s="243" t="s">
        <v>82</v>
      </c>
      <c r="AV291" s="13" t="s">
        <v>82</v>
      </c>
      <c r="AW291" s="13" t="s">
        <v>35</v>
      </c>
      <c r="AX291" s="13" t="s">
        <v>73</v>
      </c>
      <c r="AY291" s="243" t="s">
        <v>198</v>
      </c>
    </row>
    <row r="292" s="13" customFormat="1">
      <c r="A292" s="13"/>
      <c r="B292" s="232"/>
      <c r="C292" s="233"/>
      <c r="D292" s="234" t="s">
        <v>218</v>
      </c>
      <c r="E292" s="235" t="s">
        <v>19</v>
      </c>
      <c r="F292" s="236" t="s">
        <v>497</v>
      </c>
      <c r="G292" s="233"/>
      <c r="H292" s="237">
        <v>0.14199999999999999</v>
      </c>
      <c r="I292" s="238"/>
      <c r="J292" s="233"/>
      <c r="K292" s="233"/>
      <c r="L292" s="239"/>
      <c r="M292" s="240"/>
      <c r="N292" s="241"/>
      <c r="O292" s="241"/>
      <c r="P292" s="241"/>
      <c r="Q292" s="241"/>
      <c r="R292" s="241"/>
      <c r="S292" s="241"/>
      <c r="T292" s="242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43" t="s">
        <v>218</v>
      </c>
      <c r="AU292" s="243" t="s">
        <v>82</v>
      </c>
      <c r="AV292" s="13" t="s">
        <v>82</v>
      </c>
      <c r="AW292" s="13" t="s">
        <v>35</v>
      </c>
      <c r="AX292" s="13" t="s">
        <v>73</v>
      </c>
      <c r="AY292" s="243" t="s">
        <v>198</v>
      </c>
    </row>
    <row r="293" s="15" customFormat="1">
      <c r="A293" s="15"/>
      <c r="B293" s="265"/>
      <c r="C293" s="266"/>
      <c r="D293" s="234" t="s">
        <v>218</v>
      </c>
      <c r="E293" s="267" t="s">
        <v>19</v>
      </c>
      <c r="F293" s="268" t="s">
        <v>498</v>
      </c>
      <c r="G293" s="266"/>
      <c r="H293" s="267" t="s">
        <v>19</v>
      </c>
      <c r="I293" s="269"/>
      <c r="J293" s="266"/>
      <c r="K293" s="266"/>
      <c r="L293" s="270"/>
      <c r="M293" s="271"/>
      <c r="N293" s="272"/>
      <c r="O293" s="272"/>
      <c r="P293" s="272"/>
      <c r="Q293" s="272"/>
      <c r="R293" s="272"/>
      <c r="S293" s="272"/>
      <c r="T293" s="273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T293" s="274" t="s">
        <v>218</v>
      </c>
      <c r="AU293" s="274" t="s">
        <v>82</v>
      </c>
      <c r="AV293" s="15" t="s">
        <v>80</v>
      </c>
      <c r="AW293" s="15" t="s">
        <v>35</v>
      </c>
      <c r="AX293" s="15" t="s">
        <v>73</v>
      </c>
      <c r="AY293" s="274" t="s">
        <v>198</v>
      </c>
    </row>
    <row r="294" s="13" customFormat="1">
      <c r="A294" s="13"/>
      <c r="B294" s="232"/>
      <c r="C294" s="233"/>
      <c r="D294" s="234" t="s">
        <v>218</v>
      </c>
      <c r="E294" s="235" t="s">
        <v>19</v>
      </c>
      <c r="F294" s="236" t="s">
        <v>499</v>
      </c>
      <c r="G294" s="233"/>
      <c r="H294" s="237">
        <v>0.13500000000000001</v>
      </c>
      <c r="I294" s="238"/>
      <c r="J294" s="233"/>
      <c r="K294" s="233"/>
      <c r="L294" s="239"/>
      <c r="M294" s="240"/>
      <c r="N294" s="241"/>
      <c r="O294" s="241"/>
      <c r="P294" s="241"/>
      <c r="Q294" s="241"/>
      <c r="R294" s="241"/>
      <c r="S294" s="241"/>
      <c r="T294" s="242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43" t="s">
        <v>218</v>
      </c>
      <c r="AU294" s="243" t="s">
        <v>82</v>
      </c>
      <c r="AV294" s="13" t="s">
        <v>82</v>
      </c>
      <c r="AW294" s="13" t="s">
        <v>35</v>
      </c>
      <c r="AX294" s="13" t="s">
        <v>73</v>
      </c>
      <c r="AY294" s="243" t="s">
        <v>198</v>
      </c>
    </row>
    <row r="295" s="14" customFormat="1">
      <c r="A295" s="14"/>
      <c r="B295" s="244"/>
      <c r="C295" s="245"/>
      <c r="D295" s="234" t="s">
        <v>218</v>
      </c>
      <c r="E295" s="246" t="s">
        <v>19</v>
      </c>
      <c r="F295" s="247" t="s">
        <v>233</v>
      </c>
      <c r="G295" s="245"/>
      <c r="H295" s="248">
        <v>0.67800000000000005</v>
      </c>
      <c r="I295" s="249"/>
      <c r="J295" s="245"/>
      <c r="K295" s="245"/>
      <c r="L295" s="250"/>
      <c r="M295" s="251"/>
      <c r="N295" s="252"/>
      <c r="O295" s="252"/>
      <c r="P295" s="252"/>
      <c r="Q295" s="252"/>
      <c r="R295" s="252"/>
      <c r="S295" s="252"/>
      <c r="T295" s="253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54" t="s">
        <v>218</v>
      </c>
      <c r="AU295" s="254" t="s">
        <v>82</v>
      </c>
      <c r="AV295" s="14" t="s">
        <v>205</v>
      </c>
      <c r="AW295" s="14" t="s">
        <v>35</v>
      </c>
      <c r="AX295" s="14" t="s">
        <v>80</v>
      </c>
      <c r="AY295" s="254" t="s">
        <v>198</v>
      </c>
    </row>
    <row r="296" s="2" customFormat="1" ht="24.15" customHeight="1">
      <c r="A296" s="40"/>
      <c r="B296" s="41"/>
      <c r="C296" s="255" t="s">
        <v>500</v>
      </c>
      <c r="D296" s="255" t="s">
        <v>243</v>
      </c>
      <c r="E296" s="256" t="s">
        <v>501</v>
      </c>
      <c r="F296" s="257" t="s">
        <v>502</v>
      </c>
      <c r="G296" s="258" t="s">
        <v>246</v>
      </c>
      <c r="H296" s="259">
        <v>0.27800000000000002</v>
      </c>
      <c r="I296" s="260"/>
      <c r="J296" s="261">
        <f>ROUND(I296*H296,2)</f>
        <v>0</v>
      </c>
      <c r="K296" s="257" t="s">
        <v>204</v>
      </c>
      <c r="L296" s="262"/>
      <c r="M296" s="263" t="s">
        <v>19</v>
      </c>
      <c r="N296" s="264" t="s">
        <v>44</v>
      </c>
      <c r="O296" s="86"/>
      <c r="P296" s="223">
        <f>O296*H296</f>
        <v>0</v>
      </c>
      <c r="Q296" s="223">
        <v>1</v>
      </c>
      <c r="R296" s="223">
        <f>Q296*H296</f>
        <v>0.27800000000000002</v>
      </c>
      <c r="S296" s="223">
        <v>0</v>
      </c>
      <c r="T296" s="224">
        <f>S296*H296</f>
        <v>0</v>
      </c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R296" s="225" t="s">
        <v>247</v>
      </c>
      <c r="AT296" s="225" t="s">
        <v>243</v>
      </c>
      <c r="AU296" s="225" t="s">
        <v>82</v>
      </c>
      <c r="AY296" s="19" t="s">
        <v>198</v>
      </c>
      <c r="BE296" s="226">
        <f>IF(N296="základní",J296,0)</f>
        <v>0</v>
      </c>
      <c r="BF296" s="226">
        <f>IF(N296="snížená",J296,0)</f>
        <v>0</v>
      </c>
      <c r="BG296" s="226">
        <f>IF(N296="zákl. přenesená",J296,0)</f>
        <v>0</v>
      </c>
      <c r="BH296" s="226">
        <f>IF(N296="sníž. přenesená",J296,0)</f>
        <v>0</v>
      </c>
      <c r="BI296" s="226">
        <f>IF(N296="nulová",J296,0)</f>
        <v>0</v>
      </c>
      <c r="BJ296" s="19" t="s">
        <v>80</v>
      </c>
      <c r="BK296" s="226">
        <f>ROUND(I296*H296,2)</f>
        <v>0</v>
      </c>
      <c r="BL296" s="19" t="s">
        <v>205</v>
      </c>
      <c r="BM296" s="225" t="s">
        <v>503</v>
      </c>
    </row>
    <row r="297" s="13" customFormat="1">
      <c r="A297" s="13"/>
      <c r="B297" s="232"/>
      <c r="C297" s="233"/>
      <c r="D297" s="234" t="s">
        <v>218</v>
      </c>
      <c r="E297" s="235" t="s">
        <v>19</v>
      </c>
      <c r="F297" s="236" t="s">
        <v>493</v>
      </c>
      <c r="G297" s="233"/>
      <c r="H297" s="237">
        <v>0.044999999999999998</v>
      </c>
      <c r="I297" s="238"/>
      <c r="J297" s="233"/>
      <c r="K297" s="233"/>
      <c r="L297" s="239"/>
      <c r="M297" s="240"/>
      <c r="N297" s="241"/>
      <c r="O297" s="241"/>
      <c r="P297" s="241"/>
      <c r="Q297" s="241"/>
      <c r="R297" s="241"/>
      <c r="S297" s="241"/>
      <c r="T297" s="242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43" t="s">
        <v>218</v>
      </c>
      <c r="AU297" s="243" t="s">
        <v>82</v>
      </c>
      <c r="AV297" s="13" t="s">
        <v>82</v>
      </c>
      <c r="AW297" s="13" t="s">
        <v>35</v>
      </c>
      <c r="AX297" s="13" t="s">
        <v>73</v>
      </c>
      <c r="AY297" s="243" t="s">
        <v>198</v>
      </c>
    </row>
    <row r="298" s="13" customFormat="1">
      <c r="A298" s="13"/>
      <c r="B298" s="232"/>
      <c r="C298" s="233"/>
      <c r="D298" s="234" t="s">
        <v>218</v>
      </c>
      <c r="E298" s="235" t="s">
        <v>19</v>
      </c>
      <c r="F298" s="236" t="s">
        <v>494</v>
      </c>
      <c r="G298" s="233"/>
      <c r="H298" s="237">
        <v>0.13400000000000001</v>
      </c>
      <c r="I298" s="238"/>
      <c r="J298" s="233"/>
      <c r="K298" s="233"/>
      <c r="L298" s="239"/>
      <c r="M298" s="240"/>
      <c r="N298" s="241"/>
      <c r="O298" s="241"/>
      <c r="P298" s="241"/>
      <c r="Q298" s="241"/>
      <c r="R298" s="241"/>
      <c r="S298" s="241"/>
      <c r="T298" s="242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43" t="s">
        <v>218</v>
      </c>
      <c r="AU298" s="243" t="s">
        <v>82</v>
      </c>
      <c r="AV298" s="13" t="s">
        <v>82</v>
      </c>
      <c r="AW298" s="13" t="s">
        <v>35</v>
      </c>
      <c r="AX298" s="13" t="s">
        <v>73</v>
      </c>
      <c r="AY298" s="243" t="s">
        <v>198</v>
      </c>
    </row>
    <row r="299" s="13" customFormat="1">
      <c r="A299" s="13"/>
      <c r="B299" s="232"/>
      <c r="C299" s="233"/>
      <c r="D299" s="234" t="s">
        <v>218</v>
      </c>
      <c r="E299" s="235" t="s">
        <v>19</v>
      </c>
      <c r="F299" s="236" t="s">
        <v>496</v>
      </c>
      <c r="G299" s="233"/>
      <c r="H299" s="237">
        <v>0.099000000000000005</v>
      </c>
      <c r="I299" s="238"/>
      <c r="J299" s="233"/>
      <c r="K299" s="233"/>
      <c r="L299" s="239"/>
      <c r="M299" s="240"/>
      <c r="N299" s="241"/>
      <c r="O299" s="241"/>
      <c r="P299" s="241"/>
      <c r="Q299" s="241"/>
      <c r="R299" s="241"/>
      <c r="S299" s="241"/>
      <c r="T299" s="242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43" t="s">
        <v>218</v>
      </c>
      <c r="AU299" s="243" t="s">
        <v>82</v>
      </c>
      <c r="AV299" s="13" t="s">
        <v>82</v>
      </c>
      <c r="AW299" s="13" t="s">
        <v>35</v>
      </c>
      <c r="AX299" s="13" t="s">
        <v>73</v>
      </c>
      <c r="AY299" s="243" t="s">
        <v>198</v>
      </c>
    </row>
    <row r="300" s="14" customFormat="1">
      <c r="A300" s="14"/>
      <c r="B300" s="244"/>
      <c r="C300" s="245"/>
      <c r="D300" s="234" t="s">
        <v>218</v>
      </c>
      <c r="E300" s="246" t="s">
        <v>19</v>
      </c>
      <c r="F300" s="247" t="s">
        <v>233</v>
      </c>
      <c r="G300" s="245"/>
      <c r="H300" s="248">
        <v>0.27800000000000002</v>
      </c>
      <c r="I300" s="249"/>
      <c r="J300" s="245"/>
      <c r="K300" s="245"/>
      <c r="L300" s="250"/>
      <c r="M300" s="251"/>
      <c r="N300" s="252"/>
      <c r="O300" s="252"/>
      <c r="P300" s="252"/>
      <c r="Q300" s="252"/>
      <c r="R300" s="252"/>
      <c r="S300" s="252"/>
      <c r="T300" s="253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54" t="s">
        <v>218</v>
      </c>
      <c r="AU300" s="254" t="s">
        <v>82</v>
      </c>
      <c r="AV300" s="14" t="s">
        <v>205</v>
      </c>
      <c r="AW300" s="14" t="s">
        <v>35</v>
      </c>
      <c r="AX300" s="14" t="s">
        <v>80</v>
      </c>
      <c r="AY300" s="254" t="s">
        <v>198</v>
      </c>
    </row>
    <row r="301" s="2" customFormat="1" ht="24.15" customHeight="1">
      <c r="A301" s="40"/>
      <c r="B301" s="41"/>
      <c r="C301" s="255" t="s">
        <v>504</v>
      </c>
      <c r="D301" s="255" t="s">
        <v>243</v>
      </c>
      <c r="E301" s="256" t="s">
        <v>505</v>
      </c>
      <c r="F301" s="257" t="s">
        <v>506</v>
      </c>
      <c r="G301" s="258" t="s">
        <v>246</v>
      </c>
      <c r="H301" s="259">
        <v>0.26500000000000001</v>
      </c>
      <c r="I301" s="260"/>
      <c r="J301" s="261">
        <f>ROUND(I301*H301,2)</f>
        <v>0</v>
      </c>
      <c r="K301" s="257" t="s">
        <v>204</v>
      </c>
      <c r="L301" s="262"/>
      <c r="M301" s="263" t="s">
        <v>19</v>
      </c>
      <c r="N301" s="264" t="s">
        <v>44</v>
      </c>
      <c r="O301" s="86"/>
      <c r="P301" s="223">
        <f>O301*H301</f>
        <v>0</v>
      </c>
      <c r="Q301" s="223">
        <v>1</v>
      </c>
      <c r="R301" s="223">
        <f>Q301*H301</f>
        <v>0.26500000000000001</v>
      </c>
      <c r="S301" s="223">
        <v>0</v>
      </c>
      <c r="T301" s="224">
        <f>S301*H301</f>
        <v>0</v>
      </c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R301" s="225" t="s">
        <v>247</v>
      </c>
      <c r="AT301" s="225" t="s">
        <v>243</v>
      </c>
      <c r="AU301" s="225" t="s">
        <v>82</v>
      </c>
      <c r="AY301" s="19" t="s">
        <v>198</v>
      </c>
      <c r="BE301" s="226">
        <f>IF(N301="základní",J301,0)</f>
        <v>0</v>
      </c>
      <c r="BF301" s="226">
        <f>IF(N301="snížená",J301,0)</f>
        <v>0</v>
      </c>
      <c r="BG301" s="226">
        <f>IF(N301="zákl. přenesená",J301,0)</f>
        <v>0</v>
      </c>
      <c r="BH301" s="226">
        <f>IF(N301="sníž. přenesená",J301,0)</f>
        <v>0</v>
      </c>
      <c r="BI301" s="226">
        <f>IF(N301="nulová",J301,0)</f>
        <v>0</v>
      </c>
      <c r="BJ301" s="19" t="s">
        <v>80</v>
      </c>
      <c r="BK301" s="226">
        <f>ROUND(I301*H301,2)</f>
        <v>0</v>
      </c>
      <c r="BL301" s="19" t="s">
        <v>205</v>
      </c>
      <c r="BM301" s="225" t="s">
        <v>507</v>
      </c>
    </row>
    <row r="302" s="13" customFormat="1">
      <c r="A302" s="13"/>
      <c r="B302" s="232"/>
      <c r="C302" s="233"/>
      <c r="D302" s="234" t="s">
        <v>218</v>
      </c>
      <c r="E302" s="235" t="s">
        <v>19</v>
      </c>
      <c r="F302" s="236" t="s">
        <v>495</v>
      </c>
      <c r="G302" s="233"/>
      <c r="H302" s="237">
        <v>0.123</v>
      </c>
      <c r="I302" s="238"/>
      <c r="J302" s="233"/>
      <c r="K302" s="233"/>
      <c r="L302" s="239"/>
      <c r="M302" s="240"/>
      <c r="N302" s="241"/>
      <c r="O302" s="241"/>
      <c r="P302" s="241"/>
      <c r="Q302" s="241"/>
      <c r="R302" s="241"/>
      <c r="S302" s="241"/>
      <c r="T302" s="242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43" t="s">
        <v>218</v>
      </c>
      <c r="AU302" s="243" t="s">
        <v>82</v>
      </c>
      <c r="AV302" s="13" t="s">
        <v>82</v>
      </c>
      <c r="AW302" s="13" t="s">
        <v>35</v>
      </c>
      <c r="AX302" s="13" t="s">
        <v>73</v>
      </c>
      <c r="AY302" s="243" t="s">
        <v>198</v>
      </c>
    </row>
    <row r="303" s="13" customFormat="1">
      <c r="A303" s="13"/>
      <c r="B303" s="232"/>
      <c r="C303" s="233"/>
      <c r="D303" s="234" t="s">
        <v>218</v>
      </c>
      <c r="E303" s="235" t="s">
        <v>19</v>
      </c>
      <c r="F303" s="236" t="s">
        <v>497</v>
      </c>
      <c r="G303" s="233"/>
      <c r="H303" s="237">
        <v>0.14199999999999999</v>
      </c>
      <c r="I303" s="238"/>
      <c r="J303" s="233"/>
      <c r="K303" s="233"/>
      <c r="L303" s="239"/>
      <c r="M303" s="240"/>
      <c r="N303" s="241"/>
      <c r="O303" s="241"/>
      <c r="P303" s="241"/>
      <c r="Q303" s="241"/>
      <c r="R303" s="241"/>
      <c r="S303" s="241"/>
      <c r="T303" s="242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43" t="s">
        <v>218</v>
      </c>
      <c r="AU303" s="243" t="s">
        <v>82</v>
      </c>
      <c r="AV303" s="13" t="s">
        <v>82</v>
      </c>
      <c r="AW303" s="13" t="s">
        <v>35</v>
      </c>
      <c r="AX303" s="13" t="s">
        <v>73</v>
      </c>
      <c r="AY303" s="243" t="s">
        <v>198</v>
      </c>
    </row>
    <row r="304" s="14" customFormat="1">
      <c r="A304" s="14"/>
      <c r="B304" s="244"/>
      <c r="C304" s="245"/>
      <c r="D304" s="234" t="s">
        <v>218</v>
      </c>
      <c r="E304" s="246" t="s">
        <v>19</v>
      </c>
      <c r="F304" s="247" t="s">
        <v>233</v>
      </c>
      <c r="G304" s="245"/>
      <c r="H304" s="248">
        <v>0.26500000000000001</v>
      </c>
      <c r="I304" s="249"/>
      <c r="J304" s="245"/>
      <c r="K304" s="245"/>
      <c r="L304" s="250"/>
      <c r="M304" s="251"/>
      <c r="N304" s="252"/>
      <c r="O304" s="252"/>
      <c r="P304" s="252"/>
      <c r="Q304" s="252"/>
      <c r="R304" s="252"/>
      <c r="S304" s="252"/>
      <c r="T304" s="253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T304" s="254" t="s">
        <v>218</v>
      </c>
      <c r="AU304" s="254" t="s">
        <v>82</v>
      </c>
      <c r="AV304" s="14" t="s">
        <v>205</v>
      </c>
      <c r="AW304" s="14" t="s">
        <v>35</v>
      </c>
      <c r="AX304" s="14" t="s">
        <v>80</v>
      </c>
      <c r="AY304" s="254" t="s">
        <v>198</v>
      </c>
    </row>
    <row r="305" s="2" customFormat="1" ht="21.75" customHeight="1">
      <c r="A305" s="40"/>
      <c r="B305" s="41"/>
      <c r="C305" s="255" t="s">
        <v>508</v>
      </c>
      <c r="D305" s="255" t="s">
        <v>243</v>
      </c>
      <c r="E305" s="256" t="s">
        <v>509</v>
      </c>
      <c r="F305" s="257" t="s">
        <v>510</v>
      </c>
      <c r="G305" s="258" t="s">
        <v>246</v>
      </c>
      <c r="H305" s="259">
        <v>0.13500000000000001</v>
      </c>
      <c r="I305" s="260"/>
      <c r="J305" s="261">
        <f>ROUND(I305*H305,2)</f>
        <v>0</v>
      </c>
      <c r="K305" s="257" t="s">
        <v>204</v>
      </c>
      <c r="L305" s="262"/>
      <c r="M305" s="263" t="s">
        <v>19</v>
      </c>
      <c r="N305" s="264" t="s">
        <v>44</v>
      </c>
      <c r="O305" s="86"/>
      <c r="P305" s="223">
        <f>O305*H305</f>
        <v>0</v>
      </c>
      <c r="Q305" s="223">
        <v>1</v>
      </c>
      <c r="R305" s="223">
        <f>Q305*H305</f>
        <v>0.13500000000000001</v>
      </c>
      <c r="S305" s="223">
        <v>0</v>
      </c>
      <c r="T305" s="224">
        <f>S305*H305</f>
        <v>0</v>
      </c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R305" s="225" t="s">
        <v>247</v>
      </c>
      <c r="AT305" s="225" t="s">
        <v>243</v>
      </c>
      <c r="AU305" s="225" t="s">
        <v>82</v>
      </c>
      <c r="AY305" s="19" t="s">
        <v>198</v>
      </c>
      <c r="BE305" s="226">
        <f>IF(N305="základní",J305,0)</f>
        <v>0</v>
      </c>
      <c r="BF305" s="226">
        <f>IF(N305="snížená",J305,0)</f>
        <v>0</v>
      </c>
      <c r="BG305" s="226">
        <f>IF(N305="zákl. přenesená",J305,0)</f>
        <v>0</v>
      </c>
      <c r="BH305" s="226">
        <f>IF(N305="sníž. přenesená",J305,0)</f>
        <v>0</v>
      </c>
      <c r="BI305" s="226">
        <f>IF(N305="nulová",J305,0)</f>
        <v>0</v>
      </c>
      <c r="BJ305" s="19" t="s">
        <v>80</v>
      </c>
      <c r="BK305" s="226">
        <f>ROUND(I305*H305,2)</f>
        <v>0</v>
      </c>
      <c r="BL305" s="19" t="s">
        <v>205</v>
      </c>
      <c r="BM305" s="225" t="s">
        <v>511</v>
      </c>
    </row>
    <row r="306" s="15" customFormat="1">
      <c r="A306" s="15"/>
      <c r="B306" s="265"/>
      <c r="C306" s="266"/>
      <c r="D306" s="234" t="s">
        <v>218</v>
      </c>
      <c r="E306" s="267" t="s">
        <v>19</v>
      </c>
      <c r="F306" s="268" t="s">
        <v>498</v>
      </c>
      <c r="G306" s="266"/>
      <c r="H306" s="267" t="s">
        <v>19</v>
      </c>
      <c r="I306" s="269"/>
      <c r="J306" s="266"/>
      <c r="K306" s="266"/>
      <c r="L306" s="270"/>
      <c r="M306" s="271"/>
      <c r="N306" s="272"/>
      <c r="O306" s="272"/>
      <c r="P306" s="272"/>
      <c r="Q306" s="272"/>
      <c r="R306" s="272"/>
      <c r="S306" s="272"/>
      <c r="T306" s="273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T306" s="274" t="s">
        <v>218</v>
      </c>
      <c r="AU306" s="274" t="s">
        <v>82</v>
      </c>
      <c r="AV306" s="15" t="s">
        <v>80</v>
      </c>
      <c r="AW306" s="15" t="s">
        <v>35</v>
      </c>
      <c r="AX306" s="15" t="s">
        <v>73</v>
      </c>
      <c r="AY306" s="274" t="s">
        <v>198</v>
      </c>
    </row>
    <row r="307" s="13" customFormat="1">
      <c r="A307" s="13"/>
      <c r="B307" s="232"/>
      <c r="C307" s="233"/>
      <c r="D307" s="234" t="s">
        <v>218</v>
      </c>
      <c r="E307" s="235" t="s">
        <v>19</v>
      </c>
      <c r="F307" s="236" t="s">
        <v>499</v>
      </c>
      <c r="G307" s="233"/>
      <c r="H307" s="237">
        <v>0.13500000000000001</v>
      </c>
      <c r="I307" s="238"/>
      <c r="J307" s="233"/>
      <c r="K307" s="233"/>
      <c r="L307" s="239"/>
      <c r="M307" s="240"/>
      <c r="N307" s="241"/>
      <c r="O307" s="241"/>
      <c r="P307" s="241"/>
      <c r="Q307" s="241"/>
      <c r="R307" s="241"/>
      <c r="S307" s="241"/>
      <c r="T307" s="242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43" t="s">
        <v>218</v>
      </c>
      <c r="AU307" s="243" t="s">
        <v>82</v>
      </c>
      <c r="AV307" s="13" t="s">
        <v>82</v>
      </c>
      <c r="AW307" s="13" t="s">
        <v>35</v>
      </c>
      <c r="AX307" s="13" t="s">
        <v>73</v>
      </c>
      <c r="AY307" s="243" t="s">
        <v>198</v>
      </c>
    </row>
    <row r="308" s="14" customFormat="1">
      <c r="A308" s="14"/>
      <c r="B308" s="244"/>
      <c r="C308" s="245"/>
      <c r="D308" s="234" t="s">
        <v>218</v>
      </c>
      <c r="E308" s="246" t="s">
        <v>19</v>
      </c>
      <c r="F308" s="247" t="s">
        <v>233</v>
      </c>
      <c r="G308" s="245"/>
      <c r="H308" s="248">
        <v>0.13500000000000001</v>
      </c>
      <c r="I308" s="249"/>
      <c r="J308" s="245"/>
      <c r="K308" s="245"/>
      <c r="L308" s="250"/>
      <c r="M308" s="251"/>
      <c r="N308" s="252"/>
      <c r="O308" s="252"/>
      <c r="P308" s="252"/>
      <c r="Q308" s="252"/>
      <c r="R308" s="252"/>
      <c r="S308" s="252"/>
      <c r="T308" s="253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T308" s="254" t="s">
        <v>218</v>
      </c>
      <c r="AU308" s="254" t="s">
        <v>82</v>
      </c>
      <c r="AV308" s="14" t="s">
        <v>205</v>
      </c>
      <c r="AW308" s="14" t="s">
        <v>35</v>
      </c>
      <c r="AX308" s="14" t="s">
        <v>80</v>
      </c>
      <c r="AY308" s="254" t="s">
        <v>198</v>
      </c>
    </row>
    <row r="309" s="2" customFormat="1" ht="33" customHeight="1">
      <c r="A309" s="40"/>
      <c r="B309" s="41"/>
      <c r="C309" s="214" t="s">
        <v>512</v>
      </c>
      <c r="D309" s="214" t="s">
        <v>200</v>
      </c>
      <c r="E309" s="215" t="s">
        <v>513</v>
      </c>
      <c r="F309" s="216" t="s">
        <v>514</v>
      </c>
      <c r="G309" s="217" t="s">
        <v>441</v>
      </c>
      <c r="H309" s="218">
        <v>57</v>
      </c>
      <c r="I309" s="219"/>
      <c r="J309" s="220">
        <f>ROUND(I309*H309,2)</f>
        <v>0</v>
      </c>
      <c r="K309" s="216" t="s">
        <v>204</v>
      </c>
      <c r="L309" s="46"/>
      <c r="M309" s="221" t="s">
        <v>19</v>
      </c>
      <c r="N309" s="222" t="s">
        <v>44</v>
      </c>
      <c r="O309" s="86"/>
      <c r="P309" s="223">
        <f>O309*H309</f>
        <v>0</v>
      </c>
      <c r="Q309" s="223">
        <v>0.40745799999999999</v>
      </c>
      <c r="R309" s="223">
        <f>Q309*H309</f>
        <v>23.225106</v>
      </c>
      <c r="S309" s="223">
        <v>0</v>
      </c>
      <c r="T309" s="224">
        <f>S309*H309</f>
        <v>0</v>
      </c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R309" s="225" t="s">
        <v>205</v>
      </c>
      <c r="AT309" s="225" t="s">
        <v>200</v>
      </c>
      <c r="AU309" s="225" t="s">
        <v>82</v>
      </c>
      <c r="AY309" s="19" t="s">
        <v>198</v>
      </c>
      <c r="BE309" s="226">
        <f>IF(N309="základní",J309,0)</f>
        <v>0</v>
      </c>
      <c r="BF309" s="226">
        <f>IF(N309="snížená",J309,0)</f>
        <v>0</v>
      </c>
      <c r="BG309" s="226">
        <f>IF(N309="zákl. přenesená",J309,0)</f>
        <v>0</v>
      </c>
      <c r="BH309" s="226">
        <f>IF(N309="sníž. přenesená",J309,0)</f>
        <v>0</v>
      </c>
      <c r="BI309" s="226">
        <f>IF(N309="nulová",J309,0)</f>
        <v>0</v>
      </c>
      <c r="BJ309" s="19" t="s">
        <v>80</v>
      </c>
      <c r="BK309" s="226">
        <f>ROUND(I309*H309,2)</f>
        <v>0</v>
      </c>
      <c r="BL309" s="19" t="s">
        <v>205</v>
      </c>
      <c r="BM309" s="225" t="s">
        <v>515</v>
      </c>
    </row>
    <row r="310" s="2" customFormat="1">
      <c r="A310" s="40"/>
      <c r="B310" s="41"/>
      <c r="C310" s="42"/>
      <c r="D310" s="227" t="s">
        <v>207</v>
      </c>
      <c r="E310" s="42"/>
      <c r="F310" s="228" t="s">
        <v>516</v>
      </c>
      <c r="G310" s="42"/>
      <c r="H310" s="42"/>
      <c r="I310" s="229"/>
      <c r="J310" s="42"/>
      <c r="K310" s="42"/>
      <c r="L310" s="46"/>
      <c r="M310" s="230"/>
      <c r="N310" s="231"/>
      <c r="O310" s="86"/>
      <c r="P310" s="86"/>
      <c r="Q310" s="86"/>
      <c r="R310" s="86"/>
      <c r="S310" s="86"/>
      <c r="T310" s="87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T310" s="19" t="s">
        <v>207</v>
      </c>
      <c r="AU310" s="19" t="s">
        <v>82</v>
      </c>
    </row>
    <row r="311" s="2" customFormat="1" ht="24.15" customHeight="1">
      <c r="A311" s="40"/>
      <c r="B311" s="41"/>
      <c r="C311" s="255" t="s">
        <v>517</v>
      </c>
      <c r="D311" s="255" t="s">
        <v>243</v>
      </c>
      <c r="E311" s="256" t="s">
        <v>518</v>
      </c>
      <c r="F311" s="257" t="s">
        <v>519</v>
      </c>
      <c r="G311" s="258" t="s">
        <v>227</v>
      </c>
      <c r="H311" s="259">
        <v>25.385999999999999</v>
      </c>
      <c r="I311" s="260"/>
      <c r="J311" s="261">
        <f>ROUND(I311*H311,2)</f>
        <v>0</v>
      </c>
      <c r="K311" s="257" t="s">
        <v>19</v>
      </c>
      <c r="L311" s="262"/>
      <c r="M311" s="263" t="s">
        <v>19</v>
      </c>
      <c r="N311" s="264" t="s">
        <v>44</v>
      </c>
      <c r="O311" s="86"/>
      <c r="P311" s="223">
        <f>O311*H311</f>
        <v>0</v>
      </c>
      <c r="Q311" s="223">
        <v>2.6499999999999999</v>
      </c>
      <c r="R311" s="223">
        <f>Q311*H311</f>
        <v>67.272899999999993</v>
      </c>
      <c r="S311" s="223">
        <v>0</v>
      </c>
      <c r="T311" s="224">
        <f>S311*H311</f>
        <v>0</v>
      </c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R311" s="225" t="s">
        <v>247</v>
      </c>
      <c r="AT311" s="225" t="s">
        <v>243</v>
      </c>
      <c r="AU311" s="225" t="s">
        <v>82</v>
      </c>
      <c r="AY311" s="19" t="s">
        <v>198</v>
      </c>
      <c r="BE311" s="226">
        <f>IF(N311="základní",J311,0)</f>
        <v>0</v>
      </c>
      <c r="BF311" s="226">
        <f>IF(N311="snížená",J311,0)</f>
        <v>0</v>
      </c>
      <c r="BG311" s="226">
        <f>IF(N311="zákl. přenesená",J311,0)</f>
        <v>0</v>
      </c>
      <c r="BH311" s="226">
        <f>IF(N311="sníž. přenesená",J311,0)</f>
        <v>0</v>
      </c>
      <c r="BI311" s="226">
        <f>IF(N311="nulová",J311,0)</f>
        <v>0</v>
      </c>
      <c r="BJ311" s="19" t="s">
        <v>80</v>
      </c>
      <c r="BK311" s="226">
        <f>ROUND(I311*H311,2)</f>
        <v>0</v>
      </c>
      <c r="BL311" s="19" t="s">
        <v>205</v>
      </c>
      <c r="BM311" s="225" t="s">
        <v>520</v>
      </c>
    </row>
    <row r="312" s="13" customFormat="1">
      <c r="A312" s="13"/>
      <c r="B312" s="232"/>
      <c r="C312" s="233"/>
      <c r="D312" s="234" t="s">
        <v>218</v>
      </c>
      <c r="E312" s="235" t="s">
        <v>19</v>
      </c>
      <c r="F312" s="236" t="s">
        <v>521</v>
      </c>
      <c r="G312" s="233"/>
      <c r="H312" s="237">
        <v>0.496</v>
      </c>
      <c r="I312" s="238"/>
      <c r="J312" s="233"/>
      <c r="K312" s="233"/>
      <c r="L312" s="239"/>
      <c r="M312" s="240"/>
      <c r="N312" s="241"/>
      <c r="O312" s="241"/>
      <c r="P312" s="241"/>
      <c r="Q312" s="241"/>
      <c r="R312" s="241"/>
      <c r="S312" s="241"/>
      <c r="T312" s="242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43" t="s">
        <v>218</v>
      </c>
      <c r="AU312" s="243" t="s">
        <v>82</v>
      </c>
      <c r="AV312" s="13" t="s">
        <v>82</v>
      </c>
      <c r="AW312" s="13" t="s">
        <v>35</v>
      </c>
      <c r="AX312" s="13" t="s">
        <v>73</v>
      </c>
      <c r="AY312" s="243" t="s">
        <v>198</v>
      </c>
    </row>
    <row r="313" s="13" customFormat="1">
      <c r="A313" s="13"/>
      <c r="B313" s="232"/>
      <c r="C313" s="233"/>
      <c r="D313" s="234" t="s">
        <v>218</v>
      </c>
      <c r="E313" s="235" t="s">
        <v>19</v>
      </c>
      <c r="F313" s="236" t="s">
        <v>522</v>
      </c>
      <c r="G313" s="233"/>
      <c r="H313" s="237">
        <v>0.99199999999999999</v>
      </c>
      <c r="I313" s="238"/>
      <c r="J313" s="233"/>
      <c r="K313" s="233"/>
      <c r="L313" s="239"/>
      <c r="M313" s="240"/>
      <c r="N313" s="241"/>
      <c r="O313" s="241"/>
      <c r="P313" s="241"/>
      <c r="Q313" s="241"/>
      <c r="R313" s="241"/>
      <c r="S313" s="241"/>
      <c r="T313" s="242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43" t="s">
        <v>218</v>
      </c>
      <c r="AU313" s="243" t="s">
        <v>82</v>
      </c>
      <c r="AV313" s="13" t="s">
        <v>82</v>
      </c>
      <c r="AW313" s="13" t="s">
        <v>35</v>
      </c>
      <c r="AX313" s="13" t="s">
        <v>73</v>
      </c>
      <c r="AY313" s="243" t="s">
        <v>198</v>
      </c>
    </row>
    <row r="314" s="13" customFormat="1">
      <c r="A314" s="13"/>
      <c r="B314" s="232"/>
      <c r="C314" s="233"/>
      <c r="D314" s="234" t="s">
        <v>218</v>
      </c>
      <c r="E314" s="235" t="s">
        <v>19</v>
      </c>
      <c r="F314" s="236" t="s">
        <v>523</v>
      </c>
      <c r="G314" s="233"/>
      <c r="H314" s="237">
        <v>0.496</v>
      </c>
      <c r="I314" s="238"/>
      <c r="J314" s="233"/>
      <c r="K314" s="233"/>
      <c r="L314" s="239"/>
      <c r="M314" s="240"/>
      <c r="N314" s="241"/>
      <c r="O314" s="241"/>
      <c r="P314" s="241"/>
      <c r="Q314" s="241"/>
      <c r="R314" s="241"/>
      <c r="S314" s="241"/>
      <c r="T314" s="242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43" t="s">
        <v>218</v>
      </c>
      <c r="AU314" s="243" t="s">
        <v>82</v>
      </c>
      <c r="AV314" s="13" t="s">
        <v>82</v>
      </c>
      <c r="AW314" s="13" t="s">
        <v>35</v>
      </c>
      <c r="AX314" s="13" t="s">
        <v>73</v>
      </c>
      <c r="AY314" s="243" t="s">
        <v>198</v>
      </c>
    </row>
    <row r="315" s="13" customFormat="1">
      <c r="A315" s="13"/>
      <c r="B315" s="232"/>
      <c r="C315" s="233"/>
      <c r="D315" s="234" t="s">
        <v>218</v>
      </c>
      <c r="E315" s="235" t="s">
        <v>19</v>
      </c>
      <c r="F315" s="236" t="s">
        <v>524</v>
      </c>
      <c r="G315" s="233"/>
      <c r="H315" s="237">
        <v>0.496</v>
      </c>
      <c r="I315" s="238"/>
      <c r="J315" s="233"/>
      <c r="K315" s="233"/>
      <c r="L315" s="239"/>
      <c r="M315" s="240"/>
      <c r="N315" s="241"/>
      <c r="O315" s="241"/>
      <c r="P315" s="241"/>
      <c r="Q315" s="241"/>
      <c r="R315" s="241"/>
      <c r="S315" s="241"/>
      <c r="T315" s="242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43" t="s">
        <v>218</v>
      </c>
      <c r="AU315" s="243" t="s">
        <v>82</v>
      </c>
      <c r="AV315" s="13" t="s">
        <v>82</v>
      </c>
      <c r="AW315" s="13" t="s">
        <v>35</v>
      </c>
      <c r="AX315" s="13" t="s">
        <v>73</v>
      </c>
      <c r="AY315" s="243" t="s">
        <v>198</v>
      </c>
    </row>
    <row r="316" s="13" customFormat="1">
      <c r="A316" s="13"/>
      <c r="B316" s="232"/>
      <c r="C316" s="233"/>
      <c r="D316" s="234" t="s">
        <v>218</v>
      </c>
      <c r="E316" s="235" t="s">
        <v>19</v>
      </c>
      <c r="F316" s="236" t="s">
        <v>525</v>
      </c>
      <c r="G316" s="233"/>
      <c r="H316" s="237">
        <v>3.968</v>
      </c>
      <c r="I316" s="238"/>
      <c r="J316" s="233"/>
      <c r="K316" s="233"/>
      <c r="L316" s="239"/>
      <c r="M316" s="240"/>
      <c r="N316" s="241"/>
      <c r="O316" s="241"/>
      <c r="P316" s="241"/>
      <c r="Q316" s="241"/>
      <c r="R316" s="241"/>
      <c r="S316" s="241"/>
      <c r="T316" s="242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243" t="s">
        <v>218</v>
      </c>
      <c r="AU316" s="243" t="s">
        <v>82</v>
      </c>
      <c r="AV316" s="13" t="s">
        <v>82</v>
      </c>
      <c r="AW316" s="13" t="s">
        <v>35</v>
      </c>
      <c r="AX316" s="13" t="s">
        <v>73</v>
      </c>
      <c r="AY316" s="243" t="s">
        <v>198</v>
      </c>
    </row>
    <row r="317" s="13" customFormat="1">
      <c r="A317" s="13"/>
      <c r="B317" s="232"/>
      <c r="C317" s="233"/>
      <c r="D317" s="234" t="s">
        <v>218</v>
      </c>
      <c r="E317" s="235" t="s">
        <v>19</v>
      </c>
      <c r="F317" s="236" t="s">
        <v>526</v>
      </c>
      <c r="G317" s="233"/>
      <c r="H317" s="237">
        <v>0.496</v>
      </c>
      <c r="I317" s="238"/>
      <c r="J317" s="233"/>
      <c r="K317" s="233"/>
      <c r="L317" s="239"/>
      <c r="M317" s="240"/>
      <c r="N317" s="241"/>
      <c r="O317" s="241"/>
      <c r="P317" s="241"/>
      <c r="Q317" s="241"/>
      <c r="R317" s="241"/>
      <c r="S317" s="241"/>
      <c r="T317" s="242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43" t="s">
        <v>218</v>
      </c>
      <c r="AU317" s="243" t="s">
        <v>82</v>
      </c>
      <c r="AV317" s="13" t="s">
        <v>82</v>
      </c>
      <c r="AW317" s="13" t="s">
        <v>35</v>
      </c>
      <c r="AX317" s="13" t="s">
        <v>73</v>
      </c>
      <c r="AY317" s="243" t="s">
        <v>198</v>
      </c>
    </row>
    <row r="318" s="13" customFormat="1">
      <c r="A318" s="13"/>
      <c r="B318" s="232"/>
      <c r="C318" s="233"/>
      <c r="D318" s="234" t="s">
        <v>218</v>
      </c>
      <c r="E318" s="235" t="s">
        <v>19</v>
      </c>
      <c r="F318" s="236" t="s">
        <v>527</v>
      </c>
      <c r="G318" s="233"/>
      <c r="H318" s="237">
        <v>0.496</v>
      </c>
      <c r="I318" s="238"/>
      <c r="J318" s="233"/>
      <c r="K318" s="233"/>
      <c r="L318" s="239"/>
      <c r="M318" s="240"/>
      <c r="N318" s="241"/>
      <c r="O318" s="241"/>
      <c r="P318" s="241"/>
      <c r="Q318" s="241"/>
      <c r="R318" s="241"/>
      <c r="S318" s="241"/>
      <c r="T318" s="242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43" t="s">
        <v>218</v>
      </c>
      <c r="AU318" s="243" t="s">
        <v>82</v>
      </c>
      <c r="AV318" s="13" t="s">
        <v>82</v>
      </c>
      <c r="AW318" s="13" t="s">
        <v>35</v>
      </c>
      <c r="AX318" s="13" t="s">
        <v>73</v>
      </c>
      <c r="AY318" s="243" t="s">
        <v>198</v>
      </c>
    </row>
    <row r="319" s="13" customFormat="1">
      <c r="A319" s="13"/>
      <c r="B319" s="232"/>
      <c r="C319" s="233"/>
      <c r="D319" s="234" t="s">
        <v>218</v>
      </c>
      <c r="E319" s="235" t="s">
        <v>19</v>
      </c>
      <c r="F319" s="236" t="s">
        <v>528</v>
      </c>
      <c r="G319" s="233"/>
      <c r="H319" s="237">
        <v>0.19500000000000001</v>
      </c>
      <c r="I319" s="238"/>
      <c r="J319" s="233"/>
      <c r="K319" s="233"/>
      <c r="L319" s="239"/>
      <c r="M319" s="240"/>
      <c r="N319" s="241"/>
      <c r="O319" s="241"/>
      <c r="P319" s="241"/>
      <c r="Q319" s="241"/>
      <c r="R319" s="241"/>
      <c r="S319" s="241"/>
      <c r="T319" s="242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43" t="s">
        <v>218</v>
      </c>
      <c r="AU319" s="243" t="s">
        <v>82</v>
      </c>
      <c r="AV319" s="13" t="s">
        <v>82</v>
      </c>
      <c r="AW319" s="13" t="s">
        <v>35</v>
      </c>
      <c r="AX319" s="13" t="s">
        <v>73</v>
      </c>
      <c r="AY319" s="243" t="s">
        <v>198</v>
      </c>
    </row>
    <row r="320" s="13" customFormat="1">
      <c r="A320" s="13"/>
      <c r="B320" s="232"/>
      <c r="C320" s="233"/>
      <c r="D320" s="234" t="s">
        <v>218</v>
      </c>
      <c r="E320" s="235" t="s">
        <v>19</v>
      </c>
      <c r="F320" s="236" t="s">
        <v>529</v>
      </c>
      <c r="G320" s="233"/>
      <c r="H320" s="237">
        <v>0.41999999999999998</v>
      </c>
      <c r="I320" s="238"/>
      <c r="J320" s="233"/>
      <c r="K320" s="233"/>
      <c r="L320" s="239"/>
      <c r="M320" s="240"/>
      <c r="N320" s="241"/>
      <c r="O320" s="241"/>
      <c r="P320" s="241"/>
      <c r="Q320" s="241"/>
      <c r="R320" s="241"/>
      <c r="S320" s="241"/>
      <c r="T320" s="242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243" t="s">
        <v>218</v>
      </c>
      <c r="AU320" s="243" t="s">
        <v>82</v>
      </c>
      <c r="AV320" s="13" t="s">
        <v>82</v>
      </c>
      <c r="AW320" s="13" t="s">
        <v>35</v>
      </c>
      <c r="AX320" s="13" t="s">
        <v>73</v>
      </c>
      <c r="AY320" s="243" t="s">
        <v>198</v>
      </c>
    </row>
    <row r="321" s="13" customFormat="1">
      <c r="A321" s="13"/>
      <c r="B321" s="232"/>
      <c r="C321" s="233"/>
      <c r="D321" s="234" t="s">
        <v>218</v>
      </c>
      <c r="E321" s="235" t="s">
        <v>19</v>
      </c>
      <c r="F321" s="236" t="s">
        <v>530</v>
      </c>
      <c r="G321" s="233"/>
      <c r="H321" s="237">
        <v>0.53900000000000003</v>
      </c>
      <c r="I321" s="238"/>
      <c r="J321" s="233"/>
      <c r="K321" s="233"/>
      <c r="L321" s="239"/>
      <c r="M321" s="240"/>
      <c r="N321" s="241"/>
      <c r="O321" s="241"/>
      <c r="P321" s="241"/>
      <c r="Q321" s="241"/>
      <c r="R321" s="241"/>
      <c r="S321" s="241"/>
      <c r="T321" s="242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43" t="s">
        <v>218</v>
      </c>
      <c r="AU321" s="243" t="s">
        <v>82</v>
      </c>
      <c r="AV321" s="13" t="s">
        <v>82</v>
      </c>
      <c r="AW321" s="13" t="s">
        <v>35</v>
      </c>
      <c r="AX321" s="13" t="s">
        <v>73</v>
      </c>
      <c r="AY321" s="243" t="s">
        <v>198</v>
      </c>
    </row>
    <row r="322" s="13" customFormat="1">
      <c r="A322" s="13"/>
      <c r="B322" s="232"/>
      <c r="C322" s="233"/>
      <c r="D322" s="234" t="s">
        <v>218</v>
      </c>
      <c r="E322" s="235" t="s">
        <v>19</v>
      </c>
      <c r="F322" s="236" t="s">
        <v>531</v>
      </c>
      <c r="G322" s="233"/>
      <c r="H322" s="237">
        <v>0.53900000000000003</v>
      </c>
      <c r="I322" s="238"/>
      <c r="J322" s="233"/>
      <c r="K322" s="233"/>
      <c r="L322" s="239"/>
      <c r="M322" s="240"/>
      <c r="N322" s="241"/>
      <c r="O322" s="241"/>
      <c r="P322" s="241"/>
      <c r="Q322" s="241"/>
      <c r="R322" s="241"/>
      <c r="S322" s="241"/>
      <c r="T322" s="242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43" t="s">
        <v>218</v>
      </c>
      <c r="AU322" s="243" t="s">
        <v>82</v>
      </c>
      <c r="AV322" s="13" t="s">
        <v>82</v>
      </c>
      <c r="AW322" s="13" t="s">
        <v>35</v>
      </c>
      <c r="AX322" s="13" t="s">
        <v>73</v>
      </c>
      <c r="AY322" s="243" t="s">
        <v>198</v>
      </c>
    </row>
    <row r="323" s="13" customFormat="1">
      <c r="A323" s="13"/>
      <c r="B323" s="232"/>
      <c r="C323" s="233"/>
      <c r="D323" s="234" t="s">
        <v>218</v>
      </c>
      <c r="E323" s="235" t="s">
        <v>19</v>
      </c>
      <c r="F323" s="236" t="s">
        <v>532</v>
      </c>
      <c r="G323" s="233"/>
      <c r="H323" s="237">
        <v>1.0780000000000001</v>
      </c>
      <c r="I323" s="238"/>
      <c r="J323" s="233"/>
      <c r="K323" s="233"/>
      <c r="L323" s="239"/>
      <c r="M323" s="240"/>
      <c r="N323" s="241"/>
      <c r="O323" s="241"/>
      <c r="P323" s="241"/>
      <c r="Q323" s="241"/>
      <c r="R323" s="241"/>
      <c r="S323" s="241"/>
      <c r="T323" s="242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43" t="s">
        <v>218</v>
      </c>
      <c r="AU323" s="243" t="s">
        <v>82</v>
      </c>
      <c r="AV323" s="13" t="s">
        <v>82</v>
      </c>
      <c r="AW323" s="13" t="s">
        <v>35</v>
      </c>
      <c r="AX323" s="13" t="s">
        <v>73</v>
      </c>
      <c r="AY323" s="243" t="s">
        <v>198</v>
      </c>
    </row>
    <row r="324" s="13" customFormat="1">
      <c r="A324" s="13"/>
      <c r="B324" s="232"/>
      <c r="C324" s="233"/>
      <c r="D324" s="234" t="s">
        <v>218</v>
      </c>
      <c r="E324" s="235" t="s">
        <v>19</v>
      </c>
      <c r="F324" s="236" t="s">
        <v>533</v>
      </c>
      <c r="G324" s="233"/>
      <c r="H324" s="237">
        <v>0.53900000000000003</v>
      </c>
      <c r="I324" s="238"/>
      <c r="J324" s="233"/>
      <c r="K324" s="233"/>
      <c r="L324" s="239"/>
      <c r="M324" s="240"/>
      <c r="N324" s="241"/>
      <c r="O324" s="241"/>
      <c r="P324" s="241"/>
      <c r="Q324" s="241"/>
      <c r="R324" s="241"/>
      <c r="S324" s="241"/>
      <c r="T324" s="242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T324" s="243" t="s">
        <v>218</v>
      </c>
      <c r="AU324" s="243" t="s">
        <v>82</v>
      </c>
      <c r="AV324" s="13" t="s">
        <v>82</v>
      </c>
      <c r="AW324" s="13" t="s">
        <v>35</v>
      </c>
      <c r="AX324" s="13" t="s">
        <v>73</v>
      </c>
      <c r="AY324" s="243" t="s">
        <v>198</v>
      </c>
    </row>
    <row r="325" s="13" customFormat="1">
      <c r="A325" s="13"/>
      <c r="B325" s="232"/>
      <c r="C325" s="233"/>
      <c r="D325" s="234" t="s">
        <v>218</v>
      </c>
      <c r="E325" s="235" t="s">
        <v>19</v>
      </c>
      <c r="F325" s="236" t="s">
        <v>534</v>
      </c>
      <c r="G325" s="233"/>
      <c r="H325" s="237">
        <v>0.53900000000000003</v>
      </c>
      <c r="I325" s="238"/>
      <c r="J325" s="233"/>
      <c r="K325" s="233"/>
      <c r="L325" s="239"/>
      <c r="M325" s="240"/>
      <c r="N325" s="241"/>
      <c r="O325" s="241"/>
      <c r="P325" s="241"/>
      <c r="Q325" s="241"/>
      <c r="R325" s="241"/>
      <c r="S325" s="241"/>
      <c r="T325" s="242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43" t="s">
        <v>218</v>
      </c>
      <c r="AU325" s="243" t="s">
        <v>82</v>
      </c>
      <c r="AV325" s="13" t="s">
        <v>82</v>
      </c>
      <c r="AW325" s="13" t="s">
        <v>35</v>
      </c>
      <c r="AX325" s="13" t="s">
        <v>73</v>
      </c>
      <c r="AY325" s="243" t="s">
        <v>198</v>
      </c>
    </row>
    <row r="326" s="13" customFormat="1">
      <c r="A326" s="13"/>
      <c r="B326" s="232"/>
      <c r="C326" s="233"/>
      <c r="D326" s="234" t="s">
        <v>218</v>
      </c>
      <c r="E326" s="235" t="s">
        <v>19</v>
      </c>
      <c r="F326" s="236" t="s">
        <v>535</v>
      </c>
      <c r="G326" s="233"/>
      <c r="H326" s="237">
        <v>0.53900000000000003</v>
      </c>
      <c r="I326" s="238"/>
      <c r="J326" s="233"/>
      <c r="K326" s="233"/>
      <c r="L326" s="239"/>
      <c r="M326" s="240"/>
      <c r="N326" s="241"/>
      <c r="O326" s="241"/>
      <c r="P326" s="241"/>
      <c r="Q326" s="241"/>
      <c r="R326" s="241"/>
      <c r="S326" s="241"/>
      <c r="T326" s="242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43" t="s">
        <v>218</v>
      </c>
      <c r="AU326" s="243" t="s">
        <v>82</v>
      </c>
      <c r="AV326" s="13" t="s">
        <v>82</v>
      </c>
      <c r="AW326" s="13" t="s">
        <v>35</v>
      </c>
      <c r="AX326" s="13" t="s">
        <v>73</v>
      </c>
      <c r="AY326" s="243" t="s">
        <v>198</v>
      </c>
    </row>
    <row r="327" s="13" customFormat="1">
      <c r="A327" s="13"/>
      <c r="B327" s="232"/>
      <c r="C327" s="233"/>
      <c r="D327" s="234" t="s">
        <v>218</v>
      </c>
      <c r="E327" s="235" t="s">
        <v>19</v>
      </c>
      <c r="F327" s="236" t="s">
        <v>536</v>
      </c>
      <c r="G327" s="233"/>
      <c r="H327" s="237">
        <v>0.53900000000000003</v>
      </c>
      <c r="I327" s="238"/>
      <c r="J327" s="233"/>
      <c r="K327" s="233"/>
      <c r="L327" s="239"/>
      <c r="M327" s="240"/>
      <c r="N327" s="241"/>
      <c r="O327" s="241"/>
      <c r="P327" s="241"/>
      <c r="Q327" s="241"/>
      <c r="R327" s="241"/>
      <c r="S327" s="241"/>
      <c r="T327" s="242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243" t="s">
        <v>218</v>
      </c>
      <c r="AU327" s="243" t="s">
        <v>82</v>
      </c>
      <c r="AV327" s="13" t="s">
        <v>82</v>
      </c>
      <c r="AW327" s="13" t="s">
        <v>35</v>
      </c>
      <c r="AX327" s="13" t="s">
        <v>73</v>
      </c>
      <c r="AY327" s="243" t="s">
        <v>198</v>
      </c>
    </row>
    <row r="328" s="13" customFormat="1">
      <c r="A328" s="13"/>
      <c r="B328" s="232"/>
      <c r="C328" s="233"/>
      <c r="D328" s="234" t="s">
        <v>218</v>
      </c>
      <c r="E328" s="235" t="s">
        <v>19</v>
      </c>
      <c r="F328" s="236" t="s">
        <v>537</v>
      </c>
      <c r="G328" s="233"/>
      <c r="H328" s="237">
        <v>3.774</v>
      </c>
      <c r="I328" s="238"/>
      <c r="J328" s="233"/>
      <c r="K328" s="233"/>
      <c r="L328" s="239"/>
      <c r="M328" s="240"/>
      <c r="N328" s="241"/>
      <c r="O328" s="241"/>
      <c r="P328" s="241"/>
      <c r="Q328" s="241"/>
      <c r="R328" s="241"/>
      <c r="S328" s="241"/>
      <c r="T328" s="242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43" t="s">
        <v>218</v>
      </c>
      <c r="AU328" s="243" t="s">
        <v>82</v>
      </c>
      <c r="AV328" s="13" t="s">
        <v>82</v>
      </c>
      <c r="AW328" s="13" t="s">
        <v>35</v>
      </c>
      <c r="AX328" s="13" t="s">
        <v>73</v>
      </c>
      <c r="AY328" s="243" t="s">
        <v>198</v>
      </c>
    </row>
    <row r="329" s="13" customFormat="1">
      <c r="A329" s="13"/>
      <c r="B329" s="232"/>
      <c r="C329" s="233"/>
      <c r="D329" s="234" t="s">
        <v>218</v>
      </c>
      <c r="E329" s="235" t="s">
        <v>19</v>
      </c>
      <c r="F329" s="236" t="s">
        <v>538</v>
      </c>
      <c r="G329" s="233"/>
      <c r="H329" s="237">
        <v>0.45800000000000002</v>
      </c>
      <c r="I329" s="238"/>
      <c r="J329" s="233"/>
      <c r="K329" s="233"/>
      <c r="L329" s="239"/>
      <c r="M329" s="240"/>
      <c r="N329" s="241"/>
      <c r="O329" s="241"/>
      <c r="P329" s="241"/>
      <c r="Q329" s="241"/>
      <c r="R329" s="241"/>
      <c r="S329" s="241"/>
      <c r="T329" s="242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43" t="s">
        <v>218</v>
      </c>
      <c r="AU329" s="243" t="s">
        <v>82</v>
      </c>
      <c r="AV329" s="13" t="s">
        <v>82</v>
      </c>
      <c r="AW329" s="13" t="s">
        <v>35</v>
      </c>
      <c r="AX329" s="13" t="s">
        <v>73</v>
      </c>
      <c r="AY329" s="243" t="s">
        <v>198</v>
      </c>
    </row>
    <row r="330" s="13" customFormat="1">
      <c r="A330" s="13"/>
      <c r="B330" s="232"/>
      <c r="C330" s="233"/>
      <c r="D330" s="234" t="s">
        <v>218</v>
      </c>
      <c r="E330" s="235" t="s">
        <v>19</v>
      </c>
      <c r="F330" s="236" t="s">
        <v>539</v>
      </c>
      <c r="G330" s="233"/>
      <c r="H330" s="237">
        <v>0.495</v>
      </c>
      <c r="I330" s="238"/>
      <c r="J330" s="233"/>
      <c r="K330" s="233"/>
      <c r="L330" s="239"/>
      <c r="M330" s="240"/>
      <c r="N330" s="241"/>
      <c r="O330" s="241"/>
      <c r="P330" s="241"/>
      <c r="Q330" s="241"/>
      <c r="R330" s="241"/>
      <c r="S330" s="241"/>
      <c r="T330" s="242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T330" s="243" t="s">
        <v>218</v>
      </c>
      <c r="AU330" s="243" t="s">
        <v>82</v>
      </c>
      <c r="AV330" s="13" t="s">
        <v>82</v>
      </c>
      <c r="AW330" s="13" t="s">
        <v>35</v>
      </c>
      <c r="AX330" s="13" t="s">
        <v>73</v>
      </c>
      <c r="AY330" s="243" t="s">
        <v>198</v>
      </c>
    </row>
    <row r="331" s="13" customFormat="1">
      <c r="A331" s="13"/>
      <c r="B331" s="232"/>
      <c r="C331" s="233"/>
      <c r="D331" s="234" t="s">
        <v>218</v>
      </c>
      <c r="E331" s="235" t="s">
        <v>19</v>
      </c>
      <c r="F331" s="236" t="s">
        <v>540</v>
      </c>
      <c r="G331" s="233"/>
      <c r="H331" s="237">
        <v>0.48799999999999999</v>
      </c>
      <c r="I331" s="238"/>
      <c r="J331" s="233"/>
      <c r="K331" s="233"/>
      <c r="L331" s="239"/>
      <c r="M331" s="240"/>
      <c r="N331" s="241"/>
      <c r="O331" s="241"/>
      <c r="P331" s="241"/>
      <c r="Q331" s="241"/>
      <c r="R331" s="241"/>
      <c r="S331" s="241"/>
      <c r="T331" s="242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43" t="s">
        <v>218</v>
      </c>
      <c r="AU331" s="243" t="s">
        <v>82</v>
      </c>
      <c r="AV331" s="13" t="s">
        <v>82</v>
      </c>
      <c r="AW331" s="13" t="s">
        <v>35</v>
      </c>
      <c r="AX331" s="13" t="s">
        <v>73</v>
      </c>
      <c r="AY331" s="243" t="s">
        <v>198</v>
      </c>
    </row>
    <row r="332" s="13" customFormat="1">
      <c r="A332" s="13"/>
      <c r="B332" s="232"/>
      <c r="C332" s="233"/>
      <c r="D332" s="234" t="s">
        <v>218</v>
      </c>
      <c r="E332" s="235" t="s">
        <v>19</v>
      </c>
      <c r="F332" s="236" t="s">
        <v>541</v>
      </c>
      <c r="G332" s="233"/>
      <c r="H332" s="237">
        <v>0.48799999999999999</v>
      </c>
      <c r="I332" s="238"/>
      <c r="J332" s="233"/>
      <c r="K332" s="233"/>
      <c r="L332" s="239"/>
      <c r="M332" s="240"/>
      <c r="N332" s="241"/>
      <c r="O332" s="241"/>
      <c r="P332" s="241"/>
      <c r="Q332" s="241"/>
      <c r="R332" s="241"/>
      <c r="S332" s="241"/>
      <c r="T332" s="242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43" t="s">
        <v>218</v>
      </c>
      <c r="AU332" s="243" t="s">
        <v>82</v>
      </c>
      <c r="AV332" s="13" t="s">
        <v>82</v>
      </c>
      <c r="AW332" s="13" t="s">
        <v>35</v>
      </c>
      <c r="AX332" s="13" t="s">
        <v>73</v>
      </c>
      <c r="AY332" s="243" t="s">
        <v>198</v>
      </c>
    </row>
    <row r="333" s="13" customFormat="1">
      <c r="A333" s="13"/>
      <c r="B333" s="232"/>
      <c r="C333" s="233"/>
      <c r="D333" s="234" t="s">
        <v>218</v>
      </c>
      <c r="E333" s="235" t="s">
        <v>19</v>
      </c>
      <c r="F333" s="236" t="s">
        <v>542</v>
      </c>
      <c r="G333" s="233"/>
      <c r="H333" s="237">
        <v>0.48799999999999999</v>
      </c>
      <c r="I333" s="238"/>
      <c r="J333" s="233"/>
      <c r="K333" s="233"/>
      <c r="L333" s="239"/>
      <c r="M333" s="240"/>
      <c r="N333" s="241"/>
      <c r="O333" s="241"/>
      <c r="P333" s="241"/>
      <c r="Q333" s="241"/>
      <c r="R333" s="241"/>
      <c r="S333" s="241"/>
      <c r="T333" s="242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43" t="s">
        <v>218</v>
      </c>
      <c r="AU333" s="243" t="s">
        <v>82</v>
      </c>
      <c r="AV333" s="13" t="s">
        <v>82</v>
      </c>
      <c r="AW333" s="13" t="s">
        <v>35</v>
      </c>
      <c r="AX333" s="13" t="s">
        <v>73</v>
      </c>
      <c r="AY333" s="243" t="s">
        <v>198</v>
      </c>
    </row>
    <row r="334" s="13" customFormat="1">
      <c r="A334" s="13"/>
      <c r="B334" s="232"/>
      <c r="C334" s="233"/>
      <c r="D334" s="234" t="s">
        <v>218</v>
      </c>
      <c r="E334" s="235" t="s">
        <v>19</v>
      </c>
      <c r="F334" s="236" t="s">
        <v>543</v>
      </c>
      <c r="G334" s="233"/>
      <c r="H334" s="237">
        <v>0.48799999999999999</v>
      </c>
      <c r="I334" s="238"/>
      <c r="J334" s="233"/>
      <c r="K334" s="233"/>
      <c r="L334" s="239"/>
      <c r="M334" s="240"/>
      <c r="N334" s="241"/>
      <c r="O334" s="241"/>
      <c r="P334" s="241"/>
      <c r="Q334" s="241"/>
      <c r="R334" s="241"/>
      <c r="S334" s="241"/>
      <c r="T334" s="242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43" t="s">
        <v>218</v>
      </c>
      <c r="AU334" s="243" t="s">
        <v>82</v>
      </c>
      <c r="AV334" s="13" t="s">
        <v>82</v>
      </c>
      <c r="AW334" s="13" t="s">
        <v>35</v>
      </c>
      <c r="AX334" s="13" t="s">
        <v>73</v>
      </c>
      <c r="AY334" s="243" t="s">
        <v>198</v>
      </c>
    </row>
    <row r="335" s="13" customFormat="1">
      <c r="A335" s="13"/>
      <c r="B335" s="232"/>
      <c r="C335" s="233"/>
      <c r="D335" s="234" t="s">
        <v>218</v>
      </c>
      <c r="E335" s="235" t="s">
        <v>19</v>
      </c>
      <c r="F335" s="236" t="s">
        <v>544</v>
      </c>
      <c r="G335" s="233"/>
      <c r="H335" s="237">
        <v>0.48799999999999999</v>
      </c>
      <c r="I335" s="238"/>
      <c r="J335" s="233"/>
      <c r="K335" s="233"/>
      <c r="L335" s="239"/>
      <c r="M335" s="240"/>
      <c r="N335" s="241"/>
      <c r="O335" s="241"/>
      <c r="P335" s="241"/>
      <c r="Q335" s="241"/>
      <c r="R335" s="241"/>
      <c r="S335" s="241"/>
      <c r="T335" s="242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43" t="s">
        <v>218</v>
      </c>
      <c r="AU335" s="243" t="s">
        <v>82</v>
      </c>
      <c r="AV335" s="13" t="s">
        <v>82</v>
      </c>
      <c r="AW335" s="13" t="s">
        <v>35</v>
      </c>
      <c r="AX335" s="13" t="s">
        <v>73</v>
      </c>
      <c r="AY335" s="243" t="s">
        <v>198</v>
      </c>
    </row>
    <row r="336" s="13" customFormat="1">
      <c r="A336" s="13"/>
      <c r="B336" s="232"/>
      <c r="C336" s="233"/>
      <c r="D336" s="234" t="s">
        <v>218</v>
      </c>
      <c r="E336" s="235" t="s">
        <v>19</v>
      </c>
      <c r="F336" s="236" t="s">
        <v>545</v>
      </c>
      <c r="G336" s="233"/>
      <c r="H336" s="237">
        <v>0.48799999999999999</v>
      </c>
      <c r="I336" s="238"/>
      <c r="J336" s="233"/>
      <c r="K336" s="233"/>
      <c r="L336" s="239"/>
      <c r="M336" s="240"/>
      <c r="N336" s="241"/>
      <c r="O336" s="241"/>
      <c r="P336" s="241"/>
      <c r="Q336" s="241"/>
      <c r="R336" s="241"/>
      <c r="S336" s="241"/>
      <c r="T336" s="242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43" t="s">
        <v>218</v>
      </c>
      <c r="AU336" s="243" t="s">
        <v>82</v>
      </c>
      <c r="AV336" s="13" t="s">
        <v>82</v>
      </c>
      <c r="AW336" s="13" t="s">
        <v>35</v>
      </c>
      <c r="AX336" s="13" t="s">
        <v>73</v>
      </c>
      <c r="AY336" s="243" t="s">
        <v>198</v>
      </c>
    </row>
    <row r="337" s="13" customFormat="1">
      <c r="A337" s="13"/>
      <c r="B337" s="232"/>
      <c r="C337" s="233"/>
      <c r="D337" s="234" t="s">
        <v>218</v>
      </c>
      <c r="E337" s="235" t="s">
        <v>19</v>
      </c>
      <c r="F337" s="236" t="s">
        <v>546</v>
      </c>
      <c r="G337" s="233"/>
      <c r="H337" s="237">
        <v>0.48799999999999999</v>
      </c>
      <c r="I337" s="238"/>
      <c r="J337" s="233"/>
      <c r="K337" s="233"/>
      <c r="L337" s="239"/>
      <c r="M337" s="240"/>
      <c r="N337" s="241"/>
      <c r="O337" s="241"/>
      <c r="P337" s="241"/>
      <c r="Q337" s="241"/>
      <c r="R337" s="241"/>
      <c r="S337" s="241"/>
      <c r="T337" s="242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43" t="s">
        <v>218</v>
      </c>
      <c r="AU337" s="243" t="s">
        <v>82</v>
      </c>
      <c r="AV337" s="13" t="s">
        <v>82</v>
      </c>
      <c r="AW337" s="13" t="s">
        <v>35</v>
      </c>
      <c r="AX337" s="13" t="s">
        <v>73</v>
      </c>
      <c r="AY337" s="243" t="s">
        <v>198</v>
      </c>
    </row>
    <row r="338" s="13" customFormat="1">
      <c r="A338" s="13"/>
      <c r="B338" s="232"/>
      <c r="C338" s="233"/>
      <c r="D338" s="234" t="s">
        <v>218</v>
      </c>
      <c r="E338" s="235" t="s">
        <v>19</v>
      </c>
      <c r="F338" s="236" t="s">
        <v>547</v>
      </c>
      <c r="G338" s="233"/>
      <c r="H338" s="237">
        <v>3.4159999999999999</v>
      </c>
      <c r="I338" s="238"/>
      <c r="J338" s="233"/>
      <c r="K338" s="233"/>
      <c r="L338" s="239"/>
      <c r="M338" s="240"/>
      <c r="N338" s="241"/>
      <c r="O338" s="241"/>
      <c r="P338" s="241"/>
      <c r="Q338" s="241"/>
      <c r="R338" s="241"/>
      <c r="S338" s="241"/>
      <c r="T338" s="242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43" t="s">
        <v>218</v>
      </c>
      <c r="AU338" s="243" t="s">
        <v>82</v>
      </c>
      <c r="AV338" s="13" t="s">
        <v>82</v>
      </c>
      <c r="AW338" s="13" t="s">
        <v>35</v>
      </c>
      <c r="AX338" s="13" t="s">
        <v>73</v>
      </c>
      <c r="AY338" s="243" t="s">
        <v>198</v>
      </c>
    </row>
    <row r="339" s="13" customFormat="1">
      <c r="A339" s="13"/>
      <c r="B339" s="232"/>
      <c r="C339" s="233"/>
      <c r="D339" s="234" t="s">
        <v>218</v>
      </c>
      <c r="E339" s="235" t="s">
        <v>19</v>
      </c>
      <c r="F339" s="236" t="s">
        <v>548</v>
      </c>
      <c r="G339" s="233"/>
      <c r="H339" s="237">
        <v>0.48799999999999999</v>
      </c>
      <c r="I339" s="238"/>
      <c r="J339" s="233"/>
      <c r="K339" s="233"/>
      <c r="L339" s="239"/>
      <c r="M339" s="240"/>
      <c r="N339" s="241"/>
      <c r="O339" s="241"/>
      <c r="P339" s="241"/>
      <c r="Q339" s="241"/>
      <c r="R339" s="241"/>
      <c r="S339" s="241"/>
      <c r="T339" s="242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43" t="s">
        <v>218</v>
      </c>
      <c r="AU339" s="243" t="s">
        <v>82</v>
      </c>
      <c r="AV339" s="13" t="s">
        <v>82</v>
      </c>
      <c r="AW339" s="13" t="s">
        <v>35</v>
      </c>
      <c r="AX339" s="13" t="s">
        <v>73</v>
      </c>
      <c r="AY339" s="243" t="s">
        <v>198</v>
      </c>
    </row>
    <row r="340" s="13" customFormat="1">
      <c r="A340" s="13"/>
      <c r="B340" s="232"/>
      <c r="C340" s="233"/>
      <c r="D340" s="234" t="s">
        <v>218</v>
      </c>
      <c r="E340" s="235" t="s">
        <v>19</v>
      </c>
      <c r="F340" s="236" t="s">
        <v>549</v>
      </c>
      <c r="G340" s="233"/>
      <c r="H340" s="237">
        <v>0.495</v>
      </c>
      <c r="I340" s="238"/>
      <c r="J340" s="233"/>
      <c r="K340" s="233"/>
      <c r="L340" s="239"/>
      <c r="M340" s="240"/>
      <c r="N340" s="241"/>
      <c r="O340" s="241"/>
      <c r="P340" s="241"/>
      <c r="Q340" s="241"/>
      <c r="R340" s="241"/>
      <c r="S340" s="241"/>
      <c r="T340" s="242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243" t="s">
        <v>218</v>
      </c>
      <c r="AU340" s="243" t="s">
        <v>82</v>
      </c>
      <c r="AV340" s="13" t="s">
        <v>82</v>
      </c>
      <c r="AW340" s="13" t="s">
        <v>35</v>
      </c>
      <c r="AX340" s="13" t="s">
        <v>73</v>
      </c>
      <c r="AY340" s="243" t="s">
        <v>198</v>
      </c>
    </row>
    <row r="341" s="13" customFormat="1">
      <c r="A341" s="13"/>
      <c r="B341" s="232"/>
      <c r="C341" s="233"/>
      <c r="D341" s="234" t="s">
        <v>218</v>
      </c>
      <c r="E341" s="235" t="s">
        <v>19</v>
      </c>
      <c r="F341" s="236" t="s">
        <v>550</v>
      </c>
      <c r="G341" s="233"/>
      <c r="H341" s="237">
        <v>0.47699999999999998</v>
      </c>
      <c r="I341" s="238"/>
      <c r="J341" s="233"/>
      <c r="K341" s="233"/>
      <c r="L341" s="239"/>
      <c r="M341" s="240"/>
      <c r="N341" s="241"/>
      <c r="O341" s="241"/>
      <c r="P341" s="241"/>
      <c r="Q341" s="241"/>
      <c r="R341" s="241"/>
      <c r="S341" s="241"/>
      <c r="T341" s="242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43" t="s">
        <v>218</v>
      </c>
      <c r="AU341" s="243" t="s">
        <v>82</v>
      </c>
      <c r="AV341" s="13" t="s">
        <v>82</v>
      </c>
      <c r="AW341" s="13" t="s">
        <v>35</v>
      </c>
      <c r="AX341" s="13" t="s">
        <v>73</v>
      </c>
      <c r="AY341" s="243" t="s">
        <v>198</v>
      </c>
    </row>
    <row r="342" s="14" customFormat="1">
      <c r="A342" s="14"/>
      <c r="B342" s="244"/>
      <c r="C342" s="245"/>
      <c r="D342" s="234" t="s">
        <v>218</v>
      </c>
      <c r="E342" s="246" t="s">
        <v>19</v>
      </c>
      <c r="F342" s="247" t="s">
        <v>233</v>
      </c>
      <c r="G342" s="245"/>
      <c r="H342" s="248">
        <v>25.385999999999999</v>
      </c>
      <c r="I342" s="249"/>
      <c r="J342" s="245"/>
      <c r="K342" s="245"/>
      <c r="L342" s="250"/>
      <c r="M342" s="251"/>
      <c r="N342" s="252"/>
      <c r="O342" s="252"/>
      <c r="P342" s="252"/>
      <c r="Q342" s="252"/>
      <c r="R342" s="252"/>
      <c r="S342" s="252"/>
      <c r="T342" s="253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54" t="s">
        <v>218</v>
      </c>
      <c r="AU342" s="254" t="s">
        <v>82</v>
      </c>
      <c r="AV342" s="14" t="s">
        <v>205</v>
      </c>
      <c r="AW342" s="14" t="s">
        <v>35</v>
      </c>
      <c r="AX342" s="14" t="s">
        <v>80</v>
      </c>
      <c r="AY342" s="254" t="s">
        <v>198</v>
      </c>
    </row>
    <row r="343" s="2" customFormat="1" ht="44.25" customHeight="1">
      <c r="A343" s="40"/>
      <c r="B343" s="41"/>
      <c r="C343" s="214" t="s">
        <v>551</v>
      </c>
      <c r="D343" s="214" t="s">
        <v>200</v>
      </c>
      <c r="E343" s="215" t="s">
        <v>552</v>
      </c>
      <c r="F343" s="216" t="s">
        <v>553</v>
      </c>
      <c r="G343" s="217" t="s">
        <v>203</v>
      </c>
      <c r="H343" s="218">
        <v>178.27500000000001</v>
      </c>
      <c r="I343" s="219"/>
      <c r="J343" s="220">
        <f>ROUND(I343*H343,2)</f>
        <v>0</v>
      </c>
      <c r="K343" s="216" t="s">
        <v>204</v>
      </c>
      <c r="L343" s="46"/>
      <c r="M343" s="221" t="s">
        <v>19</v>
      </c>
      <c r="N343" s="222" t="s">
        <v>44</v>
      </c>
      <c r="O343" s="86"/>
      <c r="P343" s="223">
        <f>O343*H343</f>
        <v>0</v>
      </c>
      <c r="Q343" s="223">
        <v>0.15273999999999999</v>
      </c>
      <c r="R343" s="223">
        <f>Q343*H343</f>
        <v>27.229723499999999</v>
      </c>
      <c r="S343" s="223">
        <v>0</v>
      </c>
      <c r="T343" s="224">
        <f>S343*H343</f>
        <v>0</v>
      </c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R343" s="225" t="s">
        <v>205</v>
      </c>
      <c r="AT343" s="225" t="s">
        <v>200</v>
      </c>
      <c r="AU343" s="225" t="s">
        <v>82</v>
      </c>
      <c r="AY343" s="19" t="s">
        <v>198</v>
      </c>
      <c r="BE343" s="226">
        <f>IF(N343="základní",J343,0)</f>
        <v>0</v>
      </c>
      <c r="BF343" s="226">
        <f>IF(N343="snížená",J343,0)</f>
        <v>0</v>
      </c>
      <c r="BG343" s="226">
        <f>IF(N343="zákl. přenesená",J343,0)</f>
        <v>0</v>
      </c>
      <c r="BH343" s="226">
        <f>IF(N343="sníž. přenesená",J343,0)</f>
        <v>0</v>
      </c>
      <c r="BI343" s="226">
        <f>IF(N343="nulová",J343,0)</f>
        <v>0</v>
      </c>
      <c r="BJ343" s="19" t="s">
        <v>80</v>
      </c>
      <c r="BK343" s="226">
        <f>ROUND(I343*H343,2)</f>
        <v>0</v>
      </c>
      <c r="BL343" s="19" t="s">
        <v>205</v>
      </c>
      <c r="BM343" s="225" t="s">
        <v>554</v>
      </c>
    </row>
    <row r="344" s="2" customFormat="1">
      <c r="A344" s="40"/>
      <c r="B344" s="41"/>
      <c r="C344" s="42"/>
      <c r="D344" s="227" t="s">
        <v>207</v>
      </c>
      <c r="E344" s="42"/>
      <c r="F344" s="228" t="s">
        <v>555</v>
      </c>
      <c r="G344" s="42"/>
      <c r="H344" s="42"/>
      <c r="I344" s="229"/>
      <c r="J344" s="42"/>
      <c r="K344" s="42"/>
      <c r="L344" s="46"/>
      <c r="M344" s="230"/>
      <c r="N344" s="231"/>
      <c r="O344" s="86"/>
      <c r="P344" s="86"/>
      <c r="Q344" s="86"/>
      <c r="R344" s="86"/>
      <c r="S344" s="86"/>
      <c r="T344" s="87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T344" s="19" t="s">
        <v>207</v>
      </c>
      <c r="AU344" s="19" t="s">
        <v>82</v>
      </c>
    </row>
    <row r="345" s="13" customFormat="1">
      <c r="A345" s="13"/>
      <c r="B345" s="232"/>
      <c r="C345" s="233"/>
      <c r="D345" s="234" t="s">
        <v>218</v>
      </c>
      <c r="E345" s="235" t="s">
        <v>19</v>
      </c>
      <c r="F345" s="236" t="s">
        <v>556</v>
      </c>
      <c r="G345" s="233"/>
      <c r="H345" s="237">
        <v>23.356000000000002</v>
      </c>
      <c r="I345" s="238"/>
      <c r="J345" s="233"/>
      <c r="K345" s="233"/>
      <c r="L345" s="239"/>
      <c r="M345" s="240"/>
      <c r="N345" s="241"/>
      <c r="O345" s="241"/>
      <c r="P345" s="241"/>
      <c r="Q345" s="241"/>
      <c r="R345" s="241"/>
      <c r="S345" s="241"/>
      <c r="T345" s="242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43" t="s">
        <v>218</v>
      </c>
      <c r="AU345" s="243" t="s">
        <v>82</v>
      </c>
      <c r="AV345" s="13" t="s">
        <v>82</v>
      </c>
      <c r="AW345" s="13" t="s">
        <v>35</v>
      </c>
      <c r="AX345" s="13" t="s">
        <v>73</v>
      </c>
      <c r="AY345" s="243" t="s">
        <v>198</v>
      </c>
    </row>
    <row r="346" s="13" customFormat="1">
      <c r="A346" s="13"/>
      <c r="B346" s="232"/>
      <c r="C346" s="233"/>
      <c r="D346" s="234" t="s">
        <v>218</v>
      </c>
      <c r="E346" s="235" t="s">
        <v>19</v>
      </c>
      <c r="F346" s="236" t="s">
        <v>557</v>
      </c>
      <c r="G346" s="233"/>
      <c r="H346" s="237">
        <v>69.442999999999998</v>
      </c>
      <c r="I346" s="238"/>
      <c r="J346" s="233"/>
      <c r="K346" s="233"/>
      <c r="L346" s="239"/>
      <c r="M346" s="240"/>
      <c r="N346" s="241"/>
      <c r="O346" s="241"/>
      <c r="P346" s="241"/>
      <c r="Q346" s="241"/>
      <c r="R346" s="241"/>
      <c r="S346" s="241"/>
      <c r="T346" s="242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43" t="s">
        <v>218</v>
      </c>
      <c r="AU346" s="243" t="s">
        <v>82</v>
      </c>
      <c r="AV346" s="13" t="s">
        <v>82</v>
      </c>
      <c r="AW346" s="13" t="s">
        <v>35</v>
      </c>
      <c r="AX346" s="13" t="s">
        <v>73</v>
      </c>
      <c r="AY346" s="243" t="s">
        <v>198</v>
      </c>
    </row>
    <row r="347" s="13" customFormat="1">
      <c r="A347" s="13"/>
      <c r="B347" s="232"/>
      <c r="C347" s="233"/>
      <c r="D347" s="234" t="s">
        <v>218</v>
      </c>
      <c r="E347" s="235" t="s">
        <v>19</v>
      </c>
      <c r="F347" s="236" t="s">
        <v>558</v>
      </c>
      <c r="G347" s="233"/>
      <c r="H347" s="237">
        <v>61.326000000000001</v>
      </c>
      <c r="I347" s="238"/>
      <c r="J347" s="233"/>
      <c r="K347" s="233"/>
      <c r="L347" s="239"/>
      <c r="M347" s="240"/>
      <c r="N347" s="241"/>
      <c r="O347" s="241"/>
      <c r="P347" s="241"/>
      <c r="Q347" s="241"/>
      <c r="R347" s="241"/>
      <c r="S347" s="241"/>
      <c r="T347" s="242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243" t="s">
        <v>218</v>
      </c>
      <c r="AU347" s="243" t="s">
        <v>82</v>
      </c>
      <c r="AV347" s="13" t="s">
        <v>82</v>
      </c>
      <c r="AW347" s="13" t="s">
        <v>35</v>
      </c>
      <c r="AX347" s="13" t="s">
        <v>73</v>
      </c>
      <c r="AY347" s="243" t="s">
        <v>198</v>
      </c>
    </row>
    <row r="348" s="13" customFormat="1">
      <c r="A348" s="13"/>
      <c r="B348" s="232"/>
      <c r="C348" s="233"/>
      <c r="D348" s="234" t="s">
        <v>218</v>
      </c>
      <c r="E348" s="235" t="s">
        <v>19</v>
      </c>
      <c r="F348" s="236" t="s">
        <v>559</v>
      </c>
      <c r="G348" s="233"/>
      <c r="H348" s="237">
        <v>24.149999999999999</v>
      </c>
      <c r="I348" s="238"/>
      <c r="J348" s="233"/>
      <c r="K348" s="233"/>
      <c r="L348" s="239"/>
      <c r="M348" s="240"/>
      <c r="N348" s="241"/>
      <c r="O348" s="241"/>
      <c r="P348" s="241"/>
      <c r="Q348" s="241"/>
      <c r="R348" s="241"/>
      <c r="S348" s="241"/>
      <c r="T348" s="242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43" t="s">
        <v>218</v>
      </c>
      <c r="AU348" s="243" t="s">
        <v>82</v>
      </c>
      <c r="AV348" s="13" t="s">
        <v>82</v>
      </c>
      <c r="AW348" s="13" t="s">
        <v>35</v>
      </c>
      <c r="AX348" s="13" t="s">
        <v>73</v>
      </c>
      <c r="AY348" s="243" t="s">
        <v>198</v>
      </c>
    </row>
    <row r="349" s="14" customFormat="1">
      <c r="A349" s="14"/>
      <c r="B349" s="244"/>
      <c r="C349" s="245"/>
      <c r="D349" s="234" t="s">
        <v>218</v>
      </c>
      <c r="E349" s="246" t="s">
        <v>19</v>
      </c>
      <c r="F349" s="247" t="s">
        <v>233</v>
      </c>
      <c r="G349" s="245"/>
      <c r="H349" s="248">
        <v>178.27500000000001</v>
      </c>
      <c r="I349" s="249"/>
      <c r="J349" s="245"/>
      <c r="K349" s="245"/>
      <c r="L349" s="250"/>
      <c r="M349" s="251"/>
      <c r="N349" s="252"/>
      <c r="O349" s="252"/>
      <c r="P349" s="252"/>
      <c r="Q349" s="252"/>
      <c r="R349" s="252"/>
      <c r="S349" s="252"/>
      <c r="T349" s="253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T349" s="254" t="s">
        <v>218</v>
      </c>
      <c r="AU349" s="254" t="s">
        <v>82</v>
      </c>
      <c r="AV349" s="14" t="s">
        <v>205</v>
      </c>
      <c r="AW349" s="14" t="s">
        <v>35</v>
      </c>
      <c r="AX349" s="14" t="s">
        <v>80</v>
      </c>
      <c r="AY349" s="254" t="s">
        <v>198</v>
      </c>
    </row>
    <row r="350" s="2" customFormat="1" ht="24.15" customHeight="1">
      <c r="A350" s="40"/>
      <c r="B350" s="41"/>
      <c r="C350" s="214" t="s">
        <v>560</v>
      </c>
      <c r="D350" s="214" t="s">
        <v>200</v>
      </c>
      <c r="E350" s="215" t="s">
        <v>561</v>
      </c>
      <c r="F350" s="216" t="s">
        <v>562</v>
      </c>
      <c r="G350" s="217" t="s">
        <v>237</v>
      </c>
      <c r="H350" s="218">
        <v>49.600000000000001</v>
      </c>
      <c r="I350" s="219"/>
      <c r="J350" s="220">
        <f>ROUND(I350*H350,2)</f>
        <v>0</v>
      </c>
      <c r="K350" s="216" t="s">
        <v>204</v>
      </c>
      <c r="L350" s="46"/>
      <c r="M350" s="221" t="s">
        <v>19</v>
      </c>
      <c r="N350" s="222" t="s">
        <v>44</v>
      </c>
      <c r="O350" s="86"/>
      <c r="P350" s="223">
        <f>O350*H350</f>
        <v>0</v>
      </c>
      <c r="Q350" s="223">
        <v>0.0049800000000000001</v>
      </c>
      <c r="R350" s="223">
        <f>Q350*H350</f>
        <v>0.24700800000000001</v>
      </c>
      <c r="S350" s="223">
        <v>0</v>
      </c>
      <c r="T350" s="224">
        <f>S350*H350</f>
        <v>0</v>
      </c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R350" s="225" t="s">
        <v>205</v>
      </c>
      <c r="AT350" s="225" t="s">
        <v>200</v>
      </c>
      <c r="AU350" s="225" t="s">
        <v>82</v>
      </c>
      <c r="AY350" s="19" t="s">
        <v>198</v>
      </c>
      <c r="BE350" s="226">
        <f>IF(N350="základní",J350,0)</f>
        <v>0</v>
      </c>
      <c r="BF350" s="226">
        <f>IF(N350="snížená",J350,0)</f>
        <v>0</v>
      </c>
      <c r="BG350" s="226">
        <f>IF(N350="zákl. přenesená",J350,0)</f>
        <v>0</v>
      </c>
      <c r="BH350" s="226">
        <f>IF(N350="sníž. přenesená",J350,0)</f>
        <v>0</v>
      </c>
      <c r="BI350" s="226">
        <f>IF(N350="nulová",J350,0)</f>
        <v>0</v>
      </c>
      <c r="BJ350" s="19" t="s">
        <v>80</v>
      </c>
      <c r="BK350" s="226">
        <f>ROUND(I350*H350,2)</f>
        <v>0</v>
      </c>
      <c r="BL350" s="19" t="s">
        <v>205</v>
      </c>
      <c r="BM350" s="225" t="s">
        <v>563</v>
      </c>
    </row>
    <row r="351" s="2" customFormat="1">
      <c r="A351" s="40"/>
      <c r="B351" s="41"/>
      <c r="C351" s="42"/>
      <c r="D351" s="227" t="s">
        <v>207</v>
      </c>
      <c r="E351" s="42"/>
      <c r="F351" s="228" t="s">
        <v>564</v>
      </c>
      <c r="G351" s="42"/>
      <c r="H351" s="42"/>
      <c r="I351" s="229"/>
      <c r="J351" s="42"/>
      <c r="K351" s="42"/>
      <c r="L351" s="46"/>
      <c r="M351" s="230"/>
      <c r="N351" s="231"/>
      <c r="O351" s="86"/>
      <c r="P351" s="86"/>
      <c r="Q351" s="86"/>
      <c r="R351" s="86"/>
      <c r="S351" s="86"/>
      <c r="T351" s="87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T351" s="19" t="s">
        <v>207</v>
      </c>
      <c r="AU351" s="19" t="s">
        <v>82</v>
      </c>
    </row>
    <row r="352" s="13" customFormat="1">
      <c r="A352" s="13"/>
      <c r="B352" s="232"/>
      <c r="C352" s="233"/>
      <c r="D352" s="234" t="s">
        <v>218</v>
      </c>
      <c r="E352" s="235" t="s">
        <v>19</v>
      </c>
      <c r="F352" s="236" t="s">
        <v>565</v>
      </c>
      <c r="G352" s="233"/>
      <c r="H352" s="237">
        <v>7.5599999999999996</v>
      </c>
      <c r="I352" s="238"/>
      <c r="J352" s="233"/>
      <c r="K352" s="233"/>
      <c r="L352" s="239"/>
      <c r="M352" s="240"/>
      <c r="N352" s="241"/>
      <c r="O352" s="241"/>
      <c r="P352" s="241"/>
      <c r="Q352" s="241"/>
      <c r="R352" s="241"/>
      <c r="S352" s="241"/>
      <c r="T352" s="242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43" t="s">
        <v>218</v>
      </c>
      <c r="AU352" s="243" t="s">
        <v>82</v>
      </c>
      <c r="AV352" s="13" t="s">
        <v>82</v>
      </c>
      <c r="AW352" s="13" t="s">
        <v>35</v>
      </c>
      <c r="AX352" s="13" t="s">
        <v>73</v>
      </c>
      <c r="AY352" s="243" t="s">
        <v>198</v>
      </c>
    </row>
    <row r="353" s="13" customFormat="1">
      <c r="A353" s="13"/>
      <c r="B353" s="232"/>
      <c r="C353" s="233"/>
      <c r="D353" s="234" t="s">
        <v>218</v>
      </c>
      <c r="E353" s="235" t="s">
        <v>19</v>
      </c>
      <c r="F353" s="236" t="s">
        <v>566</v>
      </c>
      <c r="G353" s="233"/>
      <c r="H353" s="237">
        <v>17.57</v>
      </c>
      <c r="I353" s="238"/>
      <c r="J353" s="233"/>
      <c r="K353" s="233"/>
      <c r="L353" s="239"/>
      <c r="M353" s="240"/>
      <c r="N353" s="241"/>
      <c r="O353" s="241"/>
      <c r="P353" s="241"/>
      <c r="Q353" s="241"/>
      <c r="R353" s="241"/>
      <c r="S353" s="241"/>
      <c r="T353" s="242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T353" s="243" t="s">
        <v>218</v>
      </c>
      <c r="AU353" s="243" t="s">
        <v>82</v>
      </c>
      <c r="AV353" s="13" t="s">
        <v>82</v>
      </c>
      <c r="AW353" s="13" t="s">
        <v>35</v>
      </c>
      <c r="AX353" s="13" t="s">
        <v>73</v>
      </c>
      <c r="AY353" s="243" t="s">
        <v>198</v>
      </c>
    </row>
    <row r="354" s="13" customFormat="1">
      <c r="A354" s="13"/>
      <c r="B354" s="232"/>
      <c r="C354" s="233"/>
      <c r="D354" s="234" t="s">
        <v>218</v>
      </c>
      <c r="E354" s="235" t="s">
        <v>19</v>
      </c>
      <c r="F354" s="236" t="s">
        <v>567</v>
      </c>
      <c r="G354" s="233"/>
      <c r="H354" s="237">
        <v>17.57</v>
      </c>
      <c r="I354" s="238"/>
      <c r="J354" s="233"/>
      <c r="K354" s="233"/>
      <c r="L354" s="239"/>
      <c r="M354" s="240"/>
      <c r="N354" s="241"/>
      <c r="O354" s="241"/>
      <c r="P354" s="241"/>
      <c r="Q354" s="241"/>
      <c r="R354" s="241"/>
      <c r="S354" s="241"/>
      <c r="T354" s="242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T354" s="243" t="s">
        <v>218</v>
      </c>
      <c r="AU354" s="243" t="s">
        <v>82</v>
      </c>
      <c r="AV354" s="13" t="s">
        <v>82</v>
      </c>
      <c r="AW354" s="13" t="s">
        <v>35</v>
      </c>
      <c r="AX354" s="13" t="s">
        <v>73</v>
      </c>
      <c r="AY354" s="243" t="s">
        <v>198</v>
      </c>
    </row>
    <row r="355" s="13" customFormat="1">
      <c r="A355" s="13"/>
      <c r="B355" s="232"/>
      <c r="C355" s="233"/>
      <c r="D355" s="234" t="s">
        <v>218</v>
      </c>
      <c r="E355" s="235" t="s">
        <v>19</v>
      </c>
      <c r="F355" s="236" t="s">
        <v>568</v>
      </c>
      <c r="G355" s="233"/>
      <c r="H355" s="237">
        <v>6.9000000000000004</v>
      </c>
      <c r="I355" s="238"/>
      <c r="J355" s="233"/>
      <c r="K355" s="233"/>
      <c r="L355" s="239"/>
      <c r="M355" s="240"/>
      <c r="N355" s="241"/>
      <c r="O355" s="241"/>
      <c r="P355" s="241"/>
      <c r="Q355" s="241"/>
      <c r="R355" s="241"/>
      <c r="S355" s="241"/>
      <c r="T355" s="242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43" t="s">
        <v>218</v>
      </c>
      <c r="AU355" s="243" t="s">
        <v>82</v>
      </c>
      <c r="AV355" s="13" t="s">
        <v>82</v>
      </c>
      <c r="AW355" s="13" t="s">
        <v>35</v>
      </c>
      <c r="AX355" s="13" t="s">
        <v>73</v>
      </c>
      <c r="AY355" s="243" t="s">
        <v>198</v>
      </c>
    </row>
    <row r="356" s="14" customFormat="1">
      <c r="A356" s="14"/>
      <c r="B356" s="244"/>
      <c r="C356" s="245"/>
      <c r="D356" s="234" t="s">
        <v>218</v>
      </c>
      <c r="E356" s="246" t="s">
        <v>19</v>
      </c>
      <c r="F356" s="247" t="s">
        <v>233</v>
      </c>
      <c r="G356" s="245"/>
      <c r="H356" s="248">
        <v>49.600000000000001</v>
      </c>
      <c r="I356" s="249"/>
      <c r="J356" s="245"/>
      <c r="K356" s="245"/>
      <c r="L356" s="250"/>
      <c r="M356" s="251"/>
      <c r="N356" s="252"/>
      <c r="O356" s="252"/>
      <c r="P356" s="252"/>
      <c r="Q356" s="252"/>
      <c r="R356" s="252"/>
      <c r="S356" s="252"/>
      <c r="T356" s="253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T356" s="254" t="s">
        <v>218</v>
      </c>
      <c r="AU356" s="254" t="s">
        <v>82</v>
      </c>
      <c r="AV356" s="14" t="s">
        <v>205</v>
      </c>
      <c r="AW356" s="14" t="s">
        <v>35</v>
      </c>
      <c r="AX356" s="14" t="s">
        <v>80</v>
      </c>
      <c r="AY356" s="254" t="s">
        <v>198</v>
      </c>
    </row>
    <row r="357" s="2" customFormat="1" ht="37.8" customHeight="1">
      <c r="A357" s="40"/>
      <c r="B357" s="41"/>
      <c r="C357" s="214" t="s">
        <v>569</v>
      </c>
      <c r="D357" s="214" t="s">
        <v>200</v>
      </c>
      <c r="E357" s="215" t="s">
        <v>570</v>
      </c>
      <c r="F357" s="216" t="s">
        <v>571</v>
      </c>
      <c r="G357" s="217" t="s">
        <v>441</v>
      </c>
      <c r="H357" s="218">
        <v>12</v>
      </c>
      <c r="I357" s="219"/>
      <c r="J357" s="220">
        <f>ROUND(I357*H357,2)</f>
        <v>0</v>
      </c>
      <c r="K357" s="216" t="s">
        <v>204</v>
      </c>
      <c r="L357" s="46"/>
      <c r="M357" s="221" t="s">
        <v>19</v>
      </c>
      <c r="N357" s="222" t="s">
        <v>44</v>
      </c>
      <c r="O357" s="86"/>
      <c r="P357" s="223">
        <f>O357*H357</f>
        <v>0</v>
      </c>
      <c r="Q357" s="223">
        <v>0.10753478</v>
      </c>
      <c r="R357" s="223">
        <f>Q357*H357</f>
        <v>1.29041736</v>
      </c>
      <c r="S357" s="223">
        <v>0</v>
      </c>
      <c r="T357" s="224">
        <f>S357*H357</f>
        <v>0</v>
      </c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R357" s="225" t="s">
        <v>205</v>
      </c>
      <c r="AT357" s="225" t="s">
        <v>200</v>
      </c>
      <c r="AU357" s="225" t="s">
        <v>82</v>
      </c>
      <c r="AY357" s="19" t="s">
        <v>198</v>
      </c>
      <c r="BE357" s="226">
        <f>IF(N357="základní",J357,0)</f>
        <v>0</v>
      </c>
      <c r="BF357" s="226">
        <f>IF(N357="snížená",J357,0)</f>
        <v>0</v>
      </c>
      <c r="BG357" s="226">
        <f>IF(N357="zákl. přenesená",J357,0)</f>
        <v>0</v>
      </c>
      <c r="BH357" s="226">
        <f>IF(N357="sníž. přenesená",J357,0)</f>
        <v>0</v>
      </c>
      <c r="BI357" s="226">
        <f>IF(N357="nulová",J357,0)</f>
        <v>0</v>
      </c>
      <c r="BJ357" s="19" t="s">
        <v>80</v>
      </c>
      <c r="BK357" s="226">
        <f>ROUND(I357*H357,2)</f>
        <v>0</v>
      </c>
      <c r="BL357" s="19" t="s">
        <v>205</v>
      </c>
      <c r="BM357" s="225" t="s">
        <v>572</v>
      </c>
    </row>
    <row r="358" s="2" customFormat="1">
      <c r="A358" s="40"/>
      <c r="B358" s="41"/>
      <c r="C358" s="42"/>
      <c r="D358" s="227" t="s">
        <v>207</v>
      </c>
      <c r="E358" s="42"/>
      <c r="F358" s="228" t="s">
        <v>573</v>
      </c>
      <c r="G358" s="42"/>
      <c r="H358" s="42"/>
      <c r="I358" s="229"/>
      <c r="J358" s="42"/>
      <c r="K358" s="42"/>
      <c r="L358" s="46"/>
      <c r="M358" s="230"/>
      <c r="N358" s="231"/>
      <c r="O358" s="86"/>
      <c r="P358" s="86"/>
      <c r="Q358" s="86"/>
      <c r="R358" s="86"/>
      <c r="S358" s="86"/>
      <c r="T358" s="87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T358" s="19" t="s">
        <v>207</v>
      </c>
      <c r="AU358" s="19" t="s">
        <v>82</v>
      </c>
    </row>
    <row r="359" s="2" customFormat="1" ht="24.15" customHeight="1">
      <c r="A359" s="40"/>
      <c r="B359" s="41"/>
      <c r="C359" s="255" t="s">
        <v>574</v>
      </c>
      <c r="D359" s="255" t="s">
        <v>243</v>
      </c>
      <c r="E359" s="256" t="s">
        <v>575</v>
      </c>
      <c r="F359" s="257" t="s">
        <v>576</v>
      </c>
      <c r="G359" s="258" t="s">
        <v>227</v>
      </c>
      <c r="H359" s="259">
        <v>2.8359999999999999</v>
      </c>
      <c r="I359" s="260"/>
      <c r="J359" s="261">
        <f>ROUND(I359*H359,2)</f>
        <v>0</v>
      </c>
      <c r="K359" s="257" t="s">
        <v>204</v>
      </c>
      <c r="L359" s="262"/>
      <c r="M359" s="263" t="s">
        <v>19</v>
      </c>
      <c r="N359" s="264" t="s">
        <v>44</v>
      </c>
      <c r="O359" s="86"/>
      <c r="P359" s="223">
        <f>O359*H359</f>
        <v>0</v>
      </c>
      <c r="Q359" s="223">
        <v>2.5699999999999998</v>
      </c>
      <c r="R359" s="223">
        <f>Q359*H359</f>
        <v>7.2885199999999992</v>
      </c>
      <c r="S359" s="223">
        <v>0</v>
      </c>
      <c r="T359" s="224">
        <f>S359*H359</f>
        <v>0</v>
      </c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R359" s="225" t="s">
        <v>247</v>
      </c>
      <c r="AT359" s="225" t="s">
        <v>243</v>
      </c>
      <c r="AU359" s="225" t="s">
        <v>82</v>
      </c>
      <c r="AY359" s="19" t="s">
        <v>198</v>
      </c>
      <c r="BE359" s="226">
        <f>IF(N359="základní",J359,0)</f>
        <v>0</v>
      </c>
      <c r="BF359" s="226">
        <f>IF(N359="snížená",J359,0)</f>
        <v>0</v>
      </c>
      <c r="BG359" s="226">
        <f>IF(N359="zákl. přenesená",J359,0)</f>
        <v>0</v>
      </c>
      <c r="BH359" s="226">
        <f>IF(N359="sníž. přenesená",J359,0)</f>
        <v>0</v>
      </c>
      <c r="BI359" s="226">
        <f>IF(N359="nulová",J359,0)</f>
        <v>0</v>
      </c>
      <c r="BJ359" s="19" t="s">
        <v>80</v>
      </c>
      <c r="BK359" s="226">
        <f>ROUND(I359*H359,2)</f>
        <v>0</v>
      </c>
      <c r="BL359" s="19" t="s">
        <v>205</v>
      </c>
      <c r="BM359" s="225" t="s">
        <v>577</v>
      </c>
    </row>
    <row r="360" s="13" customFormat="1">
      <c r="A360" s="13"/>
      <c r="B360" s="232"/>
      <c r="C360" s="233"/>
      <c r="D360" s="234" t="s">
        <v>218</v>
      </c>
      <c r="E360" s="235" t="s">
        <v>19</v>
      </c>
      <c r="F360" s="236" t="s">
        <v>578</v>
      </c>
      <c r="G360" s="233"/>
      <c r="H360" s="237">
        <v>0.40100000000000002</v>
      </c>
      <c r="I360" s="238"/>
      <c r="J360" s="233"/>
      <c r="K360" s="233"/>
      <c r="L360" s="239"/>
      <c r="M360" s="240"/>
      <c r="N360" s="241"/>
      <c r="O360" s="241"/>
      <c r="P360" s="241"/>
      <c r="Q360" s="241"/>
      <c r="R360" s="241"/>
      <c r="S360" s="241"/>
      <c r="T360" s="242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43" t="s">
        <v>218</v>
      </c>
      <c r="AU360" s="243" t="s">
        <v>82</v>
      </c>
      <c r="AV360" s="13" t="s">
        <v>82</v>
      </c>
      <c r="AW360" s="13" t="s">
        <v>35</v>
      </c>
      <c r="AX360" s="13" t="s">
        <v>73</v>
      </c>
      <c r="AY360" s="243" t="s">
        <v>198</v>
      </c>
    </row>
    <row r="361" s="13" customFormat="1">
      <c r="A361" s="13"/>
      <c r="B361" s="232"/>
      <c r="C361" s="233"/>
      <c r="D361" s="234" t="s">
        <v>218</v>
      </c>
      <c r="E361" s="235" t="s">
        <v>19</v>
      </c>
      <c r="F361" s="236" t="s">
        <v>579</v>
      </c>
      <c r="G361" s="233"/>
      <c r="H361" s="237">
        <v>0.40100000000000002</v>
      </c>
      <c r="I361" s="238"/>
      <c r="J361" s="233"/>
      <c r="K361" s="233"/>
      <c r="L361" s="239"/>
      <c r="M361" s="240"/>
      <c r="N361" s="241"/>
      <c r="O361" s="241"/>
      <c r="P361" s="241"/>
      <c r="Q361" s="241"/>
      <c r="R361" s="241"/>
      <c r="S361" s="241"/>
      <c r="T361" s="242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T361" s="243" t="s">
        <v>218</v>
      </c>
      <c r="AU361" s="243" t="s">
        <v>82</v>
      </c>
      <c r="AV361" s="13" t="s">
        <v>82</v>
      </c>
      <c r="AW361" s="13" t="s">
        <v>35</v>
      </c>
      <c r="AX361" s="13" t="s">
        <v>73</v>
      </c>
      <c r="AY361" s="243" t="s">
        <v>198</v>
      </c>
    </row>
    <row r="362" s="13" customFormat="1">
      <c r="A362" s="13"/>
      <c r="B362" s="232"/>
      <c r="C362" s="233"/>
      <c r="D362" s="234" t="s">
        <v>218</v>
      </c>
      <c r="E362" s="235" t="s">
        <v>19</v>
      </c>
      <c r="F362" s="236" t="s">
        <v>580</v>
      </c>
      <c r="G362" s="233"/>
      <c r="H362" s="237">
        <v>0.72899999999999998</v>
      </c>
      <c r="I362" s="238"/>
      <c r="J362" s="233"/>
      <c r="K362" s="233"/>
      <c r="L362" s="239"/>
      <c r="M362" s="240"/>
      <c r="N362" s="241"/>
      <c r="O362" s="241"/>
      <c r="P362" s="241"/>
      <c r="Q362" s="241"/>
      <c r="R362" s="241"/>
      <c r="S362" s="241"/>
      <c r="T362" s="242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43" t="s">
        <v>218</v>
      </c>
      <c r="AU362" s="243" t="s">
        <v>82</v>
      </c>
      <c r="AV362" s="13" t="s">
        <v>82</v>
      </c>
      <c r="AW362" s="13" t="s">
        <v>35</v>
      </c>
      <c r="AX362" s="13" t="s">
        <v>73</v>
      </c>
      <c r="AY362" s="243" t="s">
        <v>198</v>
      </c>
    </row>
    <row r="363" s="13" customFormat="1">
      <c r="A363" s="13"/>
      <c r="B363" s="232"/>
      <c r="C363" s="233"/>
      <c r="D363" s="234" t="s">
        <v>218</v>
      </c>
      <c r="E363" s="235" t="s">
        <v>19</v>
      </c>
      <c r="F363" s="236" t="s">
        <v>581</v>
      </c>
      <c r="G363" s="233"/>
      <c r="H363" s="237">
        <v>0.72899999999999998</v>
      </c>
      <c r="I363" s="238"/>
      <c r="J363" s="233"/>
      <c r="K363" s="233"/>
      <c r="L363" s="239"/>
      <c r="M363" s="240"/>
      <c r="N363" s="241"/>
      <c r="O363" s="241"/>
      <c r="P363" s="241"/>
      <c r="Q363" s="241"/>
      <c r="R363" s="241"/>
      <c r="S363" s="241"/>
      <c r="T363" s="242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43" t="s">
        <v>218</v>
      </c>
      <c r="AU363" s="243" t="s">
        <v>82</v>
      </c>
      <c r="AV363" s="13" t="s">
        <v>82</v>
      </c>
      <c r="AW363" s="13" t="s">
        <v>35</v>
      </c>
      <c r="AX363" s="13" t="s">
        <v>73</v>
      </c>
      <c r="AY363" s="243" t="s">
        <v>198</v>
      </c>
    </row>
    <row r="364" s="13" customFormat="1">
      <c r="A364" s="13"/>
      <c r="B364" s="232"/>
      <c r="C364" s="233"/>
      <c r="D364" s="234" t="s">
        <v>218</v>
      </c>
      <c r="E364" s="235" t="s">
        <v>19</v>
      </c>
      <c r="F364" s="236" t="s">
        <v>582</v>
      </c>
      <c r="G364" s="233"/>
      <c r="H364" s="237">
        <v>0.57599999999999996</v>
      </c>
      <c r="I364" s="238"/>
      <c r="J364" s="233"/>
      <c r="K364" s="233"/>
      <c r="L364" s="239"/>
      <c r="M364" s="240"/>
      <c r="N364" s="241"/>
      <c r="O364" s="241"/>
      <c r="P364" s="241"/>
      <c r="Q364" s="241"/>
      <c r="R364" s="241"/>
      <c r="S364" s="241"/>
      <c r="T364" s="242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243" t="s">
        <v>218</v>
      </c>
      <c r="AU364" s="243" t="s">
        <v>82</v>
      </c>
      <c r="AV364" s="13" t="s">
        <v>82</v>
      </c>
      <c r="AW364" s="13" t="s">
        <v>35</v>
      </c>
      <c r="AX364" s="13" t="s">
        <v>73</v>
      </c>
      <c r="AY364" s="243" t="s">
        <v>198</v>
      </c>
    </row>
    <row r="365" s="14" customFormat="1">
      <c r="A365" s="14"/>
      <c r="B365" s="244"/>
      <c r="C365" s="245"/>
      <c r="D365" s="234" t="s">
        <v>218</v>
      </c>
      <c r="E365" s="246" t="s">
        <v>19</v>
      </c>
      <c r="F365" s="247" t="s">
        <v>233</v>
      </c>
      <c r="G365" s="245"/>
      <c r="H365" s="248">
        <v>2.8359999999999999</v>
      </c>
      <c r="I365" s="249"/>
      <c r="J365" s="245"/>
      <c r="K365" s="245"/>
      <c r="L365" s="250"/>
      <c r="M365" s="251"/>
      <c r="N365" s="252"/>
      <c r="O365" s="252"/>
      <c r="P365" s="252"/>
      <c r="Q365" s="252"/>
      <c r="R365" s="252"/>
      <c r="S365" s="252"/>
      <c r="T365" s="253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T365" s="254" t="s">
        <v>218</v>
      </c>
      <c r="AU365" s="254" t="s">
        <v>82</v>
      </c>
      <c r="AV365" s="14" t="s">
        <v>205</v>
      </c>
      <c r="AW365" s="14" t="s">
        <v>35</v>
      </c>
      <c r="AX365" s="14" t="s">
        <v>80</v>
      </c>
      <c r="AY365" s="254" t="s">
        <v>198</v>
      </c>
    </row>
    <row r="366" s="2" customFormat="1" ht="37.8" customHeight="1">
      <c r="A366" s="40"/>
      <c r="B366" s="41"/>
      <c r="C366" s="214" t="s">
        <v>583</v>
      </c>
      <c r="D366" s="214" t="s">
        <v>200</v>
      </c>
      <c r="E366" s="215" t="s">
        <v>584</v>
      </c>
      <c r="F366" s="216" t="s">
        <v>585</v>
      </c>
      <c r="G366" s="217" t="s">
        <v>441</v>
      </c>
      <c r="H366" s="218">
        <v>34</v>
      </c>
      <c r="I366" s="219"/>
      <c r="J366" s="220">
        <f>ROUND(I366*H366,2)</f>
        <v>0</v>
      </c>
      <c r="K366" s="216" t="s">
        <v>204</v>
      </c>
      <c r="L366" s="46"/>
      <c r="M366" s="221" t="s">
        <v>19</v>
      </c>
      <c r="N366" s="222" t="s">
        <v>44</v>
      </c>
      <c r="O366" s="86"/>
      <c r="P366" s="223">
        <f>O366*H366</f>
        <v>0</v>
      </c>
      <c r="Q366" s="223">
        <v>0.13210352</v>
      </c>
      <c r="R366" s="223">
        <f>Q366*H366</f>
        <v>4.4915196799999997</v>
      </c>
      <c r="S366" s="223">
        <v>0</v>
      </c>
      <c r="T366" s="224">
        <f>S366*H366</f>
        <v>0</v>
      </c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R366" s="225" t="s">
        <v>205</v>
      </c>
      <c r="AT366" s="225" t="s">
        <v>200</v>
      </c>
      <c r="AU366" s="225" t="s">
        <v>82</v>
      </c>
      <c r="AY366" s="19" t="s">
        <v>198</v>
      </c>
      <c r="BE366" s="226">
        <f>IF(N366="základní",J366,0)</f>
        <v>0</v>
      </c>
      <c r="BF366" s="226">
        <f>IF(N366="snížená",J366,0)</f>
        <v>0</v>
      </c>
      <c r="BG366" s="226">
        <f>IF(N366="zákl. přenesená",J366,0)</f>
        <v>0</v>
      </c>
      <c r="BH366" s="226">
        <f>IF(N366="sníž. přenesená",J366,0)</f>
        <v>0</v>
      </c>
      <c r="BI366" s="226">
        <f>IF(N366="nulová",J366,0)</f>
        <v>0</v>
      </c>
      <c r="BJ366" s="19" t="s">
        <v>80</v>
      </c>
      <c r="BK366" s="226">
        <f>ROUND(I366*H366,2)</f>
        <v>0</v>
      </c>
      <c r="BL366" s="19" t="s">
        <v>205</v>
      </c>
      <c r="BM366" s="225" t="s">
        <v>586</v>
      </c>
    </row>
    <row r="367" s="2" customFormat="1">
      <c r="A367" s="40"/>
      <c r="B367" s="41"/>
      <c r="C367" s="42"/>
      <c r="D367" s="227" t="s">
        <v>207</v>
      </c>
      <c r="E367" s="42"/>
      <c r="F367" s="228" t="s">
        <v>587</v>
      </c>
      <c r="G367" s="42"/>
      <c r="H367" s="42"/>
      <c r="I367" s="229"/>
      <c r="J367" s="42"/>
      <c r="K367" s="42"/>
      <c r="L367" s="46"/>
      <c r="M367" s="230"/>
      <c r="N367" s="231"/>
      <c r="O367" s="86"/>
      <c r="P367" s="86"/>
      <c r="Q367" s="86"/>
      <c r="R367" s="86"/>
      <c r="S367" s="86"/>
      <c r="T367" s="87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T367" s="19" t="s">
        <v>207</v>
      </c>
      <c r="AU367" s="19" t="s">
        <v>82</v>
      </c>
    </row>
    <row r="368" s="2" customFormat="1" ht="24.15" customHeight="1">
      <c r="A368" s="40"/>
      <c r="B368" s="41"/>
      <c r="C368" s="255" t="s">
        <v>588</v>
      </c>
      <c r="D368" s="255" t="s">
        <v>243</v>
      </c>
      <c r="E368" s="256" t="s">
        <v>575</v>
      </c>
      <c r="F368" s="257" t="s">
        <v>576</v>
      </c>
      <c r="G368" s="258" t="s">
        <v>227</v>
      </c>
      <c r="H368" s="259">
        <v>29.236000000000001</v>
      </c>
      <c r="I368" s="260"/>
      <c r="J368" s="261">
        <f>ROUND(I368*H368,2)</f>
        <v>0</v>
      </c>
      <c r="K368" s="257" t="s">
        <v>204</v>
      </c>
      <c r="L368" s="262"/>
      <c r="M368" s="263" t="s">
        <v>19</v>
      </c>
      <c r="N368" s="264" t="s">
        <v>44</v>
      </c>
      <c r="O368" s="86"/>
      <c r="P368" s="223">
        <f>O368*H368</f>
        <v>0</v>
      </c>
      <c r="Q368" s="223">
        <v>2.5699999999999998</v>
      </c>
      <c r="R368" s="223">
        <f>Q368*H368</f>
        <v>75.13651999999999</v>
      </c>
      <c r="S368" s="223">
        <v>0</v>
      </c>
      <c r="T368" s="224">
        <f>S368*H368</f>
        <v>0</v>
      </c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R368" s="225" t="s">
        <v>247</v>
      </c>
      <c r="AT368" s="225" t="s">
        <v>243</v>
      </c>
      <c r="AU368" s="225" t="s">
        <v>82</v>
      </c>
      <c r="AY368" s="19" t="s">
        <v>198</v>
      </c>
      <c r="BE368" s="226">
        <f>IF(N368="základní",J368,0)</f>
        <v>0</v>
      </c>
      <c r="BF368" s="226">
        <f>IF(N368="snížená",J368,0)</f>
        <v>0</v>
      </c>
      <c r="BG368" s="226">
        <f>IF(N368="zákl. přenesená",J368,0)</f>
        <v>0</v>
      </c>
      <c r="BH368" s="226">
        <f>IF(N368="sníž. přenesená",J368,0)</f>
        <v>0</v>
      </c>
      <c r="BI368" s="226">
        <f>IF(N368="nulová",J368,0)</f>
        <v>0</v>
      </c>
      <c r="BJ368" s="19" t="s">
        <v>80</v>
      </c>
      <c r="BK368" s="226">
        <f>ROUND(I368*H368,2)</f>
        <v>0</v>
      </c>
      <c r="BL368" s="19" t="s">
        <v>205</v>
      </c>
      <c r="BM368" s="225" t="s">
        <v>589</v>
      </c>
    </row>
    <row r="369" s="13" customFormat="1">
      <c r="A369" s="13"/>
      <c r="B369" s="232"/>
      <c r="C369" s="233"/>
      <c r="D369" s="234" t="s">
        <v>218</v>
      </c>
      <c r="E369" s="235" t="s">
        <v>19</v>
      </c>
      <c r="F369" s="236" t="s">
        <v>590</v>
      </c>
      <c r="G369" s="233"/>
      <c r="H369" s="237">
        <v>4.7560000000000002</v>
      </c>
      <c r="I369" s="238"/>
      <c r="J369" s="233"/>
      <c r="K369" s="233"/>
      <c r="L369" s="239"/>
      <c r="M369" s="240"/>
      <c r="N369" s="241"/>
      <c r="O369" s="241"/>
      <c r="P369" s="241"/>
      <c r="Q369" s="241"/>
      <c r="R369" s="241"/>
      <c r="S369" s="241"/>
      <c r="T369" s="242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243" t="s">
        <v>218</v>
      </c>
      <c r="AU369" s="243" t="s">
        <v>82</v>
      </c>
      <c r="AV369" s="13" t="s">
        <v>82</v>
      </c>
      <c r="AW369" s="13" t="s">
        <v>35</v>
      </c>
      <c r="AX369" s="13" t="s">
        <v>73</v>
      </c>
      <c r="AY369" s="243" t="s">
        <v>198</v>
      </c>
    </row>
    <row r="370" s="13" customFormat="1">
      <c r="A370" s="13"/>
      <c r="B370" s="232"/>
      <c r="C370" s="233"/>
      <c r="D370" s="234" t="s">
        <v>218</v>
      </c>
      <c r="E370" s="235" t="s">
        <v>19</v>
      </c>
      <c r="F370" s="236" t="s">
        <v>591</v>
      </c>
      <c r="G370" s="233"/>
      <c r="H370" s="237">
        <v>0.77000000000000002</v>
      </c>
      <c r="I370" s="238"/>
      <c r="J370" s="233"/>
      <c r="K370" s="233"/>
      <c r="L370" s="239"/>
      <c r="M370" s="240"/>
      <c r="N370" s="241"/>
      <c r="O370" s="241"/>
      <c r="P370" s="241"/>
      <c r="Q370" s="241"/>
      <c r="R370" s="241"/>
      <c r="S370" s="241"/>
      <c r="T370" s="242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43" t="s">
        <v>218</v>
      </c>
      <c r="AU370" s="243" t="s">
        <v>82</v>
      </c>
      <c r="AV370" s="13" t="s">
        <v>82</v>
      </c>
      <c r="AW370" s="13" t="s">
        <v>35</v>
      </c>
      <c r="AX370" s="13" t="s">
        <v>73</v>
      </c>
      <c r="AY370" s="243" t="s">
        <v>198</v>
      </c>
    </row>
    <row r="371" s="13" customFormat="1">
      <c r="A371" s="13"/>
      <c r="B371" s="232"/>
      <c r="C371" s="233"/>
      <c r="D371" s="234" t="s">
        <v>218</v>
      </c>
      <c r="E371" s="235" t="s">
        <v>19</v>
      </c>
      <c r="F371" s="236" t="s">
        <v>592</v>
      </c>
      <c r="G371" s="233"/>
      <c r="H371" s="237">
        <v>0.79000000000000004</v>
      </c>
      <c r="I371" s="238"/>
      <c r="J371" s="233"/>
      <c r="K371" s="233"/>
      <c r="L371" s="239"/>
      <c r="M371" s="240"/>
      <c r="N371" s="241"/>
      <c r="O371" s="241"/>
      <c r="P371" s="241"/>
      <c r="Q371" s="241"/>
      <c r="R371" s="241"/>
      <c r="S371" s="241"/>
      <c r="T371" s="242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43" t="s">
        <v>218</v>
      </c>
      <c r="AU371" s="243" t="s">
        <v>82</v>
      </c>
      <c r="AV371" s="13" t="s">
        <v>82</v>
      </c>
      <c r="AW371" s="13" t="s">
        <v>35</v>
      </c>
      <c r="AX371" s="13" t="s">
        <v>73</v>
      </c>
      <c r="AY371" s="243" t="s">
        <v>198</v>
      </c>
    </row>
    <row r="372" s="13" customFormat="1">
      <c r="A372" s="13"/>
      <c r="B372" s="232"/>
      <c r="C372" s="233"/>
      <c r="D372" s="234" t="s">
        <v>218</v>
      </c>
      <c r="E372" s="235" t="s">
        <v>19</v>
      </c>
      <c r="F372" s="236" t="s">
        <v>593</v>
      </c>
      <c r="G372" s="233"/>
      <c r="H372" s="237">
        <v>0.77500000000000002</v>
      </c>
      <c r="I372" s="238"/>
      <c r="J372" s="233"/>
      <c r="K372" s="233"/>
      <c r="L372" s="239"/>
      <c r="M372" s="240"/>
      <c r="N372" s="241"/>
      <c r="O372" s="241"/>
      <c r="P372" s="241"/>
      <c r="Q372" s="241"/>
      <c r="R372" s="241"/>
      <c r="S372" s="241"/>
      <c r="T372" s="242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T372" s="243" t="s">
        <v>218</v>
      </c>
      <c r="AU372" s="243" t="s">
        <v>82</v>
      </c>
      <c r="AV372" s="13" t="s">
        <v>82</v>
      </c>
      <c r="AW372" s="13" t="s">
        <v>35</v>
      </c>
      <c r="AX372" s="13" t="s">
        <v>73</v>
      </c>
      <c r="AY372" s="243" t="s">
        <v>198</v>
      </c>
    </row>
    <row r="373" s="13" customFormat="1">
      <c r="A373" s="13"/>
      <c r="B373" s="232"/>
      <c r="C373" s="233"/>
      <c r="D373" s="234" t="s">
        <v>218</v>
      </c>
      <c r="E373" s="235" t="s">
        <v>19</v>
      </c>
      <c r="F373" s="236" t="s">
        <v>594</v>
      </c>
      <c r="G373" s="233"/>
      <c r="H373" s="237">
        <v>3.0779999999999998</v>
      </c>
      <c r="I373" s="238"/>
      <c r="J373" s="233"/>
      <c r="K373" s="233"/>
      <c r="L373" s="239"/>
      <c r="M373" s="240"/>
      <c r="N373" s="241"/>
      <c r="O373" s="241"/>
      <c r="P373" s="241"/>
      <c r="Q373" s="241"/>
      <c r="R373" s="241"/>
      <c r="S373" s="241"/>
      <c r="T373" s="242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243" t="s">
        <v>218</v>
      </c>
      <c r="AU373" s="243" t="s">
        <v>82</v>
      </c>
      <c r="AV373" s="13" t="s">
        <v>82</v>
      </c>
      <c r="AW373" s="13" t="s">
        <v>35</v>
      </c>
      <c r="AX373" s="13" t="s">
        <v>73</v>
      </c>
      <c r="AY373" s="243" t="s">
        <v>198</v>
      </c>
    </row>
    <row r="374" s="13" customFormat="1">
      <c r="A374" s="13"/>
      <c r="B374" s="232"/>
      <c r="C374" s="233"/>
      <c r="D374" s="234" t="s">
        <v>218</v>
      </c>
      <c r="E374" s="235" t="s">
        <v>19</v>
      </c>
      <c r="F374" s="236" t="s">
        <v>595</v>
      </c>
      <c r="G374" s="233"/>
      <c r="H374" s="237">
        <v>1.123</v>
      </c>
      <c r="I374" s="238"/>
      <c r="J374" s="233"/>
      <c r="K374" s="233"/>
      <c r="L374" s="239"/>
      <c r="M374" s="240"/>
      <c r="N374" s="241"/>
      <c r="O374" s="241"/>
      <c r="P374" s="241"/>
      <c r="Q374" s="241"/>
      <c r="R374" s="241"/>
      <c r="S374" s="241"/>
      <c r="T374" s="242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43" t="s">
        <v>218</v>
      </c>
      <c r="AU374" s="243" t="s">
        <v>82</v>
      </c>
      <c r="AV374" s="13" t="s">
        <v>82</v>
      </c>
      <c r="AW374" s="13" t="s">
        <v>35</v>
      </c>
      <c r="AX374" s="13" t="s">
        <v>73</v>
      </c>
      <c r="AY374" s="243" t="s">
        <v>198</v>
      </c>
    </row>
    <row r="375" s="13" customFormat="1">
      <c r="A375" s="13"/>
      <c r="B375" s="232"/>
      <c r="C375" s="233"/>
      <c r="D375" s="234" t="s">
        <v>218</v>
      </c>
      <c r="E375" s="235" t="s">
        <v>19</v>
      </c>
      <c r="F375" s="236" t="s">
        <v>596</v>
      </c>
      <c r="G375" s="233"/>
      <c r="H375" s="237">
        <v>7.5640000000000001</v>
      </c>
      <c r="I375" s="238"/>
      <c r="J375" s="233"/>
      <c r="K375" s="233"/>
      <c r="L375" s="239"/>
      <c r="M375" s="240"/>
      <c r="N375" s="241"/>
      <c r="O375" s="241"/>
      <c r="P375" s="241"/>
      <c r="Q375" s="241"/>
      <c r="R375" s="241"/>
      <c r="S375" s="241"/>
      <c r="T375" s="242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243" t="s">
        <v>218</v>
      </c>
      <c r="AU375" s="243" t="s">
        <v>82</v>
      </c>
      <c r="AV375" s="13" t="s">
        <v>82</v>
      </c>
      <c r="AW375" s="13" t="s">
        <v>35</v>
      </c>
      <c r="AX375" s="13" t="s">
        <v>73</v>
      </c>
      <c r="AY375" s="243" t="s">
        <v>198</v>
      </c>
    </row>
    <row r="376" s="13" customFormat="1">
      <c r="A376" s="13"/>
      <c r="B376" s="232"/>
      <c r="C376" s="233"/>
      <c r="D376" s="234" t="s">
        <v>218</v>
      </c>
      <c r="E376" s="235" t="s">
        <v>19</v>
      </c>
      <c r="F376" s="236" t="s">
        <v>597</v>
      </c>
      <c r="G376" s="233"/>
      <c r="H376" s="237">
        <v>1.8360000000000001</v>
      </c>
      <c r="I376" s="238"/>
      <c r="J376" s="233"/>
      <c r="K376" s="233"/>
      <c r="L376" s="239"/>
      <c r="M376" s="240"/>
      <c r="N376" s="241"/>
      <c r="O376" s="241"/>
      <c r="P376" s="241"/>
      <c r="Q376" s="241"/>
      <c r="R376" s="241"/>
      <c r="S376" s="241"/>
      <c r="T376" s="242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243" t="s">
        <v>218</v>
      </c>
      <c r="AU376" s="243" t="s">
        <v>82</v>
      </c>
      <c r="AV376" s="13" t="s">
        <v>82</v>
      </c>
      <c r="AW376" s="13" t="s">
        <v>35</v>
      </c>
      <c r="AX376" s="13" t="s">
        <v>73</v>
      </c>
      <c r="AY376" s="243" t="s">
        <v>198</v>
      </c>
    </row>
    <row r="377" s="13" customFormat="1">
      <c r="A377" s="13"/>
      <c r="B377" s="232"/>
      <c r="C377" s="233"/>
      <c r="D377" s="234" t="s">
        <v>218</v>
      </c>
      <c r="E377" s="235" t="s">
        <v>19</v>
      </c>
      <c r="F377" s="236" t="s">
        <v>598</v>
      </c>
      <c r="G377" s="233"/>
      <c r="H377" s="237">
        <v>6.875</v>
      </c>
      <c r="I377" s="238"/>
      <c r="J377" s="233"/>
      <c r="K377" s="233"/>
      <c r="L377" s="239"/>
      <c r="M377" s="240"/>
      <c r="N377" s="241"/>
      <c r="O377" s="241"/>
      <c r="P377" s="241"/>
      <c r="Q377" s="241"/>
      <c r="R377" s="241"/>
      <c r="S377" s="241"/>
      <c r="T377" s="242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43" t="s">
        <v>218</v>
      </c>
      <c r="AU377" s="243" t="s">
        <v>82</v>
      </c>
      <c r="AV377" s="13" t="s">
        <v>82</v>
      </c>
      <c r="AW377" s="13" t="s">
        <v>35</v>
      </c>
      <c r="AX377" s="13" t="s">
        <v>73</v>
      </c>
      <c r="AY377" s="243" t="s">
        <v>198</v>
      </c>
    </row>
    <row r="378" s="13" customFormat="1">
      <c r="A378" s="13"/>
      <c r="B378" s="232"/>
      <c r="C378" s="233"/>
      <c r="D378" s="234" t="s">
        <v>218</v>
      </c>
      <c r="E378" s="235" t="s">
        <v>19</v>
      </c>
      <c r="F378" s="236" t="s">
        <v>599</v>
      </c>
      <c r="G378" s="233"/>
      <c r="H378" s="237">
        <v>1.669</v>
      </c>
      <c r="I378" s="238"/>
      <c r="J378" s="233"/>
      <c r="K378" s="233"/>
      <c r="L378" s="239"/>
      <c r="M378" s="240"/>
      <c r="N378" s="241"/>
      <c r="O378" s="241"/>
      <c r="P378" s="241"/>
      <c r="Q378" s="241"/>
      <c r="R378" s="241"/>
      <c r="S378" s="241"/>
      <c r="T378" s="242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T378" s="243" t="s">
        <v>218</v>
      </c>
      <c r="AU378" s="243" t="s">
        <v>82</v>
      </c>
      <c r="AV378" s="13" t="s">
        <v>82</v>
      </c>
      <c r="AW378" s="13" t="s">
        <v>35</v>
      </c>
      <c r="AX378" s="13" t="s">
        <v>73</v>
      </c>
      <c r="AY378" s="243" t="s">
        <v>198</v>
      </c>
    </row>
    <row r="379" s="14" customFormat="1">
      <c r="A379" s="14"/>
      <c r="B379" s="244"/>
      <c r="C379" s="245"/>
      <c r="D379" s="234" t="s">
        <v>218</v>
      </c>
      <c r="E379" s="246" t="s">
        <v>19</v>
      </c>
      <c r="F379" s="247" t="s">
        <v>233</v>
      </c>
      <c r="G379" s="245"/>
      <c r="H379" s="248">
        <v>29.236000000000001</v>
      </c>
      <c r="I379" s="249"/>
      <c r="J379" s="245"/>
      <c r="K379" s="245"/>
      <c r="L379" s="250"/>
      <c r="M379" s="251"/>
      <c r="N379" s="252"/>
      <c r="O379" s="252"/>
      <c r="P379" s="252"/>
      <c r="Q379" s="252"/>
      <c r="R379" s="252"/>
      <c r="S379" s="252"/>
      <c r="T379" s="253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T379" s="254" t="s">
        <v>218</v>
      </c>
      <c r="AU379" s="254" t="s">
        <v>82</v>
      </c>
      <c r="AV379" s="14" t="s">
        <v>205</v>
      </c>
      <c r="AW379" s="14" t="s">
        <v>35</v>
      </c>
      <c r="AX379" s="14" t="s">
        <v>80</v>
      </c>
      <c r="AY379" s="254" t="s">
        <v>198</v>
      </c>
    </row>
    <row r="380" s="2" customFormat="1" ht="37.8" customHeight="1">
      <c r="A380" s="40"/>
      <c r="B380" s="41"/>
      <c r="C380" s="214" t="s">
        <v>600</v>
      </c>
      <c r="D380" s="214" t="s">
        <v>200</v>
      </c>
      <c r="E380" s="215" t="s">
        <v>601</v>
      </c>
      <c r="F380" s="216" t="s">
        <v>602</v>
      </c>
      <c r="G380" s="217" t="s">
        <v>441</v>
      </c>
      <c r="H380" s="218">
        <v>6</v>
      </c>
      <c r="I380" s="219"/>
      <c r="J380" s="220">
        <f>ROUND(I380*H380,2)</f>
        <v>0</v>
      </c>
      <c r="K380" s="216" t="s">
        <v>204</v>
      </c>
      <c r="L380" s="46"/>
      <c r="M380" s="221" t="s">
        <v>19</v>
      </c>
      <c r="N380" s="222" t="s">
        <v>44</v>
      </c>
      <c r="O380" s="86"/>
      <c r="P380" s="223">
        <f>O380*H380</f>
        <v>0</v>
      </c>
      <c r="Q380" s="223">
        <v>0.1437341</v>
      </c>
      <c r="R380" s="223">
        <f>Q380*H380</f>
        <v>0.86240460000000008</v>
      </c>
      <c r="S380" s="223">
        <v>0</v>
      </c>
      <c r="T380" s="224">
        <f>S380*H380</f>
        <v>0</v>
      </c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R380" s="225" t="s">
        <v>205</v>
      </c>
      <c r="AT380" s="225" t="s">
        <v>200</v>
      </c>
      <c r="AU380" s="225" t="s">
        <v>82</v>
      </c>
      <c r="AY380" s="19" t="s">
        <v>198</v>
      </c>
      <c r="BE380" s="226">
        <f>IF(N380="základní",J380,0)</f>
        <v>0</v>
      </c>
      <c r="BF380" s="226">
        <f>IF(N380="snížená",J380,0)</f>
        <v>0</v>
      </c>
      <c r="BG380" s="226">
        <f>IF(N380="zákl. přenesená",J380,0)</f>
        <v>0</v>
      </c>
      <c r="BH380" s="226">
        <f>IF(N380="sníž. přenesená",J380,0)</f>
        <v>0</v>
      </c>
      <c r="BI380" s="226">
        <f>IF(N380="nulová",J380,0)</f>
        <v>0</v>
      </c>
      <c r="BJ380" s="19" t="s">
        <v>80</v>
      </c>
      <c r="BK380" s="226">
        <f>ROUND(I380*H380,2)</f>
        <v>0</v>
      </c>
      <c r="BL380" s="19" t="s">
        <v>205</v>
      </c>
      <c r="BM380" s="225" t="s">
        <v>603</v>
      </c>
    </row>
    <row r="381" s="2" customFormat="1">
      <c r="A381" s="40"/>
      <c r="B381" s="41"/>
      <c r="C381" s="42"/>
      <c r="D381" s="227" t="s">
        <v>207</v>
      </c>
      <c r="E381" s="42"/>
      <c r="F381" s="228" t="s">
        <v>604</v>
      </c>
      <c r="G381" s="42"/>
      <c r="H381" s="42"/>
      <c r="I381" s="229"/>
      <c r="J381" s="42"/>
      <c r="K381" s="42"/>
      <c r="L381" s="46"/>
      <c r="M381" s="230"/>
      <c r="N381" s="231"/>
      <c r="O381" s="86"/>
      <c r="P381" s="86"/>
      <c r="Q381" s="86"/>
      <c r="R381" s="86"/>
      <c r="S381" s="86"/>
      <c r="T381" s="87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T381" s="19" t="s">
        <v>207</v>
      </c>
      <c r="AU381" s="19" t="s">
        <v>82</v>
      </c>
    </row>
    <row r="382" s="2" customFormat="1" ht="24.15" customHeight="1">
      <c r="A382" s="40"/>
      <c r="B382" s="41"/>
      <c r="C382" s="255" t="s">
        <v>605</v>
      </c>
      <c r="D382" s="255" t="s">
        <v>243</v>
      </c>
      <c r="E382" s="256" t="s">
        <v>606</v>
      </c>
      <c r="F382" s="257" t="s">
        <v>607</v>
      </c>
      <c r="G382" s="258" t="s">
        <v>227</v>
      </c>
      <c r="H382" s="259">
        <v>19.100000000000001</v>
      </c>
      <c r="I382" s="260"/>
      <c r="J382" s="261">
        <f>ROUND(I382*H382,2)</f>
        <v>0</v>
      </c>
      <c r="K382" s="257" t="s">
        <v>204</v>
      </c>
      <c r="L382" s="262"/>
      <c r="M382" s="263" t="s">
        <v>19</v>
      </c>
      <c r="N382" s="264" t="s">
        <v>44</v>
      </c>
      <c r="O382" s="86"/>
      <c r="P382" s="223">
        <f>O382*H382</f>
        <v>0</v>
      </c>
      <c r="Q382" s="223">
        <v>2.5699999999999998</v>
      </c>
      <c r="R382" s="223">
        <f>Q382*H382</f>
        <v>49.087000000000003</v>
      </c>
      <c r="S382" s="223">
        <v>0</v>
      </c>
      <c r="T382" s="224">
        <f>S382*H382</f>
        <v>0</v>
      </c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R382" s="225" t="s">
        <v>247</v>
      </c>
      <c r="AT382" s="225" t="s">
        <v>243</v>
      </c>
      <c r="AU382" s="225" t="s">
        <v>82</v>
      </c>
      <c r="AY382" s="19" t="s">
        <v>198</v>
      </c>
      <c r="BE382" s="226">
        <f>IF(N382="základní",J382,0)</f>
        <v>0</v>
      </c>
      <c r="BF382" s="226">
        <f>IF(N382="snížená",J382,0)</f>
        <v>0</v>
      </c>
      <c r="BG382" s="226">
        <f>IF(N382="zákl. přenesená",J382,0)</f>
        <v>0</v>
      </c>
      <c r="BH382" s="226">
        <f>IF(N382="sníž. přenesená",J382,0)</f>
        <v>0</v>
      </c>
      <c r="BI382" s="226">
        <f>IF(N382="nulová",J382,0)</f>
        <v>0</v>
      </c>
      <c r="BJ382" s="19" t="s">
        <v>80</v>
      </c>
      <c r="BK382" s="226">
        <f>ROUND(I382*H382,2)</f>
        <v>0</v>
      </c>
      <c r="BL382" s="19" t="s">
        <v>205</v>
      </c>
      <c r="BM382" s="225" t="s">
        <v>608</v>
      </c>
    </row>
    <row r="383" s="13" customFormat="1">
      <c r="A383" s="13"/>
      <c r="B383" s="232"/>
      <c r="C383" s="233"/>
      <c r="D383" s="234" t="s">
        <v>218</v>
      </c>
      <c r="E383" s="235" t="s">
        <v>19</v>
      </c>
      <c r="F383" s="236" t="s">
        <v>609</v>
      </c>
      <c r="G383" s="233"/>
      <c r="H383" s="237">
        <v>9.9779999999999998</v>
      </c>
      <c r="I383" s="238"/>
      <c r="J383" s="233"/>
      <c r="K383" s="233"/>
      <c r="L383" s="239"/>
      <c r="M383" s="240"/>
      <c r="N383" s="241"/>
      <c r="O383" s="241"/>
      <c r="P383" s="241"/>
      <c r="Q383" s="241"/>
      <c r="R383" s="241"/>
      <c r="S383" s="241"/>
      <c r="T383" s="242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243" t="s">
        <v>218</v>
      </c>
      <c r="AU383" s="243" t="s">
        <v>82</v>
      </c>
      <c r="AV383" s="13" t="s">
        <v>82</v>
      </c>
      <c r="AW383" s="13" t="s">
        <v>35</v>
      </c>
      <c r="AX383" s="13" t="s">
        <v>73</v>
      </c>
      <c r="AY383" s="243" t="s">
        <v>198</v>
      </c>
    </row>
    <row r="384" s="13" customFormat="1">
      <c r="A384" s="13"/>
      <c r="B384" s="232"/>
      <c r="C384" s="233"/>
      <c r="D384" s="234" t="s">
        <v>218</v>
      </c>
      <c r="E384" s="235" t="s">
        <v>19</v>
      </c>
      <c r="F384" s="236" t="s">
        <v>610</v>
      </c>
      <c r="G384" s="233"/>
      <c r="H384" s="237">
        <v>9.1219999999999999</v>
      </c>
      <c r="I384" s="238"/>
      <c r="J384" s="233"/>
      <c r="K384" s="233"/>
      <c r="L384" s="239"/>
      <c r="M384" s="240"/>
      <c r="N384" s="241"/>
      <c r="O384" s="241"/>
      <c r="P384" s="241"/>
      <c r="Q384" s="241"/>
      <c r="R384" s="241"/>
      <c r="S384" s="241"/>
      <c r="T384" s="242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43" t="s">
        <v>218</v>
      </c>
      <c r="AU384" s="243" t="s">
        <v>82</v>
      </c>
      <c r="AV384" s="13" t="s">
        <v>82</v>
      </c>
      <c r="AW384" s="13" t="s">
        <v>35</v>
      </c>
      <c r="AX384" s="13" t="s">
        <v>73</v>
      </c>
      <c r="AY384" s="243" t="s">
        <v>198</v>
      </c>
    </row>
    <row r="385" s="14" customFormat="1">
      <c r="A385" s="14"/>
      <c r="B385" s="244"/>
      <c r="C385" s="245"/>
      <c r="D385" s="234" t="s">
        <v>218</v>
      </c>
      <c r="E385" s="246" t="s">
        <v>19</v>
      </c>
      <c r="F385" s="247" t="s">
        <v>233</v>
      </c>
      <c r="G385" s="245"/>
      <c r="H385" s="248">
        <v>19.100000000000001</v>
      </c>
      <c r="I385" s="249"/>
      <c r="J385" s="245"/>
      <c r="K385" s="245"/>
      <c r="L385" s="250"/>
      <c r="M385" s="251"/>
      <c r="N385" s="252"/>
      <c r="O385" s="252"/>
      <c r="P385" s="252"/>
      <c r="Q385" s="252"/>
      <c r="R385" s="252"/>
      <c r="S385" s="252"/>
      <c r="T385" s="253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254" t="s">
        <v>218</v>
      </c>
      <c r="AU385" s="254" t="s">
        <v>82</v>
      </c>
      <c r="AV385" s="14" t="s">
        <v>205</v>
      </c>
      <c r="AW385" s="14" t="s">
        <v>35</v>
      </c>
      <c r="AX385" s="14" t="s">
        <v>80</v>
      </c>
      <c r="AY385" s="254" t="s">
        <v>198</v>
      </c>
    </row>
    <row r="386" s="2" customFormat="1" ht="16.5" customHeight="1">
      <c r="A386" s="40"/>
      <c r="B386" s="41"/>
      <c r="C386" s="214" t="s">
        <v>611</v>
      </c>
      <c r="D386" s="214" t="s">
        <v>200</v>
      </c>
      <c r="E386" s="215" t="s">
        <v>612</v>
      </c>
      <c r="F386" s="216" t="s">
        <v>613</v>
      </c>
      <c r="G386" s="217" t="s">
        <v>237</v>
      </c>
      <c r="H386" s="218">
        <v>206.5</v>
      </c>
      <c r="I386" s="219"/>
      <c r="J386" s="220">
        <f>ROUND(I386*H386,2)</f>
        <v>0</v>
      </c>
      <c r="K386" s="216" t="s">
        <v>19</v>
      </c>
      <c r="L386" s="46"/>
      <c r="M386" s="221" t="s">
        <v>19</v>
      </c>
      <c r="N386" s="222" t="s">
        <v>44</v>
      </c>
      <c r="O386" s="86"/>
      <c r="P386" s="223">
        <f>O386*H386</f>
        <v>0</v>
      </c>
      <c r="Q386" s="223">
        <v>0.14373</v>
      </c>
      <c r="R386" s="223">
        <f>Q386*H386</f>
        <v>29.680244999999999</v>
      </c>
      <c r="S386" s="223">
        <v>0</v>
      </c>
      <c r="T386" s="224">
        <f>S386*H386</f>
        <v>0</v>
      </c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R386" s="225" t="s">
        <v>205</v>
      </c>
      <c r="AT386" s="225" t="s">
        <v>200</v>
      </c>
      <c r="AU386" s="225" t="s">
        <v>82</v>
      </c>
      <c r="AY386" s="19" t="s">
        <v>198</v>
      </c>
      <c r="BE386" s="226">
        <f>IF(N386="základní",J386,0)</f>
        <v>0</v>
      </c>
      <c r="BF386" s="226">
        <f>IF(N386="snížená",J386,0)</f>
        <v>0</v>
      </c>
      <c r="BG386" s="226">
        <f>IF(N386="zákl. přenesená",J386,0)</f>
        <v>0</v>
      </c>
      <c r="BH386" s="226">
        <f>IF(N386="sníž. přenesená",J386,0)</f>
        <v>0</v>
      </c>
      <c r="BI386" s="226">
        <f>IF(N386="nulová",J386,0)</f>
        <v>0</v>
      </c>
      <c r="BJ386" s="19" t="s">
        <v>80</v>
      </c>
      <c r="BK386" s="226">
        <f>ROUND(I386*H386,2)</f>
        <v>0</v>
      </c>
      <c r="BL386" s="19" t="s">
        <v>205</v>
      </c>
      <c r="BM386" s="225" t="s">
        <v>614</v>
      </c>
    </row>
    <row r="387" s="15" customFormat="1">
      <c r="A387" s="15"/>
      <c r="B387" s="265"/>
      <c r="C387" s="266"/>
      <c r="D387" s="234" t="s">
        <v>218</v>
      </c>
      <c r="E387" s="267" t="s">
        <v>19</v>
      </c>
      <c r="F387" s="268" t="s">
        <v>615</v>
      </c>
      <c r="G387" s="266"/>
      <c r="H387" s="267" t="s">
        <v>19</v>
      </c>
      <c r="I387" s="269"/>
      <c r="J387" s="266"/>
      <c r="K387" s="266"/>
      <c r="L387" s="270"/>
      <c r="M387" s="271"/>
      <c r="N387" s="272"/>
      <c r="O387" s="272"/>
      <c r="P387" s="272"/>
      <c r="Q387" s="272"/>
      <c r="R387" s="272"/>
      <c r="S387" s="272"/>
      <c r="T387" s="273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T387" s="274" t="s">
        <v>218</v>
      </c>
      <c r="AU387" s="274" t="s">
        <v>82</v>
      </c>
      <c r="AV387" s="15" t="s">
        <v>80</v>
      </c>
      <c r="AW387" s="15" t="s">
        <v>35</v>
      </c>
      <c r="AX387" s="15" t="s">
        <v>73</v>
      </c>
      <c r="AY387" s="274" t="s">
        <v>198</v>
      </c>
    </row>
    <row r="388" s="13" customFormat="1">
      <c r="A388" s="13"/>
      <c r="B388" s="232"/>
      <c r="C388" s="233"/>
      <c r="D388" s="234" t="s">
        <v>218</v>
      </c>
      <c r="E388" s="235" t="s">
        <v>19</v>
      </c>
      <c r="F388" s="236" t="s">
        <v>616</v>
      </c>
      <c r="G388" s="233"/>
      <c r="H388" s="237">
        <v>125</v>
      </c>
      <c r="I388" s="238"/>
      <c r="J388" s="233"/>
      <c r="K388" s="233"/>
      <c r="L388" s="239"/>
      <c r="M388" s="240"/>
      <c r="N388" s="241"/>
      <c r="O388" s="241"/>
      <c r="P388" s="241"/>
      <c r="Q388" s="241"/>
      <c r="R388" s="241"/>
      <c r="S388" s="241"/>
      <c r="T388" s="242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T388" s="243" t="s">
        <v>218</v>
      </c>
      <c r="AU388" s="243" t="s">
        <v>82</v>
      </c>
      <c r="AV388" s="13" t="s">
        <v>82</v>
      </c>
      <c r="AW388" s="13" t="s">
        <v>35</v>
      </c>
      <c r="AX388" s="13" t="s">
        <v>73</v>
      </c>
      <c r="AY388" s="243" t="s">
        <v>198</v>
      </c>
    </row>
    <row r="389" s="15" customFormat="1">
      <c r="A389" s="15"/>
      <c r="B389" s="265"/>
      <c r="C389" s="266"/>
      <c r="D389" s="234" t="s">
        <v>218</v>
      </c>
      <c r="E389" s="267" t="s">
        <v>19</v>
      </c>
      <c r="F389" s="268" t="s">
        <v>617</v>
      </c>
      <c r="G389" s="266"/>
      <c r="H389" s="267" t="s">
        <v>19</v>
      </c>
      <c r="I389" s="269"/>
      <c r="J389" s="266"/>
      <c r="K389" s="266"/>
      <c r="L389" s="270"/>
      <c r="M389" s="271"/>
      <c r="N389" s="272"/>
      <c r="O389" s="272"/>
      <c r="P389" s="272"/>
      <c r="Q389" s="272"/>
      <c r="R389" s="272"/>
      <c r="S389" s="272"/>
      <c r="T389" s="273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T389" s="274" t="s">
        <v>218</v>
      </c>
      <c r="AU389" s="274" t="s">
        <v>82</v>
      </c>
      <c r="AV389" s="15" t="s">
        <v>80</v>
      </c>
      <c r="AW389" s="15" t="s">
        <v>35</v>
      </c>
      <c r="AX389" s="15" t="s">
        <v>73</v>
      </c>
      <c r="AY389" s="274" t="s">
        <v>198</v>
      </c>
    </row>
    <row r="390" s="13" customFormat="1">
      <c r="A390" s="13"/>
      <c r="B390" s="232"/>
      <c r="C390" s="233"/>
      <c r="D390" s="234" t="s">
        <v>218</v>
      </c>
      <c r="E390" s="235" t="s">
        <v>19</v>
      </c>
      <c r="F390" s="236" t="s">
        <v>618</v>
      </c>
      <c r="G390" s="233"/>
      <c r="H390" s="237">
        <v>81.5</v>
      </c>
      <c r="I390" s="238"/>
      <c r="J390" s="233"/>
      <c r="K390" s="233"/>
      <c r="L390" s="239"/>
      <c r="M390" s="240"/>
      <c r="N390" s="241"/>
      <c r="O390" s="241"/>
      <c r="P390" s="241"/>
      <c r="Q390" s="241"/>
      <c r="R390" s="241"/>
      <c r="S390" s="241"/>
      <c r="T390" s="242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T390" s="243" t="s">
        <v>218</v>
      </c>
      <c r="AU390" s="243" t="s">
        <v>82</v>
      </c>
      <c r="AV390" s="13" t="s">
        <v>82</v>
      </c>
      <c r="AW390" s="13" t="s">
        <v>35</v>
      </c>
      <c r="AX390" s="13" t="s">
        <v>73</v>
      </c>
      <c r="AY390" s="243" t="s">
        <v>198</v>
      </c>
    </row>
    <row r="391" s="14" customFormat="1">
      <c r="A391" s="14"/>
      <c r="B391" s="244"/>
      <c r="C391" s="245"/>
      <c r="D391" s="234" t="s">
        <v>218</v>
      </c>
      <c r="E391" s="246" t="s">
        <v>19</v>
      </c>
      <c r="F391" s="247" t="s">
        <v>233</v>
      </c>
      <c r="G391" s="245"/>
      <c r="H391" s="248">
        <v>206.5</v>
      </c>
      <c r="I391" s="249"/>
      <c r="J391" s="245"/>
      <c r="K391" s="245"/>
      <c r="L391" s="250"/>
      <c r="M391" s="251"/>
      <c r="N391" s="252"/>
      <c r="O391" s="252"/>
      <c r="P391" s="252"/>
      <c r="Q391" s="252"/>
      <c r="R391" s="252"/>
      <c r="S391" s="252"/>
      <c r="T391" s="253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T391" s="254" t="s">
        <v>218</v>
      </c>
      <c r="AU391" s="254" t="s">
        <v>82</v>
      </c>
      <c r="AV391" s="14" t="s">
        <v>205</v>
      </c>
      <c r="AW391" s="14" t="s">
        <v>35</v>
      </c>
      <c r="AX391" s="14" t="s">
        <v>80</v>
      </c>
      <c r="AY391" s="254" t="s">
        <v>198</v>
      </c>
    </row>
    <row r="392" s="2" customFormat="1" ht="16.5" customHeight="1">
      <c r="A392" s="40"/>
      <c r="B392" s="41"/>
      <c r="C392" s="214" t="s">
        <v>619</v>
      </c>
      <c r="D392" s="214" t="s">
        <v>200</v>
      </c>
      <c r="E392" s="215" t="s">
        <v>620</v>
      </c>
      <c r="F392" s="216" t="s">
        <v>621</v>
      </c>
      <c r="G392" s="217" t="s">
        <v>237</v>
      </c>
      <c r="H392" s="218">
        <v>372.25</v>
      </c>
      <c r="I392" s="219"/>
      <c r="J392" s="220">
        <f>ROUND(I392*H392,2)</f>
        <v>0</v>
      </c>
      <c r="K392" s="216" t="s">
        <v>19</v>
      </c>
      <c r="L392" s="46"/>
      <c r="M392" s="221" t="s">
        <v>19</v>
      </c>
      <c r="N392" s="222" t="s">
        <v>44</v>
      </c>
      <c r="O392" s="86"/>
      <c r="P392" s="223">
        <f>O392*H392</f>
        <v>0</v>
      </c>
      <c r="Q392" s="223">
        <v>0.14373</v>
      </c>
      <c r="R392" s="223">
        <f>Q392*H392</f>
        <v>53.5034925</v>
      </c>
      <c r="S392" s="223">
        <v>0</v>
      </c>
      <c r="T392" s="224">
        <f>S392*H392</f>
        <v>0</v>
      </c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R392" s="225" t="s">
        <v>205</v>
      </c>
      <c r="AT392" s="225" t="s">
        <v>200</v>
      </c>
      <c r="AU392" s="225" t="s">
        <v>82</v>
      </c>
      <c r="AY392" s="19" t="s">
        <v>198</v>
      </c>
      <c r="BE392" s="226">
        <f>IF(N392="základní",J392,0)</f>
        <v>0</v>
      </c>
      <c r="BF392" s="226">
        <f>IF(N392="snížená",J392,0)</f>
        <v>0</v>
      </c>
      <c r="BG392" s="226">
        <f>IF(N392="zákl. přenesená",J392,0)</f>
        <v>0</v>
      </c>
      <c r="BH392" s="226">
        <f>IF(N392="sníž. přenesená",J392,0)</f>
        <v>0</v>
      </c>
      <c r="BI392" s="226">
        <f>IF(N392="nulová",J392,0)</f>
        <v>0</v>
      </c>
      <c r="BJ392" s="19" t="s">
        <v>80</v>
      </c>
      <c r="BK392" s="226">
        <f>ROUND(I392*H392,2)</f>
        <v>0</v>
      </c>
      <c r="BL392" s="19" t="s">
        <v>205</v>
      </c>
      <c r="BM392" s="225" t="s">
        <v>622</v>
      </c>
    </row>
    <row r="393" s="15" customFormat="1">
      <c r="A393" s="15"/>
      <c r="B393" s="265"/>
      <c r="C393" s="266"/>
      <c r="D393" s="234" t="s">
        <v>218</v>
      </c>
      <c r="E393" s="267" t="s">
        <v>19</v>
      </c>
      <c r="F393" s="268" t="s">
        <v>623</v>
      </c>
      <c r="G393" s="266"/>
      <c r="H393" s="267" t="s">
        <v>19</v>
      </c>
      <c r="I393" s="269"/>
      <c r="J393" s="266"/>
      <c r="K393" s="266"/>
      <c r="L393" s="270"/>
      <c r="M393" s="271"/>
      <c r="N393" s="272"/>
      <c r="O393" s="272"/>
      <c r="P393" s="272"/>
      <c r="Q393" s="272"/>
      <c r="R393" s="272"/>
      <c r="S393" s="272"/>
      <c r="T393" s="273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T393" s="274" t="s">
        <v>218</v>
      </c>
      <c r="AU393" s="274" t="s">
        <v>82</v>
      </c>
      <c r="AV393" s="15" t="s">
        <v>80</v>
      </c>
      <c r="AW393" s="15" t="s">
        <v>35</v>
      </c>
      <c r="AX393" s="15" t="s">
        <v>73</v>
      </c>
      <c r="AY393" s="274" t="s">
        <v>198</v>
      </c>
    </row>
    <row r="394" s="13" customFormat="1">
      <c r="A394" s="13"/>
      <c r="B394" s="232"/>
      <c r="C394" s="233"/>
      <c r="D394" s="234" t="s">
        <v>218</v>
      </c>
      <c r="E394" s="235" t="s">
        <v>19</v>
      </c>
      <c r="F394" s="236" t="s">
        <v>624</v>
      </c>
      <c r="G394" s="233"/>
      <c r="H394" s="237">
        <v>172.25</v>
      </c>
      <c r="I394" s="238"/>
      <c r="J394" s="233"/>
      <c r="K394" s="233"/>
      <c r="L394" s="239"/>
      <c r="M394" s="240"/>
      <c r="N394" s="241"/>
      <c r="O394" s="241"/>
      <c r="P394" s="241"/>
      <c r="Q394" s="241"/>
      <c r="R394" s="241"/>
      <c r="S394" s="241"/>
      <c r="T394" s="242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T394" s="243" t="s">
        <v>218</v>
      </c>
      <c r="AU394" s="243" t="s">
        <v>82</v>
      </c>
      <c r="AV394" s="13" t="s">
        <v>82</v>
      </c>
      <c r="AW394" s="13" t="s">
        <v>35</v>
      </c>
      <c r="AX394" s="13" t="s">
        <v>73</v>
      </c>
      <c r="AY394" s="243" t="s">
        <v>198</v>
      </c>
    </row>
    <row r="395" s="15" customFormat="1">
      <c r="A395" s="15"/>
      <c r="B395" s="265"/>
      <c r="C395" s="266"/>
      <c r="D395" s="234" t="s">
        <v>218</v>
      </c>
      <c r="E395" s="267" t="s">
        <v>19</v>
      </c>
      <c r="F395" s="268" t="s">
        <v>615</v>
      </c>
      <c r="G395" s="266"/>
      <c r="H395" s="267" t="s">
        <v>19</v>
      </c>
      <c r="I395" s="269"/>
      <c r="J395" s="266"/>
      <c r="K395" s="266"/>
      <c r="L395" s="270"/>
      <c r="M395" s="271"/>
      <c r="N395" s="272"/>
      <c r="O395" s="272"/>
      <c r="P395" s="272"/>
      <c r="Q395" s="272"/>
      <c r="R395" s="272"/>
      <c r="S395" s="272"/>
      <c r="T395" s="273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T395" s="274" t="s">
        <v>218</v>
      </c>
      <c r="AU395" s="274" t="s">
        <v>82</v>
      </c>
      <c r="AV395" s="15" t="s">
        <v>80</v>
      </c>
      <c r="AW395" s="15" t="s">
        <v>35</v>
      </c>
      <c r="AX395" s="15" t="s">
        <v>73</v>
      </c>
      <c r="AY395" s="274" t="s">
        <v>198</v>
      </c>
    </row>
    <row r="396" s="13" customFormat="1">
      <c r="A396" s="13"/>
      <c r="B396" s="232"/>
      <c r="C396" s="233"/>
      <c r="D396" s="234" t="s">
        <v>218</v>
      </c>
      <c r="E396" s="235" t="s">
        <v>19</v>
      </c>
      <c r="F396" s="236" t="s">
        <v>625</v>
      </c>
      <c r="G396" s="233"/>
      <c r="H396" s="237">
        <v>100</v>
      </c>
      <c r="I396" s="238"/>
      <c r="J396" s="233"/>
      <c r="K396" s="233"/>
      <c r="L396" s="239"/>
      <c r="M396" s="240"/>
      <c r="N396" s="241"/>
      <c r="O396" s="241"/>
      <c r="P396" s="241"/>
      <c r="Q396" s="241"/>
      <c r="R396" s="241"/>
      <c r="S396" s="241"/>
      <c r="T396" s="242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T396" s="243" t="s">
        <v>218</v>
      </c>
      <c r="AU396" s="243" t="s">
        <v>82</v>
      </c>
      <c r="AV396" s="13" t="s">
        <v>82</v>
      </c>
      <c r="AW396" s="13" t="s">
        <v>35</v>
      </c>
      <c r="AX396" s="13" t="s">
        <v>73</v>
      </c>
      <c r="AY396" s="243" t="s">
        <v>198</v>
      </c>
    </row>
    <row r="397" s="15" customFormat="1">
      <c r="A397" s="15"/>
      <c r="B397" s="265"/>
      <c r="C397" s="266"/>
      <c r="D397" s="234" t="s">
        <v>218</v>
      </c>
      <c r="E397" s="267" t="s">
        <v>19</v>
      </c>
      <c r="F397" s="268" t="s">
        <v>617</v>
      </c>
      <c r="G397" s="266"/>
      <c r="H397" s="267" t="s">
        <v>19</v>
      </c>
      <c r="I397" s="269"/>
      <c r="J397" s="266"/>
      <c r="K397" s="266"/>
      <c r="L397" s="270"/>
      <c r="M397" s="271"/>
      <c r="N397" s="272"/>
      <c r="O397" s="272"/>
      <c r="P397" s="272"/>
      <c r="Q397" s="272"/>
      <c r="R397" s="272"/>
      <c r="S397" s="272"/>
      <c r="T397" s="273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T397" s="274" t="s">
        <v>218</v>
      </c>
      <c r="AU397" s="274" t="s">
        <v>82</v>
      </c>
      <c r="AV397" s="15" t="s">
        <v>80</v>
      </c>
      <c r="AW397" s="15" t="s">
        <v>35</v>
      </c>
      <c r="AX397" s="15" t="s">
        <v>73</v>
      </c>
      <c r="AY397" s="274" t="s">
        <v>198</v>
      </c>
    </row>
    <row r="398" s="13" customFormat="1">
      <c r="A398" s="13"/>
      <c r="B398" s="232"/>
      <c r="C398" s="233"/>
      <c r="D398" s="234" t="s">
        <v>218</v>
      </c>
      <c r="E398" s="235" t="s">
        <v>19</v>
      </c>
      <c r="F398" s="236" t="s">
        <v>625</v>
      </c>
      <c r="G398" s="233"/>
      <c r="H398" s="237">
        <v>100</v>
      </c>
      <c r="I398" s="238"/>
      <c r="J398" s="233"/>
      <c r="K398" s="233"/>
      <c r="L398" s="239"/>
      <c r="M398" s="240"/>
      <c r="N398" s="241"/>
      <c r="O398" s="241"/>
      <c r="P398" s="241"/>
      <c r="Q398" s="241"/>
      <c r="R398" s="241"/>
      <c r="S398" s="241"/>
      <c r="T398" s="242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243" t="s">
        <v>218</v>
      </c>
      <c r="AU398" s="243" t="s">
        <v>82</v>
      </c>
      <c r="AV398" s="13" t="s">
        <v>82</v>
      </c>
      <c r="AW398" s="13" t="s">
        <v>35</v>
      </c>
      <c r="AX398" s="13" t="s">
        <v>73</v>
      </c>
      <c r="AY398" s="243" t="s">
        <v>198</v>
      </c>
    </row>
    <row r="399" s="14" customFormat="1">
      <c r="A399" s="14"/>
      <c r="B399" s="244"/>
      <c r="C399" s="245"/>
      <c r="D399" s="234" t="s">
        <v>218</v>
      </c>
      <c r="E399" s="246" t="s">
        <v>19</v>
      </c>
      <c r="F399" s="247" t="s">
        <v>233</v>
      </c>
      <c r="G399" s="245"/>
      <c r="H399" s="248">
        <v>372.25</v>
      </c>
      <c r="I399" s="249"/>
      <c r="J399" s="245"/>
      <c r="K399" s="245"/>
      <c r="L399" s="250"/>
      <c r="M399" s="251"/>
      <c r="N399" s="252"/>
      <c r="O399" s="252"/>
      <c r="P399" s="252"/>
      <c r="Q399" s="252"/>
      <c r="R399" s="252"/>
      <c r="S399" s="252"/>
      <c r="T399" s="253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T399" s="254" t="s">
        <v>218</v>
      </c>
      <c r="AU399" s="254" t="s">
        <v>82</v>
      </c>
      <c r="AV399" s="14" t="s">
        <v>205</v>
      </c>
      <c r="AW399" s="14" t="s">
        <v>35</v>
      </c>
      <c r="AX399" s="14" t="s">
        <v>80</v>
      </c>
      <c r="AY399" s="254" t="s">
        <v>198</v>
      </c>
    </row>
    <row r="400" s="2" customFormat="1" ht="55.5" customHeight="1">
      <c r="A400" s="40"/>
      <c r="B400" s="41"/>
      <c r="C400" s="214" t="s">
        <v>626</v>
      </c>
      <c r="D400" s="214" t="s">
        <v>200</v>
      </c>
      <c r="E400" s="215" t="s">
        <v>627</v>
      </c>
      <c r="F400" s="216" t="s">
        <v>628</v>
      </c>
      <c r="G400" s="217" t="s">
        <v>203</v>
      </c>
      <c r="H400" s="218">
        <v>145.481</v>
      </c>
      <c r="I400" s="219"/>
      <c r="J400" s="220">
        <f>ROUND(I400*H400,2)</f>
        <v>0</v>
      </c>
      <c r="K400" s="216" t="s">
        <v>204</v>
      </c>
      <c r="L400" s="46"/>
      <c r="M400" s="221" t="s">
        <v>19</v>
      </c>
      <c r="N400" s="222" t="s">
        <v>44</v>
      </c>
      <c r="O400" s="86"/>
      <c r="P400" s="223">
        <f>O400*H400</f>
        <v>0</v>
      </c>
      <c r="Q400" s="223">
        <v>0.2142</v>
      </c>
      <c r="R400" s="223">
        <f>Q400*H400</f>
        <v>31.1620302</v>
      </c>
      <c r="S400" s="223">
        <v>0</v>
      </c>
      <c r="T400" s="224">
        <f>S400*H400</f>
        <v>0</v>
      </c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R400" s="225" t="s">
        <v>205</v>
      </c>
      <c r="AT400" s="225" t="s">
        <v>200</v>
      </c>
      <c r="AU400" s="225" t="s">
        <v>82</v>
      </c>
      <c r="AY400" s="19" t="s">
        <v>198</v>
      </c>
      <c r="BE400" s="226">
        <f>IF(N400="základní",J400,0)</f>
        <v>0</v>
      </c>
      <c r="BF400" s="226">
        <f>IF(N400="snížená",J400,0)</f>
        <v>0</v>
      </c>
      <c r="BG400" s="226">
        <f>IF(N400="zákl. přenesená",J400,0)</f>
        <v>0</v>
      </c>
      <c r="BH400" s="226">
        <f>IF(N400="sníž. přenesená",J400,0)</f>
        <v>0</v>
      </c>
      <c r="BI400" s="226">
        <f>IF(N400="nulová",J400,0)</f>
        <v>0</v>
      </c>
      <c r="BJ400" s="19" t="s">
        <v>80</v>
      </c>
      <c r="BK400" s="226">
        <f>ROUND(I400*H400,2)</f>
        <v>0</v>
      </c>
      <c r="BL400" s="19" t="s">
        <v>205</v>
      </c>
      <c r="BM400" s="225" t="s">
        <v>629</v>
      </c>
    </row>
    <row r="401" s="2" customFormat="1">
      <c r="A401" s="40"/>
      <c r="B401" s="41"/>
      <c r="C401" s="42"/>
      <c r="D401" s="227" t="s">
        <v>207</v>
      </c>
      <c r="E401" s="42"/>
      <c r="F401" s="228" t="s">
        <v>630</v>
      </c>
      <c r="G401" s="42"/>
      <c r="H401" s="42"/>
      <c r="I401" s="229"/>
      <c r="J401" s="42"/>
      <c r="K401" s="42"/>
      <c r="L401" s="46"/>
      <c r="M401" s="230"/>
      <c r="N401" s="231"/>
      <c r="O401" s="86"/>
      <c r="P401" s="86"/>
      <c r="Q401" s="86"/>
      <c r="R401" s="86"/>
      <c r="S401" s="86"/>
      <c r="T401" s="87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T401" s="19" t="s">
        <v>207</v>
      </c>
      <c r="AU401" s="19" t="s">
        <v>82</v>
      </c>
    </row>
    <row r="402" s="13" customFormat="1">
      <c r="A402" s="13"/>
      <c r="B402" s="232"/>
      <c r="C402" s="233"/>
      <c r="D402" s="234" t="s">
        <v>218</v>
      </c>
      <c r="E402" s="235" t="s">
        <v>19</v>
      </c>
      <c r="F402" s="236" t="s">
        <v>631</v>
      </c>
      <c r="G402" s="233"/>
      <c r="H402" s="237">
        <v>57.441000000000002</v>
      </c>
      <c r="I402" s="238"/>
      <c r="J402" s="233"/>
      <c r="K402" s="233"/>
      <c r="L402" s="239"/>
      <c r="M402" s="240"/>
      <c r="N402" s="241"/>
      <c r="O402" s="241"/>
      <c r="P402" s="241"/>
      <c r="Q402" s="241"/>
      <c r="R402" s="241"/>
      <c r="S402" s="241"/>
      <c r="T402" s="242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T402" s="243" t="s">
        <v>218</v>
      </c>
      <c r="AU402" s="243" t="s">
        <v>82</v>
      </c>
      <c r="AV402" s="13" t="s">
        <v>82</v>
      </c>
      <c r="AW402" s="13" t="s">
        <v>35</v>
      </c>
      <c r="AX402" s="13" t="s">
        <v>73</v>
      </c>
      <c r="AY402" s="243" t="s">
        <v>198</v>
      </c>
    </row>
    <row r="403" s="13" customFormat="1">
      <c r="A403" s="13"/>
      <c r="B403" s="232"/>
      <c r="C403" s="233"/>
      <c r="D403" s="234" t="s">
        <v>218</v>
      </c>
      <c r="E403" s="235" t="s">
        <v>19</v>
      </c>
      <c r="F403" s="236" t="s">
        <v>632</v>
      </c>
      <c r="G403" s="233"/>
      <c r="H403" s="237">
        <v>46.701000000000001</v>
      </c>
      <c r="I403" s="238"/>
      <c r="J403" s="233"/>
      <c r="K403" s="233"/>
      <c r="L403" s="239"/>
      <c r="M403" s="240"/>
      <c r="N403" s="241"/>
      <c r="O403" s="241"/>
      <c r="P403" s="241"/>
      <c r="Q403" s="241"/>
      <c r="R403" s="241"/>
      <c r="S403" s="241"/>
      <c r="T403" s="242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T403" s="243" t="s">
        <v>218</v>
      </c>
      <c r="AU403" s="243" t="s">
        <v>82</v>
      </c>
      <c r="AV403" s="13" t="s">
        <v>82</v>
      </c>
      <c r="AW403" s="13" t="s">
        <v>35</v>
      </c>
      <c r="AX403" s="13" t="s">
        <v>73</v>
      </c>
      <c r="AY403" s="243" t="s">
        <v>198</v>
      </c>
    </row>
    <row r="404" s="13" customFormat="1">
      <c r="A404" s="13"/>
      <c r="B404" s="232"/>
      <c r="C404" s="233"/>
      <c r="D404" s="234" t="s">
        <v>218</v>
      </c>
      <c r="E404" s="235" t="s">
        <v>19</v>
      </c>
      <c r="F404" s="236" t="s">
        <v>633</v>
      </c>
      <c r="G404" s="233"/>
      <c r="H404" s="237">
        <v>41.338999999999999</v>
      </c>
      <c r="I404" s="238"/>
      <c r="J404" s="233"/>
      <c r="K404" s="233"/>
      <c r="L404" s="239"/>
      <c r="M404" s="240"/>
      <c r="N404" s="241"/>
      <c r="O404" s="241"/>
      <c r="P404" s="241"/>
      <c r="Q404" s="241"/>
      <c r="R404" s="241"/>
      <c r="S404" s="241"/>
      <c r="T404" s="242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T404" s="243" t="s">
        <v>218</v>
      </c>
      <c r="AU404" s="243" t="s">
        <v>82</v>
      </c>
      <c r="AV404" s="13" t="s">
        <v>82</v>
      </c>
      <c r="AW404" s="13" t="s">
        <v>35</v>
      </c>
      <c r="AX404" s="13" t="s">
        <v>73</v>
      </c>
      <c r="AY404" s="243" t="s">
        <v>198</v>
      </c>
    </row>
    <row r="405" s="14" customFormat="1">
      <c r="A405" s="14"/>
      <c r="B405" s="244"/>
      <c r="C405" s="245"/>
      <c r="D405" s="234" t="s">
        <v>218</v>
      </c>
      <c r="E405" s="246" t="s">
        <v>19</v>
      </c>
      <c r="F405" s="247" t="s">
        <v>233</v>
      </c>
      <c r="G405" s="245"/>
      <c r="H405" s="248">
        <v>145.481</v>
      </c>
      <c r="I405" s="249"/>
      <c r="J405" s="245"/>
      <c r="K405" s="245"/>
      <c r="L405" s="250"/>
      <c r="M405" s="251"/>
      <c r="N405" s="252"/>
      <c r="O405" s="252"/>
      <c r="P405" s="252"/>
      <c r="Q405" s="252"/>
      <c r="R405" s="252"/>
      <c r="S405" s="252"/>
      <c r="T405" s="253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T405" s="254" t="s">
        <v>218</v>
      </c>
      <c r="AU405" s="254" t="s">
        <v>82</v>
      </c>
      <c r="AV405" s="14" t="s">
        <v>205</v>
      </c>
      <c r="AW405" s="14" t="s">
        <v>35</v>
      </c>
      <c r="AX405" s="14" t="s">
        <v>80</v>
      </c>
      <c r="AY405" s="254" t="s">
        <v>198</v>
      </c>
    </row>
    <row r="406" s="2" customFormat="1" ht="24.15" customHeight="1">
      <c r="A406" s="40"/>
      <c r="B406" s="41"/>
      <c r="C406" s="214" t="s">
        <v>634</v>
      </c>
      <c r="D406" s="214" t="s">
        <v>200</v>
      </c>
      <c r="E406" s="215" t="s">
        <v>635</v>
      </c>
      <c r="F406" s="216" t="s">
        <v>636</v>
      </c>
      <c r="G406" s="217" t="s">
        <v>237</v>
      </c>
      <c r="H406" s="218">
        <v>42.079999999999998</v>
      </c>
      <c r="I406" s="219"/>
      <c r="J406" s="220">
        <f>ROUND(I406*H406,2)</f>
        <v>0</v>
      </c>
      <c r="K406" s="216" t="s">
        <v>204</v>
      </c>
      <c r="L406" s="46"/>
      <c r="M406" s="221" t="s">
        <v>19</v>
      </c>
      <c r="N406" s="222" t="s">
        <v>44</v>
      </c>
      <c r="O406" s="86"/>
      <c r="P406" s="223">
        <f>O406*H406</f>
        <v>0</v>
      </c>
      <c r="Q406" s="223">
        <v>0.030908000000000001</v>
      </c>
      <c r="R406" s="223">
        <f>Q406*H406</f>
        <v>1.3006086400000001</v>
      </c>
      <c r="S406" s="223">
        <v>0</v>
      </c>
      <c r="T406" s="224">
        <f>S406*H406</f>
        <v>0</v>
      </c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R406" s="225" t="s">
        <v>205</v>
      </c>
      <c r="AT406" s="225" t="s">
        <v>200</v>
      </c>
      <c r="AU406" s="225" t="s">
        <v>82</v>
      </c>
      <c r="AY406" s="19" t="s">
        <v>198</v>
      </c>
      <c r="BE406" s="226">
        <f>IF(N406="základní",J406,0)</f>
        <v>0</v>
      </c>
      <c r="BF406" s="226">
        <f>IF(N406="snížená",J406,0)</f>
        <v>0</v>
      </c>
      <c r="BG406" s="226">
        <f>IF(N406="zákl. přenesená",J406,0)</f>
        <v>0</v>
      </c>
      <c r="BH406" s="226">
        <f>IF(N406="sníž. přenesená",J406,0)</f>
        <v>0</v>
      </c>
      <c r="BI406" s="226">
        <f>IF(N406="nulová",J406,0)</f>
        <v>0</v>
      </c>
      <c r="BJ406" s="19" t="s">
        <v>80</v>
      </c>
      <c r="BK406" s="226">
        <f>ROUND(I406*H406,2)</f>
        <v>0</v>
      </c>
      <c r="BL406" s="19" t="s">
        <v>205</v>
      </c>
      <c r="BM406" s="225" t="s">
        <v>637</v>
      </c>
    </row>
    <row r="407" s="2" customFormat="1">
      <c r="A407" s="40"/>
      <c r="B407" s="41"/>
      <c r="C407" s="42"/>
      <c r="D407" s="227" t="s">
        <v>207</v>
      </c>
      <c r="E407" s="42"/>
      <c r="F407" s="228" t="s">
        <v>638</v>
      </c>
      <c r="G407" s="42"/>
      <c r="H407" s="42"/>
      <c r="I407" s="229"/>
      <c r="J407" s="42"/>
      <c r="K407" s="42"/>
      <c r="L407" s="46"/>
      <c r="M407" s="230"/>
      <c r="N407" s="231"/>
      <c r="O407" s="86"/>
      <c r="P407" s="86"/>
      <c r="Q407" s="86"/>
      <c r="R407" s="86"/>
      <c r="S407" s="86"/>
      <c r="T407" s="87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T407" s="19" t="s">
        <v>207</v>
      </c>
      <c r="AU407" s="19" t="s">
        <v>82</v>
      </c>
    </row>
    <row r="408" s="13" customFormat="1">
      <c r="A408" s="13"/>
      <c r="B408" s="232"/>
      <c r="C408" s="233"/>
      <c r="D408" s="234" t="s">
        <v>218</v>
      </c>
      <c r="E408" s="235" t="s">
        <v>19</v>
      </c>
      <c r="F408" s="236" t="s">
        <v>639</v>
      </c>
      <c r="G408" s="233"/>
      <c r="H408" s="237">
        <v>17.760000000000002</v>
      </c>
      <c r="I408" s="238"/>
      <c r="J408" s="233"/>
      <c r="K408" s="233"/>
      <c r="L408" s="239"/>
      <c r="M408" s="240"/>
      <c r="N408" s="241"/>
      <c r="O408" s="241"/>
      <c r="P408" s="241"/>
      <c r="Q408" s="241"/>
      <c r="R408" s="241"/>
      <c r="S408" s="241"/>
      <c r="T408" s="242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T408" s="243" t="s">
        <v>218</v>
      </c>
      <c r="AU408" s="243" t="s">
        <v>82</v>
      </c>
      <c r="AV408" s="13" t="s">
        <v>82</v>
      </c>
      <c r="AW408" s="13" t="s">
        <v>35</v>
      </c>
      <c r="AX408" s="13" t="s">
        <v>73</v>
      </c>
      <c r="AY408" s="243" t="s">
        <v>198</v>
      </c>
    </row>
    <row r="409" s="13" customFormat="1">
      <c r="A409" s="13"/>
      <c r="B409" s="232"/>
      <c r="C409" s="233"/>
      <c r="D409" s="234" t="s">
        <v>218</v>
      </c>
      <c r="E409" s="235" t="s">
        <v>19</v>
      </c>
      <c r="F409" s="236" t="s">
        <v>640</v>
      </c>
      <c r="G409" s="233"/>
      <c r="H409" s="237">
        <v>12.16</v>
      </c>
      <c r="I409" s="238"/>
      <c r="J409" s="233"/>
      <c r="K409" s="233"/>
      <c r="L409" s="239"/>
      <c r="M409" s="240"/>
      <c r="N409" s="241"/>
      <c r="O409" s="241"/>
      <c r="P409" s="241"/>
      <c r="Q409" s="241"/>
      <c r="R409" s="241"/>
      <c r="S409" s="241"/>
      <c r="T409" s="242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T409" s="243" t="s">
        <v>218</v>
      </c>
      <c r="AU409" s="243" t="s">
        <v>82</v>
      </c>
      <c r="AV409" s="13" t="s">
        <v>82</v>
      </c>
      <c r="AW409" s="13" t="s">
        <v>35</v>
      </c>
      <c r="AX409" s="13" t="s">
        <v>73</v>
      </c>
      <c r="AY409" s="243" t="s">
        <v>198</v>
      </c>
    </row>
    <row r="410" s="13" customFormat="1">
      <c r="A410" s="13"/>
      <c r="B410" s="232"/>
      <c r="C410" s="233"/>
      <c r="D410" s="234" t="s">
        <v>218</v>
      </c>
      <c r="E410" s="235" t="s">
        <v>19</v>
      </c>
      <c r="F410" s="236" t="s">
        <v>641</v>
      </c>
      <c r="G410" s="233"/>
      <c r="H410" s="237">
        <v>12.16</v>
      </c>
      <c r="I410" s="238"/>
      <c r="J410" s="233"/>
      <c r="K410" s="233"/>
      <c r="L410" s="239"/>
      <c r="M410" s="240"/>
      <c r="N410" s="241"/>
      <c r="O410" s="241"/>
      <c r="P410" s="241"/>
      <c r="Q410" s="241"/>
      <c r="R410" s="241"/>
      <c r="S410" s="241"/>
      <c r="T410" s="242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T410" s="243" t="s">
        <v>218</v>
      </c>
      <c r="AU410" s="243" t="s">
        <v>82</v>
      </c>
      <c r="AV410" s="13" t="s">
        <v>82</v>
      </c>
      <c r="AW410" s="13" t="s">
        <v>35</v>
      </c>
      <c r="AX410" s="13" t="s">
        <v>73</v>
      </c>
      <c r="AY410" s="243" t="s">
        <v>198</v>
      </c>
    </row>
    <row r="411" s="14" customFormat="1">
      <c r="A411" s="14"/>
      <c r="B411" s="244"/>
      <c r="C411" s="245"/>
      <c r="D411" s="234" t="s">
        <v>218</v>
      </c>
      <c r="E411" s="246" t="s">
        <v>19</v>
      </c>
      <c r="F411" s="247" t="s">
        <v>233</v>
      </c>
      <c r="G411" s="245"/>
      <c r="H411" s="248">
        <v>42.079999999999998</v>
      </c>
      <c r="I411" s="249"/>
      <c r="J411" s="245"/>
      <c r="K411" s="245"/>
      <c r="L411" s="250"/>
      <c r="M411" s="251"/>
      <c r="N411" s="252"/>
      <c r="O411" s="252"/>
      <c r="P411" s="252"/>
      <c r="Q411" s="252"/>
      <c r="R411" s="252"/>
      <c r="S411" s="252"/>
      <c r="T411" s="253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T411" s="254" t="s">
        <v>218</v>
      </c>
      <c r="AU411" s="254" t="s">
        <v>82</v>
      </c>
      <c r="AV411" s="14" t="s">
        <v>205</v>
      </c>
      <c r="AW411" s="14" t="s">
        <v>35</v>
      </c>
      <c r="AX411" s="14" t="s">
        <v>80</v>
      </c>
      <c r="AY411" s="254" t="s">
        <v>198</v>
      </c>
    </row>
    <row r="412" s="2" customFormat="1" ht="37.8" customHeight="1">
      <c r="A412" s="40"/>
      <c r="B412" s="41"/>
      <c r="C412" s="214" t="s">
        <v>642</v>
      </c>
      <c r="D412" s="214" t="s">
        <v>200</v>
      </c>
      <c r="E412" s="215" t="s">
        <v>643</v>
      </c>
      <c r="F412" s="216" t="s">
        <v>644</v>
      </c>
      <c r="G412" s="217" t="s">
        <v>203</v>
      </c>
      <c r="H412" s="218">
        <v>20.469000000000001</v>
      </c>
      <c r="I412" s="219"/>
      <c r="J412" s="220">
        <f>ROUND(I412*H412,2)</f>
        <v>0</v>
      </c>
      <c r="K412" s="216" t="s">
        <v>204</v>
      </c>
      <c r="L412" s="46"/>
      <c r="M412" s="221" t="s">
        <v>19</v>
      </c>
      <c r="N412" s="222" t="s">
        <v>44</v>
      </c>
      <c r="O412" s="86"/>
      <c r="P412" s="223">
        <f>O412*H412</f>
        <v>0</v>
      </c>
      <c r="Q412" s="223">
        <v>0.17329600000000001</v>
      </c>
      <c r="R412" s="223">
        <f>Q412*H412</f>
        <v>3.5471958240000001</v>
      </c>
      <c r="S412" s="223">
        <v>0</v>
      </c>
      <c r="T412" s="224">
        <f>S412*H412</f>
        <v>0</v>
      </c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R412" s="225" t="s">
        <v>205</v>
      </c>
      <c r="AT412" s="225" t="s">
        <v>200</v>
      </c>
      <c r="AU412" s="225" t="s">
        <v>82</v>
      </c>
      <c r="AY412" s="19" t="s">
        <v>198</v>
      </c>
      <c r="BE412" s="226">
        <f>IF(N412="základní",J412,0)</f>
        <v>0</v>
      </c>
      <c r="BF412" s="226">
        <f>IF(N412="snížená",J412,0)</f>
        <v>0</v>
      </c>
      <c r="BG412" s="226">
        <f>IF(N412="zákl. přenesená",J412,0)</f>
        <v>0</v>
      </c>
      <c r="BH412" s="226">
        <f>IF(N412="sníž. přenesená",J412,0)</f>
        <v>0</v>
      </c>
      <c r="BI412" s="226">
        <f>IF(N412="nulová",J412,0)</f>
        <v>0</v>
      </c>
      <c r="BJ412" s="19" t="s">
        <v>80</v>
      </c>
      <c r="BK412" s="226">
        <f>ROUND(I412*H412,2)</f>
        <v>0</v>
      </c>
      <c r="BL412" s="19" t="s">
        <v>205</v>
      </c>
      <c r="BM412" s="225" t="s">
        <v>645</v>
      </c>
    </row>
    <row r="413" s="2" customFormat="1">
      <c r="A413" s="40"/>
      <c r="B413" s="41"/>
      <c r="C413" s="42"/>
      <c r="D413" s="227" t="s">
        <v>207</v>
      </c>
      <c r="E413" s="42"/>
      <c r="F413" s="228" t="s">
        <v>646</v>
      </c>
      <c r="G413" s="42"/>
      <c r="H413" s="42"/>
      <c r="I413" s="229"/>
      <c r="J413" s="42"/>
      <c r="K413" s="42"/>
      <c r="L413" s="46"/>
      <c r="M413" s="230"/>
      <c r="N413" s="231"/>
      <c r="O413" s="86"/>
      <c r="P413" s="86"/>
      <c r="Q413" s="86"/>
      <c r="R413" s="86"/>
      <c r="S413" s="86"/>
      <c r="T413" s="87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T413" s="19" t="s">
        <v>207</v>
      </c>
      <c r="AU413" s="19" t="s">
        <v>82</v>
      </c>
    </row>
    <row r="414" s="13" customFormat="1">
      <c r="A414" s="13"/>
      <c r="B414" s="232"/>
      <c r="C414" s="233"/>
      <c r="D414" s="234" t="s">
        <v>218</v>
      </c>
      <c r="E414" s="235" t="s">
        <v>19</v>
      </c>
      <c r="F414" s="236" t="s">
        <v>647</v>
      </c>
      <c r="G414" s="233"/>
      <c r="H414" s="237">
        <v>0.39200000000000002</v>
      </c>
      <c r="I414" s="238"/>
      <c r="J414" s="233"/>
      <c r="K414" s="233"/>
      <c r="L414" s="239"/>
      <c r="M414" s="240"/>
      <c r="N414" s="241"/>
      <c r="O414" s="241"/>
      <c r="P414" s="241"/>
      <c r="Q414" s="241"/>
      <c r="R414" s="241"/>
      <c r="S414" s="241"/>
      <c r="T414" s="242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T414" s="243" t="s">
        <v>218</v>
      </c>
      <c r="AU414" s="243" t="s">
        <v>82</v>
      </c>
      <c r="AV414" s="13" t="s">
        <v>82</v>
      </c>
      <c r="AW414" s="13" t="s">
        <v>35</v>
      </c>
      <c r="AX414" s="13" t="s">
        <v>73</v>
      </c>
      <c r="AY414" s="243" t="s">
        <v>198</v>
      </c>
    </row>
    <row r="415" s="13" customFormat="1">
      <c r="A415" s="13"/>
      <c r="B415" s="232"/>
      <c r="C415" s="233"/>
      <c r="D415" s="234" t="s">
        <v>218</v>
      </c>
      <c r="E415" s="235" t="s">
        <v>19</v>
      </c>
      <c r="F415" s="236" t="s">
        <v>648</v>
      </c>
      <c r="G415" s="233"/>
      <c r="H415" s="237">
        <v>1.1759999999999999</v>
      </c>
      <c r="I415" s="238"/>
      <c r="J415" s="233"/>
      <c r="K415" s="233"/>
      <c r="L415" s="239"/>
      <c r="M415" s="240"/>
      <c r="N415" s="241"/>
      <c r="O415" s="241"/>
      <c r="P415" s="241"/>
      <c r="Q415" s="241"/>
      <c r="R415" s="241"/>
      <c r="S415" s="241"/>
      <c r="T415" s="242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T415" s="243" t="s">
        <v>218</v>
      </c>
      <c r="AU415" s="243" t="s">
        <v>82</v>
      </c>
      <c r="AV415" s="13" t="s">
        <v>82</v>
      </c>
      <c r="AW415" s="13" t="s">
        <v>35</v>
      </c>
      <c r="AX415" s="13" t="s">
        <v>73</v>
      </c>
      <c r="AY415" s="243" t="s">
        <v>198</v>
      </c>
    </row>
    <row r="416" s="13" customFormat="1">
      <c r="A416" s="13"/>
      <c r="B416" s="232"/>
      <c r="C416" s="233"/>
      <c r="D416" s="234" t="s">
        <v>218</v>
      </c>
      <c r="E416" s="235" t="s">
        <v>19</v>
      </c>
      <c r="F416" s="236" t="s">
        <v>649</v>
      </c>
      <c r="G416" s="233"/>
      <c r="H416" s="237">
        <v>1.008</v>
      </c>
      <c r="I416" s="238"/>
      <c r="J416" s="233"/>
      <c r="K416" s="233"/>
      <c r="L416" s="239"/>
      <c r="M416" s="240"/>
      <c r="N416" s="241"/>
      <c r="O416" s="241"/>
      <c r="P416" s="241"/>
      <c r="Q416" s="241"/>
      <c r="R416" s="241"/>
      <c r="S416" s="241"/>
      <c r="T416" s="242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T416" s="243" t="s">
        <v>218</v>
      </c>
      <c r="AU416" s="243" t="s">
        <v>82</v>
      </c>
      <c r="AV416" s="13" t="s">
        <v>82</v>
      </c>
      <c r="AW416" s="13" t="s">
        <v>35</v>
      </c>
      <c r="AX416" s="13" t="s">
        <v>73</v>
      </c>
      <c r="AY416" s="243" t="s">
        <v>198</v>
      </c>
    </row>
    <row r="417" s="13" customFormat="1">
      <c r="A417" s="13"/>
      <c r="B417" s="232"/>
      <c r="C417" s="233"/>
      <c r="D417" s="234" t="s">
        <v>218</v>
      </c>
      <c r="E417" s="235" t="s">
        <v>19</v>
      </c>
      <c r="F417" s="236" t="s">
        <v>650</v>
      </c>
      <c r="G417" s="233"/>
      <c r="H417" s="237">
        <v>0.86799999999999999</v>
      </c>
      <c r="I417" s="238"/>
      <c r="J417" s="233"/>
      <c r="K417" s="233"/>
      <c r="L417" s="239"/>
      <c r="M417" s="240"/>
      <c r="N417" s="241"/>
      <c r="O417" s="241"/>
      <c r="P417" s="241"/>
      <c r="Q417" s="241"/>
      <c r="R417" s="241"/>
      <c r="S417" s="241"/>
      <c r="T417" s="242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T417" s="243" t="s">
        <v>218</v>
      </c>
      <c r="AU417" s="243" t="s">
        <v>82</v>
      </c>
      <c r="AV417" s="13" t="s">
        <v>82</v>
      </c>
      <c r="AW417" s="13" t="s">
        <v>35</v>
      </c>
      <c r="AX417" s="13" t="s">
        <v>73</v>
      </c>
      <c r="AY417" s="243" t="s">
        <v>198</v>
      </c>
    </row>
    <row r="418" s="13" customFormat="1">
      <c r="A418" s="13"/>
      <c r="B418" s="232"/>
      <c r="C418" s="233"/>
      <c r="D418" s="234" t="s">
        <v>218</v>
      </c>
      <c r="E418" s="235" t="s">
        <v>19</v>
      </c>
      <c r="F418" s="236" t="s">
        <v>651</v>
      </c>
      <c r="G418" s="233"/>
      <c r="H418" s="237">
        <v>2.3220000000000001</v>
      </c>
      <c r="I418" s="238"/>
      <c r="J418" s="233"/>
      <c r="K418" s="233"/>
      <c r="L418" s="239"/>
      <c r="M418" s="240"/>
      <c r="N418" s="241"/>
      <c r="O418" s="241"/>
      <c r="P418" s="241"/>
      <c r="Q418" s="241"/>
      <c r="R418" s="241"/>
      <c r="S418" s="241"/>
      <c r="T418" s="242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T418" s="243" t="s">
        <v>218</v>
      </c>
      <c r="AU418" s="243" t="s">
        <v>82</v>
      </c>
      <c r="AV418" s="13" t="s">
        <v>82</v>
      </c>
      <c r="AW418" s="13" t="s">
        <v>35</v>
      </c>
      <c r="AX418" s="13" t="s">
        <v>73</v>
      </c>
      <c r="AY418" s="243" t="s">
        <v>198</v>
      </c>
    </row>
    <row r="419" s="13" customFormat="1">
      <c r="A419" s="13"/>
      <c r="B419" s="232"/>
      <c r="C419" s="233"/>
      <c r="D419" s="234" t="s">
        <v>218</v>
      </c>
      <c r="E419" s="235" t="s">
        <v>19</v>
      </c>
      <c r="F419" s="236" t="s">
        <v>652</v>
      </c>
      <c r="G419" s="233"/>
      <c r="H419" s="237">
        <v>0.56000000000000005</v>
      </c>
      <c r="I419" s="238"/>
      <c r="J419" s="233"/>
      <c r="K419" s="233"/>
      <c r="L419" s="239"/>
      <c r="M419" s="240"/>
      <c r="N419" s="241"/>
      <c r="O419" s="241"/>
      <c r="P419" s="241"/>
      <c r="Q419" s="241"/>
      <c r="R419" s="241"/>
      <c r="S419" s="241"/>
      <c r="T419" s="242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T419" s="243" t="s">
        <v>218</v>
      </c>
      <c r="AU419" s="243" t="s">
        <v>82</v>
      </c>
      <c r="AV419" s="13" t="s">
        <v>82</v>
      </c>
      <c r="AW419" s="13" t="s">
        <v>35</v>
      </c>
      <c r="AX419" s="13" t="s">
        <v>73</v>
      </c>
      <c r="AY419" s="243" t="s">
        <v>198</v>
      </c>
    </row>
    <row r="420" s="15" customFormat="1">
      <c r="A420" s="15"/>
      <c r="B420" s="265"/>
      <c r="C420" s="266"/>
      <c r="D420" s="234" t="s">
        <v>218</v>
      </c>
      <c r="E420" s="267" t="s">
        <v>19</v>
      </c>
      <c r="F420" s="268" t="s">
        <v>623</v>
      </c>
      <c r="G420" s="266"/>
      <c r="H420" s="267" t="s">
        <v>19</v>
      </c>
      <c r="I420" s="269"/>
      <c r="J420" s="266"/>
      <c r="K420" s="266"/>
      <c r="L420" s="270"/>
      <c r="M420" s="271"/>
      <c r="N420" s="272"/>
      <c r="O420" s="272"/>
      <c r="P420" s="272"/>
      <c r="Q420" s="272"/>
      <c r="R420" s="272"/>
      <c r="S420" s="272"/>
      <c r="T420" s="273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T420" s="274" t="s">
        <v>218</v>
      </c>
      <c r="AU420" s="274" t="s">
        <v>82</v>
      </c>
      <c r="AV420" s="15" t="s">
        <v>80</v>
      </c>
      <c r="AW420" s="15" t="s">
        <v>35</v>
      </c>
      <c r="AX420" s="15" t="s">
        <v>73</v>
      </c>
      <c r="AY420" s="274" t="s">
        <v>198</v>
      </c>
    </row>
    <row r="421" s="13" customFormat="1">
      <c r="A421" s="13"/>
      <c r="B421" s="232"/>
      <c r="C421" s="233"/>
      <c r="D421" s="234" t="s">
        <v>218</v>
      </c>
      <c r="E421" s="235" t="s">
        <v>19</v>
      </c>
      <c r="F421" s="236" t="s">
        <v>653</v>
      </c>
      <c r="G421" s="233"/>
      <c r="H421" s="237">
        <v>5.2089999999999996</v>
      </c>
      <c r="I421" s="238"/>
      <c r="J421" s="233"/>
      <c r="K421" s="233"/>
      <c r="L421" s="239"/>
      <c r="M421" s="240"/>
      <c r="N421" s="241"/>
      <c r="O421" s="241"/>
      <c r="P421" s="241"/>
      <c r="Q421" s="241"/>
      <c r="R421" s="241"/>
      <c r="S421" s="241"/>
      <c r="T421" s="242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T421" s="243" t="s">
        <v>218</v>
      </c>
      <c r="AU421" s="243" t="s">
        <v>82</v>
      </c>
      <c r="AV421" s="13" t="s">
        <v>82</v>
      </c>
      <c r="AW421" s="13" t="s">
        <v>35</v>
      </c>
      <c r="AX421" s="13" t="s">
        <v>73</v>
      </c>
      <c r="AY421" s="243" t="s">
        <v>198</v>
      </c>
    </row>
    <row r="422" s="15" customFormat="1">
      <c r="A422" s="15"/>
      <c r="B422" s="265"/>
      <c r="C422" s="266"/>
      <c r="D422" s="234" t="s">
        <v>218</v>
      </c>
      <c r="E422" s="267" t="s">
        <v>19</v>
      </c>
      <c r="F422" s="268" t="s">
        <v>615</v>
      </c>
      <c r="G422" s="266"/>
      <c r="H422" s="267" t="s">
        <v>19</v>
      </c>
      <c r="I422" s="269"/>
      <c r="J422" s="266"/>
      <c r="K422" s="266"/>
      <c r="L422" s="270"/>
      <c r="M422" s="271"/>
      <c r="N422" s="272"/>
      <c r="O422" s="272"/>
      <c r="P422" s="272"/>
      <c r="Q422" s="272"/>
      <c r="R422" s="272"/>
      <c r="S422" s="272"/>
      <c r="T422" s="273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T422" s="274" t="s">
        <v>218</v>
      </c>
      <c r="AU422" s="274" t="s">
        <v>82</v>
      </c>
      <c r="AV422" s="15" t="s">
        <v>80</v>
      </c>
      <c r="AW422" s="15" t="s">
        <v>35</v>
      </c>
      <c r="AX422" s="15" t="s">
        <v>73</v>
      </c>
      <c r="AY422" s="274" t="s">
        <v>198</v>
      </c>
    </row>
    <row r="423" s="13" customFormat="1">
      <c r="A423" s="13"/>
      <c r="B423" s="232"/>
      <c r="C423" s="233"/>
      <c r="D423" s="234" t="s">
        <v>218</v>
      </c>
      <c r="E423" s="235" t="s">
        <v>19</v>
      </c>
      <c r="F423" s="236" t="s">
        <v>654</v>
      </c>
      <c r="G423" s="233"/>
      <c r="H423" s="237">
        <v>4.4669999999999996</v>
      </c>
      <c r="I423" s="238"/>
      <c r="J423" s="233"/>
      <c r="K423" s="233"/>
      <c r="L423" s="239"/>
      <c r="M423" s="240"/>
      <c r="N423" s="241"/>
      <c r="O423" s="241"/>
      <c r="P423" s="241"/>
      <c r="Q423" s="241"/>
      <c r="R423" s="241"/>
      <c r="S423" s="241"/>
      <c r="T423" s="242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243" t="s">
        <v>218</v>
      </c>
      <c r="AU423" s="243" t="s">
        <v>82</v>
      </c>
      <c r="AV423" s="13" t="s">
        <v>82</v>
      </c>
      <c r="AW423" s="13" t="s">
        <v>35</v>
      </c>
      <c r="AX423" s="13" t="s">
        <v>73</v>
      </c>
      <c r="AY423" s="243" t="s">
        <v>198</v>
      </c>
    </row>
    <row r="424" s="15" customFormat="1">
      <c r="A424" s="15"/>
      <c r="B424" s="265"/>
      <c r="C424" s="266"/>
      <c r="D424" s="234" t="s">
        <v>218</v>
      </c>
      <c r="E424" s="267" t="s">
        <v>19</v>
      </c>
      <c r="F424" s="268" t="s">
        <v>617</v>
      </c>
      <c r="G424" s="266"/>
      <c r="H424" s="267" t="s">
        <v>19</v>
      </c>
      <c r="I424" s="269"/>
      <c r="J424" s="266"/>
      <c r="K424" s="266"/>
      <c r="L424" s="270"/>
      <c r="M424" s="271"/>
      <c r="N424" s="272"/>
      <c r="O424" s="272"/>
      <c r="P424" s="272"/>
      <c r="Q424" s="272"/>
      <c r="R424" s="272"/>
      <c r="S424" s="272"/>
      <c r="T424" s="273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T424" s="274" t="s">
        <v>218</v>
      </c>
      <c r="AU424" s="274" t="s">
        <v>82</v>
      </c>
      <c r="AV424" s="15" t="s">
        <v>80</v>
      </c>
      <c r="AW424" s="15" t="s">
        <v>35</v>
      </c>
      <c r="AX424" s="15" t="s">
        <v>73</v>
      </c>
      <c r="AY424" s="274" t="s">
        <v>198</v>
      </c>
    </row>
    <row r="425" s="13" customFormat="1">
      <c r="A425" s="13"/>
      <c r="B425" s="232"/>
      <c r="C425" s="233"/>
      <c r="D425" s="234" t="s">
        <v>218</v>
      </c>
      <c r="E425" s="235" t="s">
        <v>19</v>
      </c>
      <c r="F425" s="236" t="s">
        <v>654</v>
      </c>
      <c r="G425" s="233"/>
      <c r="H425" s="237">
        <v>4.4669999999999996</v>
      </c>
      <c r="I425" s="238"/>
      <c r="J425" s="233"/>
      <c r="K425" s="233"/>
      <c r="L425" s="239"/>
      <c r="M425" s="240"/>
      <c r="N425" s="241"/>
      <c r="O425" s="241"/>
      <c r="P425" s="241"/>
      <c r="Q425" s="241"/>
      <c r="R425" s="241"/>
      <c r="S425" s="241"/>
      <c r="T425" s="242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T425" s="243" t="s">
        <v>218</v>
      </c>
      <c r="AU425" s="243" t="s">
        <v>82</v>
      </c>
      <c r="AV425" s="13" t="s">
        <v>82</v>
      </c>
      <c r="AW425" s="13" t="s">
        <v>35</v>
      </c>
      <c r="AX425" s="13" t="s">
        <v>73</v>
      </c>
      <c r="AY425" s="243" t="s">
        <v>198</v>
      </c>
    </row>
    <row r="426" s="14" customFormat="1">
      <c r="A426" s="14"/>
      <c r="B426" s="244"/>
      <c r="C426" s="245"/>
      <c r="D426" s="234" t="s">
        <v>218</v>
      </c>
      <c r="E426" s="246" t="s">
        <v>19</v>
      </c>
      <c r="F426" s="247" t="s">
        <v>233</v>
      </c>
      <c r="G426" s="245"/>
      <c r="H426" s="248">
        <v>20.469000000000001</v>
      </c>
      <c r="I426" s="249"/>
      <c r="J426" s="245"/>
      <c r="K426" s="245"/>
      <c r="L426" s="250"/>
      <c r="M426" s="251"/>
      <c r="N426" s="252"/>
      <c r="O426" s="252"/>
      <c r="P426" s="252"/>
      <c r="Q426" s="252"/>
      <c r="R426" s="252"/>
      <c r="S426" s="252"/>
      <c r="T426" s="253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T426" s="254" t="s">
        <v>218</v>
      </c>
      <c r="AU426" s="254" t="s">
        <v>82</v>
      </c>
      <c r="AV426" s="14" t="s">
        <v>205</v>
      </c>
      <c r="AW426" s="14" t="s">
        <v>35</v>
      </c>
      <c r="AX426" s="14" t="s">
        <v>80</v>
      </c>
      <c r="AY426" s="254" t="s">
        <v>198</v>
      </c>
    </row>
    <row r="427" s="12" customFormat="1" ht="22.8" customHeight="1">
      <c r="A427" s="12"/>
      <c r="B427" s="198"/>
      <c r="C427" s="199"/>
      <c r="D427" s="200" t="s">
        <v>72</v>
      </c>
      <c r="E427" s="212" t="s">
        <v>205</v>
      </c>
      <c r="F427" s="212" t="s">
        <v>655</v>
      </c>
      <c r="G427" s="199"/>
      <c r="H427" s="199"/>
      <c r="I427" s="202"/>
      <c r="J427" s="213">
        <f>BK427</f>
        <v>0</v>
      </c>
      <c r="K427" s="199"/>
      <c r="L427" s="204"/>
      <c r="M427" s="205"/>
      <c r="N427" s="206"/>
      <c r="O427" s="206"/>
      <c r="P427" s="207">
        <f>SUM(P428:P598)</f>
        <v>0</v>
      </c>
      <c r="Q427" s="206"/>
      <c r="R427" s="207">
        <f>SUM(R428:R598)</f>
        <v>347.84785934732008</v>
      </c>
      <c r="S427" s="206"/>
      <c r="T427" s="208">
        <f>SUM(T428:T598)</f>
        <v>0</v>
      </c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R427" s="209" t="s">
        <v>80</v>
      </c>
      <c r="AT427" s="210" t="s">
        <v>72</v>
      </c>
      <c r="AU427" s="210" t="s">
        <v>80</v>
      </c>
      <c r="AY427" s="209" t="s">
        <v>198</v>
      </c>
      <c r="BK427" s="211">
        <f>SUM(BK428:BK598)</f>
        <v>0</v>
      </c>
    </row>
    <row r="428" s="2" customFormat="1" ht="37.8" customHeight="1">
      <c r="A428" s="40"/>
      <c r="B428" s="41"/>
      <c r="C428" s="214" t="s">
        <v>656</v>
      </c>
      <c r="D428" s="214" t="s">
        <v>200</v>
      </c>
      <c r="E428" s="215" t="s">
        <v>657</v>
      </c>
      <c r="F428" s="216" t="s">
        <v>658</v>
      </c>
      <c r="G428" s="217" t="s">
        <v>441</v>
      </c>
      <c r="H428" s="218">
        <v>23</v>
      </c>
      <c r="I428" s="219"/>
      <c r="J428" s="220">
        <f>ROUND(I428*H428,2)</f>
        <v>0</v>
      </c>
      <c r="K428" s="216" t="s">
        <v>204</v>
      </c>
      <c r="L428" s="46"/>
      <c r="M428" s="221" t="s">
        <v>19</v>
      </c>
      <c r="N428" s="222" t="s">
        <v>44</v>
      </c>
      <c r="O428" s="86"/>
      <c r="P428" s="223">
        <f>O428*H428</f>
        <v>0</v>
      </c>
      <c r="Q428" s="223">
        <v>0.18459320000000001</v>
      </c>
      <c r="R428" s="223">
        <f>Q428*H428</f>
        <v>4.2456436000000002</v>
      </c>
      <c r="S428" s="223">
        <v>0</v>
      </c>
      <c r="T428" s="224">
        <f>S428*H428</f>
        <v>0</v>
      </c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R428" s="225" t="s">
        <v>205</v>
      </c>
      <c r="AT428" s="225" t="s">
        <v>200</v>
      </c>
      <c r="AU428" s="225" t="s">
        <v>82</v>
      </c>
      <c r="AY428" s="19" t="s">
        <v>198</v>
      </c>
      <c r="BE428" s="226">
        <f>IF(N428="základní",J428,0)</f>
        <v>0</v>
      </c>
      <c r="BF428" s="226">
        <f>IF(N428="snížená",J428,0)</f>
        <v>0</v>
      </c>
      <c r="BG428" s="226">
        <f>IF(N428="zákl. přenesená",J428,0)</f>
        <v>0</v>
      </c>
      <c r="BH428" s="226">
        <f>IF(N428="sníž. přenesená",J428,0)</f>
        <v>0</v>
      </c>
      <c r="BI428" s="226">
        <f>IF(N428="nulová",J428,0)</f>
        <v>0</v>
      </c>
      <c r="BJ428" s="19" t="s">
        <v>80</v>
      </c>
      <c r="BK428" s="226">
        <f>ROUND(I428*H428,2)</f>
        <v>0</v>
      </c>
      <c r="BL428" s="19" t="s">
        <v>205</v>
      </c>
      <c r="BM428" s="225" t="s">
        <v>659</v>
      </c>
    </row>
    <row r="429" s="2" customFormat="1">
      <c r="A429" s="40"/>
      <c r="B429" s="41"/>
      <c r="C429" s="42"/>
      <c r="D429" s="227" t="s">
        <v>207</v>
      </c>
      <c r="E429" s="42"/>
      <c r="F429" s="228" t="s">
        <v>660</v>
      </c>
      <c r="G429" s="42"/>
      <c r="H429" s="42"/>
      <c r="I429" s="229"/>
      <c r="J429" s="42"/>
      <c r="K429" s="42"/>
      <c r="L429" s="46"/>
      <c r="M429" s="230"/>
      <c r="N429" s="231"/>
      <c r="O429" s="86"/>
      <c r="P429" s="86"/>
      <c r="Q429" s="86"/>
      <c r="R429" s="86"/>
      <c r="S429" s="86"/>
      <c r="T429" s="87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T429" s="19" t="s">
        <v>207</v>
      </c>
      <c r="AU429" s="19" t="s">
        <v>82</v>
      </c>
    </row>
    <row r="430" s="2" customFormat="1" ht="24.15" customHeight="1">
      <c r="A430" s="40"/>
      <c r="B430" s="41"/>
      <c r="C430" s="255" t="s">
        <v>661</v>
      </c>
      <c r="D430" s="255" t="s">
        <v>243</v>
      </c>
      <c r="E430" s="256" t="s">
        <v>662</v>
      </c>
      <c r="F430" s="257" t="s">
        <v>663</v>
      </c>
      <c r="G430" s="258" t="s">
        <v>237</v>
      </c>
      <c r="H430" s="259">
        <v>7</v>
      </c>
      <c r="I430" s="260"/>
      <c r="J430" s="261">
        <f>ROUND(I430*H430,2)</f>
        <v>0</v>
      </c>
      <c r="K430" s="257" t="s">
        <v>204</v>
      </c>
      <c r="L430" s="262"/>
      <c r="M430" s="263" t="s">
        <v>19</v>
      </c>
      <c r="N430" s="264" t="s">
        <v>44</v>
      </c>
      <c r="O430" s="86"/>
      <c r="P430" s="223">
        <f>O430*H430</f>
        <v>0</v>
      </c>
      <c r="Q430" s="223">
        <v>0.31</v>
      </c>
      <c r="R430" s="223">
        <f>Q430*H430</f>
        <v>2.1699999999999999</v>
      </c>
      <c r="S430" s="223">
        <v>0</v>
      </c>
      <c r="T430" s="224">
        <f>S430*H430</f>
        <v>0</v>
      </c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R430" s="225" t="s">
        <v>247</v>
      </c>
      <c r="AT430" s="225" t="s">
        <v>243</v>
      </c>
      <c r="AU430" s="225" t="s">
        <v>82</v>
      </c>
      <c r="AY430" s="19" t="s">
        <v>198</v>
      </c>
      <c r="BE430" s="226">
        <f>IF(N430="základní",J430,0)</f>
        <v>0</v>
      </c>
      <c r="BF430" s="226">
        <f>IF(N430="snížená",J430,0)</f>
        <v>0</v>
      </c>
      <c r="BG430" s="226">
        <f>IF(N430="zákl. přenesená",J430,0)</f>
        <v>0</v>
      </c>
      <c r="BH430" s="226">
        <f>IF(N430="sníž. přenesená",J430,0)</f>
        <v>0</v>
      </c>
      <c r="BI430" s="226">
        <f>IF(N430="nulová",J430,0)</f>
        <v>0</v>
      </c>
      <c r="BJ430" s="19" t="s">
        <v>80</v>
      </c>
      <c r="BK430" s="226">
        <f>ROUND(I430*H430,2)</f>
        <v>0</v>
      </c>
      <c r="BL430" s="19" t="s">
        <v>205</v>
      </c>
      <c r="BM430" s="225" t="s">
        <v>664</v>
      </c>
    </row>
    <row r="431" s="13" customFormat="1">
      <c r="A431" s="13"/>
      <c r="B431" s="232"/>
      <c r="C431" s="233"/>
      <c r="D431" s="234" t="s">
        <v>218</v>
      </c>
      <c r="E431" s="235" t="s">
        <v>19</v>
      </c>
      <c r="F431" s="236" t="s">
        <v>665</v>
      </c>
      <c r="G431" s="233"/>
      <c r="H431" s="237">
        <v>7</v>
      </c>
      <c r="I431" s="238"/>
      <c r="J431" s="233"/>
      <c r="K431" s="233"/>
      <c r="L431" s="239"/>
      <c r="M431" s="240"/>
      <c r="N431" s="241"/>
      <c r="O431" s="241"/>
      <c r="P431" s="241"/>
      <c r="Q431" s="241"/>
      <c r="R431" s="241"/>
      <c r="S431" s="241"/>
      <c r="T431" s="242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T431" s="243" t="s">
        <v>218</v>
      </c>
      <c r="AU431" s="243" t="s">
        <v>82</v>
      </c>
      <c r="AV431" s="13" t="s">
        <v>82</v>
      </c>
      <c r="AW431" s="13" t="s">
        <v>35</v>
      </c>
      <c r="AX431" s="13" t="s">
        <v>80</v>
      </c>
      <c r="AY431" s="243" t="s">
        <v>198</v>
      </c>
    </row>
    <row r="432" s="2" customFormat="1" ht="16.5" customHeight="1">
      <c r="A432" s="40"/>
      <c r="B432" s="41"/>
      <c r="C432" s="255" t="s">
        <v>666</v>
      </c>
      <c r="D432" s="255" t="s">
        <v>243</v>
      </c>
      <c r="E432" s="256" t="s">
        <v>667</v>
      </c>
      <c r="F432" s="257" t="s">
        <v>668</v>
      </c>
      <c r="G432" s="258" t="s">
        <v>237</v>
      </c>
      <c r="H432" s="259">
        <v>1.3999999999999999</v>
      </c>
      <c r="I432" s="260"/>
      <c r="J432" s="261">
        <f>ROUND(I432*H432,2)</f>
        <v>0</v>
      </c>
      <c r="K432" s="257" t="s">
        <v>19</v>
      </c>
      <c r="L432" s="262"/>
      <c r="M432" s="263" t="s">
        <v>19</v>
      </c>
      <c r="N432" s="264" t="s">
        <v>44</v>
      </c>
      <c r="O432" s="86"/>
      <c r="P432" s="223">
        <f>O432*H432</f>
        <v>0</v>
      </c>
      <c r="Q432" s="223">
        <v>0.31</v>
      </c>
      <c r="R432" s="223">
        <f>Q432*H432</f>
        <v>0.434</v>
      </c>
      <c r="S432" s="223">
        <v>0</v>
      </c>
      <c r="T432" s="224">
        <f>S432*H432</f>
        <v>0</v>
      </c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R432" s="225" t="s">
        <v>247</v>
      </c>
      <c r="AT432" s="225" t="s">
        <v>243</v>
      </c>
      <c r="AU432" s="225" t="s">
        <v>82</v>
      </c>
      <c r="AY432" s="19" t="s">
        <v>198</v>
      </c>
      <c r="BE432" s="226">
        <f>IF(N432="základní",J432,0)</f>
        <v>0</v>
      </c>
      <c r="BF432" s="226">
        <f>IF(N432="snížená",J432,0)</f>
        <v>0</v>
      </c>
      <c r="BG432" s="226">
        <f>IF(N432="zákl. přenesená",J432,0)</f>
        <v>0</v>
      </c>
      <c r="BH432" s="226">
        <f>IF(N432="sníž. přenesená",J432,0)</f>
        <v>0</v>
      </c>
      <c r="BI432" s="226">
        <f>IF(N432="nulová",J432,0)</f>
        <v>0</v>
      </c>
      <c r="BJ432" s="19" t="s">
        <v>80</v>
      </c>
      <c r="BK432" s="226">
        <f>ROUND(I432*H432,2)</f>
        <v>0</v>
      </c>
      <c r="BL432" s="19" t="s">
        <v>205</v>
      </c>
      <c r="BM432" s="225" t="s">
        <v>669</v>
      </c>
    </row>
    <row r="433" s="13" customFormat="1">
      <c r="A433" s="13"/>
      <c r="B433" s="232"/>
      <c r="C433" s="233"/>
      <c r="D433" s="234" t="s">
        <v>218</v>
      </c>
      <c r="E433" s="235" t="s">
        <v>19</v>
      </c>
      <c r="F433" s="236" t="s">
        <v>670</v>
      </c>
      <c r="G433" s="233"/>
      <c r="H433" s="237">
        <v>1.3999999999999999</v>
      </c>
      <c r="I433" s="238"/>
      <c r="J433" s="233"/>
      <c r="K433" s="233"/>
      <c r="L433" s="239"/>
      <c r="M433" s="240"/>
      <c r="N433" s="241"/>
      <c r="O433" s="241"/>
      <c r="P433" s="241"/>
      <c r="Q433" s="241"/>
      <c r="R433" s="241"/>
      <c r="S433" s="241"/>
      <c r="T433" s="242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243" t="s">
        <v>218</v>
      </c>
      <c r="AU433" s="243" t="s">
        <v>82</v>
      </c>
      <c r="AV433" s="13" t="s">
        <v>82</v>
      </c>
      <c r="AW433" s="13" t="s">
        <v>35</v>
      </c>
      <c r="AX433" s="13" t="s">
        <v>80</v>
      </c>
      <c r="AY433" s="243" t="s">
        <v>198</v>
      </c>
    </row>
    <row r="434" s="2" customFormat="1" ht="16.5" customHeight="1">
      <c r="A434" s="40"/>
      <c r="B434" s="41"/>
      <c r="C434" s="255" t="s">
        <v>671</v>
      </c>
      <c r="D434" s="255" t="s">
        <v>243</v>
      </c>
      <c r="E434" s="256" t="s">
        <v>672</v>
      </c>
      <c r="F434" s="257" t="s">
        <v>673</v>
      </c>
      <c r="G434" s="258" t="s">
        <v>237</v>
      </c>
      <c r="H434" s="259">
        <v>1.3999999999999999</v>
      </c>
      <c r="I434" s="260"/>
      <c r="J434" s="261">
        <f>ROUND(I434*H434,2)</f>
        <v>0</v>
      </c>
      <c r="K434" s="257" t="s">
        <v>19</v>
      </c>
      <c r="L434" s="262"/>
      <c r="M434" s="263" t="s">
        <v>19</v>
      </c>
      <c r="N434" s="264" t="s">
        <v>44</v>
      </c>
      <c r="O434" s="86"/>
      <c r="P434" s="223">
        <f>O434*H434</f>
        <v>0</v>
      </c>
      <c r="Q434" s="223">
        <v>0.31</v>
      </c>
      <c r="R434" s="223">
        <f>Q434*H434</f>
        <v>0.434</v>
      </c>
      <c r="S434" s="223">
        <v>0</v>
      </c>
      <c r="T434" s="224">
        <f>S434*H434</f>
        <v>0</v>
      </c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R434" s="225" t="s">
        <v>247</v>
      </c>
      <c r="AT434" s="225" t="s">
        <v>243</v>
      </c>
      <c r="AU434" s="225" t="s">
        <v>82</v>
      </c>
      <c r="AY434" s="19" t="s">
        <v>198</v>
      </c>
      <c r="BE434" s="226">
        <f>IF(N434="základní",J434,0)</f>
        <v>0</v>
      </c>
      <c r="BF434" s="226">
        <f>IF(N434="snížená",J434,0)</f>
        <v>0</v>
      </c>
      <c r="BG434" s="226">
        <f>IF(N434="zákl. přenesená",J434,0)</f>
        <v>0</v>
      </c>
      <c r="BH434" s="226">
        <f>IF(N434="sníž. přenesená",J434,0)</f>
        <v>0</v>
      </c>
      <c r="BI434" s="226">
        <f>IF(N434="nulová",J434,0)</f>
        <v>0</v>
      </c>
      <c r="BJ434" s="19" t="s">
        <v>80</v>
      </c>
      <c r="BK434" s="226">
        <f>ROUND(I434*H434,2)</f>
        <v>0</v>
      </c>
      <c r="BL434" s="19" t="s">
        <v>205</v>
      </c>
      <c r="BM434" s="225" t="s">
        <v>674</v>
      </c>
    </row>
    <row r="435" s="13" customFormat="1">
      <c r="A435" s="13"/>
      <c r="B435" s="232"/>
      <c r="C435" s="233"/>
      <c r="D435" s="234" t="s">
        <v>218</v>
      </c>
      <c r="E435" s="235" t="s">
        <v>19</v>
      </c>
      <c r="F435" s="236" t="s">
        <v>675</v>
      </c>
      <c r="G435" s="233"/>
      <c r="H435" s="237">
        <v>1.3999999999999999</v>
      </c>
      <c r="I435" s="238"/>
      <c r="J435" s="233"/>
      <c r="K435" s="233"/>
      <c r="L435" s="239"/>
      <c r="M435" s="240"/>
      <c r="N435" s="241"/>
      <c r="O435" s="241"/>
      <c r="P435" s="241"/>
      <c r="Q435" s="241"/>
      <c r="R435" s="241"/>
      <c r="S435" s="241"/>
      <c r="T435" s="242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T435" s="243" t="s">
        <v>218</v>
      </c>
      <c r="AU435" s="243" t="s">
        <v>82</v>
      </c>
      <c r="AV435" s="13" t="s">
        <v>82</v>
      </c>
      <c r="AW435" s="13" t="s">
        <v>35</v>
      </c>
      <c r="AX435" s="13" t="s">
        <v>80</v>
      </c>
      <c r="AY435" s="243" t="s">
        <v>198</v>
      </c>
    </row>
    <row r="436" s="2" customFormat="1" ht="16.5" customHeight="1">
      <c r="A436" s="40"/>
      <c r="B436" s="41"/>
      <c r="C436" s="255" t="s">
        <v>676</v>
      </c>
      <c r="D436" s="255" t="s">
        <v>243</v>
      </c>
      <c r="E436" s="256" t="s">
        <v>677</v>
      </c>
      <c r="F436" s="257" t="s">
        <v>678</v>
      </c>
      <c r="G436" s="258" t="s">
        <v>237</v>
      </c>
      <c r="H436" s="259">
        <v>2.7999999999999998</v>
      </c>
      <c r="I436" s="260"/>
      <c r="J436" s="261">
        <f>ROUND(I436*H436,2)</f>
        <v>0</v>
      </c>
      <c r="K436" s="257" t="s">
        <v>19</v>
      </c>
      <c r="L436" s="262"/>
      <c r="M436" s="263" t="s">
        <v>19</v>
      </c>
      <c r="N436" s="264" t="s">
        <v>44</v>
      </c>
      <c r="O436" s="86"/>
      <c r="P436" s="223">
        <f>O436*H436</f>
        <v>0</v>
      </c>
      <c r="Q436" s="223">
        <v>0.31</v>
      </c>
      <c r="R436" s="223">
        <f>Q436*H436</f>
        <v>0.86799999999999999</v>
      </c>
      <c r="S436" s="223">
        <v>0</v>
      </c>
      <c r="T436" s="224">
        <f>S436*H436</f>
        <v>0</v>
      </c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R436" s="225" t="s">
        <v>247</v>
      </c>
      <c r="AT436" s="225" t="s">
        <v>243</v>
      </c>
      <c r="AU436" s="225" t="s">
        <v>82</v>
      </c>
      <c r="AY436" s="19" t="s">
        <v>198</v>
      </c>
      <c r="BE436" s="226">
        <f>IF(N436="základní",J436,0)</f>
        <v>0</v>
      </c>
      <c r="BF436" s="226">
        <f>IF(N436="snížená",J436,0)</f>
        <v>0</v>
      </c>
      <c r="BG436" s="226">
        <f>IF(N436="zákl. přenesená",J436,0)</f>
        <v>0</v>
      </c>
      <c r="BH436" s="226">
        <f>IF(N436="sníž. přenesená",J436,0)</f>
        <v>0</v>
      </c>
      <c r="BI436" s="226">
        <f>IF(N436="nulová",J436,0)</f>
        <v>0</v>
      </c>
      <c r="BJ436" s="19" t="s">
        <v>80</v>
      </c>
      <c r="BK436" s="226">
        <f>ROUND(I436*H436,2)</f>
        <v>0</v>
      </c>
      <c r="BL436" s="19" t="s">
        <v>205</v>
      </c>
      <c r="BM436" s="225" t="s">
        <v>679</v>
      </c>
    </row>
    <row r="437" s="13" customFormat="1">
      <c r="A437" s="13"/>
      <c r="B437" s="232"/>
      <c r="C437" s="233"/>
      <c r="D437" s="234" t="s">
        <v>218</v>
      </c>
      <c r="E437" s="235" t="s">
        <v>19</v>
      </c>
      <c r="F437" s="236" t="s">
        <v>680</v>
      </c>
      <c r="G437" s="233"/>
      <c r="H437" s="237">
        <v>2.7999999999999998</v>
      </c>
      <c r="I437" s="238"/>
      <c r="J437" s="233"/>
      <c r="K437" s="233"/>
      <c r="L437" s="239"/>
      <c r="M437" s="240"/>
      <c r="N437" s="241"/>
      <c r="O437" s="241"/>
      <c r="P437" s="241"/>
      <c r="Q437" s="241"/>
      <c r="R437" s="241"/>
      <c r="S437" s="241"/>
      <c r="T437" s="242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T437" s="243" t="s">
        <v>218</v>
      </c>
      <c r="AU437" s="243" t="s">
        <v>82</v>
      </c>
      <c r="AV437" s="13" t="s">
        <v>82</v>
      </c>
      <c r="AW437" s="13" t="s">
        <v>35</v>
      </c>
      <c r="AX437" s="13" t="s">
        <v>80</v>
      </c>
      <c r="AY437" s="243" t="s">
        <v>198</v>
      </c>
    </row>
    <row r="438" s="2" customFormat="1" ht="16.5" customHeight="1">
      <c r="A438" s="40"/>
      <c r="B438" s="41"/>
      <c r="C438" s="255" t="s">
        <v>681</v>
      </c>
      <c r="D438" s="255" t="s">
        <v>243</v>
      </c>
      <c r="E438" s="256" t="s">
        <v>682</v>
      </c>
      <c r="F438" s="257" t="s">
        <v>683</v>
      </c>
      <c r="G438" s="258" t="s">
        <v>237</v>
      </c>
      <c r="H438" s="259">
        <v>4.9000000000000004</v>
      </c>
      <c r="I438" s="260"/>
      <c r="J438" s="261">
        <f>ROUND(I438*H438,2)</f>
        <v>0</v>
      </c>
      <c r="K438" s="257" t="s">
        <v>19</v>
      </c>
      <c r="L438" s="262"/>
      <c r="M438" s="263" t="s">
        <v>19</v>
      </c>
      <c r="N438" s="264" t="s">
        <v>44</v>
      </c>
      <c r="O438" s="86"/>
      <c r="P438" s="223">
        <f>O438*H438</f>
        <v>0</v>
      </c>
      <c r="Q438" s="223">
        <v>0.29499999999999998</v>
      </c>
      <c r="R438" s="223">
        <f>Q438*H438</f>
        <v>1.4455</v>
      </c>
      <c r="S438" s="223">
        <v>0</v>
      </c>
      <c r="T438" s="224">
        <f>S438*H438</f>
        <v>0</v>
      </c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R438" s="225" t="s">
        <v>247</v>
      </c>
      <c r="AT438" s="225" t="s">
        <v>243</v>
      </c>
      <c r="AU438" s="225" t="s">
        <v>82</v>
      </c>
      <c r="AY438" s="19" t="s">
        <v>198</v>
      </c>
      <c r="BE438" s="226">
        <f>IF(N438="základní",J438,0)</f>
        <v>0</v>
      </c>
      <c r="BF438" s="226">
        <f>IF(N438="snížená",J438,0)</f>
        <v>0</v>
      </c>
      <c r="BG438" s="226">
        <f>IF(N438="zákl. přenesená",J438,0)</f>
        <v>0</v>
      </c>
      <c r="BH438" s="226">
        <f>IF(N438="sníž. přenesená",J438,0)</f>
        <v>0</v>
      </c>
      <c r="BI438" s="226">
        <f>IF(N438="nulová",J438,0)</f>
        <v>0</v>
      </c>
      <c r="BJ438" s="19" t="s">
        <v>80</v>
      </c>
      <c r="BK438" s="226">
        <f>ROUND(I438*H438,2)</f>
        <v>0</v>
      </c>
      <c r="BL438" s="19" t="s">
        <v>205</v>
      </c>
      <c r="BM438" s="225" t="s">
        <v>684</v>
      </c>
    </row>
    <row r="439" s="13" customFormat="1">
      <c r="A439" s="13"/>
      <c r="B439" s="232"/>
      <c r="C439" s="233"/>
      <c r="D439" s="234" t="s">
        <v>218</v>
      </c>
      <c r="E439" s="235" t="s">
        <v>19</v>
      </c>
      <c r="F439" s="236" t="s">
        <v>685</v>
      </c>
      <c r="G439" s="233"/>
      <c r="H439" s="237">
        <v>4.9000000000000004</v>
      </c>
      <c r="I439" s="238"/>
      <c r="J439" s="233"/>
      <c r="K439" s="233"/>
      <c r="L439" s="239"/>
      <c r="M439" s="240"/>
      <c r="N439" s="241"/>
      <c r="O439" s="241"/>
      <c r="P439" s="241"/>
      <c r="Q439" s="241"/>
      <c r="R439" s="241"/>
      <c r="S439" s="241"/>
      <c r="T439" s="242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243" t="s">
        <v>218</v>
      </c>
      <c r="AU439" s="243" t="s">
        <v>82</v>
      </c>
      <c r="AV439" s="13" t="s">
        <v>82</v>
      </c>
      <c r="AW439" s="13" t="s">
        <v>35</v>
      </c>
      <c r="AX439" s="13" t="s">
        <v>73</v>
      </c>
      <c r="AY439" s="243" t="s">
        <v>198</v>
      </c>
    </row>
    <row r="440" s="14" customFormat="1">
      <c r="A440" s="14"/>
      <c r="B440" s="244"/>
      <c r="C440" s="245"/>
      <c r="D440" s="234" t="s">
        <v>218</v>
      </c>
      <c r="E440" s="246" t="s">
        <v>19</v>
      </c>
      <c r="F440" s="247" t="s">
        <v>233</v>
      </c>
      <c r="G440" s="245"/>
      <c r="H440" s="248">
        <v>4.9000000000000004</v>
      </c>
      <c r="I440" s="249"/>
      <c r="J440" s="245"/>
      <c r="K440" s="245"/>
      <c r="L440" s="250"/>
      <c r="M440" s="251"/>
      <c r="N440" s="252"/>
      <c r="O440" s="252"/>
      <c r="P440" s="252"/>
      <c r="Q440" s="252"/>
      <c r="R440" s="252"/>
      <c r="S440" s="252"/>
      <c r="T440" s="253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T440" s="254" t="s">
        <v>218</v>
      </c>
      <c r="AU440" s="254" t="s">
        <v>82</v>
      </c>
      <c r="AV440" s="14" t="s">
        <v>205</v>
      </c>
      <c r="AW440" s="14" t="s">
        <v>35</v>
      </c>
      <c r="AX440" s="14" t="s">
        <v>80</v>
      </c>
      <c r="AY440" s="254" t="s">
        <v>198</v>
      </c>
    </row>
    <row r="441" s="2" customFormat="1" ht="16.5" customHeight="1">
      <c r="A441" s="40"/>
      <c r="B441" s="41"/>
      <c r="C441" s="255" t="s">
        <v>686</v>
      </c>
      <c r="D441" s="255" t="s">
        <v>243</v>
      </c>
      <c r="E441" s="256" t="s">
        <v>687</v>
      </c>
      <c r="F441" s="257" t="s">
        <v>688</v>
      </c>
      <c r="G441" s="258" t="s">
        <v>237</v>
      </c>
      <c r="H441" s="259">
        <v>9.8000000000000007</v>
      </c>
      <c r="I441" s="260"/>
      <c r="J441" s="261">
        <f>ROUND(I441*H441,2)</f>
        <v>0</v>
      </c>
      <c r="K441" s="257" t="s">
        <v>19</v>
      </c>
      <c r="L441" s="262"/>
      <c r="M441" s="263" t="s">
        <v>19</v>
      </c>
      <c r="N441" s="264" t="s">
        <v>44</v>
      </c>
      <c r="O441" s="86"/>
      <c r="P441" s="223">
        <f>O441*H441</f>
        <v>0</v>
      </c>
      <c r="Q441" s="223">
        <v>0.29499999999999998</v>
      </c>
      <c r="R441" s="223">
        <f>Q441*H441</f>
        <v>2.891</v>
      </c>
      <c r="S441" s="223">
        <v>0</v>
      </c>
      <c r="T441" s="224">
        <f>S441*H441</f>
        <v>0</v>
      </c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R441" s="225" t="s">
        <v>247</v>
      </c>
      <c r="AT441" s="225" t="s">
        <v>243</v>
      </c>
      <c r="AU441" s="225" t="s">
        <v>82</v>
      </c>
      <c r="AY441" s="19" t="s">
        <v>198</v>
      </c>
      <c r="BE441" s="226">
        <f>IF(N441="základní",J441,0)</f>
        <v>0</v>
      </c>
      <c r="BF441" s="226">
        <f>IF(N441="snížená",J441,0)</f>
        <v>0</v>
      </c>
      <c r="BG441" s="226">
        <f>IF(N441="zákl. přenesená",J441,0)</f>
        <v>0</v>
      </c>
      <c r="BH441" s="226">
        <f>IF(N441="sníž. přenesená",J441,0)</f>
        <v>0</v>
      </c>
      <c r="BI441" s="226">
        <f>IF(N441="nulová",J441,0)</f>
        <v>0</v>
      </c>
      <c r="BJ441" s="19" t="s">
        <v>80</v>
      </c>
      <c r="BK441" s="226">
        <f>ROUND(I441*H441,2)</f>
        <v>0</v>
      </c>
      <c r="BL441" s="19" t="s">
        <v>205</v>
      </c>
      <c r="BM441" s="225" t="s">
        <v>689</v>
      </c>
    </row>
    <row r="442" s="13" customFormat="1">
      <c r="A442" s="13"/>
      <c r="B442" s="232"/>
      <c r="C442" s="233"/>
      <c r="D442" s="234" t="s">
        <v>218</v>
      </c>
      <c r="E442" s="235" t="s">
        <v>19</v>
      </c>
      <c r="F442" s="236" t="s">
        <v>690</v>
      </c>
      <c r="G442" s="233"/>
      <c r="H442" s="237">
        <v>4.9000000000000004</v>
      </c>
      <c r="I442" s="238"/>
      <c r="J442" s="233"/>
      <c r="K442" s="233"/>
      <c r="L442" s="239"/>
      <c r="M442" s="240"/>
      <c r="N442" s="241"/>
      <c r="O442" s="241"/>
      <c r="P442" s="241"/>
      <c r="Q442" s="241"/>
      <c r="R442" s="241"/>
      <c r="S442" s="241"/>
      <c r="T442" s="242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T442" s="243" t="s">
        <v>218</v>
      </c>
      <c r="AU442" s="243" t="s">
        <v>82</v>
      </c>
      <c r="AV442" s="13" t="s">
        <v>82</v>
      </c>
      <c r="AW442" s="13" t="s">
        <v>35</v>
      </c>
      <c r="AX442" s="13" t="s">
        <v>73</v>
      </c>
      <c r="AY442" s="243" t="s">
        <v>198</v>
      </c>
    </row>
    <row r="443" s="13" customFormat="1">
      <c r="A443" s="13"/>
      <c r="B443" s="232"/>
      <c r="C443" s="233"/>
      <c r="D443" s="234" t="s">
        <v>218</v>
      </c>
      <c r="E443" s="235" t="s">
        <v>19</v>
      </c>
      <c r="F443" s="236" t="s">
        <v>691</v>
      </c>
      <c r="G443" s="233"/>
      <c r="H443" s="237">
        <v>4.9000000000000004</v>
      </c>
      <c r="I443" s="238"/>
      <c r="J443" s="233"/>
      <c r="K443" s="233"/>
      <c r="L443" s="239"/>
      <c r="M443" s="240"/>
      <c r="N443" s="241"/>
      <c r="O443" s="241"/>
      <c r="P443" s="241"/>
      <c r="Q443" s="241"/>
      <c r="R443" s="241"/>
      <c r="S443" s="241"/>
      <c r="T443" s="242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T443" s="243" t="s">
        <v>218</v>
      </c>
      <c r="AU443" s="243" t="s">
        <v>82</v>
      </c>
      <c r="AV443" s="13" t="s">
        <v>82</v>
      </c>
      <c r="AW443" s="13" t="s">
        <v>35</v>
      </c>
      <c r="AX443" s="13" t="s">
        <v>73</v>
      </c>
      <c r="AY443" s="243" t="s">
        <v>198</v>
      </c>
    </row>
    <row r="444" s="14" customFormat="1">
      <c r="A444" s="14"/>
      <c r="B444" s="244"/>
      <c r="C444" s="245"/>
      <c r="D444" s="234" t="s">
        <v>218</v>
      </c>
      <c r="E444" s="246" t="s">
        <v>19</v>
      </c>
      <c r="F444" s="247" t="s">
        <v>233</v>
      </c>
      <c r="G444" s="245"/>
      <c r="H444" s="248">
        <v>9.8000000000000007</v>
      </c>
      <c r="I444" s="249"/>
      <c r="J444" s="245"/>
      <c r="K444" s="245"/>
      <c r="L444" s="250"/>
      <c r="M444" s="251"/>
      <c r="N444" s="252"/>
      <c r="O444" s="252"/>
      <c r="P444" s="252"/>
      <c r="Q444" s="252"/>
      <c r="R444" s="252"/>
      <c r="S444" s="252"/>
      <c r="T444" s="253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T444" s="254" t="s">
        <v>218</v>
      </c>
      <c r="AU444" s="254" t="s">
        <v>82</v>
      </c>
      <c r="AV444" s="14" t="s">
        <v>205</v>
      </c>
      <c r="AW444" s="14" t="s">
        <v>35</v>
      </c>
      <c r="AX444" s="14" t="s">
        <v>80</v>
      </c>
      <c r="AY444" s="254" t="s">
        <v>198</v>
      </c>
    </row>
    <row r="445" s="2" customFormat="1" ht="16.5" customHeight="1">
      <c r="A445" s="40"/>
      <c r="B445" s="41"/>
      <c r="C445" s="255" t="s">
        <v>692</v>
      </c>
      <c r="D445" s="255" t="s">
        <v>243</v>
      </c>
      <c r="E445" s="256" t="s">
        <v>693</v>
      </c>
      <c r="F445" s="257" t="s">
        <v>694</v>
      </c>
      <c r="G445" s="258" t="s">
        <v>237</v>
      </c>
      <c r="H445" s="259">
        <v>2.8250000000000002</v>
      </c>
      <c r="I445" s="260"/>
      <c r="J445" s="261">
        <f>ROUND(I445*H445,2)</f>
        <v>0</v>
      </c>
      <c r="K445" s="257" t="s">
        <v>19</v>
      </c>
      <c r="L445" s="262"/>
      <c r="M445" s="263" t="s">
        <v>19</v>
      </c>
      <c r="N445" s="264" t="s">
        <v>44</v>
      </c>
      <c r="O445" s="86"/>
      <c r="P445" s="223">
        <f>O445*H445</f>
        <v>0</v>
      </c>
      <c r="Q445" s="223">
        <v>0.29499999999999998</v>
      </c>
      <c r="R445" s="223">
        <f>Q445*H445</f>
        <v>0.83337499999999998</v>
      </c>
      <c r="S445" s="223">
        <v>0</v>
      </c>
      <c r="T445" s="224">
        <f>S445*H445</f>
        <v>0</v>
      </c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R445" s="225" t="s">
        <v>247</v>
      </c>
      <c r="AT445" s="225" t="s">
        <v>243</v>
      </c>
      <c r="AU445" s="225" t="s">
        <v>82</v>
      </c>
      <c r="AY445" s="19" t="s">
        <v>198</v>
      </c>
      <c r="BE445" s="226">
        <f>IF(N445="základní",J445,0)</f>
        <v>0</v>
      </c>
      <c r="BF445" s="226">
        <f>IF(N445="snížená",J445,0)</f>
        <v>0</v>
      </c>
      <c r="BG445" s="226">
        <f>IF(N445="zákl. přenesená",J445,0)</f>
        <v>0</v>
      </c>
      <c r="BH445" s="226">
        <f>IF(N445="sníž. přenesená",J445,0)</f>
        <v>0</v>
      </c>
      <c r="BI445" s="226">
        <f>IF(N445="nulová",J445,0)</f>
        <v>0</v>
      </c>
      <c r="BJ445" s="19" t="s">
        <v>80</v>
      </c>
      <c r="BK445" s="226">
        <f>ROUND(I445*H445,2)</f>
        <v>0</v>
      </c>
      <c r="BL445" s="19" t="s">
        <v>205</v>
      </c>
      <c r="BM445" s="225" t="s">
        <v>695</v>
      </c>
    </row>
    <row r="446" s="13" customFormat="1">
      <c r="A446" s="13"/>
      <c r="B446" s="232"/>
      <c r="C446" s="233"/>
      <c r="D446" s="234" t="s">
        <v>218</v>
      </c>
      <c r="E446" s="235" t="s">
        <v>19</v>
      </c>
      <c r="F446" s="236" t="s">
        <v>696</v>
      </c>
      <c r="G446" s="233"/>
      <c r="H446" s="237">
        <v>2.8250000000000002</v>
      </c>
      <c r="I446" s="238"/>
      <c r="J446" s="233"/>
      <c r="K446" s="233"/>
      <c r="L446" s="239"/>
      <c r="M446" s="240"/>
      <c r="N446" s="241"/>
      <c r="O446" s="241"/>
      <c r="P446" s="241"/>
      <c r="Q446" s="241"/>
      <c r="R446" s="241"/>
      <c r="S446" s="241"/>
      <c r="T446" s="242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T446" s="243" t="s">
        <v>218</v>
      </c>
      <c r="AU446" s="243" t="s">
        <v>82</v>
      </c>
      <c r="AV446" s="13" t="s">
        <v>82</v>
      </c>
      <c r="AW446" s="13" t="s">
        <v>35</v>
      </c>
      <c r="AX446" s="13" t="s">
        <v>80</v>
      </c>
      <c r="AY446" s="243" t="s">
        <v>198</v>
      </c>
    </row>
    <row r="447" s="2" customFormat="1" ht="16.5" customHeight="1">
      <c r="A447" s="40"/>
      <c r="B447" s="41"/>
      <c r="C447" s="255" t="s">
        <v>697</v>
      </c>
      <c r="D447" s="255" t="s">
        <v>243</v>
      </c>
      <c r="E447" s="256" t="s">
        <v>698</v>
      </c>
      <c r="F447" s="257" t="s">
        <v>668</v>
      </c>
      <c r="G447" s="258" t="s">
        <v>237</v>
      </c>
      <c r="H447" s="259">
        <v>5.6500000000000004</v>
      </c>
      <c r="I447" s="260"/>
      <c r="J447" s="261">
        <f>ROUND(I447*H447,2)</f>
        <v>0</v>
      </c>
      <c r="K447" s="257" t="s">
        <v>19</v>
      </c>
      <c r="L447" s="262"/>
      <c r="M447" s="263" t="s">
        <v>19</v>
      </c>
      <c r="N447" s="264" t="s">
        <v>44</v>
      </c>
      <c r="O447" s="86"/>
      <c r="P447" s="223">
        <f>O447*H447</f>
        <v>0</v>
      </c>
      <c r="Q447" s="223">
        <v>0.29499999999999998</v>
      </c>
      <c r="R447" s="223">
        <f>Q447*H447</f>
        <v>1.66675</v>
      </c>
      <c r="S447" s="223">
        <v>0</v>
      </c>
      <c r="T447" s="224">
        <f>S447*H447</f>
        <v>0</v>
      </c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R447" s="225" t="s">
        <v>247</v>
      </c>
      <c r="AT447" s="225" t="s">
        <v>243</v>
      </c>
      <c r="AU447" s="225" t="s">
        <v>82</v>
      </c>
      <c r="AY447" s="19" t="s">
        <v>198</v>
      </c>
      <c r="BE447" s="226">
        <f>IF(N447="základní",J447,0)</f>
        <v>0</v>
      </c>
      <c r="BF447" s="226">
        <f>IF(N447="snížená",J447,0)</f>
        <v>0</v>
      </c>
      <c r="BG447" s="226">
        <f>IF(N447="zákl. přenesená",J447,0)</f>
        <v>0</v>
      </c>
      <c r="BH447" s="226">
        <f>IF(N447="sníž. přenesená",J447,0)</f>
        <v>0</v>
      </c>
      <c r="BI447" s="226">
        <f>IF(N447="nulová",J447,0)</f>
        <v>0</v>
      </c>
      <c r="BJ447" s="19" t="s">
        <v>80</v>
      </c>
      <c r="BK447" s="226">
        <f>ROUND(I447*H447,2)</f>
        <v>0</v>
      </c>
      <c r="BL447" s="19" t="s">
        <v>205</v>
      </c>
      <c r="BM447" s="225" t="s">
        <v>699</v>
      </c>
    </row>
    <row r="448" s="13" customFormat="1">
      <c r="A448" s="13"/>
      <c r="B448" s="232"/>
      <c r="C448" s="233"/>
      <c r="D448" s="234" t="s">
        <v>218</v>
      </c>
      <c r="E448" s="235" t="s">
        <v>19</v>
      </c>
      <c r="F448" s="236" t="s">
        <v>700</v>
      </c>
      <c r="G448" s="233"/>
      <c r="H448" s="237">
        <v>5.6500000000000004</v>
      </c>
      <c r="I448" s="238"/>
      <c r="J448" s="233"/>
      <c r="K448" s="233"/>
      <c r="L448" s="239"/>
      <c r="M448" s="240"/>
      <c r="N448" s="241"/>
      <c r="O448" s="241"/>
      <c r="P448" s="241"/>
      <c r="Q448" s="241"/>
      <c r="R448" s="241"/>
      <c r="S448" s="241"/>
      <c r="T448" s="242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T448" s="243" t="s">
        <v>218</v>
      </c>
      <c r="AU448" s="243" t="s">
        <v>82</v>
      </c>
      <c r="AV448" s="13" t="s">
        <v>82</v>
      </c>
      <c r="AW448" s="13" t="s">
        <v>35</v>
      </c>
      <c r="AX448" s="13" t="s">
        <v>80</v>
      </c>
      <c r="AY448" s="243" t="s">
        <v>198</v>
      </c>
    </row>
    <row r="449" s="2" customFormat="1" ht="16.5" customHeight="1">
      <c r="A449" s="40"/>
      <c r="B449" s="41"/>
      <c r="C449" s="255" t="s">
        <v>701</v>
      </c>
      <c r="D449" s="255" t="s">
        <v>243</v>
      </c>
      <c r="E449" s="256" t="s">
        <v>702</v>
      </c>
      <c r="F449" s="257" t="s">
        <v>703</v>
      </c>
      <c r="G449" s="258" t="s">
        <v>237</v>
      </c>
      <c r="H449" s="259">
        <v>1.5</v>
      </c>
      <c r="I449" s="260"/>
      <c r="J449" s="261">
        <f>ROUND(I449*H449,2)</f>
        <v>0</v>
      </c>
      <c r="K449" s="257" t="s">
        <v>19</v>
      </c>
      <c r="L449" s="262"/>
      <c r="M449" s="263" t="s">
        <v>19</v>
      </c>
      <c r="N449" s="264" t="s">
        <v>44</v>
      </c>
      <c r="O449" s="86"/>
      <c r="P449" s="223">
        <f>O449*H449</f>
        <v>0</v>
      </c>
      <c r="Q449" s="223">
        <v>0.29499999999999998</v>
      </c>
      <c r="R449" s="223">
        <f>Q449*H449</f>
        <v>0.4425</v>
      </c>
      <c r="S449" s="223">
        <v>0</v>
      </c>
      <c r="T449" s="224">
        <f>S449*H449</f>
        <v>0</v>
      </c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R449" s="225" t="s">
        <v>247</v>
      </c>
      <c r="AT449" s="225" t="s">
        <v>243</v>
      </c>
      <c r="AU449" s="225" t="s">
        <v>82</v>
      </c>
      <c r="AY449" s="19" t="s">
        <v>198</v>
      </c>
      <c r="BE449" s="226">
        <f>IF(N449="základní",J449,0)</f>
        <v>0</v>
      </c>
      <c r="BF449" s="226">
        <f>IF(N449="snížená",J449,0)</f>
        <v>0</v>
      </c>
      <c r="BG449" s="226">
        <f>IF(N449="zákl. přenesená",J449,0)</f>
        <v>0</v>
      </c>
      <c r="BH449" s="226">
        <f>IF(N449="sníž. přenesená",J449,0)</f>
        <v>0</v>
      </c>
      <c r="BI449" s="226">
        <f>IF(N449="nulová",J449,0)</f>
        <v>0</v>
      </c>
      <c r="BJ449" s="19" t="s">
        <v>80</v>
      </c>
      <c r="BK449" s="226">
        <f>ROUND(I449*H449,2)</f>
        <v>0</v>
      </c>
      <c r="BL449" s="19" t="s">
        <v>205</v>
      </c>
      <c r="BM449" s="225" t="s">
        <v>704</v>
      </c>
    </row>
    <row r="450" s="13" customFormat="1">
      <c r="A450" s="13"/>
      <c r="B450" s="232"/>
      <c r="C450" s="233"/>
      <c r="D450" s="234" t="s">
        <v>218</v>
      </c>
      <c r="E450" s="235" t="s">
        <v>19</v>
      </c>
      <c r="F450" s="236" t="s">
        <v>705</v>
      </c>
      <c r="G450" s="233"/>
      <c r="H450" s="237">
        <v>1.5</v>
      </c>
      <c r="I450" s="238"/>
      <c r="J450" s="233"/>
      <c r="K450" s="233"/>
      <c r="L450" s="239"/>
      <c r="M450" s="240"/>
      <c r="N450" s="241"/>
      <c r="O450" s="241"/>
      <c r="P450" s="241"/>
      <c r="Q450" s="241"/>
      <c r="R450" s="241"/>
      <c r="S450" s="241"/>
      <c r="T450" s="242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T450" s="243" t="s">
        <v>218</v>
      </c>
      <c r="AU450" s="243" t="s">
        <v>82</v>
      </c>
      <c r="AV450" s="13" t="s">
        <v>82</v>
      </c>
      <c r="AW450" s="13" t="s">
        <v>35</v>
      </c>
      <c r="AX450" s="13" t="s">
        <v>80</v>
      </c>
      <c r="AY450" s="243" t="s">
        <v>198</v>
      </c>
    </row>
    <row r="451" s="2" customFormat="1" ht="16.5" customHeight="1">
      <c r="A451" s="40"/>
      <c r="B451" s="41"/>
      <c r="C451" s="255" t="s">
        <v>706</v>
      </c>
      <c r="D451" s="255" t="s">
        <v>243</v>
      </c>
      <c r="E451" s="256" t="s">
        <v>707</v>
      </c>
      <c r="F451" s="257" t="s">
        <v>708</v>
      </c>
      <c r="G451" s="258" t="s">
        <v>237</v>
      </c>
      <c r="H451" s="259">
        <v>1.5</v>
      </c>
      <c r="I451" s="260"/>
      <c r="J451" s="261">
        <f>ROUND(I451*H451,2)</f>
        <v>0</v>
      </c>
      <c r="K451" s="257" t="s">
        <v>19</v>
      </c>
      <c r="L451" s="262"/>
      <c r="M451" s="263" t="s">
        <v>19</v>
      </c>
      <c r="N451" s="264" t="s">
        <v>44</v>
      </c>
      <c r="O451" s="86"/>
      <c r="P451" s="223">
        <f>O451*H451</f>
        <v>0</v>
      </c>
      <c r="Q451" s="223">
        <v>0.29499999999999998</v>
      </c>
      <c r="R451" s="223">
        <f>Q451*H451</f>
        <v>0.4425</v>
      </c>
      <c r="S451" s="223">
        <v>0</v>
      </c>
      <c r="T451" s="224">
        <f>S451*H451</f>
        <v>0</v>
      </c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R451" s="225" t="s">
        <v>247</v>
      </c>
      <c r="AT451" s="225" t="s">
        <v>243</v>
      </c>
      <c r="AU451" s="225" t="s">
        <v>82</v>
      </c>
      <c r="AY451" s="19" t="s">
        <v>198</v>
      </c>
      <c r="BE451" s="226">
        <f>IF(N451="základní",J451,0)</f>
        <v>0</v>
      </c>
      <c r="BF451" s="226">
        <f>IF(N451="snížená",J451,0)</f>
        <v>0</v>
      </c>
      <c r="BG451" s="226">
        <f>IF(N451="zákl. přenesená",J451,0)</f>
        <v>0</v>
      </c>
      <c r="BH451" s="226">
        <f>IF(N451="sníž. přenesená",J451,0)</f>
        <v>0</v>
      </c>
      <c r="BI451" s="226">
        <f>IF(N451="nulová",J451,0)</f>
        <v>0</v>
      </c>
      <c r="BJ451" s="19" t="s">
        <v>80</v>
      </c>
      <c r="BK451" s="226">
        <f>ROUND(I451*H451,2)</f>
        <v>0</v>
      </c>
      <c r="BL451" s="19" t="s">
        <v>205</v>
      </c>
      <c r="BM451" s="225" t="s">
        <v>709</v>
      </c>
    </row>
    <row r="452" s="13" customFormat="1">
      <c r="A452" s="13"/>
      <c r="B452" s="232"/>
      <c r="C452" s="233"/>
      <c r="D452" s="234" t="s">
        <v>218</v>
      </c>
      <c r="E452" s="235" t="s">
        <v>19</v>
      </c>
      <c r="F452" s="236" t="s">
        <v>710</v>
      </c>
      <c r="G452" s="233"/>
      <c r="H452" s="237">
        <v>1.5</v>
      </c>
      <c r="I452" s="238"/>
      <c r="J452" s="233"/>
      <c r="K452" s="233"/>
      <c r="L452" s="239"/>
      <c r="M452" s="240"/>
      <c r="N452" s="241"/>
      <c r="O452" s="241"/>
      <c r="P452" s="241"/>
      <c r="Q452" s="241"/>
      <c r="R452" s="241"/>
      <c r="S452" s="241"/>
      <c r="T452" s="242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T452" s="243" t="s">
        <v>218</v>
      </c>
      <c r="AU452" s="243" t="s">
        <v>82</v>
      </c>
      <c r="AV452" s="13" t="s">
        <v>82</v>
      </c>
      <c r="AW452" s="13" t="s">
        <v>35</v>
      </c>
      <c r="AX452" s="13" t="s">
        <v>80</v>
      </c>
      <c r="AY452" s="243" t="s">
        <v>198</v>
      </c>
    </row>
    <row r="453" s="2" customFormat="1" ht="16.5" customHeight="1">
      <c r="A453" s="40"/>
      <c r="B453" s="41"/>
      <c r="C453" s="255" t="s">
        <v>711</v>
      </c>
      <c r="D453" s="255" t="s">
        <v>243</v>
      </c>
      <c r="E453" s="256" t="s">
        <v>712</v>
      </c>
      <c r="F453" s="257" t="s">
        <v>713</v>
      </c>
      <c r="G453" s="258" t="s">
        <v>237</v>
      </c>
      <c r="H453" s="259">
        <v>1.5</v>
      </c>
      <c r="I453" s="260"/>
      <c r="J453" s="261">
        <f>ROUND(I453*H453,2)</f>
        <v>0</v>
      </c>
      <c r="K453" s="257" t="s">
        <v>19</v>
      </c>
      <c r="L453" s="262"/>
      <c r="M453" s="263" t="s">
        <v>19</v>
      </c>
      <c r="N453" s="264" t="s">
        <v>44</v>
      </c>
      <c r="O453" s="86"/>
      <c r="P453" s="223">
        <f>O453*H453</f>
        <v>0</v>
      </c>
      <c r="Q453" s="223">
        <v>0.29499999999999998</v>
      </c>
      <c r="R453" s="223">
        <f>Q453*H453</f>
        <v>0.4425</v>
      </c>
      <c r="S453" s="223">
        <v>0</v>
      </c>
      <c r="T453" s="224">
        <f>S453*H453</f>
        <v>0</v>
      </c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R453" s="225" t="s">
        <v>247</v>
      </c>
      <c r="AT453" s="225" t="s">
        <v>243</v>
      </c>
      <c r="AU453" s="225" t="s">
        <v>82</v>
      </c>
      <c r="AY453" s="19" t="s">
        <v>198</v>
      </c>
      <c r="BE453" s="226">
        <f>IF(N453="základní",J453,0)</f>
        <v>0</v>
      </c>
      <c r="BF453" s="226">
        <f>IF(N453="snížená",J453,0)</f>
        <v>0</v>
      </c>
      <c r="BG453" s="226">
        <f>IF(N453="zákl. přenesená",J453,0)</f>
        <v>0</v>
      </c>
      <c r="BH453" s="226">
        <f>IF(N453="sníž. přenesená",J453,0)</f>
        <v>0</v>
      </c>
      <c r="BI453" s="226">
        <f>IF(N453="nulová",J453,0)</f>
        <v>0</v>
      </c>
      <c r="BJ453" s="19" t="s">
        <v>80</v>
      </c>
      <c r="BK453" s="226">
        <f>ROUND(I453*H453,2)</f>
        <v>0</v>
      </c>
      <c r="BL453" s="19" t="s">
        <v>205</v>
      </c>
      <c r="BM453" s="225" t="s">
        <v>714</v>
      </c>
    </row>
    <row r="454" s="13" customFormat="1">
      <c r="A454" s="13"/>
      <c r="B454" s="232"/>
      <c r="C454" s="233"/>
      <c r="D454" s="234" t="s">
        <v>218</v>
      </c>
      <c r="E454" s="235" t="s">
        <v>19</v>
      </c>
      <c r="F454" s="236" t="s">
        <v>715</v>
      </c>
      <c r="G454" s="233"/>
      <c r="H454" s="237">
        <v>1.5</v>
      </c>
      <c r="I454" s="238"/>
      <c r="J454" s="233"/>
      <c r="K454" s="233"/>
      <c r="L454" s="239"/>
      <c r="M454" s="240"/>
      <c r="N454" s="241"/>
      <c r="O454" s="241"/>
      <c r="P454" s="241"/>
      <c r="Q454" s="241"/>
      <c r="R454" s="241"/>
      <c r="S454" s="241"/>
      <c r="T454" s="242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T454" s="243" t="s">
        <v>218</v>
      </c>
      <c r="AU454" s="243" t="s">
        <v>82</v>
      </c>
      <c r="AV454" s="13" t="s">
        <v>82</v>
      </c>
      <c r="AW454" s="13" t="s">
        <v>35</v>
      </c>
      <c r="AX454" s="13" t="s">
        <v>80</v>
      </c>
      <c r="AY454" s="243" t="s">
        <v>198</v>
      </c>
    </row>
    <row r="455" s="2" customFormat="1" ht="16.5" customHeight="1">
      <c r="A455" s="40"/>
      <c r="B455" s="41"/>
      <c r="C455" s="255" t="s">
        <v>716</v>
      </c>
      <c r="D455" s="255" t="s">
        <v>243</v>
      </c>
      <c r="E455" s="256" t="s">
        <v>717</v>
      </c>
      <c r="F455" s="257" t="s">
        <v>718</v>
      </c>
      <c r="G455" s="258" t="s">
        <v>237</v>
      </c>
      <c r="H455" s="259">
        <v>15.9</v>
      </c>
      <c r="I455" s="260"/>
      <c r="J455" s="261">
        <f>ROUND(I455*H455,2)</f>
        <v>0</v>
      </c>
      <c r="K455" s="257" t="s">
        <v>19</v>
      </c>
      <c r="L455" s="262"/>
      <c r="M455" s="263" t="s">
        <v>19</v>
      </c>
      <c r="N455" s="264" t="s">
        <v>44</v>
      </c>
      <c r="O455" s="86"/>
      <c r="P455" s="223">
        <f>O455*H455</f>
        <v>0</v>
      </c>
      <c r="Q455" s="223">
        <v>0.29499999999999998</v>
      </c>
      <c r="R455" s="223">
        <f>Q455*H455</f>
        <v>4.6905000000000001</v>
      </c>
      <c r="S455" s="223">
        <v>0</v>
      </c>
      <c r="T455" s="224">
        <f>S455*H455</f>
        <v>0</v>
      </c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R455" s="225" t="s">
        <v>247</v>
      </c>
      <c r="AT455" s="225" t="s">
        <v>243</v>
      </c>
      <c r="AU455" s="225" t="s">
        <v>82</v>
      </c>
      <c r="AY455" s="19" t="s">
        <v>198</v>
      </c>
      <c r="BE455" s="226">
        <f>IF(N455="základní",J455,0)</f>
        <v>0</v>
      </c>
      <c r="BF455" s="226">
        <f>IF(N455="snížená",J455,0)</f>
        <v>0</v>
      </c>
      <c r="BG455" s="226">
        <f>IF(N455="zákl. přenesená",J455,0)</f>
        <v>0</v>
      </c>
      <c r="BH455" s="226">
        <f>IF(N455="sníž. přenesená",J455,0)</f>
        <v>0</v>
      </c>
      <c r="BI455" s="226">
        <f>IF(N455="nulová",J455,0)</f>
        <v>0</v>
      </c>
      <c r="BJ455" s="19" t="s">
        <v>80</v>
      </c>
      <c r="BK455" s="226">
        <f>ROUND(I455*H455,2)</f>
        <v>0</v>
      </c>
      <c r="BL455" s="19" t="s">
        <v>205</v>
      </c>
      <c r="BM455" s="225" t="s">
        <v>719</v>
      </c>
    </row>
    <row r="456" s="13" customFormat="1">
      <c r="A456" s="13"/>
      <c r="B456" s="232"/>
      <c r="C456" s="233"/>
      <c r="D456" s="234" t="s">
        <v>218</v>
      </c>
      <c r="E456" s="235" t="s">
        <v>19</v>
      </c>
      <c r="F456" s="236" t="s">
        <v>720</v>
      </c>
      <c r="G456" s="233"/>
      <c r="H456" s="237">
        <v>15.9</v>
      </c>
      <c r="I456" s="238"/>
      <c r="J456" s="233"/>
      <c r="K456" s="233"/>
      <c r="L456" s="239"/>
      <c r="M456" s="240"/>
      <c r="N456" s="241"/>
      <c r="O456" s="241"/>
      <c r="P456" s="241"/>
      <c r="Q456" s="241"/>
      <c r="R456" s="241"/>
      <c r="S456" s="241"/>
      <c r="T456" s="242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T456" s="243" t="s">
        <v>218</v>
      </c>
      <c r="AU456" s="243" t="s">
        <v>82</v>
      </c>
      <c r="AV456" s="13" t="s">
        <v>82</v>
      </c>
      <c r="AW456" s="13" t="s">
        <v>35</v>
      </c>
      <c r="AX456" s="13" t="s">
        <v>80</v>
      </c>
      <c r="AY456" s="243" t="s">
        <v>198</v>
      </c>
    </row>
    <row r="457" s="2" customFormat="1" ht="37.8" customHeight="1">
      <c r="A457" s="40"/>
      <c r="B457" s="41"/>
      <c r="C457" s="214" t="s">
        <v>721</v>
      </c>
      <c r="D457" s="214" t="s">
        <v>200</v>
      </c>
      <c r="E457" s="215" t="s">
        <v>722</v>
      </c>
      <c r="F457" s="216" t="s">
        <v>723</v>
      </c>
      <c r="G457" s="217" t="s">
        <v>441</v>
      </c>
      <c r="H457" s="218">
        <v>50</v>
      </c>
      <c r="I457" s="219"/>
      <c r="J457" s="220">
        <f>ROUND(I457*H457,2)</f>
        <v>0</v>
      </c>
      <c r="K457" s="216" t="s">
        <v>204</v>
      </c>
      <c r="L457" s="46"/>
      <c r="M457" s="221" t="s">
        <v>19</v>
      </c>
      <c r="N457" s="222" t="s">
        <v>44</v>
      </c>
      <c r="O457" s="86"/>
      <c r="P457" s="223">
        <f>O457*H457</f>
        <v>0</v>
      </c>
      <c r="Q457" s="223">
        <v>0.2557528</v>
      </c>
      <c r="R457" s="223">
        <f>Q457*H457</f>
        <v>12.78764</v>
      </c>
      <c r="S457" s="223">
        <v>0</v>
      </c>
      <c r="T457" s="224">
        <f>S457*H457</f>
        <v>0</v>
      </c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R457" s="225" t="s">
        <v>205</v>
      </c>
      <c r="AT457" s="225" t="s">
        <v>200</v>
      </c>
      <c r="AU457" s="225" t="s">
        <v>82</v>
      </c>
      <c r="AY457" s="19" t="s">
        <v>198</v>
      </c>
      <c r="BE457" s="226">
        <f>IF(N457="základní",J457,0)</f>
        <v>0</v>
      </c>
      <c r="BF457" s="226">
        <f>IF(N457="snížená",J457,0)</f>
        <v>0</v>
      </c>
      <c r="BG457" s="226">
        <f>IF(N457="zákl. přenesená",J457,0)</f>
        <v>0</v>
      </c>
      <c r="BH457" s="226">
        <f>IF(N457="sníž. přenesená",J457,0)</f>
        <v>0</v>
      </c>
      <c r="BI457" s="226">
        <f>IF(N457="nulová",J457,0)</f>
        <v>0</v>
      </c>
      <c r="BJ457" s="19" t="s">
        <v>80</v>
      </c>
      <c r="BK457" s="226">
        <f>ROUND(I457*H457,2)</f>
        <v>0</v>
      </c>
      <c r="BL457" s="19" t="s">
        <v>205</v>
      </c>
      <c r="BM457" s="225" t="s">
        <v>724</v>
      </c>
    </row>
    <row r="458" s="2" customFormat="1">
      <c r="A458" s="40"/>
      <c r="B458" s="41"/>
      <c r="C458" s="42"/>
      <c r="D458" s="227" t="s">
        <v>207</v>
      </c>
      <c r="E458" s="42"/>
      <c r="F458" s="228" t="s">
        <v>725</v>
      </c>
      <c r="G458" s="42"/>
      <c r="H458" s="42"/>
      <c r="I458" s="229"/>
      <c r="J458" s="42"/>
      <c r="K458" s="42"/>
      <c r="L458" s="46"/>
      <c r="M458" s="230"/>
      <c r="N458" s="231"/>
      <c r="O458" s="86"/>
      <c r="P458" s="86"/>
      <c r="Q458" s="86"/>
      <c r="R458" s="86"/>
      <c r="S458" s="86"/>
      <c r="T458" s="87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T458" s="19" t="s">
        <v>207</v>
      </c>
      <c r="AU458" s="19" t="s">
        <v>82</v>
      </c>
    </row>
    <row r="459" s="2" customFormat="1" ht="16.5" customHeight="1">
      <c r="A459" s="40"/>
      <c r="B459" s="41"/>
      <c r="C459" s="255" t="s">
        <v>726</v>
      </c>
      <c r="D459" s="255" t="s">
        <v>243</v>
      </c>
      <c r="E459" s="256" t="s">
        <v>727</v>
      </c>
      <c r="F459" s="257" t="s">
        <v>728</v>
      </c>
      <c r="G459" s="258" t="s">
        <v>237</v>
      </c>
      <c r="H459" s="259">
        <v>397.5</v>
      </c>
      <c r="I459" s="260"/>
      <c r="J459" s="261">
        <f>ROUND(I459*H459,2)</f>
        <v>0</v>
      </c>
      <c r="K459" s="257" t="s">
        <v>19</v>
      </c>
      <c r="L459" s="262"/>
      <c r="M459" s="263" t="s">
        <v>19</v>
      </c>
      <c r="N459" s="264" t="s">
        <v>44</v>
      </c>
      <c r="O459" s="86"/>
      <c r="P459" s="223">
        <f>O459*H459</f>
        <v>0</v>
      </c>
      <c r="Q459" s="223">
        <v>0.29499999999999998</v>
      </c>
      <c r="R459" s="223">
        <f>Q459*H459</f>
        <v>117.26249999999999</v>
      </c>
      <c r="S459" s="223">
        <v>0</v>
      </c>
      <c r="T459" s="224">
        <f>S459*H459</f>
        <v>0</v>
      </c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R459" s="225" t="s">
        <v>247</v>
      </c>
      <c r="AT459" s="225" t="s">
        <v>243</v>
      </c>
      <c r="AU459" s="225" t="s">
        <v>82</v>
      </c>
      <c r="AY459" s="19" t="s">
        <v>198</v>
      </c>
      <c r="BE459" s="226">
        <f>IF(N459="základní",J459,0)</f>
        <v>0</v>
      </c>
      <c r="BF459" s="226">
        <f>IF(N459="snížená",J459,0)</f>
        <v>0</v>
      </c>
      <c r="BG459" s="226">
        <f>IF(N459="zákl. přenesená",J459,0)</f>
        <v>0</v>
      </c>
      <c r="BH459" s="226">
        <f>IF(N459="sníž. přenesená",J459,0)</f>
        <v>0</v>
      </c>
      <c r="BI459" s="226">
        <f>IF(N459="nulová",J459,0)</f>
        <v>0</v>
      </c>
      <c r="BJ459" s="19" t="s">
        <v>80</v>
      </c>
      <c r="BK459" s="226">
        <f>ROUND(I459*H459,2)</f>
        <v>0</v>
      </c>
      <c r="BL459" s="19" t="s">
        <v>205</v>
      </c>
      <c r="BM459" s="225" t="s">
        <v>729</v>
      </c>
    </row>
    <row r="460" s="13" customFormat="1">
      <c r="A460" s="13"/>
      <c r="B460" s="232"/>
      <c r="C460" s="233"/>
      <c r="D460" s="234" t="s">
        <v>218</v>
      </c>
      <c r="E460" s="235" t="s">
        <v>19</v>
      </c>
      <c r="F460" s="236" t="s">
        <v>730</v>
      </c>
      <c r="G460" s="233"/>
      <c r="H460" s="237">
        <v>254.40000000000001</v>
      </c>
      <c r="I460" s="238"/>
      <c r="J460" s="233"/>
      <c r="K460" s="233"/>
      <c r="L460" s="239"/>
      <c r="M460" s="240"/>
      <c r="N460" s="241"/>
      <c r="O460" s="241"/>
      <c r="P460" s="241"/>
      <c r="Q460" s="241"/>
      <c r="R460" s="241"/>
      <c r="S460" s="241"/>
      <c r="T460" s="242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T460" s="243" t="s">
        <v>218</v>
      </c>
      <c r="AU460" s="243" t="s">
        <v>82</v>
      </c>
      <c r="AV460" s="13" t="s">
        <v>82</v>
      </c>
      <c r="AW460" s="13" t="s">
        <v>35</v>
      </c>
      <c r="AX460" s="13" t="s">
        <v>73</v>
      </c>
      <c r="AY460" s="243" t="s">
        <v>198</v>
      </c>
    </row>
    <row r="461" s="13" customFormat="1">
      <c r="A461" s="13"/>
      <c r="B461" s="232"/>
      <c r="C461" s="233"/>
      <c r="D461" s="234" t="s">
        <v>218</v>
      </c>
      <c r="E461" s="235" t="s">
        <v>19</v>
      </c>
      <c r="F461" s="236" t="s">
        <v>731</v>
      </c>
      <c r="G461" s="233"/>
      <c r="H461" s="237">
        <v>15.9</v>
      </c>
      <c r="I461" s="238"/>
      <c r="J461" s="233"/>
      <c r="K461" s="233"/>
      <c r="L461" s="239"/>
      <c r="M461" s="240"/>
      <c r="N461" s="241"/>
      <c r="O461" s="241"/>
      <c r="P461" s="241"/>
      <c r="Q461" s="241"/>
      <c r="R461" s="241"/>
      <c r="S461" s="241"/>
      <c r="T461" s="242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T461" s="243" t="s">
        <v>218</v>
      </c>
      <c r="AU461" s="243" t="s">
        <v>82</v>
      </c>
      <c r="AV461" s="13" t="s">
        <v>82</v>
      </c>
      <c r="AW461" s="13" t="s">
        <v>35</v>
      </c>
      <c r="AX461" s="13" t="s">
        <v>73</v>
      </c>
      <c r="AY461" s="243" t="s">
        <v>198</v>
      </c>
    </row>
    <row r="462" s="13" customFormat="1">
      <c r="A462" s="13"/>
      <c r="B462" s="232"/>
      <c r="C462" s="233"/>
      <c r="D462" s="234" t="s">
        <v>218</v>
      </c>
      <c r="E462" s="235" t="s">
        <v>19</v>
      </c>
      <c r="F462" s="236" t="s">
        <v>732</v>
      </c>
      <c r="G462" s="233"/>
      <c r="H462" s="237">
        <v>15.9</v>
      </c>
      <c r="I462" s="238"/>
      <c r="J462" s="233"/>
      <c r="K462" s="233"/>
      <c r="L462" s="239"/>
      <c r="M462" s="240"/>
      <c r="N462" s="241"/>
      <c r="O462" s="241"/>
      <c r="P462" s="241"/>
      <c r="Q462" s="241"/>
      <c r="R462" s="241"/>
      <c r="S462" s="241"/>
      <c r="T462" s="242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T462" s="243" t="s">
        <v>218</v>
      </c>
      <c r="AU462" s="243" t="s">
        <v>82</v>
      </c>
      <c r="AV462" s="13" t="s">
        <v>82</v>
      </c>
      <c r="AW462" s="13" t="s">
        <v>35</v>
      </c>
      <c r="AX462" s="13" t="s">
        <v>73</v>
      </c>
      <c r="AY462" s="243" t="s">
        <v>198</v>
      </c>
    </row>
    <row r="463" s="13" customFormat="1">
      <c r="A463" s="13"/>
      <c r="B463" s="232"/>
      <c r="C463" s="233"/>
      <c r="D463" s="234" t="s">
        <v>218</v>
      </c>
      <c r="E463" s="235" t="s">
        <v>19</v>
      </c>
      <c r="F463" s="236" t="s">
        <v>733</v>
      </c>
      <c r="G463" s="233"/>
      <c r="H463" s="237">
        <v>15.9</v>
      </c>
      <c r="I463" s="238"/>
      <c r="J463" s="233"/>
      <c r="K463" s="233"/>
      <c r="L463" s="239"/>
      <c r="M463" s="240"/>
      <c r="N463" s="241"/>
      <c r="O463" s="241"/>
      <c r="P463" s="241"/>
      <c r="Q463" s="241"/>
      <c r="R463" s="241"/>
      <c r="S463" s="241"/>
      <c r="T463" s="242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T463" s="243" t="s">
        <v>218</v>
      </c>
      <c r="AU463" s="243" t="s">
        <v>82</v>
      </c>
      <c r="AV463" s="13" t="s">
        <v>82</v>
      </c>
      <c r="AW463" s="13" t="s">
        <v>35</v>
      </c>
      <c r="AX463" s="13" t="s">
        <v>73</v>
      </c>
      <c r="AY463" s="243" t="s">
        <v>198</v>
      </c>
    </row>
    <row r="464" s="13" customFormat="1">
      <c r="A464" s="13"/>
      <c r="B464" s="232"/>
      <c r="C464" s="233"/>
      <c r="D464" s="234" t="s">
        <v>218</v>
      </c>
      <c r="E464" s="235" t="s">
        <v>19</v>
      </c>
      <c r="F464" s="236" t="s">
        <v>734</v>
      </c>
      <c r="G464" s="233"/>
      <c r="H464" s="237">
        <v>15.9</v>
      </c>
      <c r="I464" s="238"/>
      <c r="J464" s="233"/>
      <c r="K464" s="233"/>
      <c r="L464" s="239"/>
      <c r="M464" s="240"/>
      <c r="N464" s="241"/>
      <c r="O464" s="241"/>
      <c r="P464" s="241"/>
      <c r="Q464" s="241"/>
      <c r="R464" s="241"/>
      <c r="S464" s="241"/>
      <c r="T464" s="242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T464" s="243" t="s">
        <v>218</v>
      </c>
      <c r="AU464" s="243" t="s">
        <v>82</v>
      </c>
      <c r="AV464" s="13" t="s">
        <v>82</v>
      </c>
      <c r="AW464" s="13" t="s">
        <v>35</v>
      </c>
      <c r="AX464" s="13" t="s">
        <v>73</v>
      </c>
      <c r="AY464" s="243" t="s">
        <v>198</v>
      </c>
    </row>
    <row r="465" s="13" customFormat="1">
      <c r="A465" s="13"/>
      <c r="B465" s="232"/>
      <c r="C465" s="233"/>
      <c r="D465" s="234" t="s">
        <v>218</v>
      </c>
      <c r="E465" s="235" t="s">
        <v>19</v>
      </c>
      <c r="F465" s="236" t="s">
        <v>735</v>
      </c>
      <c r="G465" s="233"/>
      <c r="H465" s="237">
        <v>15.9</v>
      </c>
      <c r="I465" s="238"/>
      <c r="J465" s="233"/>
      <c r="K465" s="233"/>
      <c r="L465" s="239"/>
      <c r="M465" s="240"/>
      <c r="N465" s="241"/>
      <c r="O465" s="241"/>
      <c r="P465" s="241"/>
      <c r="Q465" s="241"/>
      <c r="R465" s="241"/>
      <c r="S465" s="241"/>
      <c r="T465" s="242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T465" s="243" t="s">
        <v>218</v>
      </c>
      <c r="AU465" s="243" t="s">
        <v>82</v>
      </c>
      <c r="AV465" s="13" t="s">
        <v>82</v>
      </c>
      <c r="AW465" s="13" t="s">
        <v>35</v>
      </c>
      <c r="AX465" s="13" t="s">
        <v>73</v>
      </c>
      <c r="AY465" s="243" t="s">
        <v>198</v>
      </c>
    </row>
    <row r="466" s="13" customFormat="1">
      <c r="A466" s="13"/>
      <c r="B466" s="232"/>
      <c r="C466" s="233"/>
      <c r="D466" s="234" t="s">
        <v>218</v>
      </c>
      <c r="E466" s="235" t="s">
        <v>19</v>
      </c>
      <c r="F466" s="236" t="s">
        <v>736</v>
      </c>
      <c r="G466" s="233"/>
      <c r="H466" s="237">
        <v>15.9</v>
      </c>
      <c r="I466" s="238"/>
      <c r="J466" s="233"/>
      <c r="K466" s="233"/>
      <c r="L466" s="239"/>
      <c r="M466" s="240"/>
      <c r="N466" s="241"/>
      <c r="O466" s="241"/>
      <c r="P466" s="241"/>
      <c r="Q466" s="241"/>
      <c r="R466" s="241"/>
      <c r="S466" s="241"/>
      <c r="T466" s="242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T466" s="243" t="s">
        <v>218</v>
      </c>
      <c r="AU466" s="243" t="s">
        <v>82</v>
      </c>
      <c r="AV466" s="13" t="s">
        <v>82</v>
      </c>
      <c r="AW466" s="13" t="s">
        <v>35</v>
      </c>
      <c r="AX466" s="13" t="s">
        <v>73</v>
      </c>
      <c r="AY466" s="243" t="s">
        <v>198</v>
      </c>
    </row>
    <row r="467" s="13" customFormat="1">
      <c r="A467" s="13"/>
      <c r="B467" s="232"/>
      <c r="C467" s="233"/>
      <c r="D467" s="234" t="s">
        <v>218</v>
      </c>
      <c r="E467" s="235" t="s">
        <v>19</v>
      </c>
      <c r="F467" s="236" t="s">
        <v>737</v>
      </c>
      <c r="G467" s="233"/>
      <c r="H467" s="237">
        <v>15.9</v>
      </c>
      <c r="I467" s="238"/>
      <c r="J467" s="233"/>
      <c r="K467" s="233"/>
      <c r="L467" s="239"/>
      <c r="M467" s="240"/>
      <c r="N467" s="241"/>
      <c r="O467" s="241"/>
      <c r="P467" s="241"/>
      <c r="Q467" s="241"/>
      <c r="R467" s="241"/>
      <c r="S467" s="241"/>
      <c r="T467" s="242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243" t="s">
        <v>218</v>
      </c>
      <c r="AU467" s="243" t="s">
        <v>82</v>
      </c>
      <c r="AV467" s="13" t="s">
        <v>82</v>
      </c>
      <c r="AW467" s="13" t="s">
        <v>35</v>
      </c>
      <c r="AX467" s="13" t="s">
        <v>73</v>
      </c>
      <c r="AY467" s="243" t="s">
        <v>198</v>
      </c>
    </row>
    <row r="468" s="13" customFormat="1">
      <c r="A468" s="13"/>
      <c r="B468" s="232"/>
      <c r="C468" s="233"/>
      <c r="D468" s="234" t="s">
        <v>218</v>
      </c>
      <c r="E468" s="235" t="s">
        <v>19</v>
      </c>
      <c r="F468" s="236" t="s">
        <v>738</v>
      </c>
      <c r="G468" s="233"/>
      <c r="H468" s="237">
        <v>15.9</v>
      </c>
      <c r="I468" s="238"/>
      <c r="J468" s="233"/>
      <c r="K468" s="233"/>
      <c r="L468" s="239"/>
      <c r="M468" s="240"/>
      <c r="N468" s="241"/>
      <c r="O468" s="241"/>
      <c r="P468" s="241"/>
      <c r="Q468" s="241"/>
      <c r="R468" s="241"/>
      <c r="S468" s="241"/>
      <c r="T468" s="242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T468" s="243" t="s">
        <v>218</v>
      </c>
      <c r="AU468" s="243" t="s">
        <v>82</v>
      </c>
      <c r="AV468" s="13" t="s">
        <v>82</v>
      </c>
      <c r="AW468" s="13" t="s">
        <v>35</v>
      </c>
      <c r="AX468" s="13" t="s">
        <v>73</v>
      </c>
      <c r="AY468" s="243" t="s">
        <v>198</v>
      </c>
    </row>
    <row r="469" s="13" customFormat="1">
      <c r="A469" s="13"/>
      <c r="B469" s="232"/>
      <c r="C469" s="233"/>
      <c r="D469" s="234" t="s">
        <v>218</v>
      </c>
      <c r="E469" s="235" t="s">
        <v>19</v>
      </c>
      <c r="F469" s="236" t="s">
        <v>739</v>
      </c>
      <c r="G469" s="233"/>
      <c r="H469" s="237">
        <v>15.9</v>
      </c>
      <c r="I469" s="238"/>
      <c r="J469" s="233"/>
      <c r="K469" s="233"/>
      <c r="L469" s="239"/>
      <c r="M469" s="240"/>
      <c r="N469" s="241"/>
      <c r="O469" s="241"/>
      <c r="P469" s="241"/>
      <c r="Q469" s="241"/>
      <c r="R469" s="241"/>
      <c r="S469" s="241"/>
      <c r="T469" s="242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T469" s="243" t="s">
        <v>218</v>
      </c>
      <c r="AU469" s="243" t="s">
        <v>82</v>
      </c>
      <c r="AV469" s="13" t="s">
        <v>82</v>
      </c>
      <c r="AW469" s="13" t="s">
        <v>35</v>
      </c>
      <c r="AX469" s="13" t="s">
        <v>73</v>
      </c>
      <c r="AY469" s="243" t="s">
        <v>198</v>
      </c>
    </row>
    <row r="470" s="14" customFormat="1">
      <c r="A470" s="14"/>
      <c r="B470" s="244"/>
      <c r="C470" s="245"/>
      <c r="D470" s="234" t="s">
        <v>218</v>
      </c>
      <c r="E470" s="246" t="s">
        <v>19</v>
      </c>
      <c r="F470" s="247" t="s">
        <v>233</v>
      </c>
      <c r="G470" s="245"/>
      <c r="H470" s="248">
        <v>397.49999999999983</v>
      </c>
      <c r="I470" s="249"/>
      <c r="J470" s="245"/>
      <c r="K470" s="245"/>
      <c r="L470" s="250"/>
      <c r="M470" s="251"/>
      <c r="N470" s="252"/>
      <c r="O470" s="252"/>
      <c r="P470" s="252"/>
      <c r="Q470" s="252"/>
      <c r="R470" s="252"/>
      <c r="S470" s="252"/>
      <c r="T470" s="253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T470" s="254" t="s">
        <v>218</v>
      </c>
      <c r="AU470" s="254" t="s">
        <v>82</v>
      </c>
      <c r="AV470" s="14" t="s">
        <v>205</v>
      </c>
      <c r="AW470" s="14" t="s">
        <v>35</v>
      </c>
      <c r="AX470" s="14" t="s">
        <v>80</v>
      </c>
      <c r="AY470" s="254" t="s">
        <v>198</v>
      </c>
    </row>
    <row r="471" s="2" customFormat="1" ht="49.05" customHeight="1">
      <c r="A471" s="40"/>
      <c r="B471" s="41"/>
      <c r="C471" s="214" t="s">
        <v>740</v>
      </c>
      <c r="D471" s="214" t="s">
        <v>200</v>
      </c>
      <c r="E471" s="215" t="s">
        <v>741</v>
      </c>
      <c r="F471" s="216" t="s">
        <v>742</v>
      </c>
      <c r="G471" s="217" t="s">
        <v>227</v>
      </c>
      <c r="H471" s="218">
        <v>6.1200000000000001</v>
      </c>
      <c r="I471" s="219"/>
      <c r="J471" s="220">
        <f>ROUND(I471*H471,2)</f>
        <v>0</v>
      </c>
      <c r="K471" s="216" t="s">
        <v>204</v>
      </c>
      <c r="L471" s="46"/>
      <c r="M471" s="221" t="s">
        <v>19</v>
      </c>
      <c r="N471" s="222" t="s">
        <v>44</v>
      </c>
      <c r="O471" s="86"/>
      <c r="P471" s="223">
        <f>O471*H471</f>
        <v>0</v>
      </c>
      <c r="Q471" s="223">
        <v>2.5020099999999998</v>
      </c>
      <c r="R471" s="223">
        <f>Q471*H471</f>
        <v>15.312301199999999</v>
      </c>
      <c r="S471" s="223">
        <v>0</v>
      </c>
      <c r="T471" s="224">
        <f>S471*H471</f>
        <v>0</v>
      </c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R471" s="225" t="s">
        <v>205</v>
      </c>
      <c r="AT471" s="225" t="s">
        <v>200</v>
      </c>
      <c r="AU471" s="225" t="s">
        <v>82</v>
      </c>
      <c r="AY471" s="19" t="s">
        <v>198</v>
      </c>
      <c r="BE471" s="226">
        <f>IF(N471="základní",J471,0)</f>
        <v>0</v>
      </c>
      <c r="BF471" s="226">
        <f>IF(N471="snížená",J471,0)</f>
        <v>0</v>
      </c>
      <c r="BG471" s="226">
        <f>IF(N471="zákl. přenesená",J471,0)</f>
        <v>0</v>
      </c>
      <c r="BH471" s="226">
        <f>IF(N471="sníž. přenesená",J471,0)</f>
        <v>0</v>
      </c>
      <c r="BI471" s="226">
        <f>IF(N471="nulová",J471,0)</f>
        <v>0</v>
      </c>
      <c r="BJ471" s="19" t="s">
        <v>80</v>
      </c>
      <c r="BK471" s="226">
        <f>ROUND(I471*H471,2)</f>
        <v>0</v>
      </c>
      <c r="BL471" s="19" t="s">
        <v>205</v>
      </c>
      <c r="BM471" s="225" t="s">
        <v>743</v>
      </c>
    </row>
    <row r="472" s="2" customFormat="1">
      <c r="A472" s="40"/>
      <c r="B472" s="41"/>
      <c r="C472" s="42"/>
      <c r="D472" s="227" t="s">
        <v>207</v>
      </c>
      <c r="E472" s="42"/>
      <c r="F472" s="228" t="s">
        <v>744</v>
      </c>
      <c r="G472" s="42"/>
      <c r="H472" s="42"/>
      <c r="I472" s="229"/>
      <c r="J472" s="42"/>
      <c r="K472" s="42"/>
      <c r="L472" s="46"/>
      <c r="M472" s="230"/>
      <c r="N472" s="231"/>
      <c r="O472" s="86"/>
      <c r="P472" s="86"/>
      <c r="Q472" s="86"/>
      <c r="R472" s="86"/>
      <c r="S472" s="86"/>
      <c r="T472" s="87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T472" s="19" t="s">
        <v>207</v>
      </c>
      <c r="AU472" s="19" t="s">
        <v>82</v>
      </c>
    </row>
    <row r="473" s="13" customFormat="1">
      <c r="A473" s="13"/>
      <c r="B473" s="232"/>
      <c r="C473" s="233"/>
      <c r="D473" s="234" t="s">
        <v>218</v>
      </c>
      <c r="E473" s="235" t="s">
        <v>19</v>
      </c>
      <c r="F473" s="236" t="s">
        <v>745</v>
      </c>
      <c r="G473" s="233"/>
      <c r="H473" s="237">
        <v>2.04</v>
      </c>
      <c r="I473" s="238"/>
      <c r="J473" s="233"/>
      <c r="K473" s="233"/>
      <c r="L473" s="239"/>
      <c r="M473" s="240"/>
      <c r="N473" s="241"/>
      <c r="O473" s="241"/>
      <c r="P473" s="241"/>
      <c r="Q473" s="241"/>
      <c r="R473" s="241"/>
      <c r="S473" s="241"/>
      <c r="T473" s="242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T473" s="243" t="s">
        <v>218</v>
      </c>
      <c r="AU473" s="243" t="s">
        <v>82</v>
      </c>
      <c r="AV473" s="13" t="s">
        <v>82</v>
      </c>
      <c r="AW473" s="13" t="s">
        <v>35</v>
      </c>
      <c r="AX473" s="13" t="s">
        <v>73</v>
      </c>
      <c r="AY473" s="243" t="s">
        <v>198</v>
      </c>
    </row>
    <row r="474" s="13" customFormat="1">
      <c r="A474" s="13"/>
      <c r="B474" s="232"/>
      <c r="C474" s="233"/>
      <c r="D474" s="234" t="s">
        <v>218</v>
      </c>
      <c r="E474" s="235" t="s">
        <v>19</v>
      </c>
      <c r="F474" s="236" t="s">
        <v>746</v>
      </c>
      <c r="G474" s="233"/>
      <c r="H474" s="237">
        <v>2.04</v>
      </c>
      <c r="I474" s="238"/>
      <c r="J474" s="233"/>
      <c r="K474" s="233"/>
      <c r="L474" s="239"/>
      <c r="M474" s="240"/>
      <c r="N474" s="241"/>
      <c r="O474" s="241"/>
      <c r="P474" s="241"/>
      <c r="Q474" s="241"/>
      <c r="R474" s="241"/>
      <c r="S474" s="241"/>
      <c r="T474" s="242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T474" s="243" t="s">
        <v>218</v>
      </c>
      <c r="AU474" s="243" t="s">
        <v>82</v>
      </c>
      <c r="AV474" s="13" t="s">
        <v>82</v>
      </c>
      <c r="AW474" s="13" t="s">
        <v>35</v>
      </c>
      <c r="AX474" s="13" t="s">
        <v>73</v>
      </c>
      <c r="AY474" s="243" t="s">
        <v>198</v>
      </c>
    </row>
    <row r="475" s="13" customFormat="1">
      <c r="A475" s="13"/>
      <c r="B475" s="232"/>
      <c r="C475" s="233"/>
      <c r="D475" s="234" t="s">
        <v>218</v>
      </c>
      <c r="E475" s="235" t="s">
        <v>19</v>
      </c>
      <c r="F475" s="236" t="s">
        <v>747</v>
      </c>
      <c r="G475" s="233"/>
      <c r="H475" s="237">
        <v>2.04</v>
      </c>
      <c r="I475" s="238"/>
      <c r="J475" s="233"/>
      <c r="K475" s="233"/>
      <c r="L475" s="239"/>
      <c r="M475" s="240"/>
      <c r="N475" s="241"/>
      <c r="O475" s="241"/>
      <c r="P475" s="241"/>
      <c r="Q475" s="241"/>
      <c r="R475" s="241"/>
      <c r="S475" s="241"/>
      <c r="T475" s="242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T475" s="243" t="s">
        <v>218</v>
      </c>
      <c r="AU475" s="243" t="s">
        <v>82</v>
      </c>
      <c r="AV475" s="13" t="s">
        <v>82</v>
      </c>
      <c r="AW475" s="13" t="s">
        <v>35</v>
      </c>
      <c r="AX475" s="13" t="s">
        <v>73</v>
      </c>
      <c r="AY475" s="243" t="s">
        <v>198</v>
      </c>
    </row>
    <row r="476" s="15" customFormat="1">
      <c r="A476" s="15"/>
      <c r="B476" s="265"/>
      <c r="C476" s="266"/>
      <c r="D476" s="234" t="s">
        <v>218</v>
      </c>
      <c r="E476" s="267" t="s">
        <v>19</v>
      </c>
      <c r="F476" s="268" t="s">
        <v>748</v>
      </c>
      <c r="G476" s="266"/>
      <c r="H476" s="267" t="s">
        <v>19</v>
      </c>
      <c r="I476" s="269"/>
      <c r="J476" s="266"/>
      <c r="K476" s="266"/>
      <c r="L476" s="270"/>
      <c r="M476" s="271"/>
      <c r="N476" s="272"/>
      <c r="O476" s="272"/>
      <c r="P476" s="272"/>
      <c r="Q476" s="272"/>
      <c r="R476" s="272"/>
      <c r="S476" s="272"/>
      <c r="T476" s="273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T476" s="274" t="s">
        <v>218</v>
      </c>
      <c r="AU476" s="274" t="s">
        <v>82</v>
      </c>
      <c r="AV476" s="15" t="s">
        <v>80</v>
      </c>
      <c r="AW476" s="15" t="s">
        <v>35</v>
      </c>
      <c r="AX476" s="15" t="s">
        <v>73</v>
      </c>
      <c r="AY476" s="274" t="s">
        <v>198</v>
      </c>
    </row>
    <row r="477" s="14" customFormat="1">
      <c r="A477" s="14"/>
      <c r="B477" s="244"/>
      <c r="C477" s="245"/>
      <c r="D477" s="234" t="s">
        <v>218</v>
      </c>
      <c r="E477" s="246" t="s">
        <v>19</v>
      </c>
      <c r="F477" s="247" t="s">
        <v>233</v>
      </c>
      <c r="G477" s="245"/>
      <c r="H477" s="248">
        <v>6.1200000000000001</v>
      </c>
      <c r="I477" s="249"/>
      <c r="J477" s="245"/>
      <c r="K477" s="245"/>
      <c r="L477" s="250"/>
      <c r="M477" s="251"/>
      <c r="N477" s="252"/>
      <c r="O477" s="252"/>
      <c r="P477" s="252"/>
      <c r="Q477" s="252"/>
      <c r="R477" s="252"/>
      <c r="S477" s="252"/>
      <c r="T477" s="253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T477" s="254" t="s">
        <v>218</v>
      </c>
      <c r="AU477" s="254" t="s">
        <v>82</v>
      </c>
      <c r="AV477" s="14" t="s">
        <v>205</v>
      </c>
      <c r="AW477" s="14" t="s">
        <v>35</v>
      </c>
      <c r="AX477" s="14" t="s">
        <v>80</v>
      </c>
      <c r="AY477" s="254" t="s">
        <v>198</v>
      </c>
    </row>
    <row r="478" s="2" customFormat="1" ht="37.8" customHeight="1">
      <c r="A478" s="40"/>
      <c r="B478" s="41"/>
      <c r="C478" s="214" t="s">
        <v>749</v>
      </c>
      <c r="D478" s="214" t="s">
        <v>200</v>
      </c>
      <c r="E478" s="215" t="s">
        <v>750</v>
      </c>
      <c r="F478" s="216" t="s">
        <v>751</v>
      </c>
      <c r="G478" s="217" t="s">
        <v>203</v>
      </c>
      <c r="H478" s="218">
        <v>42.689999999999998</v>
      </c>
      <c r="I478" s="219"/>
      <c r="J478" s="220">
        <f>ROUND(I478*H478,2)</f>
        <v>0</v>
      </c>
      <c r="K478" s="216" t="s">
        <v>204</v>
      </c>
      <c r="L478" s="46"/>
      <c r="M478" s="221" t="s">
        <v>19</v>
      </c>
      <c r="N478" s="222" t="s">
        <v>44</v>
      </c>
      <c r="O478" s="86"/>
      <c r="P478" s="223">
        <f>O478*H478</f>
        <v>0</v>
      </c>
      <c r="Q478" s="223">
        <v>0.0053261999999999997</v>
      </c>
      <c r="R478" s="223">
        <f>Q478*H478</f>
        <v>0.22737547799999996</v>
      </c>
      <c r="S478" s="223">
        <v>0</v>
      </c>
      <c r="T478" s="224">
        <f>S478*H478</f>
        <v>0</v>
      </c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R478" s="225" t="s">
        <v>205</v>
      </c>
      <c r="AT478" s="225" t="s">
        <v>200</v>
      </c>
      <c r="AU478" s="225" t="s">
        <v>82</v>
      </c>
      <c r="AY478" s="19" t="s">
        <v>198</v>
      </c>
      <c r="BE478" s="226">
        <f>IF(N478="základní",J478,0)</f>
        <v>0</v>
      </c>
      <c r="BF478" s="226">
        <f>IF(N478="snížená",J478,0)</f>
        <v>0</v>
      </c>
      <c r="BG478" s="226">
        <f>IF(N478="zákl. přenesená",J478,0)</f>
        <v>0</v>
      </c>
      <c r="BH478" s="226">
        <f>IF(N478="sníž. přenesená",J478,0)</f>
        <v>0</v>
      </c>
      <c r="BI478" s="226">
        <f>IF(N478="nulová",J478,0)</f>
        <v>0</v>
      </c>
      <c r="BJ478" s="19" t="s">
        <v>80</v>
      </c>
      <c r="BK478" s="226">
        <f>ROUND(I478*H478,2)</f>
        <v>0</v>
      </c>
      <c r="BL478" s="19" t="s">
        <v>205</v>
      </c>
      <c r="BM478" s="225" t="s">
        <v>752</v>
      </c>
    </row>
    <row r="479" s="2" customFormat="1">
      <c r="A479" s="40"/>
      <c r="B479" s="41"/>
      <c r="C479" s="42"/>
      <c r="D479" s="227" t="s">
        <v>207</v>
      </c>
      <c r="E479" s="42"/>
      <c r="F479" s="228" t="s">
        <v>753</v>
      </c>
      <c r="G479" s="42"/>
      <c r="H479" s="42"/>
      <c r="I479" s="229"/>
      <c r="J479" s="42"/>
      <c r="K479" s="42"/>
      <c r="L479" s="46"/>
      <c r="M479" s="230"/>
      <c r="N479" s="231"/>
      <c r="O479" s="86"/>
      <c r="P479" s="86"/>
      <c r="Q479" s="86"/>
      <c r="R479" s="86"/>
      <c r="S479" s="86"/>
      <c r="T479" s="87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T479" s="19" t="s">
        <v>207</v>
      </c>
      <c r="AU479" s="19" t="s">
        <v>82</v>
      </c>
    </row>
    <row r="480" s="13" customFormat="1">
      <c r="A480" s="13"/>
      <c r="B480" s="232"/>
      <c r="C480" s="233"/>
      <c r="D480" s="234" t="s">
        <v>218</v>
      </c>
      <c r="E480" s="235" t="s">
        <v>19</v>
      </c>
      <c r="F480" s="236" t="s">
        <v>754</v>
      </c>
      <c r="G480" s="233"/>
      <c r="H480" s="237">
        <v>14.23</v>
      </c>
      <c r="I480" s="238"/>
      <c r="J480" s="233"/>
      <c r="K480" s="233"/>
      <c r="L480" s="239"/>
      <c r="M480" s="240"/>
      <c r="N480" s="241"/>
      <c r="O480" s="241"/>
      <c r="P480" s="241"/>
      <c r="Q480" s="241"/>
      <c r="R480" s="241"/>
      <c r="S480" s="241"/>
      <c r="T480" s="242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T480" s="243" t="s">
        <v>218</v>
      </c>
      <c r="AU480" s="243" t="s">
        <v>82</v>
      </c>
      <c r="AV480" s="13" t="s">
        <v>82</v>
      </c>
      <c r="AW480" s="13" t="s">
        <v>35</v>
      </c>
      <c r="AX480" s="13" t="s">
        <v>73</v>
      </c>
      <c r="AY480" s="243" t="s">
        <v>198</v>
      </c>
    </row>
    <row r="481" s="13" customFormat="1">
      <c r="A481" s="13"/>
      <c r="B481" s="232"/>
      <c r="C481" s="233"/>
      <c r="D481" s="234" t="s">
        <v>218</v>
      </c>
      <c r="E481" s="235" t="s">
        <v>19</v>
      </c>
      <c r="F481" s="236" t="s">
        <v>755</v>
      </c>
      <c r="G481" s="233"/>
      <c r="H481" s="237">
        <v>14.23</v>
      </c>
      <c r="I481" s="238"/>
      <c r="J481" s="233"/>
      <c r="K481" s="233"/>
      <c r="L481" s="239"/>
      <c r="M481" s="240"/>
      <c r="N481" s="241"/>
      <c r="O481" s="241"/>
      <c r="P481" s="241"/>
      <c r="Q481" s="241"/>
      <c r="R481" s="241"/>
      <c r="S481" s="241"/>
      <c r="T481" s="242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T481" s="243" t="s">
        <v>218</v>
      </c>
      <c r="AU481" s="243" t="s">
        <v>82</v>
      </c>
      <c r="AV481" s="13" t="s">
        <v>82</v>
      </c>
      <c r="AW481" s="13" t="s">
        <v>35</v>
      </c>
      <c r="AX481" s="13" t="s">
        <v>73</v>
      </c>
      <c r="AY481" s="243" t="s">
        <v>198</v>
      </c>
    </row>
    <row r="482" s="13" customFormat="1">
      <c r="A482" s="13"/>
      <c r="B482" s="232"/>
      <c r="C482" s="233"/>
      <c r="D482" s="234" t="s">
        <v>218</v>
      </c>
      <c r="E482" s="235" t="s">
        <v>19</v>
      </c>
      <c r="F482" s="236" t="s">
        <v>756</v>
      </c>
      <c r="G482" s="233"/>
      <c r="H482" s="237">
        <v>14.23</v>
      </c>
      <c r="I482" s="238"/>
      <c r="J482" s="233"/>
      <c r="K482" s="233"/>
      <c r="L482" s="239"/>
      <c r="M482" s="240"/>
      <c r="N482" s="241"/>
      <c r="O482" s="241"/>
      <c r="P482" s="241"/>
      <c r="Q482" s="241"/>
      <c r="R482" s="241"/>
      <c r="S482" s="241"/>
      <c r="T482" s="242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T482" s="243" t="s">
        <v>218</v>
      </c>
      <c r="AU482" s="243" t="s">
        <v>82</v>
      </c>
      <c r="AV482" s="13" t="s">
        <v>82</v>
      </c>
      <c r="AW482" s="13" t="s">
        <v>35</v>
      </c>
      <c r="AX482" s="13" t="s">
        <v>73</v>
      </c>
      <c r="AY482" s="243" t="s">
        <v>198</v>
      </c>
    </row>
    <row r="483" s="14" customFormat="1">
      <c r="A483" s="14"/>
      <c r="B483" s="244"/>
      <c r="C483" s="245"/>
      <c r="D483" s="234" t="s">
        <v>218</v>
      </c>
      <c r="E483" s="246" t="s">
        <v>19</v>
      </c>
      <c r="F483" s="247" t="s">
        <v>233</v>
      </c>
      <c r="G483" s="245"/>
      <c r="H483" s="248">
        <v>42.689999999999998</v>
      </c>
      <c r="I483" s="249"/>
      <c r="J483" s="245"/>
      <c r="K483" s="245"/>
      <c r="L483" s="250"/>
      <c r="M483" s="251"/>
      <c r="N483" s="252"/>
      <c r="O483" s="252"/>
      <c r="P483" s="252"/>
      <c r="Q483" s="252"/>
      <c r="R483" s="252"/>
      <c r="S483" s="252"/>
      <c r="T483" s="253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T483" s="254" t="s">
        <v>218</v>
      </c>
      <c r="AU483" s="254" t="s">
        <v>82</v>
      </c>
      <c r="AV483" s="14" t="s">
        <v>205</v>
      </c>
      <c r="AW483" s="14" t="s">
        <v>35</v>
      </c>
      <c r="AX483" s="14" t="s">
        <v>80</v>
      </c>
      <c r="AY483" s="254" t="s">
        <v>198</v>
      </c>
    </row>
    <row r="484" s="2" customFormat="1" ht="37.8" customHeight="1">
      <c r="A484" s="40"/>
      <c r="B484" s="41"/>
      <c r="C484" s="214" t="s">
        <v>757</v>
      </c>
      <c r="D484" s="214" t="s">
        <v>200</v>
      </c>
      <c r="E484" s="215" t="s">
        <v>758</v>
      </c>
      <c r="F484" s="216" t="s">
        <v>759</v>
      </c>
      <c r="G484" s="217" t="s">
        <v>203</v>
      </c>
      <c r="H484" s="218">
        <v>42.689999999999998</v>
      </c>
      <c r="I484" s="219"/>
      <c r="J484" s="220">
        <f>ROUND(I484*H484,2)</f>
        <v>0</v>
      </c>
      <c r="K484" s="216" t="s">
        <v>204</v>
      </c>
      <c r="L484" s="46"/>
      <c r="M484" s="221" t="s">
        <v>19</v>
      </c>
      <c r="N484" s="222" t="s">
        <v>44</v>
      </c>
      <c r="O484" s="86"/>
      <c r="P484" s="223">
        <f>O484*H484</f>
        <v>0</v>
      </c>
      <c r="Q484" s="223">
        <v>0</v>
      </c>
      <c r="R484" s="223">
        <f>Q484*H484</f>
        <v>0</v>
      </c>
      <c r="S484" s="223">
        <v>0</v>
      </c>
      <c r="T484" s="224">
        <f>S484*H484</f>
        <v>0</v>
      </c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R484" s="225" t="s">
        <v>205</v>
      </c>
      <c r="AT484" s="225" t="s">
        <v>200</v>
      </c>
      <c r="AU484" s="225" t="s">
        <v>82</v>
      </c>
      <c r="AY484" s="19" t="s">
        <v>198</v>
      </c>
      <c r="BE484" s="226">
        <f>IF(N484="základní",J484,0)</f>
        <v>0</v>
      </c>
      <c r="BF484" s="226">
        <f>IF(N484="snížená",J484,0)</f>
        <v>0</v>
      </c>
      <c r="BG484" s="226">
        <f>IF(N484="zákl. přenesená",J484,0)</f>
        <v>0</v>
      </c>
      <c r="BH484" s="226">
        <f>IF(N484="sníž. přenesená",J484,0)</f>
        <v>0</v>
      </c>
      <c r="BI484" s="226">
        <f>IF(N484="nulová",J484,0)</f>
        <v>0</v>
      </c>
      <c r="BJ484" s="19" t="s">
        <v>80</v>
      </c>
      <c r="BK484" s="226">
        <f>ROUND(I484*H484,2)</f>
        <v>0</v>
      </c>
      <c r="BL484" s="19" t="s">
        <v>205</v>
      </c>
      <c r="BM484" s="225" t="s">
        <v>760</v>
      </c>
    </row>
    <row r="485" s="2" customFormat="1">
      <c r="A485" s="40"/>
      <c r="B485" s="41"/>
      <c r="C485" s="42"/>
      <c r="D485" s="227" t="s">
        <v>207</v>
      </c>
      <c r="E485" s="42"/>
      <c r="F485" s="228" t="s">
        <v>761</v>
      </c>
      <c r="G485" s="42"/>
      <c r="H485" s="42"/>
      <c r="I485" s="229"/>
      <c r="J485" s="42"/>
      <c r="K485" s="42"/>
      <c r="L485" s="46"/>
      <c r="M485" s="230"/>
      <c r="N485" s="231"/>
      <c r="O485" s="86"/>
      <c r="P485" s="86"/>
      <c r="Q485" s="86"/>
      <c r="R485" s="86"/>
      <c r="S485" s="86"/>
      <c r="T485" s="87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T485" s="19" t="s">
        <v>207</v>
      </c>
      <c r="AU485" s="19" t="s">
        <v>82</v>
      </c>
    </row>
    <row r="486" s="2" customFormat="1" ht="37.8" customHeight="1">
      <c r="A486" s="40"/>
      <c r="B486" s="41"/>
      <c r="C486" s="214" t="s">
        <v>762</v>
      </c>
      <c r="D486" s="214" t="s">
        <v>200</v>
      </c>
      <c r="E486" s="215" t="s">
        <v>763</v>
      </c>
      <c r="F486" s="216" t="s">
        <v>764</v>
      </c>
      <c r="G486" s="217" t="s">
        <v>203</v>
      </c>
      <c r="H486" s="218">
        <v>33.600000000000001</v>
      </c>
      <c r="I486" s="219"/>
      <c r="J486" s="220">
        <f>ROUND(I486*H486,2)</f>
        <v>0</v>
      </c>
      <c r="K486" s="216" t="s">
        <v>204</v>
      </c>
      <c r="L486" s="46"/>
      <c r="M486" s="221" t="s">
        <v>19</v>
      </c>
      <c r="N486" s="222" t="s">
        <v>44</v>
      </c>
      <c r="O486" s="86"/>
      <c r="P486" s="223">
        <f>O486*H486</f>
        <v>0</v>
      </c>
      <c r="Q486" s="223">
        <v>0.00080555999999999998</v>
      </c>
      <c r="R486" s="223">
        <f>Q486*H486</f>
        <v>0.027066816</v>
      </c>
      <c r="S486" s="223">
        <v>0</v>
      </c>
      <c r="T486" s="224">
        <f>S486*H486</f>
        <v>0</v>
      </c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R486" s="225" t="s">
        <v>205</v>
      </c>
      <c r="AT486" s="225" t="s">
        <v>200</v>
      </c>
      <c r="AU486" s="225" t="s">
        <v>82</v>
      </c>
      <c r="AY486" s="19" t="s">
        <v>198</v>
      </c>
      <c r="BE486" s="226">
        <f>IF(N486="základní",J486,0)</f>
        <v>0</v>
      </c>
      <c r="BF486" s="226">
        <f>IF(N486="snížená",J486,0)</f>
        <v>0</v>
      </c>
      <c r="BG486" s="226">
        <f>IF(N486="zákl. přenesená",J486,0)</f>
        <v>0</v>
      </c>
      <c r="BH486" s="226">
        <f>IF(N486="sníž. přenesená",J486,0)</f>
        <v>0</v>
      </c>
      <c r="BI486" s="226">
        <f>IF(N486="nulová",J486,0)</f>
        <v>0</v>
      </c>
      <c r="BJ486" s="19" t="s">
        <v>80</v>
      </c>
      <c r="BK486" s="226">
        <f>ROUND(I486*H486,2)</f>
        <v>0</v>
      </c>
      <c r="BL486" s="19" t="s">
        <v>205</v>
      </c>
      <c r="BM486" s="225" t="s">
        <v>765</v>
      </c>
    </row>
    <row r="487" s="2" customFormat="1">
      <c r="A487" s="40"/>
      <c r="B487" s="41"/>
      <c r="C487" s="42"/>
      <c r="D487" s="227" t="s">
        <v>207</v>
      </c>
      <c r="E487" s="42"/>
      <c r="F487" s="228" t="s">
        <v>766</v>
      </c>
      <c r="G487" s="42"/>
      <c r="H487" s="42"/>
      <c r="I487" s="229"/>
      <c r="J487" s="42"/>
      <c r="K487" s="42"/>
      <c r="L487" s="46"/>
      <c r="M487" s="230"/>
      <c r="N487" s="231"/>
      <c r="O487" s="86"/>
      <c r="P487" s="86"/>
      <c r="Q487" s="86"/>
      <c r="R487" s="86"/>
      <c r="S487" s="86"/>
      <c r="T487" s="87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T487" s="19" t="s">
        <v>207</v>
      </c>
      <c r="AU487" s="19" t="s">
        <v>82</v>
      </c>
    </row>
    <row r="488" s="13" customFormat="1">
      <c r="A488" s="13"/>
      <c r="B488" s="232"/>
      <c r="C488" s="233"/>
      <c r="D488" s="234" t="s">
        <v>218</v>
      </c>
      <c r="E488" s="235" t="s">
        <v>19</v>
      </c>
      <c r="F488" s="236" t="s">
        <v>767</v>
      </c>
      <c r="G488" s="233"/>
      <c r="H488" s="237">
        <v>11.199999999999999</v>
      </c>
      <c r="I488" s="238"/>
      <c r="J488" s="233"/>
      <c r="K488" s="233"/>
      <c r="L488" s="239"/>
      <c r="M488" s="240"/>
      <c r="N488" s="241"/>
      <c r="O488" s="241"/>
      <c r="P488" s="241"/>
      <c r="Q488" s="241"/>
      <c r="R488" s="241"/>
      <c r="S488" s="241"/>
      <c r="T488" s="242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T488" s="243" t="s">
        <v>218</v>
      </c>
      <c r="AU488" s="243" t="s">
        <v>82</v>
      </c>
      <c r="AV488" s="13" t="s">
        <v>82</v>
      </c>
      <c r="AW488" s="13" t="s">
        <v>35</v>
      </c>
      <c r="AX488" s="13" t="s">
        <v>73</v>
      </c>
      <c r="AY488" s="243" t="s">
        <v>198</v>
      </c>
    </row>
    <row r="489" s="13" customFormat="1">
      <c r="A489" s="13"/>
      <c r="B489" s="232"/>
      <c r="C489" s="233"/>
      <c r="D489" s="234" t="s">
        <v>218</v>
      </c>
      <c r="E489" s="235" t="s">
        <v>19</v>
      </c>
      <c r="F489" s="236" t="s">
        <v>768</v>
      </c>
      <c r="G489" s="233"/>
      <c r="H489" s="237">
        <v>11.199999999999999</v>
      </c>
      <c r="I489" s="238"/>
      <c r="J489" s="233"/>
      <c r="K489" s="233"/>
      <c r="L489" s="239"/>
      <c r="M489" s="240"/>
      <c r="N489" s="241"/>
      <c r="O489" s="241"/>
      <c r="P489" s="241"/>
      <c r="Q489" s="241"/>
      <c r="R489" s="241"/>
      <c r="S489" s="241"/>
      <c r="T489" s="242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T489" s="243" t="s">
        <v>218</v>
      </c>
      <c r="AU489" s="243" t="s">
        <v>82</v>
      </c>
      <c r="AV489" s="13" t="s">
        <v>82</v>
      </c>
      <c r="AW489" s="13" t="s">
        <v>35</v>
      </c>
      <c r="AX489" s="13" t="s">
        <v>73</v>
      </c>
      <c r="AY489" s="243" t="s">
        <v>198</v>
      </c>
    </row>
    <row r="490" s="13" customFormat="1">
      <c r="A490" s="13"/>
      <c r="B490" s="232"/>
      <c r="C490" s="233"/>
      <c r="D490" s="234" t="s">
        <v>218</v>
      </c>
      <c r="E490" s="235" t="s">
        <v>19</v>
      </c>
      <c r="F490" s="236" t="s">
        <v>769</v>
      </c>
      <c r="G490" s="233"/>
      <c r="H490" s="237">
        <v>11.199999999999999</v>
      </c>
      <c r="I490" s="238"/>
      <c r="J490" s="233"/>
      <c r="K490" s="233"/>
      <c r="L490" s="239"/>
      <c r="M490" s="240"/>
      <c r="N490" s="241"/>
      <c r="O490" s="241"/>
      <c r="P490" s="241"/>
      <c r="Q490" s="241"/>
      <c r="R490" s="241"/>
      <c r="S490" s="241"/>
      <c r="T490" s="242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T490" s="243" t="s">
        <v>218</v>
      </c>
      <c r="AU490" s="243" t="s">
        <v>82</v>
      </c>
      <c r="AV490" s="13" t="s">
        <v>82</v>
      </c>
      <c r="AW490" s="13" t="s">
        <v>35</v>
      </c>
      <c r="AX490" s="13" t="s">
        <v>73</v>
      </c>
      <c r="AY490" s="243" t="s">
        <v>198</v>
      </c>
    </row>
    <row r="491" s="14" customFormat="1">
      <c r="A491" s="14"/>
      <c r="B491" s="244"/>
      <c r="C491" s="245"/>
      <c r="D491" s="234" t="s">
        <v>218</v>
      </c>
      <c r="E491" s="246" t="s">
        <v>19</v>
      </c>
      <c r="F491" s="247" t="s">
        <v>233</v>
      </c>
      <c r="G491" s="245"/>
      <c r="H491" s="248">
        <v>33.600000000000001</v>
      </c>
      <c r="I491" s="249"/>
      <c r="J491" s="245"/>
      <c r="K491" s="245"/>
      <c r="L491" s="250"/>
      <c r="M491" s="251"/>
      <c r="N491" s="252"/>
      <c r="O491" s="252"/>
      <c r="P491" s="252"/>
      <c r="Q491" s="252"/>
      <c r="R491" s="252"/>
      <c r="S491" s="252"/>
      <c r="T491" s="253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T491" s="254" t="s">
        <v>218</v>
      </c>
      <c r="AU491" s="254" t="s">
        <v>82</v>
      </c>
      <c r="AV491" s="14" t="s">
        <v>205</v>
      </c>
      <c r="AW491" s="14" t="s">
        <v>35</v>
      </c>
      <c r="AX491" s="14" t="s">
        <v>80</v>
      </c>
      <c r="AY491" s="254" t="s">
        <v>198</v>
      </c>
    </row>
    <row r="492" s="2" customFormat="1" ht="37.8" customHeight="1">
      <c r="A492" s="40"/>
      <c r="B492" s="41"/>
      <c r="C492" s="214" t="s">
        <v>770</v>
      </c>
      <c r="D492" s="214" t="s">
        <v>200</v>
      </c>
      <c r="E492" s="215" t="s">
        <v>771</v>
      </c>
      <c r="F492" s="216" t="s">
        <v>772</v>
      </c>
      <c r="G492" s="217" t="s">
        <v>203</v>
      </c>
      <c r="H492" s="218">
        <v>33.600000000000001</v>
      </c>
      <c r="I492" s="219"/>
      <c r="J492" s="220">
        <f>ROUND(I492*H492,2)</f>
        <v>0</v>
      </c>
      <c r="K492" s="216" t="s">
        <v>204</v>
      </c>
      <c r="L492" s="46"/>
      <c r="M492" s="221" t="s">
        <v>19</v>
      </c>
      <c r="N492" s="222" t="s">
        <v>44</v>
      </c>
      <c r="O492" s="86"/>
      <c r="P492" s="223">
        <f>O492*H492</f>
        <v>0</v>
      </c>
      <c r="Q492" s="223">
        <v>0</v>
      </c>
      <c r="R492" s="223">
        <f>Q492*H492</f>
        <v>0</v>
      </c>
      <c r="S492" s="223">
        <v>0</v>
      </c>
      <c r="T492" s="224">
        <f>S492*H492</f>
        <v>0</v>
      </c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R492" s="225" t="s">
        <v>205</v>
      </c>
      <c r="AT492" s="225" t="s">
        <v>200</v>
      </c>
      <c r="AU492" s="225" t="s">
        <v>82</v>
      </c>
      <c r="AY492" s="19" t="s">
        <v>198</v>
      </c>
      <c r="BE492" s="226">
        <f>IF(N492="základní",J492,0)</f>
        <v>0</v>
      </c>
      <c r="BF492" s="226">
        <f>IF(N492="snížená",J492,0)</f>
        <v>0</v>
      </c>
      <c r="BG492" s="226">
        <f>IF(N492="zákl. přenesená",J492,0)</f>
        <v>0</v>
      </c>
      <c r="BH492" s="226">
        <f>IF(N492="sníž. přenesená",J492,0)</f>
        <v>0</v>
      </c>
      <c r="BI492" s="226">
        <f>IF(N492="nulová",J492,0)</f>
        <v>0</v>
      </c>
      <c r="BJ492" s="19" t="s">
        <v>80</v>
      </c>
      <c r="BK492" s="226">
        <f>ROUND(I492*H492,2)</f>
        <v>0</v>
      </c>
      <c r="BL492" s="19" t="s">
        <v>205</v>
      </c>
      <c r="BM492" s="225" t="s">
        <v>773</v>
      </c>
    </row>
    <row r="493" s="2" customFormat="1">
      <c r="A493" s="40"/>
      <c r="B493" s="41"/>
      <c r="C493" s="42"/>
      <c r="D493" s="227" t="s">
        <v>207</v>
      </c>
      <c r="E493" s="42"/>
      <c r="F493" s="228" t="s">
        <v>774</v>
      </c>
      <c r="G493" s="42"/>
      <c r="H493" s="42"/>
      <c r="I493" s="229"/>
      <c r="J493" s="42"/>
      <c r="K493" s="42"/>
      <c r="L493" s="46"/>
      <c r="M493" s="230"/>
      <c r="N493" s="231"/>
      <c r="O493" s="86"/>
      <c r="P493" s="86"/>
      <c r="Q493" s="86"/>
      <c r="R493" s="86"/>
      <c r="S493" s="86"/>
      <c r="T493" s="87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T493" s="19" t="s">
        <v>207</v>
      </c>
      <c r="AU493" s="19" t="s">
        <v>82</v>
      </c>
    </row>
    <row r="494" s="2" customFormat="1" ht="55.5" customHeight="1">
      <c r="A494" s="40"/>
      <c r="B494" s="41"/>
      <c r="C494" s="214" t="s">
        <v>775</v>
      </c>
      <c r="D494" s="214" t="s">
        <v>200</v>
      </c>
      <c r="E494" s="215" t="s">
        <v>776</v>
      </c>
      <c r="F494" s="216" t="s">
        <v>777</v>
      </c>
      <c r="G494" s="217" t="s">
        <v>227</v>
      </c>
      <c r="H494" s="218">
        <v>51.869999999999997</v>
      </c>
      <c r="I494" s="219"/>
      <c r="J494" s="220">
        <f>ROUND(I494*H494,2)</f>
        <v>0</v>
      </c>
      <c r="K494" s="216" t="s">
        <v>204</v>
      </c>
      <c r="L494" s="46"/>
      <c r="M494" s="221" t="s">
        <v>19</v>
      </c>
      <c r="N494" s="222" t="s">
        <v>44</v>
      </c>
      <c r="O494" s="86"/>
      <c r="P494" s="223">
        <f>O494*H494</f>
        <v>0</v>
      </c>
      <c r="Q494" s="223">
        <v>2.5019399999999998</v>
      </c>
      <c r="R494" s="223">
        <f>Q494*H494</f>
        <v>129.7756278</v>
      </c>
      <c r="S494" s="223">
        <v>0</v>
      </c>
      <c r="T494" s="224">
        <f>S494*H494</f>
        <v>0</v>
      </c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R494" s="225" t="s">
        <v>205</v>
      </c>
      <c r="AT494" s="225" t="s">
        <v>200</v>
      </c>
      <c r="AU494" s="225" t="s">
        <v>82</v>
      </c>
      <c r="AY494" s="19" t="s">
        <v>198</v>
      </c>
      <c r="BE494" s="226">
        <f>IF(N494="základní",J494,0)</f>
        <v>0</v>
      </c>
      <c r="BF494" s="226">
        <f>IF(N494="snížená",J494,0)</f>
        <v>0</v>
      </c>
      <c r="BG494" s="226">
        <f>IF(N494="zákl. přenesená",J494,0)</f>
        <v>0</v>
      </c>
      <c r="BH494" s="226">
        <f>IF(N494="sníž. přenesená",J494,0)</f>
        <v>0</v>
      </c>
      <c r="BI494" s="226">
        <f>IF(N494="nulová",J494,0)</f>
        <v>0</v>
      </c>
      <c r="BJ494" s="19" t="s">
        <v>80</v>
      </c>
      <c r="BK494" s="226">
        <f>ROUND(I494*H494,2)</f>
        <v>0</v>
      </c>
      <c r="BL494" s="19" t="s">
        <v>205</v>
      </c>
      <c r="BM494" s="225" t="s">
        <v>778</v>
      </c>
    </row>
    <row r="495" s="2" customFormat="1">
      <c r="A495" s="40"/>
      <c r="B495" s="41"/>
      <c r="C495" s="42"/>
      <c r="D495" s="227" t="s">
        <v>207</v>
      </c>
      <c r="E495" s="42"/>
      <c r="F495" s="228" t="s">
        <v>779</v>
      </c>
      <c r="G495" s="42"/>
      <c r="H495" s="42"/>
      <c r="I495" s="229"/>
      <c r="J495" s="42"/>
      <c r="K495" s="42"/>
      <c r="L495" s="46"/>
      <c r="M495" s="230"/>
      <c r="N495" s="231"/>
      <c r="O495" s="86"/>
      <c r="P495" s="86"/>
      <c r="Q495" s="86"/>
      <c r="R495" s="86"/>
      <c r="S495" s="86"/>
      <c r="T495" s="87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T495" s="19" t="s">
        <v>207</v>
      </c>
      <c r="AU495" s="19" t="s">
        <v>82</v>
      </c>
    </row>
    <row r="496" s="2" customFormat="1">
      <c r="A496" s="40"/>
      <c r="B496" s="41"/>
      <c r="C496" s="42"/>
      <c r="D496" s="234" t="s">
        <v>780</v>
      </c>
      <c r="E496" s="42"/>
      <c r="F496" s="275" t="s">
        <v>781</v>
      </c>
      <c r="G496" s="42"/>
      <c r="H496" s="42"/>
      <c r="I496" s="229"/>
      <c r="J496" s="42"/>
      <c r="K496" s="42"/>
      <c r="L496" s="46"/>
      <c r="M496" s="230"/>
      <c r="N496" s="231"/>
      <c r="O496" s="86"/>
      <c r="P496" s="86"/>
      <c r="Q496" s="86"/>
      <c r="R496" s="86"/>
      <c r="S496" s="86"/>
      <c r="T496" s="87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T496" s="19" t="s">
        <v>780</v>
      </c>
      <c r="AU496" s="19" t="s">
        <v>82</v>
      </c>
    </row>
    <row r="497" s="15" customFormat="1">
      <c r="A497" s="15"/>
      <c r="B497" s="265"/>
      <c r="C497" s="266"/>
      <c r="D497" s="234" t="s">
        <v>218</v>
      </c>
      <c r="E497" s="267" t="s">
        <v>19</v>
      </c>
      <c r="F497" s="268" t="s">
        <v>623</v>
      </c>
      <c r="G497" s="266"/>
      <c r="H497" s="267" t="s">
        <v>19</v>
      </c>
      <c r="I497" s="269"/>
      <c r="J497" s="266"/>
      <c r="K497" s="266"/>
      <c r="L497" s="270"/>
      <c r="M497" s="271"/>
      <c r="N497" s="272"/>
      <c r="O497" s="272"/>
      <c r="P497" s="272"/>
      <c r="Q497" s="272"/>
      <c r="R497" s="272"/>
      <c r="S497" s="272"/>
      <c r="T497" s="273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T497" s="274" t="s">
        <v>218</v>
      </c>
      <c r="AU497" s="274" t="s">
        <v>82</v>
      </c>
      <c r="AV497" s="15" t="s">
        <v>80</v>
      </c>
      <c r="AW497" s="15" t="s">
        <v>35</v>
      </c>
      <c r="AX497" s="15" t="s">
        <v>73</v>
      </c>
      <c r="AY497" s="274" t="s">
        <v>198</v>
      </c>
    </row>
    <row r="498" s="13" customFormat="1">
      <c r="A498" s="13"/>
      <c r="B498" s="232"/>
      <c r="C498" s="233"/>
      <c r="D498" s="234" t="s">
        <v>218</v>
      </c>
      <c r="E498" s="235" t="s">
        <v>19</v>
      </c>
      <c r="F498" s="236" t="s">
        <v>782</v>
      </c>
      <c r="G498" s="233"/>
      <c r="H498" s="237">
        <v>6.6559999999999997</v>
      </c>
      <c r="I498" s="238"/>
      <c r="J498" s="233"/>
      <c r="K498" s="233"/>
      <c r="L498" s="239"/>
      <c r="M498" s="240"/>
      <c r="N498" s="241"/>
      <c r="O498" s="241"/>
      <c r="P498" s="241"/>
      <c r="Q498" s="241"/>
      <c r="R498" s="241"/>
      <c r="S498" s="241"/>
      <c r="T498" s="242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T498" s="243" t="s">
        <v>218</v>
      </c>
      <c r="AU498" s="243" t="s">
        <v>82</v>
      </c>
      <c r="AV498" s="13" t="s">
        <v>82</v>
      </c>
      <c r="AW498" s="13" t="s">
        <v>35</v>
      </c>
      <c r="AX498" s="13" t="s">
        <v>73</v>
      </c>
      <c r="AY498" s="243" t="s">
        <v>198</v>
      </c>
    </row>
    <row r="499" s="13" customFormat="1">
      <c r="A499" s="13"/>
      <c r="B499" s="232"/>
      <c r="C499" s="233"/>
      <c r="D499" s="234" t="s">
        <v>218</v>
      </c>
      <c r="E499" s="235" t="s">
        <v>19</v>
      </c>
      <c r="F499" s="236" t="s">
        <v>783</v>
      </c>
      <c r="G499" s="233"/>
      <c r="H499" s="237">
        <v>4.8959999999999999</v>
      </c>
      <c r="I499" s="238"/>
      <c r="J499" s="233"/>
      <c r="K499" s="233"/>
      <c r="L499" s="239"/>
      <c r="M499" s="240"/>
      <c r="N499" s="241"/>
      <c r="O499" s="241"/>
      <c r="P499" s="241"/>
      <c r="Q499" s="241"/>
      <c r="R499" s="241"/>
      <c r="S499" s="241"/>
      <c r="T499" s="242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T499" s="243" t="s">
        <v>218</v>
      </c>
      <c r="AU499" s="243" t="s">
        <v>82</v>
      </c>
      <c r="AV499" s="13" t="s">
        <v>82</v>
      </c>
      <c r="AW499" s="13" t="s">
        <v>35</v>
      </c>
      <c r="AX499" s="13" t="s">
        <v>73</v>
      </c>
      <c r="AY499" s="243" t="s">
        <v>198</v>
      </c>
    </row>
    <row r="500" s="13" customFormat="1">
      <c r="A500" s="13"/>
      <c r="B500" s="232"/>
      <c r="C500" s="233"/>
      <c r="D500" s="234" t="s">
        <v>218</v>
      </c>
      <c r="E500" s="235" t="s">
        <v>19</v>
      </c>
      <c r="F500" s="236" t="s">
        <v>784</v>
      </c>
      <c r="G500" s="233"/>
      <c r="H500" s="237">
        <v>3.6600000000000001</v>
      </c>
      <c r="I500" s="238"/>
      <c r="J500" s="233"/>
      <c r="K500" s="233"/>
      <c r="L500" s="239"/>
      <c r="M500" s="240"/>
      <c r="N500" s="241"/>
      <c r="O500" s="241"/>
      <c r="P500" s="241"/>
      <c r="Q500" s="241"/>
      <c r="R500" s="241"/>
      <c r="S500" s="241"/>
      <c r="T500" s="242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T500" s="243" t="s">
        <v>218</v>
      </c>
      <c r="AU500" s="243" t="s">
        <v>82</v>
      </c>
      <c r="AV500" s="13" t="s">
        <v>82</v>
      </c>
      <c r="AW500" s="13" t="s">
        <v>35</v>
      </c>
      <c r="AX500" s="13" t="s">
        <v>73</v>
      </c>
      <c r="AY500" s="243" t="s">
        <v>198</v>
      </c>
    </row>
    <row r="501" s="15" customFormat="1">
      <c r="A501" s="15"/>
      <c r="B501" s="265"/>
      <c r="C501" s="266"/>
      <c r="D501" s="234" t="s">
        <v>218</v>
      </c>
      <c r="E501" s="267" t="s">
        <v>19</v>
      </c>
      <c r="F501" s="268" t="s">
        <v>615</v>
      </c>
      <c r="G501" s="266"/>
      <c r="H501" s="267" t="s">
        <v>19</v>
      </c>
      <c r="I501" s="269"/>
      <c r="J501" s="266"/>
      <c r="K501" s="266"/>
      <c r="L501" s="270"/>
      <c r="M501" s="271"/>
      <c r="N501" s="272"/>
      <c r="O501" s="272"/>
      <c r="P501" s="272"/>
      <c r="Q501" s="272"/>
      <c r="R501" s="272"/>
      <c r="S501" s="272"/>
      <c r="T501" s="273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T501" s="274" t="s">
        <v>218</v>
      </c>
      <c r="AU501" s="274" t="s">
        <v>82</v>
      </c>
      <c r="AV501" s="15" t="s">
        <v>80</v>
      </c>
      <c r="AW501" s="15" t="s">
        <v>35</v>
      </c>
      <c r="AX501" s="15" t="s">
        <v>73</v>
      </c>
      <c r="AY501" s="274" t="s">
        <v>198</v>
      </c>
    </row>
    <row r="502" s="13" customFormat="1">
      <c r="A502" s="13"/>
      <c r="B502" s="232"/>
      <c r="C502" s="233"/>
      <c r="D502" s="234" t="s">
        <v>218</v>
      </c>
      <c r="E502" s="235" t="s">
        <v>19</v>
      </c>
      <c r="F502" s="236" t="s">
        <v>785</v>
      </c>
      <c r="G502" s="233"/>
      <c r="H502" s="237">
        <v>5.9669999999999996</v>
      </c>
      <c r="I502" s="238"/>
      <c r="J502" s="233"/>
      <c r="K502" s="233"/>
      <c r="L502" s="239"/>
      <c r="M502" s="240"/>
      <c r="N502" s="241"/>
      <c r="O502" s="241"/>
      <c r="P502" s="241"/>
      <c r="Q502" s="241"/>
      <c r="R502" s="241"/>
      <c r="S502" s="241"/>
      <c r="T502" s="242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T502" s="243" t="s">
        <v>218</v>
      </c>
      <c r="AU502" s="243" t="s">
        <v>82</v>
      </c>
      <c r="AV502" s="13" t="s">
        <v>82</v>
      </c>
      <c r="AW502" s="13" t="s">
        <v>35</v>
      </c>
      <c r="AX502" s="13" t="s">
        <v>73</v>
      </c>
      <c r="AY502" s="243" t="s">
        <v>198</v>
      </c>
    </row>
    <row r="503" s="13" customFormat="1">
      <c r="A503" s="13"/>
      <c r="B503" s="232"/>
      <c r="C503" s="233"/>
      <c r="D503" s="234" t="s">
        <v>218</v>
      </c>
      <c r="E503" s="235" t="s">
        <v>19</v>
      </c>
      <c r="F503" s="236" t="s">
        <v>783</v>
      </c>
      <c r="G503" s="233"/>
      <c r="H503" s="237">
        <v>4.8959999999999999</v>
      </c>
      <c r="I503" s="238"/>
      <c r="J503" s="233"/>
      <c r="K503" s="233"/>
      <c r="L503" s="239"/>
      <c r="M503" s="240"/>
      <c r="N503" s="241"/>
      <c r="O503" s="241"/>
      <c r="P503" s="241"/>
      <c r="Q503" s="241"/>
      <c r="R503" s="241"/>
      <c r="S503" s="241"/>
      <c r="T503" s="242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T503" s="243" t="s">
        <v>218</v>
      </c>
      <c r="AU503" s="243" t="s">
        <v>82</v>
      </c>
      <c r="AV503" s="13" t="s">
        <v>82</v>
      </c>
      <c r="AW503" s="13" t="s">
        <v>35</v>
      </c>
      <c r="AX503" s="13" t="s">
        <v>73</v>
      </c>
      <c r="AY503" s="243" t="s">
        <v>198</v>
      </c>
    </row>
    <row r="504" s="13" customFormat="1">
      <c r="A504" s="13"/>
      <c r="B504" s="232"/>
      <c r="C504" s="233"/>
      <c r="D504" s="234" t="s">
        <v>218</v>
      </c>
      <c r="E504" s="235" t="s">
        <v>19</v>
      </c>
      <c r="F504" s="236" t="s">
        <v>786</v>
      </c>
      <c r="G504" s="233"/>
      <c r="H504" s="237">
        <v>3.569</v>
      </c>
      <c r="I504" s="238"/>
      <c r="J504" s="233"/>
      <c r="K504" s="233"/>
      <c r="L504" s="239"/>
      <c r="M504" s="240"/>
      <c r="N504" s="241"/>
      <c r="O504" s="241"/>
      <c r="P504" s="241"/>
      <c r="Q504" s="241"/>
      <c r="R504" s="241"/>
      <c r="S504" s="241"/>
      <c r="T504" s="242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T504" s="243" t="s">
        <v>218</v>
      </c>
      <c r="AU504" s="243" t="s">
        <v>82</v>
      </c>
      <c r="AV504" s="13" t="s">
        <v>82</v>
      </c>
      <c r="AW504" s="13" t="s">
        <v>35</v>
      </c>
      <c r="AX504" s="13" t="s">
        <v>73</v>
      </c>
      <c r="AY504" s="243" t="s">
        <v>198</v>
      </c>
    </row>
    <row r="505" s="15" customFormat="1">
      <c r="A505" s="15"/>
      <c r="B505" s="265"/>
      <c r="C505" s="266"/>
      <c r="D505" s="234" t="s">
        <v>218</v>
      </c>
      <c r="E505" s="267" t="s">
        <v>19</v>
      </c>
      <c r="F505" s="268" t="s">
        <v>617</v>
      </c>
      <c r="G505" s="266"/>
      <c r="H505" s="267" t="s">
        <v>19</v>
      </c>
      <c r="I505" s="269"/>
      <c r="J505" s="266"/>
      <c r="K505" s="266"/>
      <c r="L505" s="270"/>
      <c r="M505" s="271"/>
      <c r="N505" s="272"/>
      <c r="O505" s="272"/>
      <c r="P505" s="272"/>
      <c r="Q505" s="272"/>
      <c r="R505" s="272"/>
      <c r="S505" s="272"/>
      <c r="T505" s="273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T505" s="274" t="s">
        <v>218</v>
      </c>
      <c r="AU505" s="274" t="s">
        <v>82</v>
      </c>
      <c r="AV505" s="15" t="s">
        <v>80</v>
      </c>
      <c r="AW505" s="15" t="s">
        <v>35</v>
      </c>
      <c r="AX505" s="15" t="s">
        <v>73</v>
      </c>
      <c r="AY505" s="274" t="s">
        <v>198</v>
      </c>
    </row>
    <row r="506" s="13" customFormat="1">
      <c r="A506" s="13"/>
      <c r="B506" s="232"/>
      <c r="C506" s="233"/>
      <c r="D506" s="234" t="s">
        <v>218</v>
      </c>
      <c r="E506" s="235" t="s">
        <v>19</v>
      </c>
      <c r="F506" s="236" t="s">
        <v>787</v>
      </c>
      <c r="G506" s="233"/>
      <c r="H506" s="237">
        <v>8.9510000000000005</v>
      </c>
      <c r="I506" s="238"/>
      <c r="J506" s="233"/>
      <c r="K506" s="233"/>
      <c r="L506" s="239"/>
      <c r="M506" s="240"/>
      <c r="N506" s="241"/>
      <c r="O506" s="241"/>
      <c r="P506" s="241"/>
      <c r="Q506" s="241"/>
      <c r="R506" s="241"/>
      <c r="S506" s="241"/>
      <c r="T506" s="242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T506" s="243" t="s">
        <v>218</v>
      </c>
      <c r="AU506" s="243" t="s">
        <v>82</v>
      </c>
      <c r="AV506" s="13" t="s">
        <v>82</v>
      </c>
      <c r="AW506" s="13" t="s">
        <v>35</v>
      </c>
      <c r="AX506" s="13" t="s">
        <v>73</v>
      </c>
      <c r="AY506" s="243" t="s">
        <v>198</v>
      </c>
    </row>
    <row r="507" s="13" customFormat="1">
      <c r="A507" s="13"/>
      <c r="B507" s="232"/>
      <c r="C507" s="233"/>
      <c r="D507" s="234" t="s">
        <v>218</v>
      </c>
      <c r="E507" s="235" t="s">
        <v>19</v>
      </c>
      <c r="F507" s="236" t="s">
        <v>788</v>
      </c>
      <c r="G507" s="233"/>
      <c r="H507" s="237">
        <v>5.202</v>
      </c>
      <c r="I507" s="238"/>
      <c r="J507" s="233"/>
      <c r="K507" s="233"/>
      <c r="L507" s="239"/>
      <c r="M507" s="240"/>
      <c r="N507" s="241"/>
      <c r="O507" s="241"/>
      <c r="P507" s="241"/>
      <c r="Q507" s="241"/>
      <c r="R507" s="241"/>
      <c r="S507" s="241"/>
      <c r="T507" s="242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T507" s="243" t="s">
        <v>218</v>
      </c>
      <c r="AU507" s="243" t="s">
        <v>82</v>
      </c>
      <c r="AV507" s="13" t="s">
        <v>82</v>
      </c>
      <c r="AW507" s="13" t="s">
        <v>35</v>
      </c>
      <c r="AX507" s="13" t="s">
        <v>73</v>
      </c>
      <c r="AY507" s="243" t="s">
        <v>198</v>
      </c>
    </row>
    <row r="508" s="13" customFormat="1">
      <c r="A508" s="13"/>
      <c r="B508" s="232"/>
      <c r="C508" s="233"/>
      <c r="D508" s="234" t="s">
        <v>218</v>
      </c>
      <c r="E508" s="235" t="s">
        <v>19</v>
      </c>
      <c r="F508" s="236" t="s">
        <v>789</v>
      </c>
      <c r="G508" s="233"/>
      <c r="H508" s="237">
        <v>4.758</v>
      </c>
      <c r="I508" s="238"/>
      <c r="J508" s="233"/>
      <c r="K508" s="233"/>
      <c r="L508" s="239"/>
      <c r="M508" s="240"/>
      <c r="N508" s="241"/>
      <c r="O508" s="241"/>
      <c r="P508" s="241"/>
      <c r="Q508" s="241"/>
      <c r="R508" s="241"/>
      <c r="S508" s="241"/>
      <c r="T508" s="242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T508" s="243" t="s">
        <v>218</v>
      </c>
      <c r="AU508" s="243" t="s">
        <v>82</v>
      </c>
      <c r="AV508" s="13" t="s">
        <v>82</v>
      </c>
      <c r="AW508" s="13" t="s">
        <v>35</v>
      </c>
      <c r="AX508" s="13" t="s">
        <v>73</v>
      </c>
      <c r="AY508" s="243" t="s">
        <v>198</v>
      </c>
    </row>
    <row r="509" s="15" customFormat="1">
      <c r="A509" s="15"/>
      <c r="B509" s="265"/>
      <c r="C509" s="266"/>
      <c r="D509" s="234" t="s">
        <v>218</v>
      </c>
      <c r="E509" s="267" t="s">
        <v>19</v>
      </c>
      <c r="F509" s="268" t="s">
        <v>790</v>
      </c>
      <c r="G509" s="266"/>
      <c r="H509" s="267" t="s">
        <v>19</v>
      </c>
      <c r="I509" s="269"/>
      <c r="J509" s="266"/>
      <c r="K509" s="266"/>
      <c r="L509" s="270"/>
      <c r="M509" s="271"/>
      <c r="N509" s="272"/>
      <c r="O509" s="272"/>
      <c r="P509" s="272"/>
      <c r="Q509" s="272"/>
      <c r="R509" s="272"/>
      <c r="S509" s="272"/>
      <c r="T509" s="273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T509" s="274" t="s">
        <v>218</v>
      </c>
      <c r="AU509" s="274" t="s">
        <v>82</v>
      </c>
      <c r="AV509" s="15" t="s">
        <v>80</v>
      </c>
      <c r="AW509" s="15" t="s">
        <v>35</v>
      </c>
      <c r="AX509" s="15" t="s">
        <v>73</v>
      </c>
      <c r="AY509" s="274" t="s">
        <v>198</v>
      </c>
    </row>
    <row r="510" s="13" customFormat="1">
      <c r="A510" s="13"/>
      <c r="B510" s="232"/>
      <c r="C510" s="233"/>
      <c r="D510" s="234" t="s">
        <v>218</v>
      </c>
      <c r="E510" s="235" t="s">
        <v>19</v>
      </c>
      <c r="F510" s="236" t="s">
        <v>791</v>
      </c>
      <c r="G510" s="233"/>
      <c r="H510" s="237">
        <v>0.184</v>
      </c>
      <c r="I510" s="238"/>
      <c r="J510" s="233"/>
      <c r="K510" s="233"/>
      <c r="L510" s="239"/>
      <c r="M510" s="240"/>
      <c r="N510" s="241"/>
      <c r="O510" s="241"/>
      <c r="P510" s="241"/>
      <c r="Q510" s="241"/>
      <c r="R510" s="241"/>
      <c r="S510" s="241"/>
      <c r="T510" s="242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T510" s="243" t="s">
        <v>218</v>
      </c>
      <c r="AU510" s="243" t="s">
        <v>82</v>
      </c>
      <c r="AV510" s="13" t="s">
        <v>82</v>
      </c>
      <c r="AW510" s="13" t="s">
        <v>35</v>
      </c>
      <c r="AX510" s="13" t="s">
        <v>73</v>
      </c>
      <c r="AY510" s="243" t="s">
        <v>198</v>
      </c>
    </row>
    <row r="511" s="13" customFormat="1">
      <c r="A511" s="13"/>
      <c r="B511" s="232"/>
      <c r="C511" s="233"/>
      <c r="D511" s="234" t="s">
        <v>218</v>
      </c>
      <c r="E511" s="235" t="s">
        <v>19</v>
      </c>
      <c r="F511" s="236" t="s">
        <v>792</v>
      </c>
      <c r="G511" s="233"/>
      <c r="H511" s="237">
        <v>0.25700000000000001</v>
      </c>
      <c r="I511" s="238"/>
      <c r="J511" s="233"/>
      <c r="K511" s="233"/>
      <c r="L511" s="239"/>
      <c r="M511" s="240"/>
      <c r="N511" s="241"/>
      <c r="O511" s="241"/>
      <c r="P511" s="241"/>
      <c r="Q511" s="241"/>
      <c r="R511" s="241"/>
      <c r="S511" s="241"/>
      <c r="T511" s="242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T511" s="243" t="s">
        <v>218</v>
      </c>
      <c r="AU511" s="243" t="s">
        <v>82</v>
      </c>
      <c r="AV511" s="13" t="s">
        <v>82</v>
      </c>
      <c r="AW511" s="13" t="s">
        <v>35</v>
      </c>
      <c r="AX511" s="13" t="s">
        <v>73</v>
      </c>
      <c r="AY511" s="243" t="s">
        <v>198</v>
      </c>
    </row>
    <row r="512" s="13" customFormat="1">
      <c r="A512" s="13"/>
      <c r="B512" s="232"/>
      <c r="C512" s="233"/>
      <c r="D512" s="234" t="s">
        <v>218</v>
      </c>
      <c r="E512" s="235" t="s">
        <v>19</v>
      </c>
      <c r="F512" s="236" t="s">
        <v>793</v>
      </c>
      <c r="G512" s="233"/>
      <c r="H512" s="237">
        <v>0.998</v>
      </c>
      <c r="I512" s="238"/>
      <c r="J512" s="233"/>
      <c r="K512" s="233"/>
      <c r="L512" s="239"/>
      <c r="M512" s="240"/>
      <c r="N512" s="241"/>
      <c r="O512" s="241"/>
      <c r="P512" s="241"/>
      <c r="Q512" s="241"/>
      <c r="R512" s="241"/>
      <c r="S512" s="241"/>
      <c r="T512" s="242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T512" s="243" t="s">
        <v>218</v>
      </c>
      <c r="AU512" s="243" t="s">
        <v>82</v>
      </c>
      <c r="AV512" s="13" t="s">
        <v>82</v>
      </c>
      <c r="AW512" s="13" t="s">
        <v>35</v>
      </c>
      <c r="AX512" s="13" t="s">
        <v>73</v>
      </c>
      <c r="AY512" s="243" t="s">
        <v>198</v>
      </c>
    </row>
    <row r="513" s="15" customFormat="1">
      <c r="A513" s="15"/>
      <c r="B513" s="265"/>
      <c r="C513" s="266"/>
      <c r="D513" s="234" t="s">
        <v>218</v>
      </c>
      <c r="E513" s="267" t="s">
        <v>19</v>
      </c>
      <c r="F513" s="268" t="s">
        <v>794</v>
      </c>
      <c r="G513" s="266"/>
      <c r="H513" s="267" t="s">
        <v>19</v>
      </c>
      <c r="I513" s="269"/>
      <c r="J513" s="266"/>
      <c r="K513" s="266"/>
      <c r="L513" s="270"/>
      <c r="M513" s="271"/>
      <c r="N513" s="272"/>
      <c r="O513" s="272"/>
      <c r="P513" s="272"/>
      <c r="Q513" s="272"/>
      <c r="R513" s="272"/>
      <c r="S513" s="272"/>
      <c r="T513" s="273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T513" s="274" t="s">
        <v>218</v>
      </c>
      <c r="AU513" s="274" t="s">
        <v>82</v>
      </c>
      <c r="AV513" s="15" t="s">
        <v>80</v>
      </c>
      <c r="AW513" s="15" t="s">
        <v>35</v>
      </c>
      <c r="AX513" s="15" t="s">
        <v>73</v>
      </c>
      <c r="AY513" s="274" t="s">
        <v>198</v>
      </c>
    </row>
    <row r="514" s="13" customFormat="1">
      <c r="A514" s="13"/>
      <c r="B514" s="232"/>
      <c r="C514" s="233"/>
      <c r="D514" s="234" t="s">
        <v>218</v>
      </c>
      <c r="E514" s="235" t="s">
        <v>19</v>
      </c>
      <c r="F514" s="236" t="s">
        <v>791</v>
      </c>
      <c r="G514" s="233"/>
      <c r="H514" s="237">
        <v>0.184</v>
      </c>
      <c r="I514" s="238"/>
      <c r="J514" s="233"/>
      <c r="K514" s="233"/>
      <c r="L514" s="239"/>
      <c r="M514" s="240"/>
      <c r="N514" s="241"/>
      <c r="O514" s="241"/>
      <c r="P514" s="241"/>
      <c r="Q514" s="241"/>
      <c r="R514" s="241"/>
      <c r="S514" s="241"/>
      <c r="T514" s="242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T514" s="243" t="s">
        <v>218</v>
      </c>
      <c r="AU514" s="243" t="s">
        <v>82</v>
      </c>
      <c r="AV514" s="13" t="s">
        <v>82</v>
      </c>
      <c r="AW514" s="13" t="s">
        <v>35</v>
      </c>
      <c r="AX514" s="13" t="s">
        <v>73</v>
      </c>
      <c r="AY514" s="243" t="s">
        <v>198</v>
      </c>
    </row>
    <row r="515" s="13" customFormat="1">
      <c r="A515" s="13"/>
      <c r="B515" s="232"/>
      <c r="C515" s="233"/>
      <c r="D515" s="234" t="s">
        <v>218</v>
      </c>
      <c r="E515" s="235" t="s">
        <v>19</v>
      </c>
      <c r="F515" s="236" t="s">
        <v>792</v>
      </c>
      <c r="G515" s="233"/>
      <c r="H515" s="237">
        <v>0.25700000000000001</v>
      </c>
      <c r="I515" s="238"/>
      <c r="J515" s="233"/>
      <c r="K515" s="233"/>
      <c r="L515" s="239"/>
      <c r="M515" s="240"/>
      <c r="N515" s="241"/>
      <c r="O515" s="241"/>
      <c r="P515" s="241"/>
      <c r="Q515" s="241"/>
      <c r="R515" s="241"/>
      <c r="S515" s="241"/>
      <c r="T515" s="242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T515" s="243" t="s">
        <v>218</v>
      </c>
      <c r="AU515" s="243" t="s">
        <v>82</v>
      </c>
      <c r="AV515" s="13" t="s">
        <v>82</v>
      </c>
      <c r="AW515" s="13" t="s">
        <v>35</v>
      </c>
      <c r="AX515" s="13" t="s">
        <v>73</v>
      </c>
      <c r="AY515" s="243" t="s">
        <v>198</v>
      </c>
    </row>
    <row r="516" s="13" customFormat="1">
      <c r="A516" s="13"/>
      <c r="B516" s="232"/>
      <c r="C516" s="233"/>
      <c r="D516" s="234" t="s">
        <v>218</v>
      </c>
      <c r="E516" s="235" t="s">
        <v>19</v>
      </c>
      <c r="F516" s="236" t="s">
        <v>795</v>
      </c>
      <c r="G516" s="233"/>
      <c r="H516" s="237">
        <v>0.56999999999999995</v>
      </c>
      <c r="I516" s="238"/>
      <c r="J516" s="233"/>
      <c r="K516" s="233"/>
      <c r="L516" s="239"/>
      <c r="M516" s="240"/>
      <c r="N516" s="241"/>
      <c r="O516" s="241"/>
      <c r="P516" s="241"/>
      <c r="Q516" s="241"/>
      <c r="R516" s="241"/>
      <c r="S516" s="241"/>
      <c r="T516" s="242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T516" s="243" t="s">
        <v>218</v>
      </c>
      <c r="AU516" s="243" t="s">
        <v>82</v>
      </c>
      <c r="AV516" s="13" t="s">
        <v>82</v>
      </c>
      <c r="AW516" s="13" t="s">
        <v>35</v>
      </c>
      <c r="AX516" s="13" t="s">
        <v>73</v>
      </c>
      <c r="AY516" s="243" t="s">
        <v>198</v>
      </c>
    </row>
    <row r="517" s="15" customFormat="1">
      <c r="A517" s="15"/>
      <c r="B517" s="265"/>
      <c r="C517" s="266"/>
      <c r="D517" s="234" t="s">
        <v>218</v>
      </c>
      <c r="E517" s="267" t="s">
        <v>19</v>
      </c>
      <c r="F517" s="268" t="s">
        <v>794</v>
      </c>
      <c r="G517" s="266"/>
      <c r="H517" s="267" t="s">
        <v>19</v>
      </c>
      <c r="I517" s="269"/>
      <c r="J517" s="266"/>
      <c r="K517" s="266"/>
      <c r="L517" s="270"/>
      <c r="M517" s="271"/>
      <c r="N517" s="272"/>
      <c r="O517" s="272"/>
      <c r="P517" s="272"/>
      <c r="Q517" s="272"/>
      <c r="R517" s="272"/>
      <c r="S517" s="272"/>
      <c r="T517" s="273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T517" s="274" t="s">
        <v>218</v>
      </c>
      <c r="AU517" s="274" t="s">
        <v>82</v>
      </c>
      <c r="AV517" s="15" t="s">
        <v>80</v>
      </c>
      <c r="AW517" s="15" t="s">
        <v>35</v>
      </c>
      <c r="AX517" s="15" t="s">
        <v>73</v>
      </c>
      <c r="AY517" s="274" t="s">
        <v>198</v>
      </c>
    </row>
    <row r="518" s="13" customFormat="1">
      <c r="A518" s="13"/>
      <c r="B518" s="232"/>
      <c r="C518" s="233"/>
      <c r="D518" s="234" t="s">
        <v>218</v>
      </c>
      <c r="E518" s="235" t="s">
        <v>19</v>
      </c>
      <c r="F518" s="236" t="s">
        <v>791</v>
      </c>
      <c r="G518" s="233"/>
      <c r="H518" s="237">
        <v>0.184</v>
      </c>
      <c r="I518" s="238"/>
      <c r="J518" s="233"/>
      <c r="K518" s="233"/>
      <c r="L518" s="239"/>
      <c r="M518" s="240"/>
      <c r="N518" s="241"/>
      <c r="O518" s="241"/>
      <c r="P518" s="241"/>
      <c r="Q518" s="241"/>
      <c r="R518" s="241"/>
      <c r="S518" s="241"/>
      <c r="T518" s="242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T518" s="243" t="s">
        <v>218</v>
      </c>
      <c r="AU518" s="243" t="s">
        <v>82</v>
      </c>
      <c r="AV518" s="13" t="s">
        <v>82</v>
      </c>
      <c r="AW518" s="13" t="s">
        <v>35</v>
      </c>
      <c r="AX518" s="13" t="s">
        <v>73</v>
      </c>
      <c r="AY518" s="243" t="s">
        <v>198</v>
      </c>
    </row>
    <row r="519" s="13" customFormat="1">
      <c r="A519" s="13"/>
      <c r="B519" s="232"/>
      <c r="C519" s="233"/>
      <c r="D519" s="234" t="s">
        <v>218</v>
      </c>
      <c r="E519" s="235" t="s">
        <v>19</v>
      </c>
      <c r="F519" s="236" t="s">
        <v>792</v>
      </c>
      <c r="G519" s="233"/>
      <c r="H519" s="237">
        <v>0.25700000000000001</v>
      </c>
      <c r="I519" s="238"/>
      <c r="J519" s="233"/>
      <c r="K519" s="233"/>
      <c r="L519" s="239"/>
      <c r="M519" s="240"/>
      <c r="N519" s="241"/>
      <c r="O519" s="241"/>
      <c r="P519" s="241"/>
      <c r="Q519" s="241"/>
      <c r="R519" s="241"/>
      <c r="S519" s="241"/>
      <c r="T519" s="242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T519" s="243" t="s">
        <v>218</v>
      </c>
      <c r="AU519" s="243" t="s">
        <v>82</v>
      </c>
      <c r="AV519" s="13" t="s">
        <v>82</v>
      </c>
      <c r="AW519" s="13" t="s">
        <v>35</v>
      </c>
      <c r="AX519" s="13" t="s">
        <v>73</v>
      </c>
      <c r="AY519" s="243" t="s">
        <v>198</v>
      </c>
    </row>
    <row r="520" s="13" customFormat="1">
      <c r="A520" s="13"/>
      <c r="B520" s="232"/>
      <c r="C520" s="233"/>
      <c r="D520" s="234" t="s">
        <v>218</v>
      </c>
      <c r="E520" s="235" t="s">
        <v>19</v>
      </c>
      <c r="F520" s="236" t="s">
        <v>796</v>
      </c>
      <c r="G520" s="233"/>
      <c r="H520" s="237">
        <v>0.42399999999999999</v>
      </c>
      <c r="I520" s="238"/>
      <c r="J520" s="233"/>
      <c r="K520" s="233"/>
      <c r="L520" s="239"/>
      <c r="M520" s="240"/>
      <c r="N520" s="241"/>
      <c r="O520" s="241"/>
      <c r="P520" s="241"/>
      <c r="Q520" s="241"/>
      <c r="R520" s="241"/>
      <c r="S520" s="241"/>
      <c r="T520" s="242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T520" s="243" t="s">
        <v>218</v>
      </c>
      <c r="AU520" s="243" t="s">
        <v>82</v>
      </c>
      <c r="AV520" s="13" t="s">
        <v>82</v>
      </c>
      <c r="AW520" s="13" t="s">
        <v>35</v>
      </c>
      <c r="AX520" s="13" t="s">
        <v>73</v>
      </c>
      <c r="AY520" s="243" t="s">
        <v>198</v>
      </c>
    </row>
    <row r="521" s="14" customFormat="1">
      <c r="A521" s="14"/>
      <c r="B521" s="244"/>
      <c r="C521" s="245"/>
      <c r="D521" s="234" t="s">
        <v>218</v>
      </c>
      <c r="E521" s="246" t="s">
        <v>19</v>
      </c>
      <c r="F521" s="247" t="s">
        <v>233</v>
      </c>
      <c r="G521" s="245"/>
      <c r="H521" s="248">
        <v>51.869999999999997</v>
      </c>
      <c r="I521" s="249"/>
      <c r="J521" s="245"/>
      <c r="K521" s="245"/>
      <c r="L521" s="250"/>
      <c r="M521" s="251"/>
      <c r="N521" s="252"/>
      <c r="O521" s="252"/>
      <c r="P521" s="252"/>
      <c r="Q521" s="252"/>
      <c r="R521" s="252"/>
      <c r="S521" s="252"/>
      <c r="T521" s="253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T521" s="254" t="s">
        <v>218</v>
      </c>
      <c r="AU521" s="254" t="s">
        <v>82</v>
      </c>
      <c r="AV521" s="14" t="s">
        <v>205</v>
      </c>
      <c r="AW521" s="14" t="s">
        <v>35</v>
      </c>
      <c r="AX521" s="14" t="s">
        <v>80</v>
      </c>
      <c r="AY521" s="254" t="s">
        <v>198</v>
      </c>
    </row>
    <row r="522" s="2" customFormat="1" ht="37.8" customHeight="1">
      <c r="A522" s="40"/>
      <c r="B522" s="41"/>
      <c r="C522" s="214" t="s">
        <v>797</v>
      </c>
      <c r="D522" s="214" t="s">
        <v>200</v>
      </c>
      <c r="E522" s="215" t="s">
        <v>798</v>
      </c>
      <c r="F522" s="216" t="s">
        <v>799</v>
      </c>
      <c r="G522" s="217" t="s">
        <v>203</v>
      </c>
      <c r="H522" s="218">
        <v>455.94799999999998</v>
      </c>
      <c r="I522" s="219"/>
      <c r="J522" s="220">
        <f>ROUND(I522*H522,2)</f>
        <v>0</v>
      </c>
      <c r="K522" s="216" t="s">
        <v>204</v>
      </c>
      <c r="L522" s="46"/>
      <c r="M522" s="221" t="s">
        <v>19</v>
      </c>
      <c r="N522" s="222" t="s">
        <v>44</v>
      </c>
      <c r="O522" s="86"/>
      <c r="P522" s="223">
        <f>O522*H522</f>
        <v>0</v>
      </c>
      <c r="Q522" s="223">
        <v>0.0046537200000000001</v>
      </c>
      <c r="R522" s="223">
        <f>Q522*H522</f>
        <v>2.1218543265599998</v>
      </c>
      <c r="S522" s="223">
        <v>0</v>
      </c>
      <c r="T522" s="224">
        <f>S522*H522</f>
        <v>0</v>
      </c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R522" s="225" t="s">
        <v>205</v>
      </c>
      <c r="AT522" s="225" t="s">
        <v>200</v>
      </c>
      <c r="AU522" s="225" t="s">
        <v>82</v>
      </c>
      <c r="AY522" s="19" t="s">
        <v>198</v>
      </c>
      <c r="BE522" s="226">
        <f>IF(N522="základní",J522,0)</f>
        <v>0</v>
      </c>
      <c r="BF522" s="226">
        <f>IF(N522="snížená",J522,0)</f>
        <v>0</v>
      </c>
      <c r="BG522" s="226">
        <f>IF(N522="zákl. přenesená",J522,0)</f>
        <v>0</v>
      </c>
      <c r="BH522" s="226">
        <f>IF(N522="sníž. přenesená",J522,0)</f>
        <v>0</v>
      </c>
      <c r="BI522" s="226">
        <f>IF(N522="nulová",J522,0)</f>
        <v>0</v>
      </c>
      <c r="BJ522" s="19" t="s">
        <v>80</v>
      </c>
      <c r="BK522" s="226">
        <f>ROUND(I522*H522,2)</f>
        <v>0</v>
      </c>
      <c r="BL522" s="19" t="s">
        <v>205</v>
      </c>
      <c r="BM522" s="225" t="s">
        <v>800</v>
      </c>
    </row>
    <row r="523" s="2" customFormat="1">
      <c r="A523" s="40"/>
      <c r="B523" s="41"/>
      <c r="C523" s="42"/>
      <c r="D523" s="227" t="s">
        <v>207</v>
      </c>
      <c r="E523" s="42"/>
      <c r="F523" s="228" t="s">
        <v>801</v>
      </c>
      <c r="G523" s="42"/>
      <c r="H523" s="42"/>
      <c r="I523" s="229"/>
      <c r="J523" s="42"/>
      <c r="K523" s="42"/>
      <c r="L523" s="46"/>
      <c r="M523" s="230"/>
      <c r="N523" s="231"/>
      <c r="O523" s="86"/>
      <c r="P523" s="86"/>
      <c r="Q523" s="86"/>
      <c r="R523" s="86"/>
      <c r="S523" s="86"/>
      <c r="T523" s="87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T523" s="19" t="s">
        <v>207</v>
      </c>
      <c r="AU523" s="19" t="s">
        <v>82</v>
      </c>
    </row>
    <row r="524" s="15" customFormat="1">
      <c r="A524" s="15"/>
      <c r="B524" s="265"/>
      <c r="C524" s="266"/>
      <c r="D524" s="234" t="s">
        <v>218</v>
      </c>
      <c r="E524" s="267" t="s">
        <v>19</v>
      </c>
      <c r="F524" s="268" t="s">
        <v>623</v>
      </c>
      <c r="G524" s="266"/>
      <c r="H524" s="267" t="s">
        <v>19</v>
      </c>
      <c r="I524" s="269"/>
      <c r="J524" s="266"/>
      <c r="K524" s="266"/>
      <c r="L524" s="270"/>
      <c r="M524" s="271"/>
      <c r="N524" s="272"/>
      <c r="O524" s="272"/>
      <c r="P524" s="272"/>
      <c r="Q524" s="272"/>
      <c r="R524" s="272"/>
      <c r="S524" s="272"/>
      <c r="T524" s="273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T524" s="274" t="s">
        <v>218</v>
      </c>
      <c r="AU524" s="274" t="s">
        <v>82</v>
      </c>
      <c r="AV524" s="15" t="s">
        <v>80</v>
      </c>
      <c r="AW524" s="15" t="s">
        <v>35</v>
      </c>
      <c r="AX524" s="15" t="s">
        <v>73</v>
      </c>
      <c r="AY524" s="274" t="s">
        <v>198</v>
      </c>
    </row>
    <row r="525" s="13" customFormat="1">
      <c r="A525" s="13"/>
      <c r="B525" s="232"/>
      <c r="C525" s="233"/>
      <c r="D525" s="234" t="s">
        <v>218</v>
      </c>
      <c r="E525" s="235" t="s">
        <v>19</v>
      </c>
      <c r="F525" s="236" t="s">
        <v>802</v>
      </c>
      <c r="G525" s="233"/>
      <c r="H525" s="237">
        <v>52.020000000000003</v>
      </c>
      <c r="I525" s="238"/>
      <c r="J525" s="233"/>
      <c r="K525" s="233"/>
      <c r="L525" s="239"/>
      <c r="M525" s="240"/>
      <c r="N525" s="241"/>
      <c r="O525" s="241"/>
      <c r="P525" s="241"/>
      <c r="Q525" s="241"/>
      <c r="R525" s="241"/>
      <c r="S525" s="241"/>
      <c r="T525" s="242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T525" s="243" t="s">
        <v>218</v>
      </c>
      <c r="AU525" s="243" t="s">
        <v>82</v>
      </c>
      <c r="AV525" s="13" t="s">
        <v>82</v>
      </c>
      <c r="AW525" s="13" t="s">
        <v>35</v>
      </c>
      <c r="AX525" s="13" t="s">
        <v>73</v>
      </c>
      <c r="AY525" s="243" t="s">
        <v>198</v>
      </c>
    </row>
    <row r="526" s="13" customFormat="1">
      <c r="A526" s="13"/>
      <c r="B526" s="232"/>
      <c r="C526" s="233"/>
      <c r="D526" s="234" t="s">
        <v>218</v>
      </c>
      <c r="E526" s="235" t="s">
        <v>19</v>
      </c>
      <c r="F526" s="236" t="s">
        <v>803</v>
      </c>
      <c r="G526" s="233"/>
      <c r="H526" s="237">
        <v>48.960000000000001</v>
      </c>
      <c r="I526" s="238"/>
      <c r="J526" s="233"/>
      <c r="K526" s="233"/>
      <c r="L526" s="239"/>
      <c r="M526" s="240"/>
      <c r="N526" s="241"/>
      <c r="O526" s="241"/>
      <c r="P526" s="241"/>
      <c r="Q526" s="241"/>
      <c r="R526" s="241"/>
      <c r="S526" s="241"/>
      <c r="T526" s="242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T526" s="243" t="s">
        <v>218</v>
      </c>
      <c r="AU526" s="243" t="s">
        <v>82</v>
      </c>
      <c r="AV526" s="13" t="s">
        <v>82</v>
      </c>
      <c r="AW526" s="13" t="s">
        <v>35</v>
      </c>
      <c r="AX526" s="13" t="s">
        <v>73</v>
      </c>
      <c r="AY526" s="243" t="s">
        <v>198</v>
      </c>
    </row>
    <row r="527" s="13" customFormat="1">
      <c r="A527" s="13"/>
      <c r="B527" s="232"/>
      <c r="C527" s="233"/>
      <c r="D527" s="234" t="s">
        <v>218</v>
      </c>
      <c r="E527" s="235" t="s">
        <v>19</v>
      </c>
      <c r="F527" s="236" t="s">
        <v>804</v>
      </c>
      <c r="G527" s="233"/>
      <c r="H527" s="237">
        <v>25.620000000000001</v>
      </c>
      <c r="I527" s="238"/>
      <c r="J527" s="233"/>
      <c r="K527" s="233"/>
      <c r="L527" s="239"/>
      <c r="M527" s="240"/>
      <c r="N527" s="241"/>
      <c r="O527" s="241"/>
      <c r="P527" s="241"/>
      <c r="Q527" s="241"/>
      <c r="R527" s="241"/>
      <c r="S527" s="241"/>
      <c r="T527" s="242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T527" s="243" t="s">
        <v>218</v>
      </c>
      <c r="AU527" s="243" t="s">
        <v>82</v>
      </c>
      <c r="AV527" s="13" t="s">
        <v>82</v>
      </c>
      <c r="AW527" s="13" t="s">
        <v>35</v>
      </c>
      <c r="AX527" s="13" t="s">
        <v>73</v>
      </c>
      <c r="AY527" s="243" t="s">
        <v>198</v>
      </c>
    </row>
    <row r="528" s="15" customFormat="1">
      <c r="A528" s="15"/>
      <c r="B528" s="265"/>
      <c r="C528" s="266"/>
      <c r="D528" s="234" t="s">
        <v>218</v>
      </c>
      <c r="E528" s="267" t="s">
        <v>19</v>
      </c>
      <c r="F528" s="268" t="s">
        <v>615</v>
      </c>
      <c r="G528" s="266"/>
      <c r="H528" s="267" t="s">
        <v>19</v>
      </c>
      <c r="I528" s="269"/>
      <c r="J528" s="266"/>
      <c r="K528" s="266"/>
      <c r="L528" s="270"/>
      <c r="M528" s="271"/>
      <c r="N528" s="272"/>
      <c r="O528" s="272"/>
      <c r="P528" s="272"/>
      <c r="Q528" s="272"/>
      <c r="R528" s="272"/>
      <c r="S528" s="272"/>
      <c r="T528" s="273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T528" s="274" t="s">
        <v>218</v>
      </c>
      <c r="AU528" s="274" t="s">
        <v>82</v>
      </c>
      <c r="AV528" s="15" t="s">
        <v>80</v>
      </c>
      <c r="AW528" s="15" t="s">
        <v>35</v>
      </c>
      <c r="AX528" s="15" t="s">
        <v>73</v>
      </c>
      <c r="AY528" s="274" t="s">
        <v>198</v>
      </c>
    </row>
    <row r="529" s="13" customFormat="1">
      <c r="A529" s="13"/>
      <c r="B529" s="232"/>
      <c r="C529" s="233"/>
      <c r="D529" s="234" t="s">
        <v>218</v>
      </c>
      <c r="E529" s="235" t="s">
        <v>19</v>
      </c>
      <c r="F529" s="236" t="s">
        <v>805</v>
      </c>
      <c r="G529" s="233"/>
      <c r="H529" s="237">
        <v>48.960000000000001</v>
      </c>
      <c r="I529" s="238"/>
      <c r="J529" s="233"/>
      <c r="K529" s="233"/>
      <c r="L529" s="239"/>
      <c r="M529" s="240"/>
      <c r="N529" s="241"/>
      <c r="O529" s="241"/>
      <c r="P529" s="241"/>
      <c r="Q529" s="241"/>
      <c r="R529" s="241"/>
      <c r="S529" s="241"/>
      <c r="T529" s="242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T529" s="243" t="s">
        <v>218</v>
      </c>
      <c r="AU529" s="243" t="s">
        <v>82</v>
      </c>
      <c r="AV529" s="13" t="s">
        <v>82</v>
      </c>
      <c r="AW529" s="13" t="s">
        <v>35</v>
      </c>
      <c r="AX529" s="13" t="s">
        <v>73</v>
      </c>
      <c r="AY529" s="243" t="s">
        <v>198</v>
      </c>
    </row>
    <row r="530" s="13" customFormat="1">
      <c r="A530" s="13"/>
      <c r="B530" s="232"/>
      <c r="C530" s="233"/>
      <c r="D530" s="234" t="s">
        <v>218</v>
      </c>
      <c r="E530" s="235" t="s">
        <v>19</v>
      </c>
      <c r="F530" s="236" t="s">
        <v>803</v>
      </c>
      <c r="G530" s="233"/>
      <c r="H530" s="237">
        <v>48.960000000000001</v>
      </c>
      <c r="I530" s="238"/>
      <c r="J530" s="233"/>
      <c r="K530" s="233"/>
      <c r="L530" s="239"/>
      <c r="M530" s="240"/>
      <c r="N530" s="241"/>
      <c r="O530" s="241"/>
      <c r="P530" s="241"/>
      <c r="Q530" s="241"/>
      <c r="R530" s="241"/>
      <c r="S530" s="241"/>
      <c r="T530" s="242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T530" s="243" t="s">
        <v>218</v>
      </c>
      <c r="AU530" s="243" t="s">
        <v>82</v>
      </c>
      <c r="AV530" s="13" t="s">
        <v>82</v>
      </c>
      <c r="AW530" s="13" t="s">
        <v>35</v>
      </c>
      <c r="AX530" s="13" t="s">
        <v>73</v>
      </c>
      <c r="AY530" s="243" t="s">
        <v>198</v>
      </c>
    </row>
    <row r="531" s="13" customFormat="1">
      <c r="A531" s="13"/>
      <c r="B531" s="232"/>
      <c r="C531" s="233"/>
      <c r="D531" s="234" t="s">
        <v>218</v>
      </c>
      <c r="E531" s="235" t="s">
        <v>19</v>
      </c>
      <c r="F531" s="236" t="s">
        <v>804</v>
      </c>
      <c r="G531" s="233"/>
      <c r="H531" s="237">
        <v>25.620000000000001</v>
      </c>
      <c r="I531" s="238"/>
      <c r="J531" s="233"/>
      <c r="K531" s="233"/>
      <c r="L531" s="239"/>
      <c r="M531" s="240"/>
      <c r="N531" s="241"/>
      <c r="O531" s="241"/>
      <c r="P531" s="241"/>
      <c r="Q531" s="241"/>
      <c r="R531" s="241"/>
      <c r="S531" s="241"/>
      <c r="T531" s="242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T531" s="243" t="s">
        <v>218</v>
      </c>
      <c r="AU531" s="243" t="s">
        <v>82</v>
      </c>
      <c r="AV531" s="13" t="s">
        <v>82</v>
      </c>
      <c r="AW531" s="13" t="s">
        <v>35</v>
      </c>
      <c r="AX531" s="13" t="s">
        <v>73</v>
      </c>
      <c r="AY531" s="243" t="s">
        <v>198</v>
      </c>
    </row>
    <row r="532" s="15" customFormat="1">
      <c r="A532" s="15"/>
      <c r="B532" s="265"/>
      <c r="C532" s="266"/>
      <c r="D532" s="234" t="s">
        <v>218</v>
      </c>
      <c r="E532" s="267" t="s">
        <v>19</v>
      </c>
      <c r="F532" s="268" t="s">
        <v>617</v>
      </c>
      <c r="G532" s="266"/>
      <c r="H532" s="267" t="s">
        <v>19</v>
      </c>
      <c r="I532" s="269"/>
      <c r="J532" s="266"/>
      <c r="K532" s="266"/>
      <c r="L532" s="270"/>
      <c r="M532" s="271"/>
      <c r="N532" s="272"/>
      <c r="O532" s="272"/>
      <c r="P532" s="272"/>
      <c r="Q532" s="272"/>
      <c r="R532" s="272"/>
      <c r="S532" s="272"/>
      <c r="T532" s="273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T532" s="274" t="s">
        <v>218</v>
      </c>
      <c r="AU532" s="274" t="s">
        <v>82</v>
      </c>
      <c r="AV532" s="15" t="s">
        <v>80</v>
      </c>
      <c r="AW532" s="15" t="s">
        <v>35</v>
      </c>
      <c r="AX532" s="15" t="s">
        <v>73</v>
      </c>
      <c r="AY532" s="274" t="s">
        <v>198</v>
      </c>
    </row>
    <row r="533" s="13" customFormat="1">
      <c r="A533" s="13"/>
      <c r="B533" s="232"/>
      <c r="C533" s="233"/>
      <c r="D533" s="234" t="s">
        <v>218</v>
      </c>
      <c r="E533" s="235" t="s">
        <v>19</v>
      </c>
      <c r="F533" s="236" t="s">
        <v>806</v>
      </c>
      <c r="G533" s="233"/>
      <c r="H533" s="237">
        <v>73.439999999999998</v>
      </c>
      <c r="I533" s="238"/>
      <c r="J533" s="233"/>
      <c r="K533" s="233"/>
      <c r="L533" s="239"/>
      <c r="M533" s="240"/>
      <c r="N533" s="241"/>
      <c r="O533" s="241"/>
      <c r="P533" s="241"/>
      <c r="Q533" s="241"/>
      <c r="R533" s="241"/>
      <c r="S533" s="241"/>
      <c r="T533" s="242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T533" s="243" t="s">
        <v>218</v>
      </c>
      <c r="AU533" s="243" t="s">
        <v>82</v>
      </c>
      <c r="AV533" s="13" t="s">
        <v>82</v>
      </c>
      <c r="AW533" s="13" t="s">
        <v>35</v>
      </c>
      <c r="AX533" s="13" t="s">
        <v>73</v>
      </c>
      <c r="AY533" s="243" t="s">
        <v>198</v>
      </c>
    </row>
    <row r="534" s="13" customFormat="1">
      <c r="A534" s="13"/>
      <c r="B534" s="232"/>
      <c r="C534" s="233"/>
      <c r="D534" s="234" t="s">
        <v>218</v>
      </c>
      <c r="E534" s="235" t="s">
        <v>19</v>
      </c>
      <c r="F534" s="236" t="s">
        <v>807</v>
      </c>
      <c r="G534" s="233"/>
      <c r="H534" s="237">
        <v>58.140000000000001</v>
      </c>
      <c r="I534" s="238"/>
      <c r="J534" s="233"/>
      <c r="K534" s="233"/>
      <c r="L534" s="239"/>
      <c r="M534" s="240"/>
      <c r="N534" s="241"/>
      <c r="O534" s="241"/>
      <c r="P534" s="241"/>
      <c r="Q534" s="241"/>
      <c r="R534" s="241"/>
      <c r="S534" s="241"/>
      <c r="T534" s="242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T534" s="243" t="s">
        <v>218</v>
      </c>
      <c r="AU534" s="243" t="s">
        <v>82</v>
      </c>
      <c r="AV534" s="13" t="s">
        <v>82</v>
      </c>
      <c r="AW534" s="13" t="s">
        <v>35</v>
      </c>
      <c r="AX534" s="13" t="s">
        <v>73</v>
      </c>
      <c r="AY534" s="243" t="s">
        <v>198</v>
      </c>
    </row>
    <row r="535" s="13" customFormat="1">
      <c r="A535" s="13"/>
      <c r="B535" s="232"/>
      <c r="C535" s="233"/>
      <c r="D535" s="234" t="s">
        <v>218</v>
      </c>
      <c r="E535" s="235" t="s">
        <v>19</v>
      </c>
      <c r="F535" s="236" t="s">
        <v>808</v>
      </c>
      <c r="G535" s="233"/>
      <c r="H535" s="237">
        <v>38.43</v>
      </c>
      <c r="I535" s="238"/>
      <c r="J535" s="233"/>
      <c r="K535" s="233"/>
      <c r="L535" s="239"/>
      <c r="M535" s="240"/>
      <c r="N535" s="241"/>
      <c r="O535" s="241"/>
      <c r="P535" s="241"/>
      <c r="Q535" s="241"/>
      <c r="R535" s="241"/>
      <c r="S535" s="241"/>
      <c r="T535" s="242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T535" s="243" t="s">
        <v>218</v>
      </c>
      <c r="AU535" s="243" t="s">
        <v>82</v>
      </c>
      <c r="AV535" s="13" t="s">
        <v>82</v>
      </c>
      <c r="AW535" s="13" t="s">
        <v>35</v>
      </c>
      <c r="AX535" s="13" t="s">
        <v>73</v>
      </c>
      <c r="AY535" s="243" t="s">
        <v>198</v>
      </c>
    </row>
    <row r="536" s="15" customFormat="1">
      <c r="A536" s="15"/>
      <c r="B536" s="265"/>
      <c r="C536" s="266"/>
      <c r="D536" s="234" t="s">
        <v>218</v>
      </c>
      <c r="E536" s="267" t="s">
        <v>19</v>
      </c>
      <c r="F536" s="268" t="s">
        <v>790</v>
      </c>
      <c r="G536" s="266"/>
      <c r="H536" s="267" t="s">
        <v>19</v>
      </c>
      <c r="I536" s="269"/>
      <c r="J536" s="266"/>
      <c r="K536" s="266"/>
      <c r="L536" s="270"/>
      <c r="M536" s="271"/>
      <c r="N536" s="272"/>
      <c r="O536" s="272"/>
      <c r="P536" s="272"/>
      <c r="Q536" s="272"/>
      <c r="R536" s="272"/>
      <c r="S536" s="272"/>
      <c r="T536" s="273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T536" s="274" t="s">
        <v>218</v>
      </c>
      <c r="AU536" s="274" t="s">
        <v>82</v>
      </c>
      <c r="AV536" s="15" t="s">
        <v>80</v>
      </c>
      <c r="AW536" s="15" t="s">
        <v>35</v>
      </c>
      <c r="AX536" s="15" t="s">
        <v>73</v>
      </c>
      <c r="AY536" s="274" t="s">
        <v>198</v>
      </c>
    </row>
    <row r="537" s="13" customFormat="1">
      <c r="A537" s="13"/>
      <c r="B537" s="232"/>
      <c r="C537" s="233"/>
      <c r="D537" s="234" t="s">
        <v>218</v>
      </c>
      <c r="E537" s="235" t="s">
        <v>19</v>
      </c>
      <c r="F537" s="236" t="s">
        <v>809</v>
      </c>
      <c r="G537" s="233"/>
      <c r="H537" s="237">
        <v>1.96</v>
      </c>
      <c r="I537" s="238"/>
      <c r="J537" s="233"/>
      <c r="K537" s="233"/>
      <c r="L537" s="239"/>
      <c r="M537" s="240"/>
      <c r="N537" s="241"/>
      <c r="O537" s="241"/>
      <c r="P537" s="241"/>
      <c r="Q537" s="241"/>
      <c r="R537" s="241"/>
      <c r="S537" s="241"/>
      <c r="T537" s="242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T537" s="243" t="s">
        <v>218</v>
      </c>
      <c r="AU537" s="243" t="s">
        <v>82</v>
      </c>
      <c r="AV537" s="13" t="s">
        <v>82</v>
      </c>
      <c r="AW537" s="13" t="s">
        <v>35</v>
      </c>
      <c r="AX537" s="13" t="s">
        <v>73</v>
      </c>
      <c r="AY537" s="243" t="s">
        <v>198</v>
      </c>
    </row>
    <row r="538" s="13" customFormat="1">
      <c r="A538" s="13"/>
      <c r="B538" s="232"/>
      <c r="C538" s="233"/>
      <c r="D538" s="234" t="s">
        <v>218</v>
      </c>
      <c r="E538" s="235" t="s">
        <v>19</v>
      </c>
      <c r="F538" s="236" t="s">
        <v>810</v>
      </c>
      <c r="G538" s="233"/>
      <c r="H538" s="237">
        <v>2.4500000000000002</v>
      </c>
      <c r="I538" s="238"/>
      <c r="J538" s="233"/>
      <c r="K538" s="233"/>
      <c r="L538" s="239"/>
      <c r="M538" s="240"/>
      <c r="N538" s="241"/>
      <c r="O538" s="241"/>
      <c r="P538" s="241"/>
      <c r="Q538" s="241"/>
      <c r="R538" s="241"/>
      <c r="S538" s="241"/>
      <c r="T538" s="242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T538" s="243" t="s">
        <v>218</v>
      </c>
      <c r="AU538" s="243" t="s">
        <v>82</v>
      </c>
      <c r="AV538" s="13" t="s">
        <v>82</v>
      </c>
      <c r="AW538" s="13" t="s">
        <v>35</v>
      </c>
      <c r="AX538" s="13" t="s">
        <v>73</v>
      </c>
      <c r="AY538" s="243" t="s">
        <v>198</v>
      </c>
    </row>
    <row r="539" s="13" customFormat="1">
      <c r="A539" s="13"/>
      <c r="B539" s="232"/>
      <c r="C539" s="233"/>
      <c r="D539" s="234" t="s">
        <v>218</v>
      </c>
      <c r="E539" s="235" t="s">
        <v>19</v>
      </c>
      <c r="F539" s="236" t="s">
        <v>811</v>
      </c>
      <c r="G539" s="233"/>
      <c r="H539" s="237">
        <v>11.305</v>
      </c>
      <c r="I539" s="238"/>
      <c r="J539" s="233"/>
      <c r="K539" s="233"/>
      <c r="L539" s="239"/>
      <c r="M539" s="240"/>
      <c r="N539" s="241"/>
      <c r="O539" s="241"/>
      <c r="P539" s="241"/>
      <c r="Q539" s="241"/>
      <c r="R539" s="241"/>
      <c r="S539" s="241"/>
      <c r="T539" s="242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T539" s="243" t="s">
        <v>218</v>
      </c>
      <c r="AU539" s="243" t="s">
        <v>82</v>
      </c>
      <c r="AV539" s="13" t="s">
        <v>82</v>
      </c>
      <c r="AW539" s="13" t="s">
        <v>35</v>
      </c>
      <c r="AX539" s="13" t="s">
        <v>73</v>
      </c>
      <c r="AY539" s="243" t="s">
        <v>198</v>
      </c>
    </row>
    <row r="540" s="15" customFormat="1">
      <c r="A540" s="15"/>
      <c r="B540" s="265"/>
      <c r="C540" s="266"/>
      <c r="D540" s="234" t="s">
        <v>218</v>
      </c>
      <c r="E540" s="267" t="s">
        <v>19</v>
      </c>
      <c r="F540" s="268" t="s">
        <v>794</v>
      </c>
      <c r="G540" s="266"/>
      <c r="H540" s="267" t="s">
        <v>19</v>
      </c>
      <c r="I540" s="269"/>
      <c r="J540" s="266"/>
      <c r="K540" s="266"/>
      <c r="L540" s="270"/>
      <c r="M540" s="271"/>
      <c r="N540" s="272"/>
      <c r="O540" s="272"/>
      <c r="P540" s="272"/>
      <c r="Q540" s="272"/>
      <c r="R540" s="272"/>
      <c r="S540" s="272"/>
      <c r="T540" s="273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T540" s="274" t="s">
        <v>218</v>
      </c>
      <c r="AU540" s="274" t="s">
        <v>82</v>
      </c>
      <c r="AV540" s="15" t="s">
        <v>80</v>
      </c>
      <c r="AW540" s="15" t="s">
        <v>35</v>
      </c>
      <c r="AX540" s="15" t="s">
        <v>73</v>
      </c>
      <c r="AY540" s="274" t="s">
        <v>198</v>
      </c>
    </row>
    <row r="541" s="13" customFormat="1">
      <c r="A541" s="13"/>
      <c r="B541" s="232"/>
      <c r="C541" s="233"/>
      <c r="D541" s="234" t="s">
        <v>218</v>
      </c>
      <c r="E541" s="235" t="s">
        <v>19</v>
      </c>
      <c r="F541" s="236" t="s">
        <v>809</v>
      </c>
      <c r="G541" s="233"/>
      <c r="H541" s="237">
        <v>1.96</v>
      </c>
      <c r="I541" s="238"/>
      <c r="J541" s="233"/>
      <c r="K541" s="233"/>
      <c r="L541" s="239"/>
      <c r="M541" s="240"/>
      <c r="N541" s="241"/>
      <c r="O541" s="241"/>
      <c r="P541" s="241"/>
      <c r="Q541" s="241"/>
      <c r="R541" s="241"/>
      <c r="S541" s="241"/>
      <c r="T541" s="242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T541" s="243" t="s">
        <v>218</v>
      </c>
      <c r="AU541" s="243" t="s">
        <v>82</v>
      </c>
      <c r="AV541" s="13" t="s">
        <v>82</v>
      </c>
      <c r="AW541" s="13" t="s">
        <v>35</v>
      </c>
      <c r="AX541" s="13" t="s">
        <v>73</v>
      </c>
      <c r="AY541" s="243" t="s">
        <v>198</v>
      </c>
    </row>
    <row r="542" s="13" customFormat="1">
      <c r="A542" s="13"/>
      <c r="B542" s="232"/>
      <c r="C542" s="233"/>
      <c r="D542" s="234" t="s">
        <v>218</v>
      </c>
      <c r="E542" s="235" t="s">
        <v>19</v>
      </c>
      <c r="F542" s="236" t="s">
        <v>810</v>
      </c>
      <c r="G542" s="233"/>
      <c r="H542" s="237">
        <v>2.4500000000000002</v>
      </c>
      <c r="I542" s="238"/>
      <c r="J542" s="233"/>
      <c r="K542" s="233"/>
      <c r="L542" s="239"/>
      <c r="M542" s="240"/>
      <c r="N542" s="241"/>
      <c r="O542" s="241"/>
      <c r="P542" s="241"/>
      <c r="Q542" s="241"/>
      <c r="R542" s="241"/>
      <c r="S542" s="241"/>
      <c r="T542" s="242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T542" s="243" t="s">
        <v>218</v>
      </c>
      <c r="AU542" s="243" t="s">
        <v>82</v>
      </c>
      <c r="AV542" s="13" t="s">
        <v>82</v>
      </c>
      <c r="AW542" s="13" t="s">
        <v>35</v>
      </c>
      <c r="AX542" s="13" t="s">
        <v>73</v>
      </c>
      <c r="AY542" s="243" t="s">
        <v>198</v>
      </c>
    </row>
    <row r="543" s="13" customFormat="1">
      <c r="A543" s="13"/>
      <c r="B543" s="232"/>
      <c r="C543" s="233"/>
      <c r="D543" s="234" t="s">
        <v>218</v>
      </c>
      <c r="E543" s="235" t="s">
        <v>19</v>
      </c>
      <c r="F543" s="236" t="s">
        <v>812</v>
      </c>
      <c r="G543" s="233"/>
      <c r="H543" s="237">
        <v>6.46</v>
      </c>
      <c r="I543" s="238"/>
      <c r="J543" s="233"/>
      <c r="K543" s="233"/>
      <c r="L543" s="239"/>
      <c r="M543" s="240"/>
      <c r="N543" s="241"/>
      <c r="O543" s="241"/>
      <c r="P543" s="241"/>
      <c r="Q543" s="241"/>
      <c r="R543" s="241"/>
      <c r="S543" s="241"/>
      <c r="T543" s="242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T543" s="243" t="s">
        <v>218</v>
      </c>
      <c r="AU543" s="243" t="s">
        <v>82</v>
      </c>
      <c r="AV543" s="13" t="s">
        <v>82</v>
      </c>
      <c r="AW543" s="13" t="s">
        <v>35</v>
      </c>
      <c r="AX543" s="13" t="s">
        <v>73</v>
      </c>
      <c r="AY543" s="243" t="s">
        <v>198</v>
      </c>
    </row>
    <row r="544" s="15" customFormat="1">
      <c r="A544" s="15"/>
      <c r="B544" s="265"/>
      <c r="C544" s="266"/>
      <c r="D544" s="234" t="s">
        <v>218</v>
      </c>
      <c r="E544" s="267" t="s">
        <v>19</v>
      </c>
      <c r="F544" s="268" t="s">
        <v>794</v>
      </c>
      <c r="G544" s="266"/>
      <c r="H544" s="267" t="s">
        <v>19</v>
      </c>
      <c r="I544" s="269"/>
      <c r="J544" s="266"/>
      <c r="K544" s="266"/>
      <c r="L544" s="270"/>
      <c r="M544" s="271"/>
      <c r="N544" s="272"/>
      <c r="O544" s="272"/>
      <c r="P544" s="272"/>
      <c r="Q544" s="272"/>
      <c r="R544" s="272"/>
      <c r="S544" s="272"/>
      <c r="T544" s="273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T544" s="274" t="s">
        <v>218</v>
      </c>
      <c r="AU544" s="274" t="s">
        <v>82</v>
      </c>
      <c r="AV544" s="15" t="s">
        <v>80</v>
      </c>
      <c r="AW544" s="15" t="s">
        <v>35</v>
      </c>
      <c r="AX544" s="15" t="s">
        <v>73</v>
      </c>
      <c r="AY544" s="274" t="s">
        <v>198</v>
      </c>
    </row>
    <row r="545" s="13" customFormat="1">
      <c r="A545" s="13"/>
      <c r="B545" s="232"/>
      <c r="C545" s="233"/>
      <c r="D545" s="234" t="s">
        <v>218</v>
      </c>
      <c r="E545" s="235" t="s">
        <v>19</v>
      </c>
      <c r="F545" s="236" t="s">
        <v>809</v>
      </c>
      <c r="G545" s="233"/>
      <c r="H545" s="237">
        <v>1.96</v>
      </c>
      <c r="I545" s="238"/>
      <c r="J545" s="233"/>
      <c r="K545" s="233"/>
      <c r="L545" s="239"/>
      <c r="M545" s="240"/>
      <c r="N545" s="241"/>
      <c r="O545" s="241"/>
      <c r="P545" s="241"/>
      <c r="Q545" s="241"/>
      <c r="R545" s="241"/>
      <c r="S545" s="241"/>
      <c r="T545" s="242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T545" s="243" t="s">
        <v>218</v>
      </c>
      <c r="AU545" s="243" t="s">
        <v>82</v>
      </c>
      <c r="AV545" s="13" t="s">
        <v>82</v>
      </c>
      <c r="AW545" s="13" t="s">
        <v>35</v>
      </c>
      <c r="AX545" s="13" t="s">
        <v>73</v>
      </c>
      <c r="AY545" s="243" t="s">
        <v>198</v>
      </c>
    </row>
    <row r="546" s="13" customFormat="1">
      <c r="A546" s="13"/>
      <c r="B546" s="232"/>
      <c r="C546" s="233"/>
      <c r="D546" s="234" t="s">
        <v>218</v>
      </c>
      <c r="E546" s="235" t="s">
        <v>19</v>
      </c>
      <c r="F546" s="236" t="s">
        <v>810</v>
      </c>
      <c r="G546" s="233"/>
      <c r="H546" s="237">
        <v>2.4500000000000002</v>
      </c>
      <c r="I546" s="238"/>
      <c r="J546" s="233"/>
      <c r="K546" s="233"/>
      <c r="L546" s="239"/>
      <c r="M546" s="240"/>
      <c r="N546" s="241"/>
      <c r="O546" s="241"/>
      <c r="P546" s="241"/>
      <c r="Q546" s="241"/>
      <c r="R546" s="241"/>
      <c r="S546" s="241"/>
      <c r="T546" s="242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T546" s="243" t="s">
        <v>218</v>
      </c>
      <c r="AU546" s="243" t="s">
        <v>82</v>
      </c>
      <c r="AV546" s="13" t="s">
        <v>82</v>
      </c>
      <c r="AW546" s="13" t="s">
        <v>35</v>
      </c>
      <c r="AX546" s="13" t="s">
        <v>73</v>
      </c>
      <c r="AY546" s="243" t="s">
        <v>198</v>
      </c>
    </row>
    <row r="547" s="13" customFormat="1">
      <c r="A547" s="13"/>
      <c r="B547" s="232"/>
      <c r="C547" s="233"/>
      <c r="D547" s="234" t="s">
        <v>218</v>
      </c>
      <c r="E547" s="235" t="s">
        <v>19</v>
      </c>
      <c r="F547" s="236" t="s">
        <v>813</v>
      </c>
      <c r="G547" s="233"/>
      <c r="H547" s="237">
        <v>4.8029999999999999</v>
      </c>
      <c r="I547" s="238"/>
      <c r="J547" s="233"/>
      <c r="K547" s="233"/>
      <c r="L547" s="239"/>
      <c r="M547" s="240"/>
      <c r="N547" s="241"/>
      <c r="O547" s="241"/>
      <c r="P547" s="241"/>
      <c r="Q547" s="241"/>
      <c r="R547" s="241"/>
      <c r="S547" s="241"/>
      <c r="T547" s="242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T547" s="243" t="s">
        <v>218</v>
      </c>
      <c r="AU547" s="243" t="s">
        <v>82</v>
      </c>
      <c r="AV547" s="13" t="s">
        <v>82</v>
      </c>
      <c r="AW547" s="13" t="s">
        <v>35</v>
      </c>
      <c r="AX547" s="13" t="s">
        <v>73</v>
      </c>
      <c r="AY547" s="243" t="s">
        <v>198</v>
      </c>
    </row>
    <row r="548" s="14" customFormat="1">
      <c r="A548" s="14"/>
      <c r="B548" s="244"/>
      <c r="C548" s="245"/>
      <c r="D548" s="234" t="s">
        <v>218</v>
      </c>
      <c r="E548" s="246" t="s">
        <v>19</v>
      </c>
      <c r="F548" s="247" t="s">
        <v>233</v>
      </c>
      <c r="G548" s="245"/>
      <c r="H548" s="248">
        <v>455.94799999999998</v>
      </c>
      <c r="I548" s="249"/>
      <c r="J548" s="245"/>
      <c r="K548" s="245"/>
      <c r="L548" s="250"/>
      <c r="M548" s="251"/>
      <c r="N548" s="252"/>
      <c r="O548" s="252"/>
      <c r="P548" s="252"/>
      <c r="Q548" s="252"/>
      <c r="R548" s="252"/>
      <c r="S548" s="252"/>
      <c r="T548" s="253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T548" s="254" t="s">
        <v>218</v>
      </c>
      <c r="AU548" s="254" t="s">
        <v>82</v>
      </c>
      <c r="AV548" s="14" t="s">
        <v>205</v>
      </c>
      <c r="AW548" s="14" t="s">
        <v>35</v>
      </c>
      <c r="AX548" s="14" t="s">
        <v>80</v>
      </c>
      <c r="AY548" s="254" t="s">
        <v>198</v>
      </c>
    </row>
    <row r="549" s="2" customFormat="1" ht="37.8" customHeight="1">
      <c r="A549" s="40"/>
      <c r="B549" s="41"/>
      <c r="C549" s="214" t="s">
        <v>814</v>
      </c>
      <c r="D549" s="214" t="s">
        <v>200</v>
      </c>
      <c r="E549" s="215" t="s">
        <v>815</v>
      </c>
      <c r="F549" s="216" t="s">
        <v>816</v>
      </c>
      <c r="G549" s="217" t="s">
        <v>203</v>
      </c>
      <c r="H549" s="218">
        <v>455.94799999999998</v>
      </c>
      <c r="I549" s="219"/>
      <c r="J549" s="220">
        <f>ROUND(I549*H549,2)</f>
        <v>0</v>
      </c>
      <c r="K549" s="216" t="s">
        <v>204</v>
      </c>
      <c r="L549" s="46"/>
      <c r="M549" s="221" t="s">
        <v>19</v>
      </c>
      <c r="N549" s="222" t="s">
        <v>44</v>
      </c>
      <c r="O549" s="86"/>
      <c r="P549" s="223">
        <f>O549*H549</f>
        <v>0</v>
      </c>
      <c r="Q549" s="223">
        <v>0</v>
      </c>
      <c r="R549" s="223">
        <f>Q549*H549</f>
        <v>0</v>
      </c>
      <c r="S549" s="223">
        <v>0</v>
      </c>
      <c r="T549" s="224">
        <f>S549*H549</f>
        <v>0</v>
      </c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R549" s="225" t="s">
        <v>205</v>
      </c>
      <c r="AT549" s="225" t="s">
        <v>200</v>
      </c>
      <c r="AU549" s="225" t="s">
        <v>82</v>
      </c>
      <c r="AY549" s="19" t="s">
        <v>198</v>
      </c>
      <c r="BE549" s="226">
        <f>IF(N549="základní",J549,0)</f>
        <v>0</v>
      </c>
      <c r="BF549" s="226">
        <f>IF(N549="snížená",J549,0)</f>
        <v>0</v>
      </c>
      <c r="BG549" s="226">
        <f>IF(N549="zákl. přenesená",J549,0)</f>
        <v>0</v>
      </c>
      <c r="BH549" s="226">
        <f>IF(N549="sníž. přenesená",J549,0)</f>
        <v>0</v>
      </c>
      <c r="BI549" s="226">
        <f>IF(N549="nulová",J549,0)</f>
        <v>0</v>
      </c>
      <c r="BJ549" s="19" t="s">
        <v>80</v>
      </c>
      <c r="BK549" s="226">
        <f>ROUND(I549*H549,2)</f>
        <v>0</v>
      </c>
      <c r="BL549" s="19" t="s">
        <v>205</v>
      </c>
      <c r="BM549" s="225" t="s">
        <v>817</v>
      </c>
    </row>
    <row r="550" s="2" customFormat="1">
      <c r="A550" s="40"/>
      <c r="B550" s="41"/>
      <c r="C550" s="42"/>
      <c r="D550" s="227" t="s">
        <v>207</v>
      </c>
      <c r="E550" s="42"/>
      <c r="F550" s="228" t="s">
        <v>818</v>
      </c>
      <c r="G550" s="42"/>
      <c r="H550" s="42"/>
      <c r="I550" s="229"/>
      <c r="J550" s="42"/>
      <c r="K550" s="42"/>
      <c r="L550" s="46"/>
      <c r="M550" s="230"/>
      <c r="N550" s="231"/>
      <c r="O550" s="86"/>
      <c r="P550" s="86"/>
      <c r="Q550" s="86"/>
      <c r="R550" s="86"/>
      <c r="S550" s="86"/>
      <c r="T550" s="87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T550" s="19" t="s">
        <v>207</v>
      </c>
      <c r="AU550" s="19" t="s">
        <v>82</v>
      </c>
    </row>
    <row r="551" s="2" customFormat="1" ht="37.8" customHeight="1">
      <c r="A551" s="40"/>
      <c r="B551" s="41"/>
      <c r="C551" s="214" t="s">
        <v>819</v>
      </c>
      <c r="D551" s="214" t="s">
        <v>200</v>
      </c>
      <c r="E551" s="215" t="s">
        <v>820</v>
      </c>
      <c r="F551" s="216" t="s">
        <v>821</v>
      </c>
      <c r="G551" s="217" t="s">
        <v>203</v>
      </c>
      <c r="H551" s="218">
        <v>111.038</v>
      </c>
      <c r="I551" s="219"/>
      <c r="J551" s="220">
        <f>ROUND(I551*H551,2)</f>
        <v>0</v>
      </c>
      <c r="K551" s="216" t="s">
        <v>204</v>
      </c>
      <c r="L551" s="46"/>
      <c r="M551" s="221" t="s">
        <v>19</v>
      </c>
      <c r="N551" s="222" t="s">
        <v>44</v>
      </c>
      <c r="O551" s="86"/>
      <c r="P551" s="223">
        <f>O551*H551</f>
        <v>0</v>
      </c>
      <c r="Q551" s="223">
        <v>0.00161112</v>
      </c>
      <c r="R551" s="223">
        <f>Q551*H551</f>
        <v>0.17889554255999998</v>
      </c>
      <c r="S551" s="223">
        <v>0</v>
      </c>
      <c r="T551" s="224">
        <f>S551*H551</f>
        <v>0</v>
      </c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R551" s="225" t="s">
        <v>205</v>
      </c>
      <c r="AT551" s="225" t="s">
        <v>200</v>
      </c>
      <c r="AU551" s="225" t="s">
        <v>82</v>
      </c>
      <c r="AY551" s="19" t="s">
        <v>198</v>
      </c>
      <c r="BE551" s="226">
        <f>IF(N551="základní",J551,0)</f>
        <v>0</v>
      </c>
      <c r="BF551" s="226">
        <f>IF(N551="snížená",J551,0)</f>
        <v>0</v>
      </c>
      <c r="BG551" s="226">
        <f>IF(N551="zákl. přenesená",J551,0)</f>
        <v>0</v>
      </c>
      <c r="BH551" s="226">
        <f>IF(N551="sníž. přenesená",J551,0)</f>
        <v>0</v>
      </c>
      <c r="BI551" s="226">
        <f>IF(N551="nulová",J551,0)</f>
        <v>0</v>
      </c>
      <c r="BJ551" s="19" t="s">
        <v>80</v>
      </c>
      <c r="BK551" s="226">
        <f>ROUND(I551*H551,2)</f>
        <v>0</v>
      </c>
      <c r="BL551" s="19" t="s">
        <v>205</v>
      </c>
      <c r="BM551" s="225" t="s">
        <v>822</v>
      </c>
    </row>
    <row r="552" s="2" customFormat="1">
      <c r="A552" s="40"/>
      <c r="B552" s="41"/>
      <c r="C552" s="42"/>
      <c r="D552" s="227" t="s">
        <v>207</v>
      </c>
      <c r="E552" s="42"/>
      <c r="F552" s="228" t="s">
        <v>823</v>
      </c>
      <c r="G552" s="42"/>
      <c r="H552" s="42"/>
      <c r="I552" s="229"/>
      <c r="J552" s="42"/>
      <c r="K552" s="42"/>
      <c r="L552" s="46"/>
      <c r="M552" s="230"/>
      <c r="N552" s="231"/>
      <c r="O552" s="86"/>
      <c r="P552" s="86"/>
      <c r="Q552" s="86"/>
      <c r="R552" s="86"/>
      <c r="S552" s="86"/>
      <c r="T552" s="87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T552" s="19" t="s">
        <v>207</v>
      </c>
      <c r="AU552" s="19" t="s">
        <v>82</v>
      </c>
    </row>
    <row r="553" s="15" customFormat="1">
      <c r="A553" s="15"/>
      <c r="B553" s="265"/>
      <c r="C553" s="266"/>
      <c r="D553" s="234" t="s">
        <v>218</v>
      </c>
      <c r="E553" s="267" t="s">
        <v>19</v>
      </c>
      <c r="F553" s="268" t="s">
        <v>623</v>
      </c>
      <c r="G553" s="266"/>
      <c r="H553" s="267" t="s">
        <v>19</v>
      </c>
      <c r="I553" s="269"/>
      <c r="J553" s="266"/>
      <c r="K553" s="266"/>
      <c r="L553" s="270"/>
      <c r="M553" s="271"/>
      <c r="N553" s="272"/>
      <c r="O553" s="272"/>
      <c r="P553" s="272"/>
      <c r="Q553" s="272"/>
      <c r="R553" s="272"/>
      <c r="S553" s="272"/>
      <c r="T553" s="273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T553" s="274" t="s">
        <v>218</v>
      </c>
      <c r="AU553" s="274" t="s">
        <v>82</v>
      </c>
      <c r="AV553" s="15" t="s">
        <v>80</v>
      </c>
      <c r="AW553" s="15" t="s">
        <v>35</v>
      </c>
      <c r="AX553" s="15" t="s">
        <v>73</v>
      </c>
      <c r="AY553" s="274" t="s">
        <v>198</v>
      </c>
    </row>
    <row r="554" s="13" customFormat="1">
      <c r="A554" s="13"/>
      <c r="B554" s="232"/>
      <c r="C554" s="233"/>
      <c r="D554" s="234" t="s">
        <v>218</v>
      </c>
      <c r="E554" s="235" t="s">
        <v>19</v>
      </c>
      <c r="F554" s="236" t="s">
        <v>824</v>
      </c>
      <c r="G554" s="233"/>
      <c r="H554" s="237">
        <v>13.77</v>
      </c>
      <c r="I554" s="238"/>
      <c r="J554" s="233"/>
      <c r="K554" s="233"/>
      <c r="L554" s="239"/>
      <c r="M554" s="240"/>
      <c r="N554" s="241"/>
      <c r="O554" s="241"/>
      <c r="P554" s="241"/>
      <c r="Q554" s="241"/>
      <c r="R554" s="241"/>
      <c r="S554" s="241"/>
      <c r="T554" s="242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T554" s="243" t="s">
        <v>218</v>
      </c>
      <c r="AU554" s="243" t="s">
        <v>82</v>
      </c>
      <c r="AV554" s="13" t="s">
        <v>82</v>
      </c>
      <c r="AW554" s="13" t="s">
        <v>35</v>
      </c>
      <c r="AX554" s="13" t="s">
        <v>73</v>
      </c>
      <c r="AY554" s="243" t="s">
        <v>198</v>
      </c>
    </row>
    <row r="555" s="13" customFormat="1">
      <c r="A555" s="13"/>
      <c r="B555" s="232"/>
      <c r="C555" s="233"/>
      <c r="D555" s="234" t="s">
        <v>218</v>
      </c>
      <c r="E555" s="235" t="s">
        <v>19</v>
      </c>
      <c r="F555" s="236" t="s">
        <v>825</v>
      </c>
      <c r="G555" s="233"/>
      <c r="H555" s="237">
        <v>12.24</v>
      </c>
      <c r="I555" s="238"/>
      <c r="J555" s="233"/>
      <c r="K555" s="233"/>
      <c r="L555" s="239"/>
      <c r="M555" s="240"/>
      <c r="N555" s="241"/>
      <c r="O555" s="241"/>
      <c r="P555" s="241"/>
      <c r="Q555" s="241"/>
      <c r="R555" s="241"/>
      <c r="S555" s="241"/>
      <c r="T555" s="242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T555" s="243" t="s">
        <v>218</v>
      </c>
      <c r="AU555" s="243" t="s">
        <v>82</v>
      </c>
      <c r="AV555" s="13" t="s">
        <v>82</v>
      </c>
      <c r="AW555" s="13" t="s">
        <v>35</v>
      </c>
      <c r="AX555" s="13" t="s">
        <v>73</v>
      </c>
      <c r="AY555" s="243" t="s">
        <v>198</v>
      </c>
    </row>
    <row r="556" s="13" customFormat="1">
      <c r="A556" s="13"/>
      <c r="B556" s="232"/>
      <c r="C556" s="233"/>
      <c r="D556" s="234" t="s">
        <v>218</v>
      </c>
      <c r="E556" s="235" t="s">
        <v>19</v>
      </c>
      <c r="F556" s="236" t="s">
        <v>826</v>
      </c>
      <c r="G556" s="233"/>
      <c r="H556" s="237">
        <v>7.3200000000000003</v>
      </c>
      <c r="I556" s="238"/>
      <c r="J556" s="233"/>
      <c r="K556" s="233"/>
      <c r="L556" s="239"/>
      <c r="M556" s="240"/>
      <c r="N556" s="241"/>
      <c r="O556" s="241"/>
      <c r="P556" s="241"/>
      <c r="Q556" s="241"/>
      <c r="R556" s="241"/>
      <c r="S556" s="241"/>
      <c r="T556" s="242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T556" s="243" t="s">
        <v>218</v>
      </c>
      <c r="AU556" s="243" t="s">
        <v>82</v>
      </c>
      <c r="AV556" s="13" t="s">
        <v>82</v>
      </c>
      <c r="AW556" s="13" t="s">
        <v>35</v>
      </c>
      <c r="AX556" s="13" t="s">
        <v>73</v>
      </c>
      <c r="AY556" s="243" t="s">
        <v>198</v>
      </c>
    </row>
    <row r="557" s="15" customFormat="1">
      <c r="A557" s="15"/>
      <c r="B557" s="265"/>
      <c r="C557" s="266"/>
      <c r="D557" s="234" t="s">
        <v>218</v>
      </c>
      <c r="E557" s="267" t="s">
        <v>19</v>
      </c>
      <c r="F557" s="268" t="s">
        <v>615</v>
      </c>
      <c r="G557" s="266"/>
      <c r="H557" s="267" t="s">
        <v>19</v>
      </c>
      <c r="I557" s="269"/>
      <c r="J557" s="266"/>
      <c r="K557" s="266"/>
      <c r="L557" s="270"/>
      <c r="M557" s="271"/>
      <c r="N557" s="272"/>
      <c r="O557" s="272"/>
      <c r="P557" s="272"/>
      <c r="Q557" s="272"/>
      <c r="R557" s="272"/>
      <c r="S557" s="272"/>
      <c r="T557" s="273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T557" s="274" t="s">
        <v>218</v>
      </c>
      <c r="AU557" s="274" t="s">
        <v>82</v>
      </c>
      <c r="AV557" s="15" t="s">
        <v>80</v>
      </c>
      <c r="AW557" s="15" t="s">
        <v>35</v>
      </c>
      <c r="AX557" s="15" t="s">
        <v>73</v>
      </c>
      <c r="AY557" s="274" t="s">
        <v>198</v>
      </c>
    </row>
    <row r="558" s="13" customFormat="1">
      <c r="A558" s="13"/>
      <c r="B558" s="232"/>
      <c r="C558" s="233"/>
      <c r="D558" s="234" t="s">
        <v>218</v>
      </c>
      <c r="E558" s="235" t="s">
        <v>19</v>
      </c>
      <c r="F558" s="236" t="s">
        <v>827</v>
      </c>
      <c r="G558" s="233"/>
      <c r="H558" s="237">
        <v>13.77</v>
      </c>
      <c r="I558" s="238"/>
      <c r="J558" s="233"/>
      <c r="K558" s="233"/>
      <c r="L558" s="239"/>
      <c r="M558" s="240"/>
      <c r="N558" s="241"/>
      <c r="O558" s="241"/>
      <c r="P558" s="241"/>
      <c r="Q558" s="241"/>
      <c r="R558" s="241"/>
      <c r="S558" s="241"/>
      <c r="T558" s="242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T558" s="243" t="s">
        <v>218</v>
      </c>
      <c r="AU558" s="243" t="s">
        <v>82</v>
      </c>
      <c r="AV558" s="13" t="s">
        <v>82</v>
      </c>
      <c r="AW558" s="13" t="s">
        <v>35</v>
      </c>
      <c r="AX558" s="13" t="s">
        <v>73</v>
      </c>
      <c r="AY558" s="243" t="s">
        <v>198</v>
      </c>
    </row>
    <row r="559" s="13" customFormat="1">
      <c r="A559" s="13"/>
      <c r="B559" s="232"/>
      <c r="C559" s="233"/>
      <c r="D559" s="234" t="s">
        <v>218</v>
      </c>
      <c r="E559" s="235" t="s">
        <v>19</v>
      </c>
      <c r="F559" s="236" t="s">
        <v>825</v>
      </c>
      <c r="G559" s="233"/>
      <c r="H559" s="237">
        <v>12.24</v>
      </c>
      <c r="I559" s="238"/>
      <c r="J559" s="233"/>
      <c r="K559" s="233"/>
      <c r="L559" s="239"/>
      <c r="M559" s="240"/>
      <c r="N559" s="241"/>
      <c r="O559" s="241"/>
      <c r="P559" s="241"/>
      <c r="Q559" s="241"/>
      <c r="R559" s="241"/>
      <c r="S559" s="241"/>
      <c r="T559" s="242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T559" s="243" t="s">
        <v>218</v>
      </c>
      <c r="AU559" s="243" t="s">
        <v>82</v>
      </c>
      <c r="AV559" s="13" t="s">
        <v>82</v>
      </c>
      <c r="AW559" s="13" t="s">
        <v>35</v>
      </c>
      <c r="AX559" s="13" t="s">
        <v>73</v>
      </c>
      <c r="AY559" s="243" t="s">
        <v>198</v>
      </c>
    </row>
    <row r="560" s="13" customFormat="1">
      <c r="A560" s="13"/>
      <c r="B560" s="232"/>
      <c r="C560" s="233"/>
      <c r="D560" s="234" t="s">
        <v>218</v>
      </c>
      <c r="E560" s="235" t="s">
        <v>19</v>
      </c>
      <c r="F560" s="236" t="s">
        <v>826</v>
      </c>
      <c r="G560" s="233"/>
      <c r="H560" s="237">
        <v>7.3200000000000003</v>
      </c>
      <c r="I560" s="238"/>
      <c r="J560" s="233"/>
      <c r="K560" s="233"/>
      <c r="L560" s="239"/>
      <c r="M560" s="240"/>
      <c r="N560" s="241"/>
      <c r="O560" s="241"/>
      <c r="P560" s="241"/>
      <c r="Q560" s="241"/>
      <c r="R560" s="241"/>
      <c r="S560" s="241"/>
      <c r="T560" s="242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T560" s="243" t="s">
        <v>218</v>
      </c>
      <c r="AU560" s="243" t="s">
        <v>82</v>
      </c>
      <c r="AV560" s="13" t="s">
        <v>82</v>
      </c>
      <c r="AW560" s="13" t="s">
        <v>35</v>
      </c>
      <c r="AX560" s="13" t="s">
        <v>73</v>
      </c>
      <c r="AY560" s="243" t="s">
        <v>198</v>
      </c>
    </row>
    <row r="561" s="15" customFormat="1">
      <c r="A561" s="15"/>
      <c r="B561" s="265"/>
      <c r="C561" s="266"/>
      <c r="D561" s="234" t="s">
        <v>218</v>
      </c>
      <c r="E561" s="267" t="s">
        <v>19</v>
      </c>
      <c r="F561" s="268" t="s">
        <v>617</v>
      </c>
      <c r="G561" s="266"/>
      <c r="H561" s="267" t="s">
        <v>19</v>
      </c>
      <c r="I561" s="269"/>
      <c r="J561" s="266"/>
      <c r="K561" s="266"/>
      <c r="L561" s="270"/>
      <c r="M561" s="271"/>
      <c r="N561" s="272"/>
      <c r="O561" s="272"/>
      <c r="P561" s="272"/>
      <c r="Q561" s="272"/>
      <c r="R561" s="272"/>
      <c r="S561" s="272"/>
      <c r="T561" s="273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T561" s="274" t="s">
        <v>218</v>
      </c>
      <c r="AU561" s="274" t="s">
        <v>82</v>
      </c>
      <c r="AV561" s="15" t="s">
        <v>80</v>
      </c>
      <c r="AW561" s="15" t="s">
        <v>35</v>
      </c>
      <c r="AX561" s="15" t="s">
        <v>73</v>
      </c>
      <c r="AY561" s="274" t="s">
        <v>198</v>
      </c>
    </row>
    <row r="562" s="13" customFormat="1">
      <c r="A562" s="13"/>
      <c r="B562" s="232"/>
      <c r="C562" s="233"/>
      <c r="D562" s="234" t="s">
        <v>218</v>
      </c>
      <c r="E562" s="235" t="s">
        <v>19</v>
      </c>
      <c r="F562" s="236" t="s">
        <v>827</v>
      </c>
      <c r="G562" s="233"/>
      <c r="H562" s="237">
        <v>13.77</v>
      </c>
      <c r="I562" s="238"/>
      <c r="J562" s="233"/>
      <c r="K562" s="233"/>
      <c r="L562" s="239"/>
      <c r="M562" s="240"/>
      <c r="N562" s="241"/>
      <c r="O562" s="241"/>
      <c r="P562" s="241"/>
      <c r="Q562" s="241"/>
      <c r="R562" s="241"/>
      <c r="S562" s="241"/>
      <c r="T562" s="242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T562" s="243" t="s">
        <v>218</v>
      </c>
      <c r="AU562" s="243" t="s">
        <v>82</v>
      </c>
      <c r="AV562" s="13" t="s">
        <v>82</v>
      </c>
      <c r="AW562" s="13" t="s">
        <v>35</v>
      </c>
      <c r="AX562" s="13" t="s">
        <v>73</v>
      </c>
      <c r="AY562" s="243" t="s">
        <v>198</v>
      </c>
    </row>
    <row r="563" s="13" customFormat="1">
      <c r="A563" s="13"/>
      <c r="B563" s="232"/>
      <c r="C563" s="233"/>
      <c r="D563" s="234" t="s">
        <v>218</v>
      </c>
      <c r="E563" s="235" t="s">
        <v>19</v>
      </c>
      <c r="F563" s="236" t="s">
        <v>825</v>
      </c>
      <c r="G563" s="233"/>
      <c r="H563" s="237">
        <v>12.24</v>
      </c>
      <c r="I563" s="238"/>
      <c r="J563" s="233"/>
      <c r="K563" s="233"/>
      <c r="L563" s="239"/>
      <c r="M563" s="240"/>
      <c r="N563" s="241"/>
      <c r="O563" s="241"/>
      <c r="P563" s="241"/>
      <c r="Q563" s="241"/>
      <c r="R563" s="241"/>
      <c r="S563" s="241"/>
      <c r="T563" s="242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T563" s="243" t="s">
        <v>218</v>
      </c>
      <c r="AU563" s="243" t="s">
        <v>82</v>
      </c>
      <c r="AV563" s="13" t="s">
        <v>82</v>
      </c>
      <c r="AW563" s="13" t="s">
        <v>35</v>
      </c>
      <c r="AX563" s="13" t="s">
        <v>73</v>
      </c>
      <c r="AY563" s="243" t="s">
        <v>198</v>
      </c>
    </row>
    <row r="564" s="13" customFormat="1">
      <c r="A564" s="13"/>
      <c r="B564" s="232"/>
      <c r="C564" s="233"/>
      <c r="D564" s="234" t="s">
        <v>218</v>
      </c>
      <c r="E564" s="235" t="s">
        <v>19</v>
      </c>
      <c r="F564" s="236" t="s">
        <v>826</v>
      </c>
      <c r="G564" s="233"/>
      <c r="H564" s="237">
        <v>7.3200000000000003</v>
      </c>
      <c r="I564" s="238"/>
      <c r="J564" s="233"/>
      <c r="K564" s="233"/>
      <c r="L564" s="239"/>
      <c r="M564" s="240"/>
      <c r="N564" s="241"/>
      <c r="O564" s="241"/>
      <c r="P564" s="241"/>
      <c r="Q564" s="241"/>
      <c r="R564" s="241"/>
      <c r="S564" s="241"/>
      <c r="T564" s="242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T564" s="243" t="s">
        <v>218</v>
      </c>
      <c r="AU564" s="243" t="s">
        <v>82</v>
      </c>
      <c r="AV564" s="13" t="s">
        <v>82</v>
      </c>
      <c r="AW564" s="13" t="s">
        <v>35</v>
      </c>
      <c r="AX564" s="13" t="s">
        <v>73</v>
      </c>
      <c r="AY564" s="243" t="s">
        <v>198</v>
      </c>
    </row>
    <row r="565" s="15" customFormat="1">
      <c r="A565" s="15"/>
      <c r="B565" s="265"/>
      <c r="C565" s="266"/>
      <c r="D565" s="234" t="s">
        <v>218</v>
      </c>
      <c r="E565" s="267" t="s">
        <v>19</v>
      </c>
      <c r="F565" s="268" t="s">
        <v>790</v>
      </c>
      <c r="G565" s="266"/>
      <c r="H565" s="267" t="s">
        <v>19</v>
      </c>
      <c r="I565" s="269"/>
      <c r="J565" s="266"/>
      <c r="K565" s="266"/>
      <c r="L565" s="270"/>
      <c r="M565" s="271"/>
      <c r="N565" s="272"/>
      <c r="O565" s="272"/>
      <c r="P565" s="272"/>
      <c r="Q565" s="272"/>
      <c r="R565" s="272"/>
      <c r="S565" s="272"/>
      <c r="T565" s="273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T565" s="274" t="s">
        <v>218</v>
      </c>
      <c r="AU565" s="274" t="s">
        <v>82</v>
      </c>
      <c r="AV565" s="15" t="s">
        <v>80</v>
      </c>
      <c r="AW565" s="15" t="s">
        <v>35</v>
      </c>
      <c r="AX565" s="15" t="s">
        <v>73</v>
      </c>
      <c r="AY565" s="274" t="s">
        <v>198</v>
      </c>
    </row>
    <row r="566" s="13" customFormat="1">
      <c r="A566" s="13"/>
      <c r="B566" s="232"/>
      <c r="C566" s="233"/>
      <c r="D566" s="234" t="s">
        <v>218</v>
      </c>
      <c r="E566" s="235" t="s">
        <v>19</v>
      </c>
      <c r="F566" s="236" t="s">
        <v>828</v>
      </c>
      <c r="G566" s="233"/>
      <c r="H566" s="237">
        <v>0.73499999999999999</v>
      </c>
      <c r="I566" s="238"/>
      <c r="J566" s="233"/>
      <c r="K566" s="233"/>
      <c r="L566" s="239"/>
      <c r="M566" s="240"/>
      <c r="N566" s="241"/>
      <c r="O566" s="241"/>
      <c r="P566" s="241"/>
      <c r="Q566" s="241"/>
      <c r="R566" s="241"/>
      <c r="S566" s="241"/>
      <c r="T566" s="242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T566" s="243" t="s">
        <v>218</v>
      </c>
      <c r="AU566" s="243" t="s">
        <v>82</v>
      </c>
      <c r="AV566" s="13" t="s">
        <v>82</v>
      </c>
      <c r="AW566" s="13" t="s">
        <v>35</v>
      </c>
      <c r="AX566" s="13" t="s">
        <v>73</v>
      </c>
      <c r="AY566" s="243" t="s">
        <v>198</v>
      </c>
    </row>
    <row r="567" s="13" customFormat="1">
      <c r="A567" s="13"/>
      <c r="B567" s="232"/>
      <c r="C567" s="233"/>
      <c r="D567" s="234" t="s">
        <v>218</v>
      </c>
      <c r="E567" s="235" t="s">
        <v>19</v>
      </c>
      <c r="F567" s="236" t="s">
        <v>829</v>
      </c>
      <c r="G567" s="233"/>
      <c r="H567" s="237">
        <v>0.73499999999999999</v>
      </c>
      <c r="I567" s="238"/>
      <c r="J567" s="233"/>
      <c r="K567" s="233"/>
      <c r="L567" s="239"/>
      <c r="M567" s="240"/>
      <c r="N567" s="241"/>
      <c r="O567" s="241"/>
      <c r="P567" s="241"/>
      <c r="Q567" s="241"/>
      <c r="R567" s="241"/>
      <c r="S567" s="241"/>
      <c r="T567" s="242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T567" s="243" t="s">
        <v>218</v>
      </c>
      <c r="AU567" s="243" t="s">
        <v>82</v>
      </c>
      <c r="AV567" s="13" t="s">
        <v>82</v>
      </c>
      <c r="AW567" s="13" t="s">
        <v>35</v>
      </c>
      <c r="AX567" s="13" t="s">
        <v>73</v>
      </c>
      <c r="AY567" s="243" t="s">
        <v>198</v>
      </c>
    </row>
    <row r="568" s="13" customFormat="1">
      <c r="A568" s="13"/>
      <c r="B568" s="232"/>
      <c r="C568" s="233"/>
      <c r="D568" s="234" t="s">
        <v>218</v>
      </c>
      <c r="E568" s="235" t="s">
        <v>19</v>
      </c>
      <c r="F568" s="236" t="s">
        <v>830</v>
      </c>
      <c r="G568" s="233"/>
      <c r="H568" s="237">
        <v>3.3250000000000002</v>
      </c>
      <c r="I568" s="238"/>
      <c r="J568" s="233"/>
      <c r="K568" s="233"/>
      <c r="L568" s="239"/>
      <c r="M568" s="240"/>
      <c r="N568" s="241"/>
      <c r="O568" s="241"/>
      <c r="P568" s="241"/>
      <c r="Q568" s="241"/>
      <c r="R568" s="241"/>
      <c r="S568" s="241"/>
      <c r="T568" s="242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T568" s="243" t="s">
        <v>218</v>
      </c>
      <c r="AU568" s="243" t="s">
        <v>82</v>
      </c>
      <c r="AV568" s="13" t="s">
        <v>82</v>
      </c>
      <c r="AW568" s="13" t="s">
        <v>35</v>
      </c>
      <c r="AX568" s="13" t="s">
        <v>73</v>
      </c>
      <c r="AY568" s="243" t="s">
        <v>198</v>
      </c>
    </row>
    <row r="569" s="15" customFormat="1">
      <c r="A569" s="15"/>
      <c r="B569" s="265"/>
      <c r="C569" s="266"/>
      <c r="D569" s="234" t="s">
        <v>218</v>
      </c>
      <c r="E569" s="267" t="s">
        <v>19</v>
      </c>
      <c r="F569" s="268" t="s">
        <v>794</v>
      </c>
      <c r="G569" s="266"/>
      <c r="H569" s="267" t="s">
        <v>19</v>
      </c>
      <c r="I569" s="269"/>
      <c r="J569" s="266"/>
      <c r="K569" s="266"/>
      <c r="L569" s="270"/>
      <c r="M569" s="271"/>
      <c r="N569" s="272"/>
      <c r="O569" s="272"/>
      <c r="P569" s="272"/>
      <c r="Q569" s="272"/>
      <c r="R569" s="272"/>
      <c r="S569" s="272"/>
      <c r="T569" s="273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T569" s="274" t="s">
        <v>218</v>
      </c>
      <c r="AU569" s="274" t="s">
        <v>82</v>
      </c>
      <c r="AV569" s="15" t="s">
        <v>80</v>
      </c>
      <c r="AW569" s="15" t="s">
        <v>35</v>
      </c>
      <c r="AX569" s="15" t="s">
        <v>73</v>
      </c>
      <c r="AY569" s="274" t="s">
        <v>198</v>
      </c>
    </row>
    <row r="570" s="13" customFormat="1">
      <c r="A570" s="13"/>
      <c r="B570" s="232"/>
      <c r="C570" s="233"/>
      <c r="D570" s="234" t="s">
        <v>218</v>
      </c>
      <c r="E570" s="235" t="s">
        <v>19</v>
      </c>
      <c r="F570" s="236" t="s">
        <v>828</v>
      </c>
      <c r="G570" s="233"/>
      <c r="H570" s="237">
        <v>0.73499999999999999</v>
      </c>
      <c r="I570" s="238"/>
      <c r="J570" s="233"/>
      <c r="K570" s="233"/>
      <c r="L570" s="239"/>
      <c r="M570" s="240"/>
      <c r="N570" s="241"/>
      <c r="O570" s="241"/>
      <c r="P570" s="241"/>
      <c r="Q570" s="241"/>
      <c r="R570" s="241"/>
      <c r="S570" s="241"/>
      <c r="T570" s="242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T570" s="243" t="s">
        <v>218</v>
      </c>
      <c r="AU570" s="243" t="s">
        <v>82</v>
      </c>
      <c r="AV570" s="13" t="s">
        <v>82</v>
      </c>
      <c r="AW570" s="13" t="s">
        <v>35</v>
      </c>
      <c r="AX570" s="13" t="s">
        <v>73</v>
      </c>
      <c r="AY570" s="243" t="s">
        <v>198</v>
      </c>
    </row>
    <row r="571" s="13" customFormat="1">
      <c r="A571" s="13"/>
      <c r="B571" s="232"/>
      <c r="C571" s="233"/>
      <c r="D571" s="234" t="s">
        <v>218</v>
      </c>
      <c r="E571" s="235" t="s">
        <v>19</v>
      </c>
      <c r="F571" s="236" t="s">
        <v>829</v>
      </c>
      <c r="G571" s="233"/>
      <c r="H571" s="237">
        <v>0.73499999999999999</v>
      </c>
      <c r="I571" s="238"/>
      <c r="J571" s="233"/>
      <c r="K571" s="233"/>
      <c r="L571" s="239"/>
      <c r="M571" s="240"/>
      <c r="N571" s="241"/>
      <c r="O571" s="241"/>
      <c r="P571" s="241"/>
      <c r="Q571" s="241"/>
      <c r="R571" s="241"/>
      <c r="S571" s="241"/>
      <c r="T571" s="242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T571" s="243" t="s">
        <v>218</v>
      </c>
      <c r="AU571" s="243" t="s">
        <v>82</v>
      </c>
      <c r="AV571" s="13" t="s">
        <v>82</v>
      </c>
      <c r="AW571" s="13" t="s">
        <v>35</v>
      </c>
      <c r="AX571" s="13" t="s">
        <v>73</v>
      </c>
      <c r="AY571" s="243" t="s">
        <v>198</v>
      </c>
    </row>
    <row r="572" s="13" customFormat="1">
      <c r="A572" s="13"/>
      <c r="B572" s="232"/>
      <c r="C572" s="233"/>
      <c r="D572" s="234" t="s">
        <v>218</v>
      </c>
      <c r="E572" s="235" t="s">
        <v>19</v>
      </c>
      <c r="F572" s="236" t="s">
        <v>831</v>
      </c>
      <c r="G572" s="233"/>
      <c r="H572" s="237">
        <v>1.8999999999999999</v>
      </c>
      <c r="I572" s="238"/>
      <c r="J572" s="233"/>
      <c r="K572" s="233"/>
      <c r="L572" s="239"/>
      <c r="M572" s="240"/>
      <c r="N572" s="241"/>
      <c r="O572" s="241"/>
      <c r="P572" s="241"/>
      <c r="Q572" s="241"/>
      <c r="R572" s="241"/>
      <c r="S572" s="241"/>
      <c r="T572" s="242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T572" s="243" t="s">
        <v>218</v>
      </c>
      <c r="AU572" s="243" t="s">
        <v>82</v>
      </c>
      <c r="AV572" s="13" t="s">
        <v>82</v>
      </c>
      <c r="AW572" s="13" t="s">
        <v>35</v>
      </c>
      <c r="AX572" s="13" t="s">
        <v>73</v>
      </c>
      <c r="AY572" s="243" t="s">
        <v>198</v>
      </c>
    </row>
    <row r="573" s="15" customFormat="1">
      <c r="A573" s="15"/>
      <c r="B573" s="265"/>
      <c r="C573" s="266"/>
      <c r="D573" s="234" t="s">
        <v>218</v>
      </c>
      <c r="E573" s="267" t="s">
        <v>19</v>
      </c>
      <c r="F573" s="268" t="s">
        <v>794</v>
      </c>
      <c r="G573" s="266"/>
      <c r="H573" s="267" t="s">
        <v>19</v>
      </c>
      <c r="I573" s="269"/>
      <c r="J573" s="266"/>
      <c r="K573" s="266"/>
      <c r="L573" s="270"/>
      <c r="M573" s="271"/>
      <c r="N573" s="272"/>
      <c r="O573" s="272"/>
      <c r="P573" s="272"/>
      <c r="Q573" s="272"/>
      <c r="R573" s="272"/>
      <c r="S573" s="272"/>
      <c r="T573" s="273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T573" s="274" t="s">
        <v>218</v>
      </c>
      <c r="AU573" s="274" t="s">
        <v>82</v>
      </c>
      <c r="AV573" s="15" t="s">
        <v>80</v>
      </c>
      <c r="AW573" s="15" t="s">
        <v>35</v>
      </c>
      <c r="AX573" s="15" t="s">
        <v>73</v>
      </c>
      <c r="AY573" s="274" t="s">
        <v>198</v>
      </c>
    </row>
    <row r="574" s="13" customFormat="1">
      <c r="A574" s="13"/>
      <c r="B574" s="232"/>
      <c r="C574" s="233"/>
      <c r="D574" s="234" t="s">
        <v>218</v>
      </c>
      <c r="E574" s="235" t="s">
        <v>19</v>
      </c>
      <c r="F574" s="236" t="s">
        <v>828</v>
      </c>
      <c r="G574" s="233"/>
      <c r="H574" s="237">
        <v>0.73499999999999999</v>
      </c>
      <c r="I574" s="238"/>
      <c r="J574" s="233"/>
      <c r="K574" s="233"/>
      <c r="L574" s="239"/>
      <c r="M574" s="240"/>
      <c r="N574" s="241"/>
      <c r="O574" s="241"/>
      <c r="P574" s="241"/>
      <c r="Q574" s="241"/>
      <c r="R574" s="241"/>
      <c r="S574" s="241"/>
      <c r="T574" s="242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T574" s="243" t="s">
        <v>218</v>
      </c>
      <c r="AU574" s="243" t="s">
        <v>82</v>
      </c>
      <c r="AV574" s="13" t="s">
        <v>82</v>
      </c>
      <c r="AW574" s="13" t="s">
        <v>35</v>
      </c>
      <c r="AX574" s="13" t="s">
        <v>73</v>
      </c>
      <c r="AY574" s="243" t="s">
        <v>198</v>
      </c>
    </row>
    <row r="575" s="13" customFormat="1">
      <c r="A575" s="13"/>
      <c r="B575" s="232"/>
      <c r="C575" s="233"/>
      <c r="D575" s="234" t="s">
        <v>218</v>
      </c>
      <c r="E575" s="235" t="s">
        <v>19</v>
      </c>
      <c r="F575" s="236" t="s">
        <v>829</v>
      </c>
      <c r="G575" s="233"/>
      <c r="H575" s="237">
        <v>0.73499999999999999</v>
      </c>
      <c r="I575" s="238"/>
      <c r="J575" s="233"/>
      <c r="K575" s="233"/>
      <c r="L575" s="239"/>
      <c r="M575" s="240"/>
      <c r="N575" s="241"/>
      <c r="O575" s="241"/>
      <c r="P575" s="241"/>
      <c r="Q575" s="241"/>
      <c r="R575" s="241"/>
      <c r="S575" s="241"/>
      <c r="T575" s="242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T575" s="243" t="s">
        <v>218</v>
      </c>
      <c r="AU575" s="243" t="s">
        <v>82</v>
      </c>
      <c r="AV575" s="13" t="s">
        <v>82</v>
      </c>
      <c r="AW575" s="13" t="s">
        <v>35</v>
      </c>
      <c r="AX575" s="13" t="s">
        <v>73</v>
      </c>
      <c r="AY575" s="243" t="s">
        <v>198</v>
      </c>
    </row>
    <row r="576" s="13" customFormat="1">
      <c r="A576" s="13"/>
      <c r="B576" s="232"/>
      <c r="C576" s="233"/>
      <c r="D576" s="234" t="s">
        <v>218</v>
      </c>
      <c r="E576" s="235" t="s">
        <v>19</v>
      </c>
      <c r="F576" s="236" t="s">
        <v>832</v>
      </c>
      <c r="G576" s="233"/>
      <c r="H576" s="237">
        <v>1.413</v>
      </c>
      <c r="I576" s="238"/>
      <c r="J576" s="233"/>
      <c r="K576" s="233"/>
      <c r="L576" s="239"/>
      <c r="M576" s="240"/>
      <c r="N576" s="241"/>
      <c r="O576" s="241"/>
      <c r="P576" s="241"/>
      <c r="Q576" s="241"/>
      <c r="R576" s="241"/>
      <c r="S576" s="241"/>
      <c r="T576" s="242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T576" s="243" t="s">
        <v>218</v>
      </c>
      <c r="AU576" s="243" t="s">
        <v>82</v>
      </c>
      <c r="AV576" s="13" t="s">
        <v>82</v>
      </c>
      <c r="AW576" s="13" t="s">
        <v>35</v>
      </c>
      <c r="AX576" s="13" t="s">
        <v>73</v>
      </c>
      <c r="AY576" s="243" t="s">
        <v>198</v>
      </c>
    </row>
    <row r="577" s="14" customFormat="1">
      <c r="A577" s="14"/>
      <c r="B577" s="244"/>
      <c r="C577" s="245"/>
      <c r="D577" s="234" t="s">
        <v>218</v>
      </c>
      <c r="E577" s="246" t="s">
        <v>19</v>
      </c>
      <c r="F577" s="247" t="s">
        <v>233</v>
      </c>
      <c r="G577" s="245"/>
      <c r="H577" s="248">
        <v>111.038</v>
      </c>
      <c r="I577" s="249"/>
      <c r="J577" s="245"/>
      <c r="K577" s="245"/>
      <c r="L577" s="250"/>
      <c r="M577" s="251"/>
      <c r="N577" s="252"/>
      <c r="O577" s="252"/>
      <c r="P577" s="252"/>
      <c r="Q577" s="252"/>
      <c r="R577" s="252"/>
      <c r="S577" s="252"/>
      <c r="T577" s="253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T577" s="254" t="s">
        <v>218</v>
      </c>
      <c r="AU577" s="254" t="s">
        <v>82</v>
      </c>
      <c r="AV577" s="14" t="s">
        <v>205</v>
      </c>
      <c r="AW577" s="14" t="s">
        <v>35</v>
      </c>
      <c r="AX577" s="14" t="s">
        <v>80</v>
      </c>
      <c r="AY577" s="254" t="s">
        <v>198</v>
      </c>
    </row>
    <row r="578" s="2" customFormat="1" ht="37.8" customHeight="1">
      <c r="A578" s="40"/>
      <c r="B578" s="41"/>
      <c r="C578" s="214" t="s">
        <v>833</v>
      </c>
      <c r="D578" s="214" t="s">
        <v>200</v>
      </c>
      <c r="E578" s="215" t="s">
        <v>834</v>
      </c>
      <c r="F578" s="216" t="s">
        <v>835</v>
      </c>
      <c r="G578" s="217" t="s">
        <v>203</v>
      </c>
      <c r="H578" s="218">
        <v>111.038</v>
      </c>
      <c r="I578" s="219"/>
      <c r="J578" s="220">
        <f>ROUND(I578*H578,2)</f>
        <v>0</v>
      </c>
      <c r="K578" s="216" t="s">
        <v>204</v>
      </c>
      <c r="L578" s="46"/>
      <c r="M578" s="221" t="s">
        <v>19</v>
      </c>
      <c r="N578" s="222" t="s">
        <v>44</v>
      </c>
      <c r="O578" s="86"/>
      <c r="P578" s="223">
        <f>O578*H578</f>
        <v>0</v>
      </c>
      <c r="Q578" s="223">
        <v>0</v>
      </c>
      <c r="R578" s="223">
        <f>Q578*H578</f>
        <v>0</v>
      </c>
      <c r="S578" s="223">
        <v>0</v>
      </c>
      <c r="T578" s="224">
        <f>S578*H578</f>
        <v>0</v>
      </c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R578" s="225" t="s">
        <v>205</v>
      </c>
      <c r="AT578" s="225" t="s">
        <v>200</v>
      </c>
      <c r="AU578" s="225" t="s">
        <v>82</v>
      </c>
      <c r="AY578" s="19" t="s">
        <v>198</v>
      </c>
      <c r="BE578" s="226">
        <f>IF(N578="základní",J578,0)</f>
        <v>0</v>
      </c>
      <c r="BF578" s="226">
        <f>IF(N578="snížená",J578,0)</f>
        <v>0</v>
      </c>
      <c r="BG578" s="226">
        <f>IF(N578="zákl. přenesená",J578,0)</f>
        <v>0</v>
      </c>
      <c r="BH578" s="226">
        <f>IF(N578="sníž. přenesená",J578,0)</f>
        <v>0</v>
      </c>
      <c r="BI578" s="226">
        <f>IF(N578="nulová",J578,0)</f>
        <v>0</v>
      </c>
      <c r="BJ578" s="19" t="s">
        <v>80</v>
      </c>
      <c r="BK578" s="226">
        <f>ROUND(I578*H578,2)</f>
        <v>0</v>
      </c>
      <c r="BL578" s="19" t="s">
        <v>205</v>
      </c>
      <c r="BM578" s="225" t="s">
        <v>836</v>
      </c>
    </row>
    <row r="579" s="2" customFormat="1">
      <c r="A579" s="40"/>
      <c r="B579" s="41"/>
      <c r="C579" s="42"/>
      <c r="D579" s="227" t="s">
        <v>207</v>
      </c>
      <c r="E579" s="42"/>
      <c r="F579" s="228" t="s">
        <v>837</v>
      </c>
      <c r="G579" s="42"/>
      <c r="H579" s="42"/>
      <c r="I579" s="229"/>
      <c r="J579" s="42"/>
      <c r="K579" s="42"/>
      <c r="L579" s="46"/>
      <c r="M579" s="230"/>
      <c r="N579" s="231"/>
      <c r="O579" s="86"/>
      <c r="P579" s="86"/>
      <c r="Q579" s="86"/>
      <c r="R579" s="86"/>
      <c r="S579" s="86"/>
      <c r="T579" s="87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T579" s="19" t="s">
        <v>207</v>
      </c>
      <c r="AU579" s="19" t="s">
        <v>82</v>
      </c>
    </row>
    <row r="580" s="2" customFormat="1" ht="66.75" customHeight="1">
      <c r="A580" s="40"/>
      <c r="B580" s="41"/>
      <c r="C580" s="214" t="s">
        <v>838</v>
      </c>
      <c r="D580" s="214" t="s">
        <v>200</v>
      </c>
      <c r="E580" s="215" t="s">
        <v>839</v>
      </c>
      <c r="F580" s="216" t="s">
        <v>840</v>
      </c>
      <c r="G580" s="217" t="s">
        <v>246</v>
      </c>
      <c r="H580" s="218">
        <v>16.486999999999998</v>
      </c>
      <c r="I580" s="219"/>
      <c r="J580" s="220">
        <f>ROUND(I580*H580,2)</f>
        <v>0</v>
      </c>
      <c r="K580" s="216" t="s">
        <v>204</v>
      </c>
      <c r="L580" s="46"/>
      <c r="M580" s="221" t="s">
        <v>19</v>
      </c>
      <c r="N580" s="222" t="s">
        <v>44</v>
      </c>
      <c r="O580" s="86"/>
      <c r="P580" s="223">
        <f>O580*H580</f>
        <v>0</v>
      </c>
      <c r="Q580" s="223">
        <v>1.0551166000000001</v>
      </c>
      <c r="R580" s="223">
        <f>Q580*H580</f>
        <v>17.395707384199998</v>
      </c>
      <c r="S580" s="223">
        <v>0</v>
      </c>
      <c r="T580" s="224">
        <f>S580*H580</f>
        <v>0</v>
      </c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R580" s="225" t="s">
        <v>205</v>
      </c>
      <c r="AT580" s="225" t="s">
        <v>200</v>
      </c>
      <c r="AU580" s="225" t="s">
        <v>82</v>
      </c>
      <c r="AY580" s="19" t="s">
        <v>198</v>
      </c>
      <c r="BE580" s="226">
        <f>IF(N580="základní",J580,0)</f>
        <v>0</v>
      </c>
      <c r="BF580" s="226">
        <f>IF(N580="snížená",J580,0)</f>
        <v>0</v>
      </c>
      <c r="BG580" s="226">
        <f>IF(N580="zákl. přenesená",J580,0)</f>
        <v>0</v>
      </c>
      <c r="BH580" s="226">
        <f>IF(N580="sníž. přenesená",J580,0)</f>
        <v>0</v>
      </c>
      <c r="BI580" s="226">
        <f>IF(N580="nulová",J580,0)</f>
        <v>0</v>
      </c>
      <c r="BJ580" s="19" t="s">
        <v>80</v>
      </c>
      <c r="BK580" s="226">
        <f>ROUND(I580*H580,2)</f>
        <v>0</v>
      </c>
      <c r="BL580" s="19" t="s">
        <v>205</v>
      </c>
      <c r="BM580" s="225" t="s">
        <v>841</v>
      </c>
    </row>
    <row r="581" s="2" customFormat="1">
      <c r="A581" s="40"/>
      <c r="B581" s="41"/>
      <c r="C581" s="42"/>
      <c r="D581" s="227" t="s">
        <v>207</v>
      </c>
      <c r="E581" s="42"/>
      <c r="F581" s="228" t="s">
        <v>842</v>
      </c>
      <c r="G581" s="42"/>
      <c r="H581" s="42"/>
      <c r="I581" s="229"/>
      <c r="J581" s="42"/>
      <c r="K581" s="42"/>
      <c r="L581" s="46"/>
      <c r="M581" s="230"/>
      <c r="N581" s="231"/>
      <c r="O581" s="86"/>
      <c r="P581" s="86"/>
      <c r="Q581" s="86"/>
      <c r="R581" s="86"/>
      <c r="S581" s="86"/>
      <c r="T581" s="87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T581" s="19" t="s">
        <v>207</v>
      </c>
      <c r="AU581" s="19" t="s">
        <v>82</v>
      </c>
    </row>
    <row r="582" s="13" customFormat="1">
      <c r="A582" s="13"/>
      <c r="B582" s="232"/>
      <c r="C582" s="233"/>
      <c r="D582" s="234" t="s">
        <v>218</v>
      </c>
      <c r="E582" s="235" t="s">
        <v>19</v>
      </c>
      <c r="F582" s="236" t="s">
        <v>843</v>
      </c>
      <c r="G582" s="233"/>
      <c r="H582" s="237">
        <v>5.6779999999999999</v>
      </c>
      <c r="I582" s="238"/>
      <c r="J582" s="233"/>
      <c r="K582" s="233"/>
      <c r="L582" s="239"/>
      <c r="M582" s="240"/>
      <c r="N582" s="241"/>
      <c r="O582" s="241"/>
      <c r="P582" s="241"/>
      <c r="Q582" s="241"/>
      <c r="R582" s="241"/>
      <c r="S582" s="241"/>
      <c r="T582" s="242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T582" s="243" t="s">
        <v>218</v>
      </c>
      <c r="AU582" s="243" t="s">
        <v>82</v>
      </c>
      <c r="AV582" s="13" t="s">
        <v>82</v>
      </c>
      <c r="AW582" s="13" t="s">
        <v>35</v>
      </c>
      <c r="AX582" s="13" t="s">
        <v>73</v>
      </c>
      <c r="AY582" s="243" t="s">
        <v>198</v>
      </c>
    </row>
    <row r="583" s="13" customFormat="1">
      <c r="A583" s="13"/>
      <c r="B583" s="232"/>
      <c r="C583" s="233"/>
      <c r="D583" s="234" t="s">
        <v>218</v>
      </c>
      <c r="E583" s="235" t="s">
        <v>19</v>
      </c>
      <c r="F583" s="236" t="s">
        <v>844</v>
      </c>
      <c r="G583" s="233"/>
      <c r="H583" s="237">
        <v>5.5730000000000004</v>
      </c>
      <c r="I583" s="238"/>
      <c r="J583" s="233"/>
      <c r="K583" s="233"/>
      <c r="L583" s="239"/>
      <c r="M583" s="240"/>
      <c r="N583" s="241"/>
      <c r="O583" s="241"/>
      <c r="P583" s="241"/>
      <c r="Q583" s="241"/>
      <c r="R583" s="241"/>
      <c r="S583" s="241"/>
      <c r="T583" s="242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T583" s="243" t="s">
        <v>218</v>
      </c>
      <c r="AU583" s="243" t="s">
        <v>82</v>
      </c>
      <c r="AV583" s="13" t="s">
        <v>82</v>
      </c>
      <c r="AW583" s="13" t="s">
        <v>35</v>
      </c>
      <c r="AX583" s="13" t="s">
        <v>73</v>
      </c>
      <c r="AY583" s="243" t="s">
        <v>198</v>
      </c>
    </row>
    <row r="584" s="13" customFormat="1">
      <c r="A584" s="13"/>
      <c r="B584" s="232"/>
      <c r="C584" s="233"/>
      <c r="D584" s="234" t="s">
        <v>218</v>
      </c>
      <c r="E584" s="235" t="s">
        <v>19</v>
      </c>
      <c r="F584" s="236" t="s">
        <v>845</v>
      </c>
      <c r="G584" s="233"/>
      <c r="H584" s="237">
        <v>5.2359999999999998</v>
      </c>
      <c r="I584" s="238"/>
      <c r="J584" s="233"/>
      <c r="K584" s="233"/>
      <c r="L584" s="239"/>
      <c r="M584" s="240"/>
      <c r="N584" s="241"/>
      <c r="O584" s="241"/>
      <c r="P584" s="241"/>
      <c r="Q584" s="241"/>
      <c r="R584" s="241"/>
      <c r="S584" s="241"/>
      <c r="T584" s="242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T584" s="243" t="s">
        <v>218</v>
      </c>
      <c r="AU584" s="243" t="s">
        <v>82</v>
      </c>
      <c r="AV584" s="13" t="s">
        <v>82</v>
      </c>
      <c r="AW584" s="13" t="s">
        <v>35</v>
      </c>
      <c r="AX584" s="13" t="s">
        <v>73</v>
      </c>
      <c r="AY584" s="243" t="s">
        <v>198</v>
      </c>
    </row>
    <row r="585" s="14" customFormat="1">
      <c r="A585" s="14"/>
      <c r="B585" s="244"/>
      <c r="C585" s="245"/>
      <c r="D585" s="234" t="s">
        <v>218</v>
      </c>
      <c r="E585" s="246" t="s">
        <v>19</v>
      </c>
      <c r="F585" s="247" t="s">
        <v>233</v>
      </c>
      <c r="G585" s="245"/>
      <c r="H585" s="248">
        <v>16.486999999999998</v>
      </c>
      <c r="I585" s="249"/>
      <c r="J585" s="245"/>
      <c r="K585" s="245"/>
      <c r="L585" s="250"/>
      <c r="M585" s="251"/>
      <c r="N585" s="252"/>
      <c r="O585" s="252"/>
      <c r="P585" s="252"/>
      <c r="Q585" s="252"/>
      <c r="R585" s="252"/>
      <c r="S585" s="252"/>
      <c r="T585" s="253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T585" s="254" t="s">
        <v>218</v>
      </c>
      <c r="AU585" s="254" t="s">
        <v>82</v>
      </c>
      <c r="AV585" s="14" t="s">
        <v>205</v>
      </c>
      <c r="AW585" s="14" t="s">
        <v>35</v>
      </c>
      <c r="AX585" s="14" t="s">
        <v>80</v>
      </c>
      <c r="AY585" s="254" t="s">
        <v>198</v>
      </c>
    </row>
    <row r="586" s="2" customFormat="1" ht="33" customHeight="1">
      <c r="A586" s="40"/>
      <c r="B586" s="41"/>
      <c r="C586" s="214" t="s">
        <v>846</v>
      </c>
      <c r="D586" s="214" t="s">
        <v>200</v>
      </c>
      <c r="E586" s="215" t="s">
        <v>847</v>
      </c>
      <c r="F586" s="216" t="s">
        <v>848</v>
      </c>
      <c r="G586" s="217" t="s">
        <v>441</v>
      </c>
      <c r="H586" s="218">
        <v>6</v>
      </c>
      <c r="I586" s="219"/>
      <c r="J586" s="220">
        <f>ROUND(I586*H586,2)</f>
        <v>0</v>
      </c>
      <c r="K586" s="216" t="s">
        <v>204</v>
      </c>
      <c r="L586" s="46"/>
      <c r="M586" s="221" t="s">
        <v>19</v>
      </c>
      <c r="N586" s="222" t="s">
        <v>44</v>
      </c>
      <c r="O586" s="86"/>
      <c r="P586" s="223">
        <f>O586*H586</f>
        <v>0</v>
      </c>
      <c r="Q586" s="223">
        <v>0.082713700000000001</v>
      </c>
      <c r="R586" s="223">
        <f>Q586*H586</f>
        <v>0.49628220000000001</v>
      </c>
      <c r="S586" s="223">
        <v>0</v>
      </c>
      <c r="T586" s="224">
        <f>S586*H586</f>
        <v>0</v>
      </c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R586" s="225" t="s">
        <v>205</v>
      </c>
      <c r="AT586" s="225" t="s">
        <v>200</v>
      </c>
      <c r="AU586" s="225" t="s">
        <v>82</v>
      </c>
      <c r="AY586" s="19" t="s">
        <v>198</v>
      </c>
      <c r="BE586" s="226">
        <f>IF(N586="základní",J586,0)</f>
        <v>0</v>
      </c>
      <c r="BF586" s="226">
        <f>IF(N586="snížená",J586,0)</f>
        <v>0</v>
      </c>
      <c r="BG586" s="226">
        <f>IF(N586="zákl. přenesená",J586,0)</f>
        <v>0</v>
      </c>
      <c r="BH586" s="226">
        <f>IF(N586="sníž. přenesená",J586,0)</f>
        <v>0</v>
      </c>
      <c r="BI586" s="226">
        <f>IF(N586="nulová",J586,0)</f>
        <v>0</v>
      </c>
      <c r="BJ586" s="19" t="s">
        <v>80</v>
      </c>
      <c r="BK586" s="226">
        <f>ROUND(I586*H586,2)</f>
        <v>0</v>
      </c>
      <c r="BL586" s="19" t="s">
        <v>205</v>
      </c>
      <c r="BM586" s="225" t="s">
        <v>849</v>
      </c>
    </row>
    <row r="587" s="2" customFormat="1">
      <c r="A587" s="40"/>
      <c r="B587" s="41"/>
      <c r="C587" s="42"/>
      <c r="D587" s="227" t="s">
        <v>207</v>
      </c>
      <c r="E587" s="42"/>
      <c r="F587" s="228" t="s">
        <v>850</v>
      </c>
      <c r="G587" s="42"/>
      <c r="H587" s="42"/>
      <c r="I587" s="229"/>
      <c r="J587" s="42"/>
      <c r="K587" s="42"/>
      <c r="L587" s="46"/>
      <c r="M587" s="230"/>
      <c r="N587" s="231"/>
      <c r="O587" s="86"/>
      <c r="P587" s="86"/>
      <c r="Q587" s="86"/>
      <c r="R587" s="86"/>
      <c r="S587" s="86"/>
      <c r="T587" s="87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T587" s="19" t="s">
        <v>207</v>
      </c>
      <c r="AU587" s="19" t="s">
        <v>82</v>
      </c>
    </row>
    <row r="588" s="2" customFormat="1" ht="24.15" customHeight="1">
      <c r="A588" s="40"/>
      <c r="B588" s="41"/>
      <c r="C588" s="255" t="s">
        <v>851</v>
      </c>
      <c r="D588" s="255" t="s">
        <v>243</v>
      </c>
      <c r="E588" s="256" t="s">
        <v>852</v>
      </c>
      <c r="F588" s="257" t="s">
        <v>853</v>
      </c>
      <c r="G588" s="258" t="s">
        <v>227</v>
      </c>
      <c r="H588" s="259">
        <v>12.162000000000001</v>
      </c>
      <c r="I588" s="260"/>
      <c r="J588" s="261">
        <f>ROUND(I588*H588,2)</f>
        <v>0</v>
      </c>
      <c r="K588" s="257" t="s">
        <v>204</v>
      </c>
      <c r="L588" s="262"/>
      <c r="M588" s="263" t="s">
        <v>19</v>
      </c>
      <c r="N588" s="264" t="s">
        <v>44</v>
      </c>
      <c r="O588" s="86"/>
      <c r="P588" s="223">
        <f>O588*H588</f>
        <v>0</v>
      </c>
      <c r="Q588" s="223">
        <v>2.5699999999999998</v>
      </c>
      <c r="R588" s="223">
        <f>Q588*H588</f>
        <v>31.256340000000002</v>
      </c>
      <c r="S588" s="223">
        <v>0</v>
      </c>
      <c r="T588" s="224">
        <f>S588*H588</f>
        <v>0</v>
      </c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R588" s="225" t="s">
        <v>247</v>
      </c>
      <c r="AT588" s="225" t="s">
        <v>243</v>
      </c>
      <c r="AU588" s="225" t="s">
        <v>82</v>
      </c>
      <c r="AY588" s="19" t="s">
        <v>198</v>
      </c>
      <c r="BE588" s="226">
        <f>IF(N588="základní",J588,0)</f>
        <v>0</v>
      </c>
      <c r="BF588" s="226">
        <f>IF(N588="snížená",J588,0)</f>
        <v>0</v>
      </c>
      <c r="BG588" s="226">
        <f>IF(N588="zákl. přenesená",J588,0)</f>
        <v>0</v>
      </c>
      <c r="BH588" s="226">
        <f>IF(N588="sníž. přenesená",J588,0)</f>
        <v>0</v>
      </c>
      <c r="BI588" s="226">
        <f>IF(N588="nulová",J588,0)</f>
        <v>0</v>
      </c>
      <c r="BJ588" s="19" t="s">
        <v>80</v>
      </c>
      <c r="BK588" s="226">
        <f>ROUND(I588*H588,2)</f>
        <v>0</v>
      </c>
      <c r="BL588" s="19" t="s">
        <v>205</v>
      </c>
      <c r="BM588" s="225" t="s">
        <v>854</v>
      </c>
    </row>
    <row r="589" s="15" customFormat="1">
      <c r="A589" s="15"/>
      <c r="B589" s="265"/>
      <c r="C589" s="266"/>
      <c r="D589" s="234" t="s">
        <v>218</v>
      </c>
      <c r="E589" s="267" t="s">
        <v>19</v>
      </c>
      <c r="F589" s="268" t="s">
        <v>623</v>
      </c>
      <c r="G589" s="266"/>
      <c r="H589" s="267" t="s">
        <v>19</v>
      </c>
      <c r="I589" s="269"/>
      <c r="J589" s="266"/>
      <c r="K589" s="266"/>
      <c r="L589" s="270"/>
      <c r="M589" s="271"/>
      <c r="N589" s="272"/>
      <c r="O589" s="272"/>
      <c r="P589" s="272"/>
      <c r="Q589" s="272"/>
      <c r="R589" s="272"/>
      <c r="S589" s="272"/>
      <c r="T589" s="273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T589" s="274" t="s">
        <v>218</v>
      </c>
      <c r="AU589" s="274" t="s">
        <v>82</v>
      </c>
      <c r="AV589" s="15" t="s">
        <v>80</v>
      </c>
      <c r="AW589" s="15" t="s">
        <v>35</v>
      </c>
      <c r="AX589" s="15" t="s">
        <v>73</v>
      </c>
      <c r="AY589" s="274" t="s">
        <v>198</v>
      </c>
    </row>
    <row r="590" s="13" customFormat="1">
      <c r="A590" s="13"/>
      <c r="B590" s="232"/>
      <c r="C590" s="233"/>
      <c r="D590" s="234" t="s">
        <v>218</v>
      </c>
      <c r="E590" s="235" t="s">
        <v>19</v>
      </c>
      <c r="F590" s="236" t="s">
        <v>855</v>
      </c>
      <c r="G590" s="233"/>
      <c r="H590" s="237">
        <v>1.6419999999999999</v>
      </c>
      <c r="I590" s="238"/>
      <c r="J590" s="233"/>
      <c r="K590" s="233"/>
      <c r="L590" s="239"/>
      <c r="M590" s="240"/>
      <c r="N590" s="241"/>
      <c r="O590" s="241"/>
      <c r="P590" s="241"/>
      <c r="Q590" s="241"/>
      <c r="R590" s="241"/>
      <c r="S590" s="241"/>
      <c r="T590" s="242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T590" s="243" t="s">
        <v>218</v>
      </c>
      <c r="AU590" s="243" t="s">
        <v>82</v>
      </c>
      <c r="AV590" s="13" t="s">
        <v>82</v>
      </c>
      <c r="AW590" s="13" t="s">
        <v>35</v>
      </c>
      <c r="AX590" s="13" t="s">
        <v>73</v>
      </c>
      <c r="AY590" s="243" t="s">
        <v>198</v>
      </c>
    </row>
    <row r="591" s="13" customFormat="1">
      <c r="A591" s="13"/>
      <c r="B591" s="232"/>
      <c r="C591" s="233"/>
      <c r="D591" s="234" t="s">
        <v>218</v>
      </c>
      <c r="E591" s="235" t="s">
        <v>19</v>
      </c>
      <c r="F591" s="236" t="s">
        <v>856</v>
      </c>
      <c r="G591" s="233"/>
      <c r="H591" s="237">
        <v>1.9910000000000001</v>
      </c>
      <c r="I591" s="238"/>
      <c r="J591" s="233"/>
      <c r="K591" s="233"/>
      <c r="L591" s="239"/>
      <c r="M591" s="240"/>
      <c r="N591" s="241"/>
      <c r="O591" s="241"/>
      <c r="P591" s="241"/>
      <c r="Q591" s="241"/>
      <c r="R591" s="241"/>
      <c r="S591" s="241"/>
      <c r="T591" s="242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T591" s="243" t="s">
        <v>218</v>
      </c>
      <c r="AU591" s="243" t="s">
        <v>82</v>
      </c>
      <c r="AV591" s="13" t="s">
        <v>82</v>
      </c>
      <c r="AW591" s="13" t="s">
        <v>35</v>
      </c>
      <c r="AX591" s="13" t="s">
        <v>73</v>
      </c>
      <c r="AY591" s="243" t="s">
        <v>198</v>
      </c>
    </row>
    <row r="592" s="15" customFormat="1">
      <c r="A592" s="15"/>
      <c r="B592" s="265"/>
      <c r="C592" s="266"/>
      <c r="D592" s="234" t="s">
        <v>218</v>
      </c>
      <c r="E592" s="267" t="s">
        <v>19</v>
      </c>
      <c r="F592" s="268" t="s">
        <v>615</v>
      </c>
      <c r="G592" s="266"/>
      <c r="H592" s="267" t="s">
        <v>19</v>
      </c>
      <c r="I592" s="269"/>
      <c r="J592" s="266"/>
      <c r="K592" s="266"/>
      <c r="L592" s="270"/>
      <c r="M592" s="271"/>
      <c r="N592" s="272"/>
      <c r="O592" s="272"/>
      <c r="P592" s="272"/>
      <c r="Q592" s="272"/>
      <c r="R592" s="272"/>
      <c r="S592" s="272"/>
      <c r="T592" s="273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T592" s="274" t="s">
        <v>218</v>
      </c>
      <c r="AU592" s="274" t="s">
        <v>82</v>
      </c>
      <c r="AV592" s="15" t="s">
        <v>80</v>
      </c>
      <c r="AW592" s="15" t="s">
        <v>35</v>
      </c>
      <c r="AX592" s="15" t="s">
        <v>73</v>
      </c>
      <c r="AY592" s="274" t="s">
        <v>198</v>
      </c>
    </row>
    <row r="593" s="13" customFormat="1">
      <c r="A593" s="13"/>
      <c r="B593" s="232"/>
      <c r="C593" s="233"/>
      <c r="D593" s="234" t="s">
        <v>218</v>
      </c>
      <c r="E593" s="235" t="s">
        <v>19</v>
      </c>
      <c r="F593" s="236" t="s">
        <v>857</v>
      </c>
      <c r="G593" s="233"/>
      <c r="H593" s="237">
        <v>2.0059999999999998</v>
      </c>
      <c r="I593" s="238"/>
      <c r="J593" s="233"/>
      <c r="K593" s="233"/>
      <c r="L593" s="239"/>
      <c r="M593" s="240"/>
      <c r="N593" s="241"/>
      <c r="O593" s="241"/>
      <c r="P593" s="241"/>
      <c r="Q593" s="241"/>
      <c r="R593" s="241"/>
      <c r="S593" s="241"/>
      <c r="T593" s="242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T593" s="243" t="s">
        <v>218</v>
      </c>
      <c r="AU593" s="243" t="s">
        <v>82</v>
      </c>
      <c r="AV593" s="13" t="s">
        <v>82</v>
      </c>
      <c r="AW593" s="13" t="s">
        <v>35</v>
      </c>
      <c r="AX593" s="13" t="s">
        <v>73</v>
      </c>
      <c r="AY593" s="243" t="s">
        <v>198</v>
      </c>
    </row>
    <row r="594" s="13" customFormat="1">
      <c r="A594" s="13"/>
      <c r="B594" s="232"/>
      <c r="C594" s="233"/>
      <c r="D594" s="234" t="s">
        <v>218</v>
      </c>
      <c r="E594" s="235" t="s">
        <v>19</v>
      </c>
      <c r="F594" s="236" t="s">
        <v>858</v>
      </c>
      <c r="G594" s="233"/>
      <c r="H594" s="237">
        <v>2.077</v>
      </c>
      <c r="I594" s="238"/>
      <c r="J594" s="233"/>
      <c r="K594" s="233"/>
      <c r="L594" s="239"/>
      <c r="M594" s="240"/>
      <c r="N594" s="241"/>
      <c r="O594" s="241"/>
      <c r="P594" s="241"/>
      <c r="Q594" s="241"/>
      <c r="R594" s="241"/>
      <c r="S594" s="241"/>
      <c r="T594" s="242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T594" s="243" t="s">
        <v>218</v>
      </c>
      <c r="AU594" s="243" t="s">
        <v>82</v>
      </c>
      <c r="AV594" s="13" t="s">
        <v>82</v>
      </c>
      <c r="AW594" s="13" t="s">
        <v>35</v>
      </c>
      <c r="AX594" s="13" t="s">
        <v>73</v>
      </c>
      <c r="AY594" s="243" t="s">
        <v>198</v>
      </c>
    </row>
    <row r="595" s="15" customFormat="1">
      <c r="A595" s="15"/>
      <c r="B595" s="265"/>
      <c r="C595" s="266"/>
      <c r="D595" s="234" t="s">
        <v>218</v>
      </c>
      <c r="E595" s="267" t="s">
        <v>19</v>
      </c>
      <c r="F595" s="268" t="s">
        <v>617</v>
      </c>
      <c r="G595" s="266"/>
      <c r="H595" s="267" t="s">
        <v>19</v>
      </c>
      <c r="I595" s="269"/>
      <c r="J595" s="266"/>
      <c r="K595" s="266"/>
      <c r="L595" s="270"/>
      <c r="M595" s="271"/>
      <c r="N595" s="272"/>
      <c r="O595" s="272"/>
      <c r="P595" s="272"/>
      <c r="Q595" s="272"/>
      <c r="R595" s="272"/>
      <c r="S595" s="272"/>
      <c r="T595" s="273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T595" s="274" t="s">
        <v>218</v>
      </c>
      <c r="AU595" s="274" t="s">
        <v>82</v>
      </c>
      <c r="AV595" s="15" t="s">
        <v>80</v>
      </c>
      <c r="AW595" s="15" t="s">
        <v>35</v>
      </c>
      <c r="AX595" s="15" t="s">
        <v>73</v>
      </c>
      <c r="AY595" s="274" t="s">
        <v>198</v>
      </c>
    </row>
    <row r="596" s="13" customFormat="1">
      <c r="A596" s="13"/>
      <c r="B596" s="232"/>
      <c r="C596" s="233"/>
      <c r="D596" s="234" t="s">
        <v>218</v>
      </c>
      <c r="E596" s="235" t="s">
        <v>19</v>
      </c>
      <c r="F596" s="236" t="s">
        <v>859</v>
      </c>
      <c r="G596" s="233"/>
      <c r="H596" s="237">
        <v>1.9950000000000001</v>
      </c>
      <c r="I596" s="238"/>
      <c r="J596" s="233"/>
      <c r="K596" s="233"/>
      <c r="L596" s="239"/>
      <c r="M596" s="240"/>
      <c r="N596" s="241"/>
      <c r="O596" s="241"/>
      <c r="P596" s="241"/>
      <c r="Q596" s="241"/>
      <c r="R596" s="241"/>
      <c r="S596" s="241"/>
      <c r="T596" s="242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T596" s="243" t="s">
        <v>218</v>
      </c>
      <c r="AU596" s="243" t="s">
        <v>82</v>
      </c>
      <c r="AV596" s="13" t="s">
        <v>82</v>
      </c>
      <c r="AW596" s="13" t="s">
        <v>35</v>
      </c>
      <c r="AX596" s="13" t="s">
        <v>73</v>
      </c>
      <c r="AY596" s="243" t="s">
        <v>198</v>
      </c>
    </row>
    <row r="597" s="13" customFormat="1">
      <c r="A597" s="13"/>
      <c r="B597" s="232"/>
      <c r="C597" s="233"/>
      <c r="D597" s="234" t="s">
        <v>218</v>
      </c>
      <c r="E597" s="235" t="s">
        <v>19</v>
      </c>
      <c r="F597" s="236" t="s">
        <v>860</v>
      </c>
      <c r="G597" s="233"/>
      <c r="H597" s="237">
        <v>2.4510000000000001</v>
      </c>
      <c r="I597" s="238"/>
      <c r="J597" s="233"/>
      <c r="K597" s="233"/>
      <c r="L597" s="239"/>
      <c r="M597" s="240"/>
      <c r="N597" s="241"/>
      <c r="O597" s="241"/>
      <c r="P597" s="241"/>
      <c r="Q597" s="241"/>
      <c r="R597" s="241"/>
      <c r="S597" s="241"/>
      <c r="T597" s="242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T597" s="243" t="s">
        <v>218</v>
      </c>
      <c r="AU597" s="243" t="s">
        <v>82</v>
      </c>
      <c r="AV597" s="13" t="s">
        <v>82</v>
      </c>
      <c r="AW597" s="13" t="s">
        <v>35</v>
      </c>
      <c r="AX597" s="13" t="s">
        <v>73</v>
      </c>
      <c r="AY597" s="243" t="s">
        <v>198</v>
      </c>
    </row>
    <row r="598" s="14" customFormat="1">
      <c r="A598" s="14"/>
      <c r="B598" s="244"/>
      <c r="C598" s="245"/>
      <c r="D598" s="234" t="s">
        <v>218</v>
      </c>
      <c r="E598" s="246" t="s">
        <v>19</v>
      </c>
      <c r="F598" s="247" t="s">
        <v>233</v>
      </c>
      <c r="G598" s="245"/>
      <c r="H598" s="248">
        <v>12.162000000000001</v>
      </c>
      <c r="I598" s="249"/>
      <c r="J598" s="245"/>
      <c r="K598" s="245"/>
      <c r="L598" s="250"/>
      <c r="M598" s="251"/>
      <c r="N598" s="252"/>
      <c r="O598" s="252"/>
      <c r="P598" s="252"/>
      <c r="Q598" s="252"/>
      <c r="R598" s="252"/>
      <c r="S598" s="252"/>
      <c r="T598" s="253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T598" s="254" t="s">
        <v>218</v>
      </c>
      <c r="AU598" s="254" t="s">
        <v>82</v>
      </c>
      <c r="AV598" s="14" t="s">
        <v>205</v>
      </c>
      <c r="AW598" s="14" t="s">
        <v>35</v>
      </c>
      <c r="AX598" s="14" t="s">
        <v>80</v>
      </c>
      <c r="AY598" s="254" t="s">
        <v>198</v>
      </c>
    </row>
    <row r="599" s="12" customFormat="1" ht="22.8" customHeight="1">
      <c r="A599" s="12"/>
      <c r="B599" s="198"/>
      <c r="C599" s="199"/>
      <c r="D599" s="200" t="s">
        <v>72</v>
      </c>
      <c r="E599" s="212" t="s">
        <v>224</v>
      </c>
      <c r="F599" s="212" t="s">
        <v>861</v>
      </c>
      <c r="G599" s="199"/>
      <c r="H599" s="199"/>
      <c r="I599" s="202"/>
      <c r="J599" s="213">
        <f>BK599</f>
        <v>0</v>
      </c>
      <c r="K599" s="199"/>
      <c r="L599" s="204"/>
      <c r="M599" s="205"/>
      <c r="N599" s="206"/>
      <c r="O599" s="206"/>
      <c r="P599" s="207">
        <f>SUM(P600:P621)</f>
        <v>0</v>
      </c>
      <c r="Q599" s="206"/>
      <c r="R599" s="207">
        <f>SUM(R600:R621)</f>
        <v>147.07900910000001</v>
      </c>
      <c r="S599" s="206"/>
      <c r="T599" s="208">
        <f>SUM(T600:T621)</f>
        <v>0</v>
      </c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R599" s="209" t="s">
        <v>80</v>
      </c>
      <c r="AT599" s="210" t="s">
        <v>72</v>
      </c>
      <c r="AU599" s="210" t="s">
        <v>80</v>
      </c>
      <c r="AY599" s="209" t="s">
        <v>198</v>
      </c>
      <c r="BK599" s="211">
        <f>SUM(BK600:BK621)</f>
        <v>0</v>
      </c>
    </row>
    <row r="600" s="2" customFormat="1" ht="62.7" customHeight="1">
      <c r="A600" s="40"/>
      <c r="B600" s="41"/>
      <c r="C600" s="214" t="s">
        <v>862</v>
      </c>
      <c r="D600" s="214" t="s">
        <v>200</v>
      </c>
      <c r="E600" s="215" t="s">
        <v>863</v>
      </c>
      <c r="F600" s="216" t="s">
        <v>864</v>
      </c>
      <c r="G600" s="217" t="s">
        <v>203</v>
      </c>
      <c r="H600" s="218">
        <v>274.60000000000002</v>
      </c>
      <c r="I600" s="219"/>
      <c r="J600" s="220">
        <f>ROUND(I600*H600,2)</f>
        <v>0</v>
      </c>
      <c r="K600" s="216" t="s">
        <v>204</v>
      </c>
      <c r="L600" s="46"/>
      <c r="M600" s="221" t="s">
        <v>19</v>
      </c>
      <c r="N600" s="222" t="s">
        <v>44</v>
      </c>
      <c r="O600" s="86"/>
      <c r="P600" s="223">
        <f>O600*H600</f>
        <v>0</v>
      </c>
      <c r="Q600" s="223">
        <v>0</v>
      </c>
      <c r="R600" s="223">
        <f>Q600*H600</f>
        <v>0</v>
      </c>
      <c r="S600" s="223">
        <v>0</v>
      </c>
      <c r="T600" s="224">
        <f>S600*H600</f>
        <v>0</v>
      </c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R600" s="225" t="s">
        <v>205</v>
      </c>
      <c r="AT600" s="225" t="s">
        <v>200</v>
      </c>
      <c r="AU600" s="225" t="s">
        <v>82</v>
      </c>
      <c r="AY600" s="19" t="s">
        <v>198</v>
      </c>
      <c r="BE600" s="226">
        <f>IF(N600="základní",J600,0)</f>
        <v>0</v>
      </c>
      <c r="BF600" s="226">
        <f>IF(N600="snížená",J600,0)</f>
        <v>0</v>
      </c>
      <c r="BG600" s="226">
        <f>IF(N600="zákl. přenesená",J600,0)</f>
        <v>0</v>
      </c>
      <c r="BH600" s="226">
        <f>IF(N600="sníž. přenesená",J600,0)</f>
        <v>0</v>
      </c>
      <c r="BI600" s="226">
        <f>IF(N600="nulová",J600,0)</f>
        <v>0</v>
      </c>
      <c r="BJ600" s="19" t="s">
        <v>80</v>
      </c>
      <c r="BK600" s="226">
        <f>ROUND(I600*H600,2)</f>
        <v>0</v>
      </c>
      <c r="BL600" s="19" t="s">
        <v>205</v>
      </c>
      <c r="BM600" s="225" t="s">
        <v>865</v>
      </c>
    </row>
    <row r="601" s="2" customFormat="1">
      <c r="A601" s="40"/>
      <c r="B601" s="41"/>
      <c r="C601" s="42"/>
      <c r="D601" s="227" t="s">
        <v>207</v>
      </c>
      <c r="E601" s="42"/>
      <c r="F601" s="228" t="s">
        <v>866</v>
      </c>
      <c r="G601" s="42"/>
      <c r="H601" s="42"/>
      <c r="I601" s="229"/>
      <c r="J601" s="42"/>
      <c r="K601" s="42"/>
      <c r="L601" s="46"/>
      <c r="M601" s="230"/>
      <c r="N601" s="231"/>
      <c r="O601" s="86"/>
      <c r="P601" s="86"/>
      <c r="Q601" s="86"/>
      <c r="R601" s="86"/>
      <c r="S601" s="86"/>
      <c r="T601" s="87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T601" s="19" t="s">
        <v>207</v>
      </c>
      <c r="AU601" s="19" t="s">
        <v>82</v>
      </c>
    </row>
    <row r="602" s="13" customFormat="1">
      <c r="A602" s="13"/>
      <c r="B602" s="232"/>
      <c r="C602" s="233"/>
      <c r="D602" s="234" t="s">
        <v>218</v>
      </c>
      <c r="E602" s="235" t="s">
        <v>19</v>
      </c>
      <c r="F602" s="236" t="s">
        <v>867</v>
      </c>
      <c r="G602" s="233"/>
      <c r="H602" s="237">
        <v>274.60000000000002</v>
      </c>
      <c r="I602" s="238"/>
      <c r="J602" s="233"/>
      <c r="K602" s="233"/>
      <c r="L602" s="239"/>
      <c r="M602" s="240"/>
      <c r="N602" s="241"/>
      <c r="O602" s="241"/>
      <c r="P602" s="241"/>
      <c r="Q602" s="241"/>
      <c r="R602" s="241"/>
      <c r="S602" s="241"/>
      <c r="T602" s="242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T602" s="243" t="s">
        <v>218</v>
      </c>
      <c r="AU602" s="243" t="s">
        <v>82</v>
      </c>
      <c r="AV602" s="13" t="s">
        <v>82</v>
      </c>
      <c r="AW602" s="13" t="s">
        <v>35</v>
      </c>
      <c r="AX602" s="13" t="s">
        <v>80</v>
      </c>
      <c r="AY602" s="243" t="s">
        <v>198</v>
      </c>
    </row>
    <row r="603" s="2" customFormat="1" ht="16.5" customHeight="1">
      <c r="A603" s="40"/>
      <c r="B603" s="41"/>
      <c r="C603" s="255" t="s">
        <v>868</v>
      </c>
      <c r="D603" s="255" t="s">
        <v>243</v>
      </c>
      <c r="E603" s="256" t="s">
        <v>869</v>
      </c>
      <c r="F603" s="257" t="s">
        <v>870</v>
      </c>
      <c r="G603" s="258" t="s">
        <v>246</v>
      </c>
      <c r="H603" s="259">
        <v>24.713999999999999</v>
      </c>
      <c r="I603" s="260"/>
      <c r="J603" s="261">
        <f>ROUND(I603*H603,2)</f>
        <v>0</v>
      </c>
      <c r="K603" s="257" t="s">
        <v>204</v>
      </c>
      <c r="L603" s="262"/>
      <c r="M603" s="263" t="s">
        <v>19</v>
      </c>
      <c r="N603" s="264" t="s">
        <v>44</v>
      </c>
      <c r="O603" s="86"/>
      <c r="P603" s="223">
        <f>O603*H603</f>
        <v>0</v>
      </c>
      <c r="Q603" s="223">
        <v>1</v>
      </c>
      <c r="R603" s="223">
        <f>Q603*H603</f>
        <v>24.713999999999999</v>
      </c>
      <c r="S603" s="223">
        <v>0</v>
      </c>
      <c r="T603" s="224">
        <f>S603*H603</f>
        <v>0</v>
      </c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R603" s="225" t="s">
        <v>247</v>
      </c>
      <c r="AT603" s="225" t="s">
        <v>243</v>
      </c>
      <c r="AU603" s="225" t="s">
        <v>82</v>
      </c>
      <c r="AY603" s="19" t="s">
        <v>198</v>
      </c>
      <c r="BE603" s="226">
        <f>IF(N603="základní",J603,0)</f>
        <v>0</v>
      </c>
      <c r="BF603" s="226">
        <f>IF(N603="snížená",J603,0)</f>
        <v>0</v>
      </c>
      <c r="BG603" s="226">
        <f>IF(N603="zákl. přenesená",J603,0)</f>
        <v>0</v>
      </c>
      <c r="BH603" s="226">
        <f>IF(N603="sníž. přenesená",J603,0)</f>
        <v>0</v>
      </c>
      <c r="BI603" s="226">
        <f>IF(N603="nulová",J603,0)</f>
        <v>0</v>
      </c>
      <c r="BJ603" s="19" t="s">
        <v>80</v>
      </c>
      <c r="BK603" s="226">
        <f>ROUND(I603*H603,2)</f>
        <v>0</v>
      </c>
      <c r="BL603" s="19" t="s">
        <v>205</v>
      </c>
      <c r="BM603" s="225" t="s">
        <v>871</v>
      </c>
    </row>
    <row r="604" s="13" customFormat="1">
      <c r="A604" s="13"/>
      <c r="B604" s="232"/>
      <c r="C604" s="233"/>
      <c r="D604" s="234" t="s">
        <v>218</v>
      </c>
      <c r="E604" s="233"/>
      <c r="F604" s="236" t="s">
        <v>872</v>
      </c>
      <c r="G604" s="233"/>
      <c r="H604" s="237">
        <v>24.713999999999999</v>
      </c>
      <c r="I604" s="238"/>
      <c r="J604" s="233"/>
      <c r="K604" s="233"/>
      <c r="L604" s="239"/>
      <c r="M604" s="240"/>
      <c r="N604" s="241"/>
      <c r="O604" s="241"/>
      <c r="P604" s="241"/>
      <c r="Q604" s="241"/>
      <c r="R604" s="241"/>
      <c r="S604" s="241"/>
      <c r="T604" s="242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T604" s="243" t="s">
        <v>218</v>
      </c>
      <c r="AU604" s="243" t="s">
        <v>82</v>
      </c>
      <c r="AV604" s="13" t="s">
        <v>82</v>
      </c>
      <c r="AW604" s="13" t="s">
        <v>4</v>
      </c>
      <c r="AX604" s="13" t="s">
        <v>80</v>
      </c>
      <c r="AY604" s="243" t="s">
        <v>198</v>
      </c>
    </row>
    <row r="605" s="2" customFormat="1" ht="62.7" customHeight="1">
      <c r="A605" s="40"/>
      <c r="B605" s="41"/>
      <c r="C605" s="214" t="s">
        <v>873</v>
      </c>
      <c r="D605" s="214" t="s">
        <v>200</v>
      </c>
      <c r="E605" s="215" t="s">
        <v>874</v>
      </c>
      <c r="F605" s="216" t="s">
        <v>875</v>
      </c>
      <c r="G605" s="217" t="s">
        <v>203</v>
      </c>
      <c r="H605" s="218">
        <v>274.60000000000002</v>
      </c>
      <c r="I605" s="219"/>
      <c r="J605" s="220">
        <f>ROUND(I605*H605,2)</f>
        <v>0</v>
      </c>
      <c r="K605" s="216" t="s">
        <v>204</v>
      </c>
      <c r="L605" s="46"/>
      <c r="M605" s="221" t="s">
        <v>19</v>
      </c>
      <c r="N605" s="222" t="s">
        <v>44</v>
      </c>
      <c r="O605" s="86"/>
      <c r="P605" s="223">
        <f>O605*H605</f>
        <v>0</v>
      </c>
      <c r="Q605" s="223">
        <v>0</v>
      </c>
      <c r="R605" s="223">
        <f>Q605*H605</f>
        <v>0</v>
      </c>
      <c r="S605" s="223">
        <v>0</v>
      </c>
      <c r="T605" s="224">
        <f>S605*H605</f>
        <v>0</v>
      </c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R605" s="225" t="s">
        <v>205</v>
      </c>
      <c r="AT605" s="225" t="s">
        <v>200</v>
      </c>
      <c r="AU605" s="225" t="s">
        <v>82</v>
      </c>
      <c r="AY605" s="19" t="s">
        <v>198</v>
      </c>
      <c r="BE605" s="226">
        <f>IF(N605="základní",J605,0)</f>
        <v>0</v>
      </c>
      <c r="BF605" s="226">
        <f>IF(N605="snížená",J605,0)</f>
        <v>0</v>
      </c>
      <c r="BG605" s="226">
        <f>IF(N605="zákl. přenesená",J605,0)</f>
        <v>0</v>
      </c>
      <c r="BH605" s="226">
        <f>IF(N605="sníž. přenesená",J605,0)</f>
        <v>0</v>
      </c>
      <c r="BI605" s="226">
        <f>IF(N605="nulová",J605,0)</f>
        <v>0</v>
      </c>
      <c r="BJ605" s="19" t="s">
        <v>80</v>
      </c>
      <c r="BK605" s="226">
        <f>ROUND(I605*H605,2)</f>
        <v>0</v>
      </c>
      <c r="BL605" s="19" t="s">
        <v>205</v>
      </c>
      <c r="BM605" s="225" t="s">
        <v>876</v>
      </c>
    </row>
    <row r="606" s="2" customFormat="1">
      <c r="A606" s="40"/>
      <c r="B606" s="41"/>
      <c r="C606" s="42"/>
      <c r="D606" s="227" t="s">
        <v>207</v>
      </c>
      <c r="E606" s="42"/>
      <c r="F606" s="228" t="s">
        <v>877</v>
      </c>
      <c r="G606" s="42"/>
      <c r="H606" s="42"/>
      <c r="I606" s="229"/>
      <c r="J606" s="42"/>
      <c r="K606" s="42"/>
      <c r="L606" s="46"/>
      <c r="M606" s="230"/>
      <c r="N606" s="231"/>
      <c r="O606" s="86"/>
      <c r="P606" s="86"/>
      <c r="Q606" s="86"/>
      <c r="R606" s="86"/>
      <c r="S606" s="86"/>
      <c r="T606" s="87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T606" s="19" t="s">
        <v>207</v>
      </c>
      <c r="AU606" s="19" t="s">
        <v>82</v>
      </c>
    </row>
    <row r="607" s="13" customFormat="1">
      <c r="A607" s="13"/>
      <c r="B607" s="232"/>
      <c r="C607" s="233"/>
      <c r="D607" s="234" t="s">
        <v>218</v>
      </c>
      <c r="E607" s="235" t="s">
        <v>19</v>
      </c>
      <c r="F607" s="236" t="s">
        <v>867</v>
      </c>
      <c r="G607" s="233"/>
      <c r="H607" s="237">
        <v>274.60000000000002</v>
      </c>
      <c r="I607" s="238"/>
      <c r="J607" s="233"/>
      <c r="K607" s="233"/>
      <c r="L607" s="239"/>
      <c r="M607" s="240"/>
      <c r="N607" s="241"/>
      <c r="O607" s="241"/>
      <c r="P607" s="241"/>
      <c r="Q607" s="241"/>
      <c r="R607" s="241"/>
      <c r="S607" s="241"/>
      <c r="T607" s="242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T607" s="243" t="s">
        <v>218</v>
      </c>
      <c r="AU607" s="243" t="s">
        <v>82</v>
      </c>
      <c r="AV607" s="13" t="s">
        <v>82</v>
      </c>
      <c r="AW607" s="13" t="s">
        <v>35</v>
      </c>
      <c r="AX607" s="13" t="s">
        <v>80</v>
      </c>
      <c r="AY607" s="243" t="s">
        <v>198</v>
      </c>
    </row>
    <row r="608" s="2" customFormat="1" ht="16.5" customHeight="1">
      <c r="A608" s="40"/>
      <c r="B608" s="41"/>
      <c r="C608" s="255" t="s">
        <v>878</v>
      </c>
      <c r="D608" s="255" t="s">
        <v>243</v>
      </c>
      <c r="E608" s="256" t="s">
        <v>879</v>
      </c>
      <c r="F608" s="257" t="s">
        <v>880</v>
      </c>
      <c r="G608" s="258" t="s">
        <v>246</v>
      </c>
      <c r="H608" s="259">
        <v>49.427999999999997</v>
      </c>
      <c r="I608" s="260"/>
      <c r="J608" s="261">
        <f>ROUND(I608*H608,2)</f>
        <v>0</v>
      </c>
      <c r="K608" s="257" t="s">
        <v>204</v>
      </c>
      <c r="L608" s="262"/>
      <c r="M608" s="263" t="s">
        <v>19</v>
      </c>
      <c r="N608" s="264" t="s">
        <v>44</v>
      </c>
      <c r="O608" s="86"/>
      <c r="P608" s="223">
        <f>O608*H608</f>
        <v>0</v>
      </c>
      <c r="Q608" s="223">
        <v>1</v>
      </c>
      <c r="R608" s="223">
        <f>Q608*H608</f>
        <v>49.427999999999997</v>
      </c>
      <c r="S608" s="223">
        <v>0</v>
      </c>
      <c r="T608" s="224">
        <f>S608*H608</f>
        <v>0</v>
      </c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R608" s="225" t="s">
        <v>247</v>
      </c>
      <c r="AT608" s="225" t="s">
        <v>243</v>
      </c>
      <c r="AU608" s="225" t="s">
        <v>82</v>
      </c>
      <c r="AY608" s="19" t="s">
        <v>198</v>
      </c>
      <c r="BE608" s="226">
        <f>IF(N608="základní",J608,0)</f>
        <v>0</v>
      </c>
      <c r="BF608" s="226">
        <f>IF(N608="snížená",J608,0)</f>
        <v>0</v>
      </c>
      <c r="BG608" s="226">
        <f>IF(N608="zákl. přenesená",J608,0)</f>
        <v>0</v>
      </c>
      <c r="BH608" s="226">
        <f>IF(N608="sníž. přenesená",J608,0)</f>
        <v>0</v>
      </c>
      <c r="BI608" s="226">
        <f>IF(N608="nulová",J608,0)</f>
        <v>0</v>
      </c>
      <c r="BJ608" s="19" t="s">
        <v>80</v>
      </c>
      <c r="BK608" s="226">
        <f>ROUND(I608*H608,2)</f>
        <v>0</v>
      </c>
      <c r="BL608" s="19" t="s">
        <v>205</v>
      </c>
      <c r="BM608" s="225" t="s">
        <v>881</v>
      </c>
    </row>
    <row r="609" s="13" customFormat="1">
      <c r="A609" s="13"/>
      <c r="B609" s="232"/>
      <c r="C609" s="233"/>
      <c r="D609" s="234" t="s">
        <v>218</v>
      </c>
      <c r="E609" s="233"/>
      <c r="F609" s="236" t="s">
        <v>882</v>
      </c>
      <c r="G609" s="233"/>
      <c r="H609" s="237">
        <v>49.427999999999997</v>
      </c>
      <c r="I609" s="238"/>
      <c r="J609" s="233"/>
      <c r="K609" s="233"/>
      <c r="L609" s="239"/>
      <c r="M609" s="240"/>
      <c r="N609" s="241"/>
      <c r="O609" s="241"/>
      <c r="P609" s="241"/>
      <c r="Q609" s="241"/>
      <c r="R609" s="241"/>
      <c r="S609" s="241"/>
      <c r="T609" s="242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T609" s="243" t="s">
        <v>218</v>
      </c>
      <c r="AU609" s="243" t="s">
        <v>82</v>
      </c>
      <c r="AV609" s="13" t="s">
        <v>82</v>
      </c>
      <c r="AW609" s="13" t="s">
        <v>4</v>
      </c>
      <c r="AX609" s="13" t="s">
        <v>80</v>
      </c>
      <c r="AY609" s="243" t="s">
        <v>198</v>
      </c>
    </row>
    <row r="610" s="2" customFormat="1" ht="78" customHeight="1">
      <c r="A610" s="40"/>
      <c r="B610" s="41"/>
      <c r="C610" s="214" t="s">
        <v>883</v>
      </c>
      <c r="D610" s="214" t="s">
        <v>200</v>
      </c>
      <c r="E610" s="215" t="s">
        <v>884</v>
      </c>
      <c r="F610" s="216" t="s">
        <v>885</v>
      </c>
      <c r="G610" s="217" t="s">
        <v>203</v>
      </c>
      <c r="H610" s="218">
        <v>148.755</v>
      </c>
      <c r="I610" s="219"/>
      <c r="J610" s="220">
        <f>ROUND(I610*H610,2)</f>
        <v>0</v>
      </c>
      <c r="K610" s="216" t="s">
        <v>204</v>
      </c>
      <c r="L610" s="46"/>
      <c r="M610" s="221" t="s">
        <v>19</v>
      </c>
      <c r="N610" s="222" t="s">
        <v>44</v>
      </c>
      <c r="O610" s="86"/>
      <c r="P610" s="223">
        <f>O610*H610</f>
        <v>0</v>
      </c>
      <c r="Q610" s="223">
        <v>0.089219999999999994</v>
      </c>
      <c r="R610" s="223">
        <f>Q610*H610</f>
        <v>13.271921099999998</v>
      </c>
      <c r="S610" s="223">
        <v>0</v>
      </c>
      <c r="T610" s="224">
        <f>S610*H610</f>
        <v>0</v>
      </c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R610" s="225" t="s">
        <v>205</v>
      </c>
      <c r="AT610" s="225" t="s">
        <v>200</v>
      </c>
      <c r="AU610" s="225" t="s">
        <v>82</v>
      </c>
      <c r="AY610" s="19" t="s">
        <v>198</v>
      </c>
      <c r="BE610" s="226">
        <f>IF(N610="základní",J610,0)</f>
        <v>0</v>
      </c>
      <c r="BF610" s="226">
        <f>IF(N610="snížená",J610,0)</f>
        <v>0</v>
      </c>
      <c r="BG610" s="226">
        <f>IF(N610="zákl. přenesená",J610,0)</f>
        <v>0</v>
      </c>
      <c r="BH610" s="226">
        <f>IF(N610="sníž. přenesená",J610,0)</f>
        <v>0</v>
      </c>
      <c r="BI610" s="226">
        <f>IF(N610="nulová",J610,0)</f>
        <v>0</v>
      </c>
      <c r="BJ610" s="19" t="s">
        <v>80</v>
      </c>
      <c r="BK610" s="226">
        <f>ROUND(I610*H610,2)</f>
        <v>0</v>
      </c>
      <c r="BL610" s="19" t="s">
        <v>205</v>
      </c>
      <c r="BM610" s="225" t="s">
        <v>886</v>
      </c>
    </row>
    <row r="611" s="2" customFormat="1">
      <c r="A611" s="40"/>
      <c r="B611" s="41"/>
      <c r="C611" s="42"/>
      <c r="D611" s="227" t="s">
        <v>207</v>
      </c>
      <c r="E611" s="42"/>
      <c r="F611" s="228" t="s">
        <v>887</v>
      </c>
      <c r="G611" s="42"/>
      <c r="H611" s="42"/>
      <c r="I611" s="229"/>
      <c r="J611" s="42"/>
      <c r="K611" s="42"/>
      <c r="L611" s="46"/>
      <c r="M611" s="230"/>
      <c r="N611" s="231"/>
      <c r="O611" s="86"/>
      <c r="P611" s="86"/>
      <c r="Q611" s="86"/>
      <c r="R611" s="86"/>
      <c r="S611" s="86"/>
      <c r="T611" s="87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T611" s="19" t="s">
        <v>207</v>
      </c>
      <c r="AU611" s="19" t="s">
        <v>82</v>
      </c>
    </row>
    <row r="612" s="13" customFormat="1">
      <c r="A612" s="13"/>
      <c r="B612" s="232"/>
      <c r="C612" s="233"/>
      <c r="D612" s="234" t="s">
        <v>218</v>
      </c>
      <c r="E612" s="235" t="s">
        <v>19</v>
      </c>
      <c r="F612" s="236" t="s">
        <v>888</v>
      </c>
      <c r="G612" s="233"/>
      <c r="H612" s="237">
        <v>52.600000000000001</v>
      </c>
      <c r="I612" s="238"/>
      <c r="J612" s="233"/>
      <c r="K612" s="233"/>
      <c r="L612" s="239"/>
      <c r="M612" s="240"/>
      <c r="N612" s="241"/>
      <c r="O612" s="241"/>
      <c r="P612" s="241"/>
      <c r="Q612" s="241"/>
      <c r="R612" s="241"/>
      <c r="S612" s="241"/>
      <c r="T612" s="242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T612" s="243" t="s">
        <v>218</v>
      </c>
      <c r="AU612" s="243" t="s">
        <v>82</v>
      </c>
      <c r="AV612" s="13" t="s">
        <v>82</v>
      </c>
      <c r="AW612" s="13" t="s">
        <v>35</v>
      </c>
      <c r="AX612" s="13" t="s">
        <v>73</v>
      </c>
      <c r="AY612" s="243" t="s">
        <v>198</v>
      </c>
    </row>
    <row r="613" s="13" customFormat="1">
      <c r="A613" s="13"/>
      <c r="B613" s="232"/>
      <c r="C613" s="233"/>
      <c r="D613" s="234" t="s">
        <v>218</v>
      </c>
      <c r="E613" s="235" t="s">
        <v>19</v>
      </c>
      <c r="F613" s="236" t="s">
        <v>889</v>
      </c>
      <c r="G613" s="233"/>
      <c r="H613" s="237">
        <v>50.728000000000002</v>
      </c>
      <c r="I613" s="238"/>
      <c r="J613" s="233"/>
      <c r="K613" s="233"/>
      <c r="L613" s="239"/>
      <c r="M613" s="240"/>
      <c r="N613" s="241"/>
      <c r="O613" s="241"/>
      <c r="P613" s="241"/>
      <c r="Q613" s="241"/>
      <c r="R613" s="241"/>
      <c r="S613" s="241"/>
      <c r="T613" s="242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T613" s="243" t="s">
        <v>218</v>
      </c>
      <c r="AU613" s="243" t="s">
        <v>82</v>
      </c>
      <c r="AV613" s="13" t="s">
        <v>82</v>
      </c>
      <c r="AW613" s="13" t="s">
        <v>35</v>
      </c>
      <c r="AX613" s="13" t="s">
        <v>73</v>
      </c>
      <c r="AY613" s="243" t="s">
        <v>198</v>
      </c>
    </row>
    <row r="614" s="13" customFormat="1">
      <c r="A614" s="13"/>
      <c r="B614" s="232"/>
      <c r="C614" s="233"/>
      <c r="D614" s="234" t="s">
        <v>218</v>
      </c>
      <c r="E614" s="235" t="s">
        <v>19</v>
      </c>
      <c r="F614" s="236" t="s">
        <v>890</v>
      </c>
      <c r="G614" s="233"/>
      <c r="H614" s="237">
        <v>45.427</v>
      </c>
      <c r="I614" s="238"/>
      <c r="J614" s="233"/>
      <c r="K614" s="233"/>
      <c r="L614" s="239"/>
      <c r="M614" s="240"/>
      <c r="N614" s="241"/>
      <c r="O614" s="241"/>
      <c r="P614" s="241"/>
      <c r="Q614" s="241"/>
      <c r="R614" s="241"/>
      <c r="S614" s="241"/>
      <c r="T614" s="242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T614" s="243" t="s">
        <v>218</v>
      </c>
      <c r="AU614" s="243" t="s">
        <v>82</v>
      </c>
      <c r="AV614" s="13" t="s">
        <v>82</v>
      </c>
      <c r="AW614" s="13" t="s">
        <v>35</v>
      </c>
      <c r="AX614" s="13" t="s">
        <v>73</v>
      </c>
      <c r="AY614" s="243" t="s">
        <v>198</v>
      </c>
    </row>
    <row r="615" s="15" customFormat="1">
      <c r="A615" s="15"/>
      <c r="B615" s="265"/>
      <c r="C615" s="266"/>
      <c r="D615" s="234" t="s">
        <v>218</v>
      </c>
      <c r="E615" s="267" t="s">
        <v>19</v>
      </c>
      <c r="F615" s="268" t="s">
        <v>891</v>
      </c>
      <c r="G615" s="266"/>
      <c r="H615" s="267" t="s">
        <v>19</v>
      </c>
      <c r="I615" s="269"/>
      <c r="J615" s="266"/>
      <c r="K615" s="266"/>
      <c r="L615" s="270"/>
      <c r="M615" s="271"/>
      <c r="N615" s="272"/>
      <c r="O615" s="272"/>
      <c r="P615" s="272"/>
      <c r="Q615" s="272"/>
      <c r="R615" s="272"/>
      <c r="S615" s="272"/>
      <c r="T615" s="273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T615" s="274" t="s">
        <v>218</v>
      </c>
      <c r="AU615" s="274" t="s">
        <v>82</v>
      </c>
      <c r="AV615" s="15" t="s">
        <v>80</v>
      </c>
      <c r="AW615" s="15" t="s">
        <v>35</v>
      </c>
      <c r="AX615" s="15" t="s">
        <v>73</v>
      </c>
      <c r="AY615" s="274" t="s">
        <v>198</v>
      </c>
    </row>
    <row r="616" s="14" customFormat="1">
      <c r="A616" s="14"/>
      <c r="B616" s="244"/>
      <c r="C616" s="245"/>
      <c r="D616" s="234" t="s">
        <v>218</v>
      </c>
      <c r="E616" s="246" t="s">
        <v>19</v>
      </c>
      <c r="F616" s="247" t="s">
        <v>233</v>
      </c>
      <c r="G616" s="245"/>
      <c r="H616" s="248">
        <v>148.755</v>
      </c>
      <c r="I616" s="249"/>
      <c r="J616" s="245"/>
      <c r="K616" s="245"/>
      <c r="L616" s="250"/>
      <c r="M616" s="251"/>
      <c r="N616" s="252"/>
      <c r="O616" s="252"/>
      <c r="P616" s="252"/>
      <c r="Q616" s="252"/>
      <c r="R616" s="252"/>
      <c r="S616" s="252"/>
      <c r="T616" s="253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T616" s="254" t="s">
        <v>218</v>
      </c>
      <c r="AU616" s="254" t="s">
        <v>82</v>
      </c>
      <c r="AV616" s="14" t="s">
        <v>205</v>
      </c>
      <c r="AW616" s="14" t="s">
        <v>35</v>
      </c>
      <c r="AX616" s="14" t="s">
        <v>80</v>
      </c>
      <c r="AY616" s="254" t="s">
        <v>198</v>
      </c>
    </row>
    <row r="617" s="2" customFormat="1" ht="78" customHeight="1">
      <c r="A617" s="40"/>
      <c r="B617" s="41"/>
      <c r="C617" s="214" t="s">
        <v>892</v>
      </c>
      <c r="D617" s="214" t="s">
        <v>200</v>
      </c>
      <c r="E617" s="215" t="s">
        <v>893</v>
      </c>
      <c r="F617" s="216" t="s">
        <v>894</v>
      </c>
      <c r="G617" s="217" t="s">
        <v>203</v>
      </c>
      <c r="H617" s="218">
        <v>274.60000000000002</v>
      </c>
      <c r="I617" s="219"/>
      <c r="J617" s="220">
        <f>ROUND(I617*H617,2)</f>
        <v>0</v>
      </c>
      <c r="K617" s="216" t="s">
        <v>204</v>
      </c>
      <c r="L617" s="46"/>
      <c r="M617" s="221" t="s">
        <v>19</v>
      </c>
      <c r="N617" s="222" t="s">
        <v>44</v>
      </c>
      <c r="O617" s="86"/>
      <c r="P617" s="223">
        <f>O617*H617</f>
        <v>0</v>
      </c>
      <c r="Q617" s="223">
        <v>0.10100000000000001</v>
      </c>
      <c r="R617" s="223">
        <f>Q617*H617</f>
        <v>27.734600000000004</v>
      </c>
      <c r="S617" s="223">
        <v>0</v>
      </c>
      <c r="T617" s="224">
        <f>S617*H617</f>
        <v>0</v>
      </c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R617" s="225" t="s">
        <v>205</v>
      </c>
      <c r="AT617" s="225" t="s">
        <v>200</v>
      </c>
      <c r="AU617" s="225" t="s">
        <v>82</v>
      </c>
      <c r="AY617" s="19" t="s">
        <v>198</v>
      </c>
      <c r="BE617" s="226">
        <f>IF(N617="základní",J617,0)</f>
        <v>0</v>
      </c>
      <c r="BF617" s="226">
        <f>IF(N617="snížená",J617,0)</f>
        <v>0</v>
      </c>
      <c r="BG617" s="226">
        <f>IF(N617="zákl. přenesená",J617,0)</f>
        <v>0</v>
      </c>
      <c r="BH617" s="226">
        <f>IF(N617="sníž. přenesená",J617,0)</f>
        <v>0</v>
      </c>
      <c r="BI617" s="226">
        <f>IF(N617="nulová",J617,0)</f>
        <v>0</v>
      </c>
      <c r="BJ617" s="19" t="s">
        <v>80</v>
      </c>
      <c r="BK617" s="226">
        <f>ROUND(I617*H617,2)</f>
        <v>0</v>
      </c>
      <c r="BL617" s="19" t="s">
        <v>205</v>
      </c>
      <c r="BM617" s="225" t="s">
        <v>895</v>
      </c>
    </row>
    <row r="618" s="2" customFormat="1">
      <c r="A618" s="40"/>
      <c r="B618" s="41"/>
      <c r="C618" s="42"/>
      <c r="D618" s="227" t="s">
        <v>207</v>
      </c>
      <c r="E618" s="42"/>
      <c r="F618" s="228" t="s">
        <v>896</v>
      </c>
      <c r="G618" s="42"/>
      <c r="H618" s="42"/>
      <c r="I618" s="229"/>
      <c r="J618" s="42"/>
      <c r="K618" s="42"/>
      <c r="L618" s="46"/>
      <c r="M618" s="230"/>
      <c r="N618" s="231"/>
      <c r="O618" s="86"/>
      <c r="P618" s="86"/>
      <c r="Q618" s="86"/>
      <c r="R618" s="86"/>
      <c r="S618" s="86"/>
      <c r="T618" s="87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T618" s="19" t="s">
        <v>207</v>
      </c>
      <c r="AU618" s="19" t="s">
        <v>82</v>
      </c>
    </row>
    <row r="619" s="13" customFormat="1">
      <c r="A619" s="13"/>
      <c r="B619" s="232"/>
      <c r="C619" s="233"/>
      <c r="D619" s="234" t="s">
        <v>218</v>
      </c>
      <c r="E619" s="235" t="s">
        <v>19</v>
      </c>
      <c r="F619" s="236" t="s">
        <v>867</v>
      </c>
      <c r="G619" s="233"/>
      <c r="H619" s="237">
        <v>274.60000000000002</v>
      </c>
      <c r="I619" s="238"/>
      <c r="J619" s="233"/>
      <c r="K619" s="233"/>
      <c r="L619" s="239"/>
      <c r="M619" s="240"/>
      <c r="N619" s="241"/>
      <c r="O619" s="241"/>
      <c r="P619" s="241"/>
      <c r="Q619" s="241"/>
      <c r="R619" s="241"/>
      <c r="S619" s="241"/>
      <c r="T619" s="242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T619" s="243" t="s">
        <v>218</v>
      </c>
      <c r="AU619" s="243" t="s">
        <v>82</v>
      </c>
      <c r="AV619" s="13" t="s">
        <v>82</v>
      </c>
      <c r="AW619" s="13" t="s">
        <v>35</v>
      </c>
      <c r="AX619" s="13" t="s">
        <v>80</v>
      </c>
      <c r="AY619" s="243" t="s">
        <v>198</v>
      </c>
    </row>
    <row r="620" s="2" customFormat="1" ht="21.75" customHeight="1">
      <c r="A620" s="40"/>
      <c r="B620" s="41"/>
      <c r="C620" s="255" t="s">
        <v>897</v>
      </c>
      <c r="D620" s="255" t="s">
        <v>243</v>
      </c>
      <c r="E620" s="256" t="s">
        <v>898</v>
      </c>
      <c r="F620" s="257" t="s">
        <v>899</v>
      </c>
      <c r="G620" s="258" t="s">
        <v>203</v>
      </c>
      <c r="H620" s="259">
        <v>280.09199999999998</v>
      </c>
      <c r="I620" s="260"/>
      <c r="J620" s="261">
        <f>ROUND(I620*H620,2)</f>
        <v>0</v>
      </c>
      <c r="K620" s="257" t="s">
        <v>204</v>
      </c>
      <c r="L620" s="262"/>
      <c r="M620" s="263" t="s">
        <v>19</v>
      </c>
      <c r="N620" s="264" t="s">
        <v>44</v>
      </c>
      <c r="O620" s="86"/>
      <c r="P620" s="223">
        <f>O620*H620</f>
        <v>0</v>
      </c>
      <c r="Q620" s="223">
        <v>0.114</v>
      </c>
      <c r="R620" s="223">
        <f>Q620*H620</f>
        <v>31.930488</v>
      </c>
      <c r="S620" s="223">
        <v>0</v>
      </c>
      <c r="T620" s="224">
        <f>S620*H620</f>
        <v>0</v>
      </c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R620" s="225" t="s">
        <v>247</v>
      </c>
      <c r="AT620" s="225" t="s">
        <v>243</v>
      </c>
      <c r="AU620" s="225" t="s">
        <v>82</v>
      </c>
      <c r="AY620" s="19" t="s">
        <v>198</v>
      </c>
      <c r="BE620" s="226">
        <f>IF(N620="základní",J620,0)</f>
        <v>0</v>
      </c>
      <c r="BF620" s="226">
        <f>IF(N620="snížená",J620,0)</f>
        <v>0</v>
      </c>
      <c r="BG620" s="226">
        <f>IF(N620="zákl. přenesená",J620,0)</f>
        <v>0</v>
      </c>
      <c r="BH620" s="226">
        <f>IF(N620="sníž. přenesená",J620,0)</f>
        <v>0</v>
      </c>
      <c r="BI620" s="226">
        <f>IF(N620="nulová",J620,0)</f>
        <v>0</v>
      </c>
      <c r="BJ620" s="19" t="s">
        <v>80</v>
      </c>
      <c r="BK620" s="226">
        <f>ROUND(I620*H620,2)</f>
        <v>0</v>
      </c>
      <c r="BL620" s="19" t="s">
        <v>205</v>
      </c>
      <c r="BM620" s="225" t="s">
        <v>900</v>
      </c>
    </row>
    <row r="621" s="13" customFormat="1">
      <c r="A621" s="13"/>
      <c r="B621" s="232"/>
      <c r="C621" s="233"/>
      <c r="D621" s="234" t="s">
        <v>218</v>
      </c>
      <c r="E621" s="233"/>
      <c r="F621" s="236" t="s">
        <v>901</v>
      </c>
      <c r="G621" s="233"/>
      <c r="H621" s="237">
        <v>280.09199999999998</v>
      </c>
      <c r="I621" s="238"/>
      <c r="J621" s="233"/>
      <c r="K621" s="233"/>
      <c r="L621" s="239"/>
      <c r="M621" s="240"/>
      <c r="N621" s="241"/>
      <c r="O621" s="241"/>
      <c r="P621" s="241"/>
      <c r="Q621" s="241"/>
      <c r="R621" s="241"/>
      <c r="S621" s="241"/>
      <c r="T621" s="242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T621" s="243" t="s">
        <v>218</v>
      </c>
      <c r="AU621" s="243" t="s">
        <v>82</v>
      </c>
      <c r="AV621" s="13" t="s">
        <v>82</v>
      </c>
      <c r="AW621" s="13" t="s">
        <v>4</v>
      </c>
      <c r="AX621" s="13" t="s">
        <v>80</v>
      </c>
      <c r="AY621" s="243" t="s">
        <v>198</v>
      </c>
    </row>
    <row r="622" s="12" customFormat="1" ht="22.8" customHeight="1">
      <c r="A622" s="12"/>
      <c r="B622" s="198"/>
      <c r="C622" s="199"/>
      <c r="D622" s="200" t="s">
        <v>72</v>
      </c>
      <c r="E622" s="212" t="s">
        <v>234</v>
      </c>
      <c r="F622" s="212" t="s">
        <v>902</v>
      </c>
      <c r="G622" s="199"/>
      <c r="H622" s="199"/>
      <c r="I622" s="202"/>
      <c r="J622" s="213">
        <f>BK622</f>
        <v>0</v>
      </c>
      <c r="K622" s="199"/>
      <c r="L622" s="204"/>
      <c r="M622" s="205"/>
      <c r="N622" s="206"/>
      <c r="O622" s="206"/>
      <c r="P622" s="207">
        <f>SUM(P623:P825)</f>
        <v>0</v>
      </c>
      <c r="Q622" s="206"/>
      <c r="R622" s="207">
        <f>SUM(R623:R825)</f>
        <v>149.98479417699997</v>
      </c>
      <c r="S622" s="206"/>
      <c r="T622" s="208">
        <f>SUM(T623:T825)</f>
        <v>0</v>
      </c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R622" s="209" t="s">
        <v>80</v>
      </c>
      <c r="AT622" s="210" t="s">
        <v>72</v>
      </c>
      <c r="AU622" s="210" t="s">
        <v>80</v>
      </c>
      <c r="AY622" s="209" t="s">
        <v>198</v>
      </c>
      <c r="BK622" s="211">
        <f>SUM(BK623:BK825)</f>
        <v>0</v>
      </c>
    </row>
    <row r="623" s="2" customFormat="1" ht="37.8" customHeight="1">
      <c r="A623" s="40"/>
      <c r="B623" s="41"/>
      <c r="C623" s="214" t="s">
        <v>903</v>
      </c>
      <c r="D623" s="214" t="s">
        <v>200</v>
      </c>
      <c r="E623" s="215" t="s">
        <v>904</v>
      </c>
      <c r="F623" s="216" t="s">
        <v>905</v>
      </c>
      <c r="G623" s="217" t="s">
        <v>203</v>
      </c>
      <c r="H623" s="218">
        <v>30.920000000000002</v>
      </c>
      <c r="I623" s="219"/>
      <c r="J623" s="220">
        <f>ROUND(I623*H623,2)</f>
        <v>0</v>
      </c>
      <c r="K623" s="216" t="s">
        <v>204</v>
      </c>
      <c r="L623" s="46"/>
      <c r="M623" s="221" t="s">
        <v>19</v>
      </c>
      <c r="N623" s="222" t="s">
        <v>44</v>
      </c>
      <c r="O623" s="86"/>
      <c r="P623" s="223">
        <f>O623*H623</f>
        <v>0</v>
      </c>
      <c r="Q623" s="223">
        <v>0.0043839999999999999</v>
      </c>
      <c r="R623" s="223">
        <f>Q623*H623</f>
        <v>0.13555328</v>
      </c>
      <c r="S623" s="223">
        <v>0</v>
      </c>
      <c r="T623" s="224">
        <f>S623*H623</f>
        <v>0</v>
      </c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R623" s="225" t="s">
        <v>205</v>
      </c>
      <c r="AT623" s="225" t="s">
        <v>200</v>
      </c>
      <c r="AU623" s="225" t="s">
        <v>82</v>
      </c>
      <c r="AY623" s="19" t="s">
        <v>198</v>
      </c>
      <c r="BE623" s="226">
        <f>IF(N623="základní",J623,0)</f>
        <v>0</v>
      </c>
      <c r="BF623" s="226">
        <f>IF(N623="snížená",J623,0)</f>
        <v>0</v>
      </c>
      <c r="BG623" s="226">
        <f>IF(N623="zákl. přenesená",J623,0)</f>
        <v>0</v>
      </c>
      <c r="BH623" s="226">
        <f>IF(N623="sníž. přenesená",J623,0)</f>
        <v>0</v>
      </c>
      <c r="BI623" s="226">
        <f>IF(N623="nulová",J623,0)</f>
        <v>0</v>
      </c>
      <c r="BJ623" s="19" t="s">
        <v>80</v>
      </c>
      <c r="BK623" s="226">
        <f>ROUND(I623*H623,2)</f>
        <v>0</v>
      </c>
      <c r="BL623" s="19" t="s">
        <v>205</v>
      </c>
      <c r="BM623" s="225" t="s">
        <v>906</v>
      </c>
    </row>
    <row r="624" s="2" customFormat="1">
      <c r="A624" s="40"/>
      <c r="B624" s="41"/>
      <c r="C624" s="42"/>
      <c r="D624" s="227" t="s">
        <v>207</v>
      </c>
      <c r="E624" s="42"/>
      <c r="F624" s="228" t="s">
        <v>907</v>
      </c>
      <c r="G624" s="42"/>
      <c r="H624" s="42"/>
      <c r="I624" s="229"/>
      <c r="J624" s="42"/>
      <c r="K624" s="42"/>
      <c r="L624" s="46"/>
      <c r="M624" s="230"/>
      <c r="N624" s="231"/>
      <c r="O624" s="86"/>
      <c r="P624" s="86"/>
      <c r="Q624" s="86"/>
      <c r="R624" s="86"/>
      <c r="S624" s="86"/>
      <c r="T624" s="87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T624" s="19" t="s">
        <v>207</v>
      </c>
      <c r="AU624" s="19" t="s">
        <v>82</v>
      </c>
    </row>
    <row r="625" s="13" customFormat="1">
      <c r="A625" s="13"/>
      <c r="B625" s="232"/>
      <c r="C625" s="233"/>
      <c r="D625" s="234" t="s">
        <v>218</v>
      </c>
      <c r="E625" s="235" t="s">
        <v>19</v>
      </c>
      <c r="F625" s="236" t="s">
        <v>908</v>
      </c>
      <c r="G625" s="233"/>
      <c r="H625" s="237">
        <v>19.5</v>
      </c>
      <c r="I625" s="238"/>
      <c r="J625" s="233"/>
      <c r="K625" s="233"/>
      <c r="L625" s="239"/>
      <c r="M625" s="240"/>
      <c r="N625" s="241"/>
      <c r="O625" s="241"/>
      <c r="P625" s="241"/>
      <c r="Q625" s="241"/>
      <c r="R625" s="241"/>
      <c r="S625" s="241"/>
      <c r="T625" s="242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T625" s="243" t="s">
        <v>218</v>
      </c>
      <c r="AU625" s="243" t="s">
        <v>82</v>
      </c>
      <c r="AV625" s="13" t="s">
        <v>82</v>
      </c>
      <c r="AW625" s="13" t="s">
        <v>35</v>
      </c>
      <c r="AX625" s="13" t="s">
        <v>73</v>
      </c>
      <c r="AY625" s="243" t="s">
        <v>198</v>
      </c>
    </row>
    <row r="626" s="13" customFormat="1">
      <c r="A626" s="13"/>
      <c r="B626" s="232"/>
      <c r="C626" s="233"/>
      <c r="D626" s="234" t="s">
        <v>218</v>
      </c>
      <c r="E626" s="235" t="s">
        <v>19</v>
      </c>
      <c r="F626" s="236" t="s">
        <v>909</v>
      </c>
      <c r="G626" s="233"/>
      <c r="H626" s="237">
        <v>5.71</v>
      </c>
      <c r="I626" s="238"/>
      <c r="J626" s="233"/>
      <c r="K626" s="233"/>
      <c r="L626" s="239"/>
      <c r="M626" s="240"/>
      <c r="N626" s="241"/>
      <c r="O626" s="241"/>
      <c r="P626" s="241"/>
      <c r="Q626" s="241"/>
      <c r="R626" s="241"/>
      <c r="S626" s="241"/>
      <c r="T626" s="242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T626" s="243" t="s">
        <v>218</v>
      </c>
      <c r="AU626" s="243" t="s">
        <v>82</v>
      </c>
      <c r="AV626" s="13" t="s">
        <v>82</v>
      </c>
      <c r="AW626" s="13" t="s">
        <v>35</v>
      </c>
      <c r="AX626" s="13" t="s">
        <v>73</v>
      </c>
      <c r="AY626" s="243" t="s">
        <v>198</v>
      </c>
    </row>
    <row r="627" s="13" customFormat="1">
      <c r="A627" s="13"/>
      <c r="B627" s="232"/>
      <c r="C627" s="233"/>
      <c r="D627" s="234" t="s">
        <v>218</v>
      </c>
      <c r="E627" s="235" t="s">
        <v>19</v>
      </c>
      <c r="F627" s="236" t="s">
        <v>910</v>
      </c>
      <c r="G627" s="233"/>
      <c r="H627" s="237">
        <v>5.71</v>
      </c>
      <c r="I627" s="238"/>
      <c r="J627" s="233"/>
      <c r="K627" s="233"/>
      <c r="L627" s="239"/>
      <c r="M627" s="240"/>
      <c r="N627" s="241"/>
      <c r="O627" s="241"/>
      <c r="P627" s="241"/>
      <c r="Q627" s="241"/>
      <c r="R627" s="241"/>
      <c r="S627" s="241"/>
      <c r="T627" s="242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T627" s="243" t="s">
        <v>218</v>
      </c>
      <c r="AU627" s="243" t="s">
        <v>82</v>
      </c>
      <c r="AV627" s="13" t="s">
        <v>82</v>
      </c>
      <c r="AW627" s="13" t="s">
        <v>35</v>
      </c>
      <c r="AX627" s="13" t="s">
        <v>73</v>
      </c>
      <c r="AY627" s="243" t="s">
        <v>198</v>
      </c>
    </row>
    <row r="628" s="14" customFormat="1">
      <c r="A628" s="14"/>
      <c r="B628" s="244"/>
      <c r="C628" s="245"/>
      <c r="D628" s="234" t="s">
        <v>218</v>
      </c>
      <c r="E628" s="246" t="s">
        <v>19</v>
      </c>
      <c r="F628" s="247" t="s">
        <v>233</v>
      </c>
      <c r="G628" s="245"/>
      <c r="H628" s="248">
        <v>30.920000000000002</v>
      </c>
      <c r="I628" s="249"/>
      <c r="J628" s="245"/>
      <c r="K628" s="245"/>
      <c r="L628" s="250"/>
      <c r="M628" s="251"/>
      <c r="N628" s="252"/>
      <c r="O628" s="252"/>
      <c r="P628" s="252"/>
      <c r="Q628" s="252"/>
      <c r="R628" s="252"/>
      <c r="S628" s="252"/>
      <c r="T628" s="253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T628" s="254" t="s">
        <v>218</v>
      </c>
      <c r="AU628" s="254" t="s">
        <v>82</v>
      </c>
      <c r="AV628" s="14" t="s">
        <v>205</v>
      </c>
      <c r="AW628" s="14" t="s">
        <v>35</v>
      </c>
      <c r="AX628" s="14" t="s">
        <v>80</v>
      </c>
      <c r="AY628" s="254" t="s">
        <v>198</v>
      </c>
    </row>
    <row r="629" s="2" customFormat="1" ht="37.8" customHeight="1">
      <c r="A629" s="40"/>
      <c r="B629" s="41"/>
      <c r="C629" s="214" t="s">
        <v>911</v>
      </c>
      <c r="D629" s="214" t="s">
        <v>200</v>
      </c>
      <c r="E629" s="215" t="s">
        <v>912</v>
      </c>
      <c r="F629" s="216" t="s">
        <v>913</v>
      </c>
      <c r="G629" s="217" t="s">
        <v>203</v>
      </c>
      <c r="H629" s="218">
        <v>30.920000000000002</v>
      </c>
      <c r="I629" s="219"/>
      <c r="J629" s="220">
        <f>ROUND(I629*H629,2)</f>
        <v>0</v>
      </c>
      <c r="K629" s="216" t="s">
        <v>204</v>
      </c>
      <c r="L629" s="46"/>
      <c r="M629" s="221" t="s">
        <v>19</v>
      </c>
      <c r="N629" s="222" t="s">
        <v>44</v>
      </c>
      <c r="O629" s="86"/>
      <c r="P629" s="223">
        <f>O629*H629</f>
        <v>0</v>
      </c>
      <c r="Q629" s="223">
        <v>0.0038899999999999998</v>
      </c>
      <c r="R629" s="223">
        <f>Q629*H629</f>
        <v>0.12027880000000001</v>
      </c>
      <c r="S629" s="223">
        <v>0</v>
      </c>
      <c r="T629" s="224">
        <f>S629*H629</f>
        <v>0</v>
      </c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R629" s="225" t="s">
        <v>205</v>
      </c>
      <c r="AT629" s="225" t="s">
        <v>200</v>
      </c>
      <c r="AU629" s="225" t="s">
        <v>82</v>
      </c>
      <c r="AY629" s="19" t="s">
        <v>198</v>
      </c>
      <c r="BE629" s="226">
        <f>IF(N629="základní",J629,0)</f>
        <v>0</v>
      </c>
      <c r="BF629" s="226">
        <f>IF(N629="snížená",J629,0)</f>
        <v>0</v>
      </c>
      <c r="BG629" s="226">
        <f>IF(N629="zákl. přenesená",J629,0)</f>
        <v>0</v>
      </c>
      <c r="BH629" s="226">
        <f>IF(N629="sníž. přenesená",J629,0)</f>
        <v>0</v>
      </c>
      <c r="BI629" s="226">
        <f>IF(N629="nulová",J629,0)</f>
        <v>0</v>
      </c>
      <c r="BJ629" s="19" t="s">
        <v>80</v>
      </c>
      <c r="BK629" s="226">
        <f>ROUND(I629*H629,2)</f>
        <v>0</v>
      </c>
      <c r="BL629" s="19" t="s">
        <v>205</v>
      </c>
      <c r="BM629" s="225" t="s">
        <v>914</v>
      </c>
    </row>
    <row r="630" s="2" customFormat="1">
      <c r="A630" s="40"/>
      <c r="B630" s="41"/>
      <c r="C630" s="42"/>
      <c r="D630" s="227" t="s">
        <v>207</v>
      </c>
      <c r="E630" s="42"/>
      <c r="F630" s="228" t="s">
        <v>915</v>
      </c>
      <c r="G630" s="42"/>
      <c r="H630" s="42"/>
      <c r="I630" s="229"/>
      <c r="J630" s="42"/>
      <c r="K630" s="42"/>
      <c r="L630" s="46"/>
      <c r="M630" s="230"/>
      <c r="N630" s="231"/>
      <c r="O630" s="86"/>
      <c r="P630" s="86"/>
      <c r="Q630" s="86"/>
      <c r="R630" s="86"/>
      <c r="S630" s="86"/>
      <c r="T630" s="87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T630" s="19" t="s">
        <v>207</v>
      </c>
      <c r="AU630" s="19" t="s">
        <v>82</v>
      </c>
    </row>
    <row r="631" s="13" customFormat="1">
      <c r="A631" s="13"/>
      <c r="B631" s="232"/>
      <c r="C631" s="233"/>
      <c r="D631" s="234" t="s">
        <v>218</v>
      </c>
      <c r="E631" s="235" t="s">
        <v>19</v>
      </c>
      <c r="F631" s="236" t="s">
        <v>908</v>
      </c>
      <c r="G631" s="233"/>
      <c r="H631" s="237">
        <v>19.5</v>
      </c>
      <c r="I631" s="238"/>
      <c r="J631" s="233"/>
      <c r="K631" s="233"/>
      <c r="L631" s="239"/>
      <c r="M631" s="240"/>
      <c r="N631" s="241"/>
      <c r="O631" s="241"/>
      <c r="P631" s="241"/>
      <c r="Q631" s="241"/>
      <c r="R631" s="241"/>
      <c r="S631" s="241"/>
      <c r="T631" s="242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T631" s="243" t="s">
        <v>218</v>
      </c>
      <c r="AU631" s="243" t="s">
        <v>82</v>
      </c>
      <c r="AV631" s="13" t="s">
        <v>82</v>
      </c>
      <c r="AW631" s="13" t="s">
        <v>35</v>
      </c>
      <c r="AX631" s="13" t="s">
        <v>73</v>
      </c>
      <c r="AY631" s="243" t="s">
        <v>198</v>
      </c>
    </row>
    <row r="632" s="13" customFormat="1">
      <c r="A632" s="13"/>
      <c r="B632" s="232"/>
      <c r="C632" s="233"/>
      <c r="D632" s="234" t="s">
        <v>218</v>
      </c>
      <c r="E632" s="235" t="s">
        <v>19</v>
      </c>
      <c r="F632" s="236" t="s">
        <v>909</v>
      </c>
      <c r="G632" s="233"/>
      <c r="H632" s="237">
        <v>5.71</v>
      </c>
      <c r="I632" s="238"/>
      <c r="J632" s="233"/>
      <c r="K632" s="233"/>
      <c r="L632" s="239"/>
      <c r="M632" s="240"/>
      <c r="N632" s="241"/>
      <c r="O632" s="241"/>
      <c r="P632" s="241"/>
      <c r="Q632" s="241"/>
      <c r="R632" s="241"/>
      <c r="S632" s="241"/>
      <c r="T632" s="242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T632" s="243" t="s">
        <v>218</v>
      </c>
      <c r="AU632" s="243" t="s">
        <v>82</v>
      </c>
      <c r="AV632" s="13" t="s">
        <v>82</v>
      </c>
      <c r="AW632" s="13" t="s">
        <v>35</v>
      </c>
      <c r="AX632" s="13" t="s">
        <v>73</v>
      </c>
      <c r="AY632" s="243" t="s">
        <v>198</v>
      </c>
    </row>
    <row r="633" s="13" customFormat="1">
      <c r="A633" s="13"/>
      <c r="B633" s="232"/>
      <c r="C633" s="233"/>
      <c r="D633" s="234" t="s">
        <v>218</v>
      </c>
      <c r="E633" s="235" t="s">
        <v>19</v>
      </c>
      <c r="F633" s="236" t="s">
        <v>910</v>
      </c>
      <c r="G633" s="233"/>
      <c r="H633" s="237">
        <v>5.71</v>
      </c>
      <c r="I633" s="238"/>
      <c r="J633" s="233"/>
      <c r="K633" s="233"/>
      <c r="L633" s="239"/>
      <c r="M633" s="240"/>
      <c r="N633" s="241"/>
      <c r="O633" s="241"/>
      <c r="P633" s="241"/>
      <c r="Q633" s="241"/>
      <c r="R633" s="241"/>
      <c r="S633" s="241"/>
      <c r="T633" s="242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T633" s="243" t="s">
        <v>218</v>
      </c>
      <c r="AU633" s="243" t="s">
        <v>82</v>
      </c>
      <c r="AV633" s="13" t="s">
        <v>82</v>
      </c>
      <c r="AW633" s="13" t="s">
        <v>35</v>
      </c>
      <c r="AX633" s="13" t="s">
        <v>73</v>
      </c>
      <c r="AY633" s="243" t="s">
        <v>198</v>
      </c>
    </row>
    <row r="634" s="14" customFormat="1">
      <c r="A634" s="14"/>
      <c r="B634" s="244"/>
      <c r="C634" s="245"/>
      <c r="D634" s="234" t="s">
        <v>218</v>
      </c>
      <c r="E634" s="246" t="s">
        <v>19</v>
      </c>
      <c r="F634" s="247" t="s">
        <v>233</v>
      </c>
      <c r="G634" s="245"/>
      <c r="H634" s="248">
        <v>30.920000000000002</v>
      </c>
      <c r="I634" s="249"/>
      <c r="J634" s="245"/>
      <c r="K634" s="245"/>
      <c r="L634" s="250"/>
      <c r="M634" s="251"/>
      <c r="N634" s="252"/>
      <c r="O634" s="252"/>
      <c r="P634" s="252"/>
      <c r="Q634" s="252"/>
      <c r="R634" s="252"/>
      <c r="S634" s="252"/>
      <c r="T634" s="253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T634" s="254" t="s">
        <v>218</v>
      </c>
      <c r="AU634" s="254" t="s">
        <v>82</v>
      </c>
      <c r="AV634" s="14" t="s">
        <v>205</v>
      </c>
      <c r="AW634" s="14" t="s">
        <v>35</v>
      </c>
      <c r="AX634" s="14" t="s">
        <v>80</v>
      </c>
      <c r="AY634" s="254" t="s">
        <v>198</v>
      </c>
    </row>
    <row r="635" s="2" customFormat="1" ht="37.8" customHeight="1">
      <c r="A635" s="40"/>
      <c r="B635" s="41"/>
      <c r="C635" s="214" t="s">
        <v>916</v>
      </c>
      <c r="D635" s="214" t="s">
        <v>200</v>
      </c>
      <c r="E635" s="215" t="s">
        <v>917</v>
      </c>
      <c r="F635" s="216" t="s">
        <v>918</v>
      </c>
      <c r="G635" s="217" t="s">
        <v>203</v>
      </c>
      <c r="H635" s="218">
        <v>716.64999999999998</v>
      </c>
      <c r="I635" s="219"/>
      <c r="J635" s="220">
        <f>ROUND(I635*H635,2)</f>
        <v>0</v>
      </c>
      <c r="K635" s="216" t="s">
        <v>204</v>
      </c>
      <c r="L635" s="46"/>
      <c r="M635" s="221" t="s">
        <v>19</v>
      </c>
      <c r="N635" s="222" t="s">
        <v>44</v>
      </c>
      <c r="O635" s="86"/>
      <c r="P635" s="223">
        <f>O635*H635</f>
        <v>0</v>
      </c>
      <c r="Q635" s="223">
        <v>0.0043839999999999999</v>
      </c>
      <c r="R635" s="223">
        <f>Q635*H635</f>
        <v>3.1417935999999997</v>
      </c>
      <c r="S635" s="223">
        <v>0</v>
      </c>
      <c r="T635" s="224">
        <f>S635*H635</f>
        <v>0</v>
      </c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R635" s="225" t="s">
        <v>205</v>
      </c>
      <c r="AT635" s="225" t="s">
        <v>200</v>
      </c>
      <c r="AU635" s="225" t="s">
        <v>82</v>
      </c>
      <c r="AY635" s="19" t="s">
        <v>198</v>
      </c>
      <c r="BE635" s="226">
        <f>IF(N635="základní",J635,0)</f>
        <v>0</v>
      </c>
      <c r="BF635" s="226">
        <f>IF(N635="snížená",J635,0)</f>
        <v>0</v>
      </c>
      <c r="BG635" s="226">
        <f>IF(N635="zákl. přenesená",J635,0)</f>
        <v>0</v>
      </c>
      <c r="BH635" s="226">
        <f>IF(N635="sníž. přenesená",J635,0)</f>
        <v>0</v>
      </c>
      <c r="BI635" s="226">
        <f>IF(N635="nulová",J635,0)</f>
        <v>0</v>
      </c>
      <c r="BJ635" s="19" t="s">
        <v>80</v>
      </c>
      <c r="BK635" s="226">
        <f>ROUND(I635*H635,2)</f>
        <v>0</v>
      </c>
      <c r="BL635" s="19" t="s">
        <v>205</v>
      </c>
      <c r="BM635" s="225" t="s">
        <v>919</v>
      </c>
    </row>
    <row r="636" s="2" customFormat="1">
      <c r="A636" s="40"/>
      <c r="B636" s="41"/>
      <c r="C636" s="42"/>
      <c r="D636" s="227" t="s">
        <v>207</v>
      </c>
      <c r="E636" s="42"/>
      <c r="F636" s="228" t="s">
        <v>920</v>
      </c>
      <c r="G636" s="42"/>
      <c r="H636" s="42"/>
      <c r="I636" s="229"/>
      <c r="J636" s="42"/>
      <c r="K636" s="42"/>
      <c r="L636" s="46"/>
      <c r="M636" s="230"/>
      <c r="N636" s="231"/>
      <c r="O636" s="86"/>
      <c r="P636" s="86"/>
      <c r="Q636" s="86"/>
      <c r="R636" s="86"/>
      <c r="S636" s="86"/>
      <c r="T636" s="87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T636" s="19" t="s">
        <v>207</v>
      </c>
      <c r="AU636" s="19" t="s">
        <v>82</v>
      </c>
    </row>
    <row r="637" s="13" customFormat="1">
      <c r="A637" s="13"/>
      <c r="B637" s="232"/>
      <c r="C637" s="233"/>
      <c r="D637" s="234" t="s">
        <v>218</v>
      </c>
      <c r="E637" s="235" t="s">
        <v>19</v>
      </c>
      <c r="F637" s="236" t="s">
        <v>921</v>
      </c>
      <c r="G637" s="233"/>
      <c r="H637" s="237">
        <v>42.43</v>
      </c>
      <c r="I637" s="238"/>
      <c r="J637" s="233"/>
      <c r="K637" s="233"/>
      <c r="L637" s="239"/>
      <c r="M637" s="240"/>
      <c r="N637" s="241"/>
      <c r="O637" s="241"/>
      <c r="P637" s="241"/>
      <c r="Q637" s="241"/>
      <c r="R637" s="241"/>
      <c r="S637" s="241"/>
      <c r="T637" s="242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T637" s="243" t="s">
        <v>218</v>
      </c>
      <c r="AU637" s="243" t="s">
        <v>82</v>
      </c>
      <c r="AV637" s="13" t="s">
        <v>82</v>
      </c>
      <c r="AW637" s="13" t="s">
        <v>35</v>
      </c>
      <c r="AX637" s="13" t="s">
        <v>73</v>
      </c>
      <c r="AY637" s="243" t="s">
        <v>198</v>
      </c>
    </row>
    <row r="638" s="13" customFormat="1">
      <c r="A638" s="13"/>
      <c r="B638" s="232"/>
      <c r="C638" s="233"/>
      <c r="D638" s="234" t="s">
        <v>218</v>
      </c>
      <c r="E638" s="235" t="s">
        <v>19</v>
      </c>
      <c r="F638" s="236" t="s">
        <v>922</v>
      </c>
      <c r="G638" s="233"/>
      <c r="H638" s="237">
        <v>2</v>
      </c>
      <c r="I638" s="238"/>
      <c r="J638" s="233"/>
      <c r="K638" s="233"/>
      <c r="L638" s="239"/>
      <c r="M638" s="240"/>
      <c r="N638" s="241"/>
      <c r="O638" s="241"/>
      <c r="P638" s="241"/>
      <c r="Q638" s="241"/>
      <c r="R638" s="241"/>
      <c r="S638" s="241"/>
      <c r="T638" s="242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T638" s="243" t="s">
        <v>218</v>
      </c>
      <c r="AU638" s="243" t="s">
        <v>82</v>
      </c>
      <c r="AV638" s="13" t="s">
        <v>82</v>
      </c>
      <c r="AW638" s="13" t="s">
        <v>35</v>
      </c>
      <c r="AX638" s="13" t="s">
        <v>73</v>
      </c>
      <c r="AY638" s="243" t="s">
        <v>198</v>
      </c>
    </row>
    <row r="639" s="13" customFormat="1">
      <c r="A639" s="13"/>
      <c r="B639" s="232"/>
      <c r="C639" s="233"/>
      <c r="D639" s="234" t="s">
        <v>218</v>
      </c>
      <c r="E639" s="235" t="s">
        <v>19</v>
      </c>
      <c r="F639" s="236" t="s">
        <v>923</v>
      </c>
      <c r="G639" s="233"/>
      <c r="H639" s="237">
        <v>8.3699999999999992</v>
      </c>
      <c r="I639" s="238"/>
      <c r="J639" s="233"/>
      <c r="K639" s="233"/>
      <c r="L639" s="239"/>
      <c r="M639" s="240"/>
      <c r="N639" s="241"/>
      <c r="O639" s="241"/>
      <c r="P639" s="241"/>
      <c r="Q639" s="241"/>
      <c r="R639" s="241"/>
      <c r="S639" s="241"/>
      <c r="T639" s="242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T639" s="243" t="s">
        <v>218</v>
      </c>
      <c r="AU639" s="243" t="s">
        <v>82</v>
      </c>
      <c r="AV639" s="13" t="s">
        <v>82</v>
      </c>
      <c r="AW639" s="13" t="s">
        <v>35</v>
      </c>
      <c r="AX639" s="13" t="s">
        <v>73</v>
      </c>
      <c r="AY639" s="243" t="s">
        <v>198</v>
      </c>
    </row>
    <row r="640" s="13" customFormat="1">
      <c r="A640" s="13"/>
      <c r="B640" s="232"/>
      <c r="C640" s="233"/>
      <c r="D640" s="234" t="s">
        <v>218</v>
      </c>
      <c r="E640" s="235" t="s">
        <v>19</v>
      </c>
      <c r="F640" s="236" t="s">
        <v>924</v>
      </c>
      <c r="G640" s="233"/>
      <c r="H640" s="237">
        <v>17.469999999999999</v>
      </c>
      <c r="I640" s="238"/>
      <c r="J640" s="233"/>
      <c r="K640" s="233"/>
      <c r="L640" s="239"/>
      <c r="M640" s="240"/>
      <c r="N640" s="241"/>
      <c r="O640" s="241"/>
      <c r="P640" s="241"/>
      <c r="Q640" s="241"/>
      <c r="R640" s="241"/>
      <c r="S640" s="241"/>
      <c r="T640" s="242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T640" s="243" t="s">
        <v>218</v>
      </c>
      <c r="AU640" s="243" t="s">
        <v>82</v>
      </c>
      <c r="AV640" s="13" t="s">
        <v>82</v>
      </c>
      <c r="AW640" s="13" t="s">
        <v>35</v>
      </c>
      <c r="AX640" s="13" t="s">
        <v>73</v>
      </c>
      <c r="AY640" s="243" t="s">
        <v>198</v>
      </c>
    </row>
    <row r="641" s="13" customFormat="1">
      <c r="A641" s="13"/>
      <c r="B641" s="232"/>
      <c r="C641" s="233"/>
      <c r="D641" s="234" t="s">
        <v>218</v>
      </c>
      <c r="E641" s="235" t="s">
        <v>19</v>
      </c>
      <c r="F641" s="236" t="s">
        <v>925</v>
      </c>
      <c r="G641" s="233"/>
      <c r="H641" s="237">
        <v>25.050000000000001</v>
      </c>
      <c r="I641" s="238"/>
      <c r="J641" s="233"/>
      <c r="K641" s="233"/>
      <c r="L641" s="239"/>
      <c r="M641" s="240"/>
      <c r="N641" s="241"/>
      <c r="O641" s="241"/>
      <c r="P641" s="241"/>
      <c r="Q641" s="241"/>
      <c r="R641" s="241"/>
      <c r="S641" s="241"/>
      <c r="T641" s="242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T641" s="243" t="s">
        <v>218</v>
      </c>
      <c r="AU641" s="243" t="s">
        <v>82</v>
      </c>
      <c r="AV641" s="13" t="s">
        <v>82</v>
      </c>
      <c r="AW641" s="13" t="s">
        <v>35</v>
      </c>
      <c r="AX641" s="13" t="s">
        <v>73</v>
      </c>
      <c r="AY641" s="243" t="s">
        <v>198</v>
      </c>
    </row>
    <row r="642" s="13" customFormat="1">
      <c r="A642" s="13"/>
      <c r="B642" s="232"/>
      <c r="C642" s="233"/>
      <c r="D642" s="234" t="s">
        <v>218</v>
      </c>
      <c r="E642" s="235" t="s">
        <v>19</v>
      </c>
      <c r="F642" s="236" t="s">
        <v>926</v>
      </c>
      <c r="G642" s="233"/>
      <c r="H642" s="237">
        <v>1.8600000000000001</v>
      </c>
      <c r="I642" s="238"/>
      <c r="J642" s="233"/>
      <c r="K642" s="233"/>
      <c r="L642" s="239"/>
      <c r="M642" s="240"/>
      <c r="N642" s="241"/>
      <c r="O642" s="241"/>
      <c r="P642" s="241"/>
      <c r="Q642" s="241"/>
      <c r="R642" s="241"/>
      <c r="S642" s="241"/>
      <c r="T642" s="242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T642" s="243" t="s">
        <v>218</v>
      </c>
      <c r="AU642" s="243" t="s">
        <v>82</v>
      </c>
      <c r="AV642" s="13" t="s">
        <v>82</v>
      </c>
      <c r="AW642" s="13" t="s">
        <v>35</v>
      </c>
      <c r="AX642" s="13" t="s">
        <v>73</v>
      </c>
      <c r="AY642" s="243" t="s">
        <v>198</v>
      </c>
    </row>
    <row r="643" s="13" customFormat="1">
      <c r="A643" s="13"/>
      <c r="B643" s="232"/>
      <c r="C643" s="233"/>
      <c r="D643" s="234" t="s">
        <v>218</v>
      </c>
      <c r="E643" s="235" t="s">
        <v>19</v>
      </c>
      <c r="F643" s="236" t="s">
        <v>927</v>
      </c>
      <c r="G643" s="233"/>
      <c r="H643" s="237">
        <v>5.0300000000000002</v>
      </c>
      <c r="I643" s="238"/>
      <c r="J643" s="233"/>
      <c r="K643" s="233"/>
      <c r="L643" s="239"/>
      <c r="M643" s="240"/>
      <c r="N643" s="241"/>
      <c r="O643" s="241"/>
      <c r="P643" s="241"/>
      <c r="Q643" s="241"/>
      <c r="R643" s="241"/>
      <c r="S643" s="241"/>
      <c r="T643" s="242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T643" s="243" t="s">
        <v>218</v>
      </c>
      <c r="AU643" s="243" t="s">
        <v>82</v>
      </c>
      <c r="AV643" s="13" t="s">
        <v>82</v>
      </c>
      <c r="AW643" s="13" t="s">
        <v>35</v>
      </c>
      <c r="AX643" s="13" t="s">
        <v>73</v>
      </c>
      <c r="AY643" s="243" t="s">
        <v>198</v>
      </c>
    </row>
    <row r="644" s="13" customFormat="1">
      <c r="A644" s="13"/>
      <c r="B644" s="232"/>
      <c r="C644" s="233"/>
      <c r="D644" s="234" t="s">
        <v>218</v>
      </c>
      <c r="E644" s="235" t="s">
        <v>19</v>
      </c>
      <c r="F644" s="236" t="s">
        <v>928</v>
      </c>
      <c r="G644" s="233"/>
      <c r="H644" s="237">
        <v>63.710000000000001</v>
      </c>
      <c r="I644" s="238"/>
      <c r="J644" s="233"/>
      <c r="K644" s="233"/>
      <c r="L644" s="239"/>
      <c r="M644" s="240"/>
      <c r="N644" s="241"/>
      <c r="O644" s="241"/>
      <c r="P644" s="241"/>
      <c r="Q644" s="241"/>
      <c r="R644" s="241"/>
      <c r="S644" s="241"/>
      <c r="T644" s="242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T644" s="243" t="s">
        <v>218</v>
      </c>
      <c r="AU644" s="243" t="s">
        <v>82</v>
      </c>
      <c r="AV644" s="13" t="s">
        <v>82</v>
      </c>
      <c r="AW644" s="13" t="s">
        <v>35</v>
      </c>
      <c r="AX644" s="13" t="s">
        <v>73</v>
      </c>
      <c r="AY644" s="243" t="s">
        <v>198</v>
      </c>
    </row>
    <row r="645" s="13" customFormat="1">
      <c r="A645" s="13"/>
      <c r="B645" s="232"/>
      <c r="C645" s="233"/>
      <c r="D645" s="234" t="s">
        <v>218</v>
      </c>
      <c r="E645" s="235" t="s">
        <v>19</v>
      </c>
      <c r="F645" s="236" t="s">
        <v>929</v>
      </c>
      <c r="G645" s="233"/>
      <c r="H645" s="237">
        <v>48.270000000000003</v>
      </c>
      <c r="I645" s="238"/>
      <c r="J645" s="233"/>
      <c r="K645" s="233"/>
      <c r="L645" s="239"/>
      <c r="M645" s="240"/>
      <c r="N645" s="241"/>
      <c r="O645" s="241"/>
      <c r="P645" s="241"/>
      <c r="Q645" s="241"/>
      <c r="R645" s="241"/>
      <c r="S645" s="241"/>
      <c r="T645" s="242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T645" s="243" t="s">
        <v>218</v>
      </c>
      <c r="AU645" s="243" t="s">
        <v>82</v>
      </c>
      <c r="AV645" s="13" t="s">
        <v>82</v>
      </c>
      <c r="AW645" s="13" t="s">
        <v>35</v>
      </c>
      <c r="AX645" s="13" t="s">
        <v>73</v>
      </c>
      <c r="AY645" s="243" t="s">
        <v>198</v>
      </c>
    </row>
    <row r="646" s="13" customFormat="1">
      <c r="A646" s="13"/>
      <c r="B646" s="232"/>
      <c r="C646" s="233"/>
      <c r="D646" s="234" t="s">
        <v>218</v>
      </c>
      <c r="E646" s="235" t="s">
        <v>19</v>
      </c>
      <c r="F646" s="236" t="s">
        <v>930</v>
      </c>
      <c r="G646" s="233"/>
      <c r="H646" s="237">
        <v>13.039999999999999</v>
      </c>
      <c r="I646" s="238"/>
      <c r="J646" s="233"/>
      <c r="K646" s="233"/>
      <c r="L646" s="239"/>
      <c r="M646" s="240"/>
      <c r="N646" s="241"/>
      <c r="O646" s="241"/>
      <c r="P646" s="241"/>
      <c r="Q646" s="241"/>
      <c r="R646" s="241"/>
      <c r="S646" s="241"/>
      <c r="T646" s="242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T646" s="243" t="s">
        <v>218</v>
      </c>
      <c r="AU646" s="243" t="s">
        <v>82</v>
      </c>
      <c r="AV646" s="13" t="s">
        <v>82</v>
      </c>
      <c r="AW646" s="13" t="s">
        <v>35</v>
      </c>
      <c r="AX646" s="13" t="s">
        <v>73</v>
      </c>
      <c r="AY646" s="243" t="s">
        <v>198</v>
      </c>
    </row>
    <row r="647" s="13" customFormat="1">
      <c r="A647" s="13"/>
      <c r="B647" s="232"/>
      <c r="C647" s="233"/>
      <c r="D647" s="234" t="s">
        <v>218</v>
      </c>
      <c r="E647" s="235" t="s">
        <v>19</v>
      </c>
      <c r="F647" s="236" t="s">
        <v>931</v>
      </c>
      <c r="G647" s="233"/>
      <c r="H647" s="237">
        <v>34.57</v>
      </c>
      <c r="I647" s="238"/>
      <c r="J647" s="233"/>
      <c r="K647" s="233"/>
      <c r="L647" s="239"/>
      <c r="M647" s="240"/>
      <c r="N647" s="241"/>
      <c r="O647" s="241"/>
      <c r="P647" s="241"/>
      <c r="Q647" s="241"/>
      <c r="R647" s="241"/>
      <c r="S647" s="241"/>
      <c r="T647" s="242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T647" s="243" t="s">
        <v>218</v>
      </c>
      <c r="AU647" s="243" t="s">
        <v>82</v>
      </c>
      <c r="AV647" s="13" t="s">
        <v>82</v>
      </c>
      <c r="AW647" s="13" t="s">
        <v>35</v>
      </c>
      <c r="AX647" s="13" t="s">
        <v>73</v>
      </c>
      <c r="AY647" s="243" t="s">
        <v>198</v>
      </c>
    </row>
    <row r="648" s="13" customFormat="1">
      <c r="A648" s="13"/>
      <c r="B648" s="232"/>
      <c r="C648" s="233"/>
      <c r="D648" s="234" t="s">
        <v>218</v>
      </c>
      <c r="E648" s="235" t="s">
        <v>19</v>
      </c>
      <c r="F648" s="236" t="s">
        <v>932</v>
      </c>
      <c r="G648" s="233"/>
      <c r="H648" s="237">
        <v>41.479999999999997</v>
      </c>
      <c r="I648" s="238"/>
      <c r="J648" s="233"/>
      <c r="K648" s="233"/>
      <c r="L648" s="239"/>
      <c r="M648" s="240"/>
      <c r="N648" s="241"/>
      <c r="O648" s="241"/>
      <c r="P648" s="241"/>
      <c r="Q648" s="241"/>
      <c r="R648" s="241"/>
      <c r="S648" s="241"/>
      <c r="T648" s="242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T648" s="243" t="s">
        <v>218</v>
      </c>
      <c r="AU648" s="243" t="s">
        <v>82</v>
      </c>
      <c r="AV648" s="13" t="s">
        <v>82</v>
      </c>
      <c r="AW648" s="13" t="s">
        <v>35</v>
      </c>
      <c r="AX648" s="13" t="s">
        <v>73</v>
      </c>
      <c r="AY648" s="243" t="s">
        <v>198</v>
      </c>
    </row>
    <row r="649" s="13" customFormat="1">
      <c r="A649" s="13"/>
      <c r="B649" s="232"/>
      <c r="C649" s="233"/>
      <c r="D649" s="234" t="s">
        <v>218</v>
      </c>
      <c r="E649" s="235" t="s">
        <v>19</v>
      </c>
      <c r="F649" s="236" t="s">
        <v>933</v>
      </c>
      <c r="G649" s="233"/>
      <c r="H649" s="237">
        <v>33.219999999999999</v>
      </c>
      <c r="I649" s="238"/>
      <c r="J649" s="233"/>
      <c r="K649" s="233"/>
      <c r="L649" s="239"/>
      <c r="M649" s="240"/>
      <c r="N649" s="241"/>
      <c r="O649" s="241"/>
      <c r="P649" s="241"/>
      <c r="Q649" s="241"/>
      <c r="R649" s="241"/>
      <c r="S649" s="241"/>
      <c r="T649" s="242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T649" s="243" t="s">
        <v>218</v>
      </c>
      <c r="AU649" s="243" t="s">
        <v>82</v>
      </c>
      <c r="AV649" s="13" t="s">
        <v>82</v>
      </c>
      <c r="AW649" s="13" t="s">
        <v>35</v>
      </c>
      <c r="AX649" s="13" t="s">
        <v>73</v>
      </c>
      <c r="AY649" s="243" t="s">
        <v>198</v>
      </c>
    </row>
    <row r="650" s="13" customFormat="1">
      <c r="A650" s="13"/>
      <c r="B650" s="232"/>
      <c r="C650" s="233"/>
      <c r="D650" s="234" t="s">
        <v>218</v>
      </c>
      <c r="E650" s="235" t="s">
        <v>19</v>
      </c>
      <c r="F650" s="236" t="s">
        <v>934</v>
      </c>
      <c r="G650" s="233"/>
      <c r="H650" s="237">
        <v>2</v>
      </c>
      <c r="I650" s="238"/>
      <c r="J650" s="233"/>
      <c r="K650" s="233"/>
      <c r="L650" s="239"/>
      <c r="M650" s="240"/>
      <c r="N650" s="241"/>
      <c r="O650" s="241"/>
      <c r="P650" s="241"/>
      <c r="Q650" s="241"/>
      <c r="R650" s="241"/>
      <c r="S650" s="241"/>
      <c r="T650" s="242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T650" s="243" t="s">
        <v>218</v>
      </c>
      <c r="AU650" s="243" t="s">
        <v>82</v>
      </c>
      <c r="AV650" s="13" t="s">
        <v>82</v>
      </c>
      <c r="AW650" s="13" t="s">
        <v>35</v>
      </c>
      <c r="AX650" s="13" t="s">
        <v>73</v>
      </c>
      <c r="AY650" s="243" t="s">
        <v>198</v>
      </c>
    </row>
    <row r="651" s="13" customFormat="1">
      <c r="A651" s="13"/>
      <c r="B651" s="232"/>
      <c r="C651" s="233"/>
      <c r="D651" s="234" t="s">
        <v>218</v>
      </c>
      <c r="E651" s="235" t="s">
        <v>19</v>
      </c>
      <c r="F651" s="236" t="s">
        <v>935</v>
      </c>
      <c r="G651" s="233"/>
      <c r="H651" s="237">
        <v>5.1799999999999997</v>
      </c>
      <c r="I651" s="238"/>
      <c r="J651" s="233"/>
      <c r="K651" s="233"/>
      <c r="L651" s="239"/>
      <c r="M651" s="240"/>
      <c r="N651" s="241"/>
      <c r="O651" s="241"/>
      <c r="P651" s="241"/>
      <c r="Q651" s="241"/>
      <c r="R651" s="241"/>
      <c r="S651" s="241"/>
      <c r="T651" s="242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T651" s="243" t="s">
        <v>218</v>
      </c>
      <c r="AU651" s="243" t="s">
        <v>82</v>
      </c>
      <c r="AV651" s="13" t="s">
        <v>82</v>
      </c>
      <c r="AW651" s="13" t="s">
        <v>35</v>
      </c>
      <c r="AX651" s="13" t="s">
        <v>73</v>
      </c>
      <c r="AY651" s="243" t="s">
        <v>198</v>
      </c>
    </row>
    <row r="652" s="13" customFormat="1">
      <c r="A652" s="13"/>
      <c r="B652" s="232"/>
      <c r="C652" s="233"/>
      <c r="D652" s="234" t="s">
        <v>218</v>
      </c>
      <c r="E652" s="235" t="s">
        <v>19</v>
      </c>
      <c r="F652" s="236" t="s">
        <v>936</v>
      </c>
      <c r="G652" s="233"/>
      <c r="H652" s="237">
        <v>5.7800000000000002</v>
      </c>
      <c r="I652" s="238"/>
      <c r="J652" s="233"/>
      <c r="K652" s="233"/>
      <c r="L652" s="239"/>
      <c r="M652" s="240"/>
      <c r="N652" s="241"/>
      <c r="O652" s="241"/>
      <c r="P652" s="241"/>
      <c r="Q652" s="241"/>
      <c r="R652" s="241"/>
      <c r="S652" s="241"/>
      <c r="T652" s="242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T652" s="243" t="s">
        <v>218</v>
      </c>
      <c r="AU652" s="243" t="s">
        <v>82</v>
      </c>
      <c r="AV652" s="13" t="s">
        <v>82</v>
      </c>
      <c r="AW652" s="13" t="s">
        <v>35</v>
      </c>
      <c r="AX652" s="13" t="s">
        <v>73</v>
      </c>
      <c r="AY652" s="243" t="s">
        <v>198</v>
      </c>
    </row>
    <row r="653" s="13" customFormat="1">
      <c r="A653" s="13"/>
      <c r="B653" s="232"/>
      <c r="C653" s="233"/>
      <c r="D653" s="234" t="s">
        <v>218</v>
      </c>
      <c r="E653" s="235" t="s">
        <v>19</v>
      </c>
      <c r="F653" s="236" t="s">
        <v>937</v>
      </c>
      <c r="G653" s="233"/>
      <c r="H653" s="237">
        <v>5.7800000000000002</v>
      </c>
      <c r="I653" s="238"/>
      <c r="J653" s="233"/>
      <c r="K653" s="233"/>
      <c r="L653" s="239"/>
      <c r="M653" s="240"/>
      <c r="N653" s="241"/>
      <c r="O653" s="241"/>
      <c r="P653" s="241"/>
      <c r="Q653" s="241"/>
      <c r="R653" s="241"/>
      <c r="S653" s="241"/>
      <c r="T653" s="242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T653" s="243" t="s">
        <v>218</v>
      </c>
      <c r="AU653" s="243" t="s">
        <v>82</v>
      </c>
      <c r="AV653" s="13" t="s">
        <v>82</v>
      </c>
      <c r="AW653" s="13" t="s">
        <v>35</v>
      </c>
      <c r="AX653" s="13" t="s">
        <v>73</v>
      </c>
      <c r="AY653" s="243" t="s">
        <v>198</v>
      </c>
    </row>
    <row r="654" s="13" customFormat="1">
      <c r="A654" s="13"/>
      <c r="B654" s="232"/>
      <c r="C654" s="233"/>
      <c r="D654" s="234" t="s">
        <v>218</v>
      </c>
      <c r="E654" s="235" t="s">
        <v>19</v>
      </c>
      <c r="F654" s="236" t="s">
        <v>938</v>
      </c>
      <c r="G654" s="233"/>
      <c r="H654" s="237">
        <v>67.719999999999999</v>
      </c>
      <c r="I654" s="238"/>
      <c r="J654" s="233"/>
      <c r="K654" s="233"/>
      <c r="L654" s="239"/>
      <c r="M654" s="240"/>
      <c r="N654" s="241"/>
      <c r="O654" s="241"/>
      <c r="P654" s="241"/>
      <c r="Q654" s="241"/>
      <c r="R654" s="241"/>
      <c r="S654" s="241"/>
      <c r="T654" s="242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T654" s="243" t="s">
        <v>218</v>
      </c>
      <c r="AU654" s="243" t="s">
        <v>82</v>
      </c>
      <c r="AV654" s="13" t="s">
        <v>82</v>
      </c>
      <c r="AW654" s="13" t="s">
        <v>35</v>
      </c>
      <c r="AX654" s="13" t="s">
        <v>73</v>
      </c>
      <c r="AY654" s="243" t="s">
        <v>198</v>
      </c>
    </row>
    <row r="655" s="13" customFormat="1">
      <c r="A655" s="13"/>
      <c r="B655" s="232"/>
      <c r="C655" s="233"/>
      <c r="D655" s="234" t="s">
        <v>218</v>
      </c>
      <c r="E655" s="235" t="s">
        <v>19</v>
      </c>
      <c r="F655" s="236" t="s">
        <v>939</v>
      </c>
      <c r="G655" s="233"/>
      <c r="H655" s="237">
        <v>7.6299999999999999</v>
      </c>
      <c r="I655" s="238"/>
      <c r="J655" s="233"/>
      <c r="K655" s="233"/>
      <c r="L655" s="239"/>
      <c r="M655" s="240"/>
      <c r="N655" s="241"/>
      <c r="O655" s="241"/>
      <c r="P655" s="241"/>
      <c r="Q655" s="241"/>
      <c r="R655" s="241"/>
      <c r="S655" s="241"/>
      <c r="T655" s="242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T655" s="243" t="s">
        <v>218</v>
      </c>
      <c r="AU655" s="243" t="s">
        <v>82</v>
      </c>
      <c r="AV655" s="13" t="s">
        <v>82</v>
      </c>
      <c r="AW655" s="13" t="s">
        <v>35</v>
      </c>
      <c r="AX655" s="13" t="s">
        <v>73</v>
      </c>
      <c r="AY655" s="243" t="s">
        <v>198</v>
      </c>
    </row>
    <row r="656" s="13" customFormat="1">
      <c r="A656" s="13"/>
      <c r="B656" s="232"/>
      <c r="C656" s="233"/>
      <c r="D656" s="234" t="s">
        <v>218</v>
      </c>
      <c r="E656" s="235" t="s">
        <v>19</v>
      </c>
      <c r="F656" s="236" t="s">
        <v>940</v>
      </c>
      <c r="G656" s="233"/>
      <c r="H656" s="237">
        <v>53.530000000000001</v>
      </c>
      <c r="I656" s="238"/>
      <c r="J656" s="233"/>
      <c r="K656" s="233"/>
      <c r="L656" s="239"/>
      <c r="M656" s="240"/>
      <c r="N656" s="241"/>
      <c r="O656" s="241"/>
      <c r="P656" s="241"/>
      <c r="Q656" s="241"/>
      <c r="R656" s="241"/>
      <c r="S656" s="241"/>
      <c r="T656" s="242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T656" s="243" t="s">
        <v>218</v>
      </c>
      <c r="AU656" s="243" t="s">
        <v>82</v>
      </c>
      <c r="AV656" s="13" t="s">
        <v>82</v>
      </c>
      <c r="AW656" s="13" t="s">
        <v>35</v>
      </c>
      <c r="AX656" s="13" t="s">
        <v>73</v>
      </c>
      <c r="AY656" s="243" t="s">
        <v>198</v>
      </c>
    </row>
    <row r="657" s="13" customFormat="1">
      <c r="A657" s="13"/>
      <c r="B657" s="232"/>
      <c r="C657" s="233"/>
      <c r="D657" s="234" t="s">
        <v>218</v>
      </c>
      <c r="E657" s="235" t="s">
        <v>19</v>
      </c>
      <c r="F657" s="236" t="s">
        <v>941</v>
      </c>
      <c r="G657" s="233"/>
      <c r="H657" s="237">
        <v>40.350000000000001</v>
      </c>
      <c r="I657" s="238"/>
      <c r="J657" s="233"/>
      <c r="K657" s="233"/>
      <c r="L657" s="239"/>
      <c r="M657" s="240"/>
      <c r="N657" s="241"/>
      <c r="O657" s="241"/>
      <c r="P657" s="241"/>
      <c r="Q657" s="241"/>
      <c r="R657" s="241"/>
      <c r="S657" s="241"/>
      <c r="T657" s="242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T657" s="243" t="s">
        <v>218</v>
      </c>
      <c r="AU657" s="243" t="s">
        <v>82</v>
      </c>
      <c r="AV657" s="13" t="s">
        <v>82</v>
      </c>
      <c r="AW657" s="13" t="s">
        <v>35</v>
      </c>
      <c r="AX657" s="13" t="s">
        <v>73</v>
      </c>
      <c r="AY657" s="243" t="s">
        <v>198</v>
      </c>
    </row>
    <row r="658" s="13" customFormat="1">
      <c r="A658" s="13"/>
      <c r="B658" s="232"/>
      <c r="C658" s="233"/>
      <c r="D658" s="234" t="s">
        <v>218</v>
      </c>
      <c r="E658" s="235" t="s">
        <v>19</v>
      </c>
      <c r="F658" s="236" t="s">
        <v>942</v>
      </c>
      <c r="G658" s="233"/>
      <c r="H658" s="237">
        <v>12.52</v>
      </c>
      <c r="I658" s="238"/>
      <c r="J658" s="233"/>
      <c r="K658" s="233"/>
      <c r="L658" s="239"/>
      <c r="M658" s="240"/>
      <c r="N658" s="241"/>
      <c r="O658" s="241"/>
      <c r="P658" s="241"/>
      <c r="Q658" s="241"/>
      <c r="R658" s="241"/>
      <c r="S658" s="241"/>
      <c r="T658" s="242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T658" s="243" t="s">
        <v>218</v>
      </c>
      <c r="AU658" s="243" t="s">
        <v>82</v>
      </c>
      <c r="AV658" s="13" t="s">
        <v>82</v>
      </c>
      <c r="AW658" s="13" t="s">
        <v>35</v>
      </c>
      <c r="AX658" s="13" t="s">
        <v>73</v>
      </c>
      <c r="AY658" s="243" t="s">
        <v>198</v>
      </c>
    </row>
    <row r="659" s="13" customFormat="1">
      <c r="A659" s="13"/>
      <c r="B659" s="232"/>
      <c r="C659" s="233"/>
      <c r="D659" s="234" t="s">
        <v>218</v>
      </c>
      <c r="E659" s="235" t="s">
        <v>19</v>
      </c>
      <c r="F659" s="236" t="s">
        <v>943</v>
      </c>
      <c r="G659" s="233"/>
      <c r="H659" s="237">
        <v>28.600000000000001</v>
      </c>
      <c r="I659" s="238"/>
      <c r="J659" s="233"/>
      <c r="K659" s="233"/>
      <c r="L659" s="239"/>
      <c r="M659" s="240"/>
      <c r="N659" s="241"/>
      <c r="O659" s="241"/>
      <c r="P659" s="241"/>
      <c r="Q659" s="241"/>
      <c r="R659" s="241"/>
      <c r="S659" s="241"/>
      <c r="T659" s="242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T659" s="243" t="s">
        <v>218</v>
      </c>
      <c r="AU659" s="243" t="s">
        <v>82</v>
      </c>
      <c r="AV659" s="13" t="s">
        <v>82</v>
      </c>
      <c r="AW659" s="13" t="s">
        <v>35</v>
      </c>
      <c r="AX659" s="13" t="s">
        <v>73</v>
      </c>
      <c r="AY659" s="243" t="s">
        <v>198</v>
      </c>
    </row>
    <row r="660" s="13" customFormat="1">
      <c r="A660" s="13"/>
      <c r="B660" s="232"/>
      <c r="C660" s="233"/>
      <c r="D660" s="234" t="s">
        <v>218</v>
      </c>
      <c r="E660" s="235" t="s">
        <v>19</v>
      </c>
      <c r="F660" s="236" t="s">
        <v>944</v>
      </c>
      <c r="G660" s="233"/>
      <c r="H660" s="237">
        <v>33.619999999999997</v>
      </c>
      <c r="I660" s="238"/>
      <c r="J660" s="233"/>
      <c r="K660" s="233"/>
      <c r="L660" s="239"/>
      <c r="M660" s="240"/>
      <c r="N660" s="241"/>
      <c r="O660" s="241"/>
      <c r="P660" s="241"/>
      <c r="Q660" s="241"/>
      <c r="R660" s="241"/>
      <c r="S660" s="241"/>
      <c r="T660" s="242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T660" s="243" t="s">
        <v>218</v>
      </c>
      <c r="AU660" s="243" t="s">
        <v>82</v>
      </c>
      <c r="AV660" s="13" t="s">
        <v>82</v>
      </c>
      <c r="AW660" s="13" t="s">
        <v>35</v>
      </c>
      <c r="AX660" s="13" t="s">
        <v>73</v>
      </c>
      <c r="AY660" s="243" t="s">
        <v>198</v>
      </c>
    </row>
    <row r="661" s="13" customFormat="1">
      <c r="A661" s="13"/>
      <c r="B661" s="232"/>
      <c r="C661" s="233"/>
      <c r="D661" s="234" t="s">
        <v>218</v>
      </c>
      <c r="E661" s="235" t="s">
        <v>19</v>
      </c>
      <c r="F661" s="236" t="s">
        <v>945</v>
      </c>
      <c r="G661" s="233"/>
      <c r="H661" s="237">
        <v>28.530000000000001</v>
      </c>
      <c r="I661" s="238"/>
      <c r="J661" s="233"/>
      <c r="K661" s="233"/>
      <c r="L661" s="239"/>
      <c r="M661" s="240"/>
      <c r="N661" s="241"/>
      <c r="O661" s="241"/>
      <c r="P661" s="241"/>
      <c r="Q661" s="241"/>
      <c r="R661" s="241"/>
      <c r="S661" s="241"/>
      <c r="T661" s="242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T661" s="243" t="s">
        <v>218</v>
      </c>
      <c r="AU661" s="243" t="s">
        <v>82</v>
      </c>
      <c r="AV661" s="13" t="s">
        <v>82</v>
      </c>
      <c r="AW661" s="13" t="s">
        <v>35</v>
      </c>
      <c r="AX661" s="13" t="s">
        <v>73</v>
      </c>
      <c r="AY661" s="243" t="s">
        <v>198</v>
      </c>
    </row>
    <row r="662" s="13" customFormat="1">
      <c r="A662" s="13"/>
      <c r="B662" s="232"/>
      <c r="C662" s="233"/>
      <c r="D662" s="234" t="s">
        <v>218</v>
      </c>
      <c r="E662" s="235" t="s">
        <v>19</v>
      </c>
      <c r="F662" s="236" t="s">
        <v>946</v>
      </c>
      <c r="G662" s="233"/>
      <c r="H662" s="237">
        <v>2</v>
      </c>
      <c r="I662" s="238"/>
      <c r="J662" s="233"/>
      <c r="K662" s="233"/>
      <c r="L662" s="239"/>
      <c r="M662" s="240"/>
      <c r="N662" s="241"/>
      <c r="O662" s="241"/>
      <c r="P662" s="241"/>
      <c r="Q662" s="241"/>
      <c r="R662" s="241"/>
      <c r="S662" s="241"/>
      <c r="T662" s="242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T662" s="243" t="s">
        <v>218</v>
      </c>
      <c r="AU662" s="243" t="s">
        <v>82</v>
      </c>
      <c r="AV662" s="13" t="s">
        <v>82</v>
      </c>
      <c r="AW662" s="13" t="s">
        <v>35</v>
      </c>
      <c r="AX662" s="13" t="s">
        <v>73</v>
      </c>
      <c r="AY662" s="243" t="s">
        <v>198</v>
      </c>
    </row>
    <row r="663" s="13" customFormat="1">
      <c r="A663" s="13"/>
      <c r="B663" s="232"/>
      <c r="C663" s="233"/>
      <c r="D663" s="234" t="s">
        <v>218</v>
      </c>
      <c r="E663" s="235" t="s">
        <v>19</v>
      </c>
      <c r="F663" s="236" t="s">
        <v>947</v>
      </c>
      <c r="G663" s="233"/>
      <c r="H663" s="237">
        <v>5.7800000000000002</v>
      </c>
      <c r="I663" s="238"/>
      <c r="J663" s="233"/>
      <c r="K663" s="233"/>
      <c r="L663" s="239"/>
      <c r="M663" s="240"/>
      <c r="N663" s="241"/>
      <c r="O663" s="241"/>
      <c r="P663" s="241"/>
      <c r="Q663" s="241"/>
      <c r="R663" s="241"/>
      <c r="S663" s="241"/>
      <c r="T663" s="242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T663" s="243" t="s">
        <v>218</v>
      </c>
      <c r="AU663" s="243" t="s">
        <v>82</v>
      </c>
      <c r="AV663" s="13" t="s">
        <v>82</v>
      </c>
      <c r="AW663" s="13" t="s">
        <v>35</v>
      </c>
      <c r="AX663" s="13" t="s">
        <v>73</v>
      </c>
      <c r="AY663" s="243" t="s">
        <v>198</v>
      </c>
    </row>
    <row r="664" s="13" customFormat="1">
      <c r="A664" s="13"/>
      <c r="B664" s="232"/>
      <c r="C664" s="233"/>
      <c r="D664" s="234" t="s">
        <v>218</v>
      </c>
      <c r="E664" s="235" t="s">
        <v>19</v>
      </c>
      <c r="F664" s="236" t="s">
        <v>948</v>
      </c>
      <c r="G664" s="233"/>
      <c r="H664" s="237">
        <v>5.7800000000000002</v>
      </c>
      <c r="I664" s="238"/>
      <c r="J664" s="233"/>
      <c r="K664" s="233"/>
      <c r="L664" s="239"/>
      <c r="M664" s="240"/>
      <c r="N664" s="241"/>
      <c r="O664" s="241"/>
      <c r="P664" s="241"/>
      <c r="Q664" s="241"/>
      <c r="R664" s="241"/>
      <c r="S664" s="241"/>
      <c r="T664" s="242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T664" s="243" t="s">
        <v>218</v>
      </c>
      <c r="AU664" s="243" t="s">
        <v>82</v>
      </c>
      <c r="AV664" s="13" t="s">
        <v>82</v>
      </c>
      <c r="AW664" s="13" t="s">
        <v>35</v>
      </c>
      <c r="AX664" s="13" t="s">
        <v>73</v>
      </c>
      <c r="AY664" s="243" t="s">
        <v>198</v>
      </c>
    </row>
    <row r="665" s="13" customFormat="1">
      <c r="A665" s="13"/>
      <c r="B665" s="232"/>
      <c r="C665" s="233"/>
      <c r="D665" s="234" t="s">
        <v>218</v>
      </c>
      <c r="E665" s="235" t="s">
        <v>19</v>
      </c>
      <c r="F665" s="236" t="s">
        <v>949</v>
      </c>
      <c r="G665" s="233"/>
      <c r="H665" s="237">
        <v>67.719999999999999</v>
      </c>
      <c r="I665" s="238"/>
      <c r="J665" s="233"/>
      <c r="K665" s="233"/>
      <c r="L665" s="239"/>
      <c r="M665" s="240"/>
      <c r="N665" s="241"/>
      <c r="O665" s="241"/>
      <c r="P665" s="241"/>
      <c r="Q665" s="241"/>
      <c r="R665" s="241"/>
      <c r="S665" s="241"/>
      <c r="T665" s="242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T665" s="243" t="s">
        <v>218</v>
      </c>
      <c r="AU665" s="243" t="s">
        <v>82</v>
      </c>
      <c r="AV665" s="13" t="s">
        <v>82</v>
      </c>
      <c r="AW665" s="13" t="s">
        <v>35</v>
      </c>
      <c r="AX665" s="13" t="s">
        <v>73</v>
      </c>
      <c r="AY665" s="243" t="s">
        <v>198</v>
      </c>
    </row>
    <row r="666" s="13" customFormat="1">
      <c r="A666" s="13"/>
      <c r="B666" s="232"/>
      <c r="C666" s="233"/>
      <c r="D666" s="234" t="s">
        <v>218</v>
      </c>
      <c r="E666" s="235" t="s">
        <v>19</v>
      </c>
      <c r="F666" s="236" t="s">
        <v>950</v>
      </c>
      <c r="G666" s="233"/>
      <c r="H666" s="237">
        <v>7.6299999999999999</v>
      </c>
      <c r="I666" s="238"/>
      <c r="J666" s="233"/>
      <c r="K666" s="233"/>
      <c r="L666" s="239"/>
      <c r="M666" s="240"/>
      <c r="N666" s="241"/>
      <c r="O666" s="241"/>
      <c r="P666" s="241"/>
      <c r="Q666" s="241"/>
      <c r="R666" s="241"/>
      <c r="S666" s="241"/>
      <c r="T666" s="242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T666" s="243" t="s">
        <v>218</v>
      </c>
      <c r="AU666" s="243" t="s">
        <v>82</v>
      </c>
      <c r="AV666" s="13" t="s">
        <v>82</v>
      </c>
      <c r="AW666" s="13" t="s">
        <v>35</v>
      </c>
      <c r="AX666" s="13" t="s">
        <v>73</v>
      </c>
      <c r="AY666" s="243" t="s">
        <v>198</v>
      </c>
    </row>
    <row r="667" s="14" customFormat="1">
      <c r="A667" s="14"/>
      <c r="B667" s="244"/>
      <c r="C667" s="245"/>
      <c r="D667" s="234" t="s">
        <v>218</v>
      </c>
      <c r="E667" s="246" t="s">
        <v>19</v>
      </c>
      <c r="F667" s="247" t="s">
        <v>233</v>
      </c>
      <c r="G667" s="245"/>
      <c r="H667" s="248">
        <v>716.64999999999998</v>
      </c>
      <c r="I667" s="249"/>
      <c r="J667" s="245"/>
      <c r="K667" s="245"/>
      <c r="L667" s="250"/>
      <c r="M667" s="251"/>
      <c r="N667" s="252"/>
      <c r="O667" s="252"/>
      <c r="P667" s="252"/>
      <c r="Q667" s="252"/>
      <c r="R667" s="252"/>
      <c r="S667" s="252"/>
      <c r="T667" s="253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T667" s="254" t="s">
        <v>218</v>
      </c>
      <c r="AU667" s="254" t="s">
        <v>82</v>
      </c>
      <c r="AV667" s="14" t="s">
        <v>205</v>
      </c>
      <c r="AW667" s="14" t="s">
        <v>35</v>
      </c>
      <c r="AX667" s="14" t="s">
        <v>80</v>
      </c>
      <c r="AY667" s="254" t="s">
        <v>198</v>
      </c>
    </row>
    <row r="668" s="2" customFormat="1" ht="33" customHeight="1">
      <c r="A668" s="40"/>
      <c r="B668" s="41"/>
      <c r="C668" s="214" t="s">
        <v>951</v>
      </c>
      <c r="D668" s="214" t="s">
        <v>200</v>
      </c>
      <c r="E668" s="215" t="s">
        <v>952</v>
      </c>
      <c r="F668" s="216" t="s">
        <v>953</v>
      </c>
      <c r="G668" s="217" t="s">
        <v>203</v>
      </c>
      <c r="H668" s="218">
        <v>84.006</v>
      </c>
      <c r="I668" s="219"/>
      <c r="J668" s="220">
        <f>ROUND(I668*H668,2)</f>
        <v>0</v>
      </c>
      <c r="K668" s="216" t="s">
        <v>204</v>
      </c>
      <c r="L668" s="46"/>
      <c r="M668" s="221" t="s">
        <v>19</v>
      </c>
      <c r="N668" s="222" t="s">
        <v>44</v>
      </c>
      <c r="O668" s="86"/>
      <c r="P668" s="223">
        <f>O668*H668</f>
        <v>0</v>
      </c>
      <c r="Q668" s="223">
        <v>0.00064050000000000001</v>
      </c>
      <c r="R668" s="223">
        <f>Q668*H668</f>
        <v>0.053805842999999999</v>
      </c>
      <c r="S668" s="223">
        <v>0</v>
      </c>
      <c r="T668" s="224">
        <f>S668*H668</f>
        <v>0</v>
      </c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R668" s="225" t="s">
        <v>205</v>
      </c>
      <c r="AT668" s="225" t="s">
        <v>200</v>
      </c>
      <c r="AU668" s="225" t="s">
        <v>82</v>
      </c>
      <c r="AY668" s="19" t="s">
        <v>198</v>
      </c>
      <c r="BE668" s="226">
        <f>IF(N668="základní",J668,0)</f>
        <v>0</v>
      </c>
      <c r="BF668" s="226">
        <f>IF(N668="snížená",J668,0)</f>
        <v>0</v>
      </c>
      <c r="BG668" s="226">
        <f>IF(N668="zákl. přenesená",J668,0)</f>
        <v>0</v>
      </c>
      <c r="BH668" s="226">
        <f>IF(N668="sníž. přenesená",J668,0)</f>
        <v>0</v>
      </c>
      <c r="BI668" s="226">
        <f>IF(N668="nulová",J668,0)</f>
        <v>0</v>
      </c>
      <c r="BJ668" s="19" t="s">
        <v>80</v>
      </c>
      <c r="BK668" s="226">
        <f>ROUND(I668*H668,2)</f>
        <v>0</v>
      </c>
      <c r="BL668" s="19" t="s">
        <v>205</v>
      </c>
      <c r="BM668" s="225" t="s">
        <v>954</v>
      </c>
    </row>
    <row r="669" s="2" customFormat="1">
      <c r="A669" s="40"/>
      <c r="B669" s="41"/>
      <c r="C669" s="42"/>
      <c r="D669" s="227" t="s">
        <v>207</v>
      </c>
      <c r="E669" s="42"/>
      <c r="F669" s="228" t="s">
        <v>955</v>
      </c>
      <c r="G669" s="42"/>
      <c r="H669" s="42"/>
      <c r="I669" s="229"/>
      <c r="J669" s="42"/>
      <c r="K669" s="42"/>
      <c r="L669" s="46"/>
      <c r="M669" s="230"/>
      <c r="N669" s="231"/>
      <c r="O669" s="86"/>
      <c r="P669" s="86"/>
      <c r="Q669" s="86"/>
      <c r="R669" s="86"/>
      <c r="S669" s="86"/>
      <c r="T669" s="87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T669" s="19" t="s">
        <v>207</v>
      </c>
      <c r="AU669" s="19" t="s">
        <v>82</v>
      </c>
    </row>
    <row r="670" s="13" customFormat="1">
      <c r="A670" s="13"/>
      <c r="B670" s="232"/>
      <c r="C670" s="233"/>
      <c r="D670" s="234" t="s">
        <v>218</v>
      </c>
      <c r="E670" s="235" t="s">
        <v>19</v>
      </c>
      <c r="F670" s="236" t="s">
        <v>956</v>
      </c>
      <c r="G670" s="233"/>
      <c r="H670" s="237">
        <v>34.722000000000001</v>
      </c>
      <c r="I670" s="238"/>
      <c r="J670" s="233"/>
      <c r="K670" s="233"/>
      <c r="L670" s="239"/>
      <c r="M670" s="240"/>
      <c r="N670" s="241"/>
      <c r="O670" s="241"/>
      <c r="P670" s="241"/>
      <c r="Q670" s="241"/>
      <c r="R670" s="241"/>
      <c r="S670" s="241"/>
      <c r="T670" s="242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T670" s="243" t="s">
        <v>218</v>
      </c>
      <c r="AU670" s="243" t="s">
        <v>82</v>
      </c>
      <c r="AV670" s="13" t="s">
        <v>82</v>
      </c>
      <c r="AW670" s="13" t="s">
        <v>35</v>
      </c>
      <c r="AX670" s="13" t="s">
        <v>73</v>
      </c>
      <c r="AY670" s="243" t="s">
        <v>198</v>
      </c>
    </row>
    <row r="671" s="13" customFormat="1">
      <c r="A671" s="13"/>
      <c r="B671" s="232"/>
      <c r="C671" s="233"/>
      <c r="D671" s="234" t="s">
        <v>218</v>
      </c>
      <c r="E671" s="235" t="s">
        <v>19</v>
      </c>
      <c r="F671" s="236" t="s">
        <v>957</v>
      </c>
      <c r="G671" s="233"/>
      <c r="H671" s="237">
        <v>49.283999999999999</v>
      </c>
      <c r="I671" s="238"/>
      <c r="J671" s="233"/>
      <c r="K671" s="233"/>
      <c r="L671" s="239"/>
      <c r="M671" s="240"/>
      <c r="N671" s="241"/>
      <c r="O671" s="241"/>
      <c r="P671" s="241"/>
      <c r="Q671" s="241"/>
      <c r="R671" s="241"/>
      <c r="S671" s="241"/>
      <c r="T671" s="242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T671" s="243" t="s">
        <v>218</v>
      </c>
      <c r="AU671" s="243" t="s">
        <v>82</v>
      </c>
      <c r="AV671" s="13" t="s">
        <v>82</v>
      </c>
      <c r="AW671" s="13" t="s">
        <v>35</v>
      </c>
      <c r="AX671" s="13" t="s">
        <v>73</v>
      </c>
      <c r="AY671" s="243" t="s">
        <v>198</v>
      </c>
    </row>
    <row r="672" s="14" customFormat="1">
      <c r="A672" s="14"/>
      <c r="B672" s="244"/>
      <c r="C672" s="245"/>
      <c r="D672" s="234" t="s">
        <v>218</v>
      </c>
      <c r="E672" s="246" t="s">
        <v>19</v>
      </c>
      <c r="F672" s="247" t="s">
        <v>233</v>
      </c>
      <c r="G672" s="245"/>
      <c r="H672" s="248">
        <v>84.006</v>
      </c>
      <c r="I672" s="249"/>
      <c r="J672" s="245"/>
      <c r="K672" s="245"/>
      <c r="L672" s="250"/>
      <c r="M672" s="251"/>
      <c r="N672" s="252"/>
      <c r="O672" s="252"/>
      <c r="P672" s="252"/>
      <c r="Q672" s="252"/>
      <c r="R672" s="252"/>
      <c r="S672" s="252"/>
      <c r="T672" s="253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T672" s="254" t="s">
        <v>218</v>
      </c>
      <c r="AU672" s="254" t="s">
        <v>82</v>
      </c>
      <c r="AV672" s="14" t="s">
        <v>205</v>
      </c>
      <c r="AW672" s="14" t="s">
        <v>35</v>
      </c>
      <c r="AX672" s="14" t="s">
        <v>80</v>
      </c>
      <c r="AY672" s="254" t="s">
        <v>198</v>
      </c>
    </row>
    <row r="673" s="2" customFormat="1" ht="33" customHeight="1">
      <c r="A673" s="40"/>
      <c r="B673" s="41"/>
      <c r="C673" s="214" t="s">
        <v>958</v>
      </c>
      <c r="D673" s="214" t="s">
        <v>200</v>
      </c>
      <c r="E673" s="215" t="s">
        <v>959</v>
      </c>
      <c r="F673" s="216" t="s">
        <v>960</v>
      </c>
      <c r="G673" s="217" t="s">
        <v>203</v>
      </c>
      <c r="H673" s="218">
        <v>1789.3299999999999</v>
      </c>
      <c r="I673" s="219"/>
      <c r="J673" s="220">
        <f>ROUND(I673*H673,2)</f>
        <v>0</v>
      </c>
      <c r="K673" s="216" t="s">
        <v>204</v>
      </c>
      <c r="L673" s="46"/>
      <c r="M673" s="221" t="s">
        <v>19</v>
      </c>
      <c r="N673" s="222" t="s">
        <v>44</v>
      </c>
      <c r="O673" s="86"/>
      <c r="P673" s="223">
        <f>O673*H673</f>
        <v>0</v>
      </c>
      <c r="Q673" s="223">
        <v>0.0051999999999999998</v>
      </c>
      <c r="R673" s="223">
        <f>Q673*H673</f>
        <v>9.3045159999999996</v>
      </c>
      <c r="S673" s="223">
        <v>0</v>
      </c>
      <c r="T673" s="224">
        <f>S673*H673</f>
        <v>0</v>
      </c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R673" s="225" t="s">
        <v>205</v>
      </c>
      <c r="AT673" s="225" t="s">
        <v>200</v>
      </c>
      <c r="AU673" s="225" t="s">
        <v>82</v>
      </c>
      <c r="AY673" s="19" t="s">
        <v>198</v>
      </c>
      <c r="BE673" s="226">
        <f>IF(N673="základní",J673,0)</f>
        <v>0</v>
      </c>
      <c r="BF673" s="226">
        <f>IF(N673="snížená",J673,0)</f>
        <v>0</v>
      </c>
      <c r="BG673" s="226">
        <f>IF(N673="zákl. přenesená",J673,0)</f>
        <v>0</v>
      </c>
      <c r="BH673" s="226">
        <f>IF(N673="sníž. přenesená",J673,0)</f>
        <v>0</v>
      </c>
      <c r="BI673" s="226">
        <f>IF(N673="nulová",J673,0)</f>
        <v>0</v>
      </c>
      <c r="BJ673" s="19" t="s">
        <v>80</v>
      </c>
      <c r="BK673" s="226">
        <f>ROUND(I673*H673,2)</f>
        <v>0</v>
      </c>
      <c r="BL673" s="19" t="s">
        <v>205</v>
      </c>
      <c r="BM673" s="225" t="s">
        <v>961</v>
      </c>
    </row>
    <row r="674" s="2" customFormat="1">
      <c r="A674" s="40"/>
      <c r="B674" s="41"/>
      <c r="C674" s="42"/>
      <c r="D674" s="227" t="s">
        <v>207</v>
      </c>
      <c r="E674" s="42"/>
      <c r="F674" s="228" t="s">
        <v>962</v>
      </c>
      <c r="G674" s="42"/>
      <c r="H674" s="42"/>
      <c r="I674" s="229"/>
      <c r="J674" s="42"/>
      <c r="K674" s="42"/>
      <c r="L674" s="46"/>
      <c r="M674" s="230"/>
      <c r="N674" s="231"/>
      <c r="O674" s="86"/>
      <c r="P674" s="86"/>
      <c r="Q674" s="86"/>
      <c r="R674" s="86"/>
      <c r="S674" s="86"/>
      <c r="T674" s="87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T674" s="19" t="s">
        <v>207</v>
      </c>
      <c r="AU674" s="19" t="s">
        <v>82</v>
      </c>
    </row>
    <row r="675" s="13" customFormat="1">
      <c r="A675" s="13"/>
      <c r="B675" s="232"/>
      <c r="C675" s="233"/>
      <c r="D675" s="234" t="s">
        <v>218</v>
      </c>
      <c r="E675" s="235" t="s">
        <v>19</v>
      </c>
      <c r="F675" s="236" t="s">
        <v>963</v>
      </c>
      <c r="G675" s="233"/>
      <c r="H675" s="237">
        <v>11.869999999999999</v>
      </c>
      <c r="I675" s="238"/>
      <c r="J675" s="233"/>
      <c r="K675" s="233"/>
      <c r="L675" s="239"/>
      <c r="M675" s="240"/>
      <c r="N675" s="241"/>
      <c r="O675" s="241"/>
      <c r="P675" s="241"/>
      <c r="Q675" s="241"/>
      <c r="R675" s="241"/>
      <c r="S675" s="241"/>
      <c r="T675" s="242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T675" s="243" t="s">
        <v>218</v>
      </c>
      <c r="AU675" s="243" t="s">
        <v>82</v>
      </c>
      <c r="AV675" s="13" t="s">
        <v>82</v>
      </c>
      <c r="AW675" s="13" t="s">
        <v>35</v>
      </c>
      <c r="AX675" s="13" t="s">
        <v>73</v>
      </c>
      <c r="AY675" s="243" t="s">
        <v>198</v>
      </c>
    </row>
    <row r="676" s="13" customFormat="1">
      <c r="A676" s="13"/>
      <c r="B676" s="232"/>
      <c r="C676" s="233"/>
      <c r="D676" s="234" t="s">
        <v>218</v>
      </c>
      <c r="E676" s="235" t="s">
        <v>19</v>
      </c>
      <c r="F676" s="236" t="s">
        <v>964</v>
      </c>
      <c r="G676" s="233"/>
      <c r="H676" s="237">
        <v>31.18</v>
      </c>
      <c r="I676" s="238"/>
      <c r="J676" s="233"/>
      <c r="K676" s="233"/>
      <c r="L676" s="239"/>
      <c r="M676" s="240"/>
      <c r="N676" s="241"/>
      <c r="O676" s="241"/>
      <c r="P676" s="241"/>
      <c r="Q676" s="241"/>
      <c r="R676" s="241"/>
      <c r="S676" s="241"/>
      <c r="T676" s="242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T676" s="243" t="s">
        <v>218</v>
      </c>
      <c r="AU676" s="243" t="s">
        <v>82</v>
      </c>
      <c r="AV676" s="13" t="s">
        <v>82</v>
      </c>
      <c r="AW676" s="13" t="s">
        <v>35</v>
      </c>
      <c r="AX676" s="13" t="s">
        <v>73</v>
      </c>
      <c r="AY676" s="243" t="s">
        <v>198</v>
      </c>
    </row>
    <row r="677" s="13" customFormat="1">
      <c r="A677" s="13"/>
      <c r="B677" s="232"/>
      <c r="C677" s="233"/>
      <c r="D677" s="234" t="s">
        <v>218</v>
      </c>
      <c r="E677" s="235" t="s">
        <v>19</v>
      </c>
      <c r="F677" s="236" t="s">
        <v>965</v>
      </c>
      <c r="G677" s="233"/>
      <c r="H677" s="237">
        <v>100.87000000000001</v>
      </c>
      <c r="I677" s="238"/>
      <c r="J677" s="233"/>
      <c r="K677" s="233"/>
      <c r="L677" s="239"/>
      <c r="M677" s="240"/>
      <c r="N677" s="241"/>
      <c r="O677" s="241"/>
      <c r="P677" s="241"/>
      <c r="Q677" s="241"/>
      <c r="R677" s="241"/>
      <c r="S677" s="241"/>
      <c r="T677" s="242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T677" s="243" t="s">
        <v>218</v>
      </c>
      <c r="AU677" s="243" t="s">
        <v>82</v>
      </c>
      <c r="AV677" s="13" t="s">
        <v>82</v>
      </c>
      <c r="AW677" s="13" t="s">
        <v>35</v>
      </c>
      <c r="AX677" s="13" t="s">
        <v>73</v>
      </c>
      <c r="AY677" s="243" t="s">
        <v>198</v>
      </c>
    </row>
    <row r="678" s="13" customFormat="1">
      <c r="A678" s="13"/>
      <c r="B678" s="232"/>
      <c r="C678" s="233"/>
      <c r="D678" s="234" t="s">
        <v>218</v>
      </c>
      <c r="E678" s="235" t="s">
        <v>19</v>
      </c>
      <c r="F678" s="236" t="s">
        <v>966</v>
      </c>
      <c r="G678" s="233"/>
      <c r="H678" s="237">
        <v>35.460000000000001</v>
      </c>
      <c r="I678" s="238"/>
      <c r="J678" s="233"/>
      <c r="K678" s="233"/>
      <c r="L678" s="239"/>
      <c r="M678" s="240"/>
      <c r="N678" s="241"/>
      <c r="O678" s="241"/>
      <c r="P678" s="241"/>
      <c r="Q678" s="241"/>
      <c r="R678" s="241"/>
      <c r="S678" s="241"/>
      <c r="T678" s="242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T678" s="243" t="s">
        <v>218</v>
      </c>
      <c r="AU678" s="243" t="s">
        <v>82</v>
      </c>
      <c r="AV678" s="13" t="s">
        <v>82</v>
      </c>
      <c r="AW678" s="13" t="s">
        <v>35</v>
      </c>
      <c r="AX678" s="13" t="s">
        <v>73</v>
      </c>
      <c r="AY678" s="243" t="s">
        <v>198</v>
      </c>
    </row>
    <row r="679" s="13" customFormat="1">
      <c r="A679" s="13"/>
      <c r="B679" s="232"/>
      <c r="C679" s="233"/>
      <c r="D679" s="234" t="s">
        <v>218</v>
      </c>
      <c r="E679" s="235" t="s">
        <v>19</v>
      </c>
      <c r="F679" s="236" t="s">
        <v>967</v>
      </c>
      <c r="G679" s="233"/>
      <c r="H679" s="237">
        <v>102.69</v>
      </c>
      <c r="I679" s="238"/>
      <c r="J679" s="233"/>
      <c r="K679" s="233"/>
      <c r="L679" s="239"/>
      <c r="M679" s="240"/>
      <c r="N679" s="241"/>
      <c r="O679" s="241"/>
      <c r="P679" s="241"/>
      <c r="Q679" s="241"/>
      <c r="R679" s="241"/>
      <c r="S679" s="241"/>
      <c r="T679" s="242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T679" s="243" t="s">
        <v>218</v>
      </c>
      <c r="AU679" s="243" t="s">
        <v>82</v>
      </c>
      <c r="AV679" s="13" t="s">
        <v>82</v>
      </c>
      <c r="AW679" s="13" t="s">
        <v>35</v>
      </c>
      <c r="AX679" s="13" t="s">
        <v>73</v>
      </c>
      <c r="AY679" s="243" t="s">
        <v>198</v>
      </c>
    </row>
    <row r="680" s="13" customFormat="1">
      <c r="A680" s="13"/>
      <c r="B680" s="232"/>
      <c r="C680" s="233"/>
      <c r="D680" s="234" t="s">
        <v>218</v>
      </c>
      <c r="E680" s="235" t="s">
        <v>19</v>
      </c>
      <c r="F680" s="236" t="s">
        <v>968</v>
      </c>
      <c r="G680" s="233"/>
      <c r="H680" s="237">
        <v>97.390000000000001</v>
      </c>
      <c r="I680" s="238"/>
      <c r="J680" s="233"/>
      <c r="K680" s="233"/>
      <c r="L680" s="239"/>
      <c r="M680" s="240"/>
      <c r="N680" s="241"/>
      <c r="O680" s="241"/>
      <c r="P680" s="241"/>
      <c r="Q680" s="241"/>
      <c r="R680" s="241"/>
      <c r="S680" s="241"/>
      <c r="T680" s="242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T680" s="243" t="s">
        <v>218</v>
      </c>
      <c r="AU680" s="243" t="s">
        <v>82</v>
      </c>
      <c r="AV680" s="13" t="s">
        <v>82</v>
      </c>
      <c r="AW680" s="13" t="s">
        <v>35</v>
      </c>
      <c r="AX680" s="13" t="s">
        <v>73</v>
      </c>
      <c r="AY680" s="243" t="s">
        <v>198</v>
      </c>
    </row>
    <row r="681" s="13" customFormat="1">
      <c r="A681" s="13"/>
      <c r="B681" s="232"/>
      <c r="C681" s="233"/>
      <c r="D681" s="234" t="s">
        <v>218</v>
      </c>
      <c r="E681" s="235" t="s">
        <v>19</v>
      </c>
      <c r="F681" s="236" t="s">
        <v>969</v>
      </c>
      <c r="G681" s="233"/>
      <c r="H681" s="237">
        <v>105.45999999999999</v>
      </c>
      <c r="I681" s="238"/>
      <c r="J681" s="233"/>
      <c r="K681" s="233"/>
      <c r="L681" s="239"/>
      <c r="M681" s="240"/>
      <c r="N681" s="241"/>
      <c r="O681" s="241"/>
      <c r="P681" s="241"/>
      <c r="Q681" s="241"/>
      <c r="R681" s="241"/>
      <c r="S681" s="241"/>
      <c r="T681" s="242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T681" s="243" t="s">
        <v>218</v>
      </c>
      <c r="AU681" s="243" t="s">
        <v>82</v>
      </c>
      <c r="AV681" s="13" t="s">
        <v>82</v>
      </c>
      <c r="AW681" s="13" t="s">
        <v>35</v>
      </c>
      <c r="AX681" s="13" t="s">
        <v>73</v>
      </c>
      <c r="AY681" s="243" t="s">
        <v>198</v>
      </c>
    </row>
    <row r="682" s="13" customFormat="1">
      <c r="A682" s="13"/>
      <c r="B682" s="232"/>
      <c r="C682" s="233"/>
      <c r="D682" s="234" t="s">
        <v>218</v>
      </c>
      <c r="E682" s="235" t="s">
        <v>19</v>
      </c>
      <c r="F682" s="236" t="s">
        <v>970</v>
      </c>
      <c r="G682" s="233"/>
      <c r="H682" s="237">
        <v>98.290000000000006</v>
      </c>
      <c r="I682" s="238"/>
      <c r="J682" s="233"/>
      <c r="K682" s="233"/>
      <c r="L682" s="239"/>
      <c r="M682" s="240"/>
      <c r="N682" s="241"/>
      <c r="O682" s="241"/>
      <c r="P682" s="241"/>
      <c r="Q682" s="241"/>
      <c r="R682" s="241"/>
      <c r="S682" s="241"/>
      <c r="T682" s="242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T682" s="243" t="s">
        <v>218</v>
      </c>
      <c r="AU682" s="243" t="s">
        <v>82</v>
      </c>
      <c r="AV682" s="13" t="s">
        <v>82</v>
      </c>
      <c r="AW682" s="13" t="s">
        <v>35</v>
      </c>
      <c r="AX682" s="13" t="s">
        <v>73</v>
      </c>
      <c r="AY682" s="243" t="s">
        <v>198</v>
      </c>
    </row>
    <row r="683" s="13" customFormat="1">
      <c r="A683" s="13"/>
      <c r="B683" s="232"/>
      <c r="C683" s="233"/>
      <c r="D683" s="234" t="s">
        <v>218</v>
      </c>
      <c r="E683" s="235" t="s">
        <v>19</v>
      </c>
      <c r="F683" s="236" t="s">
        <v>971</v>
      </c>
      <c r="G683" s="233"/>
      <c r="H683" s="237">
        <v>102.34999999999999</v>
      </c>
      <c r="I683" s="238"/>
      <c r="J683" s="233"/>
      <c r="K683" s="233"/>
      <c r="L683" s="239"/>
      <c r="M683" s="240"/>
      <c r="N683" s="241"/>
      <c r="O683" s="241"/>
      <c r="P683" s="241"/>
      <c r="Q683" s="241"/>
      <c r="R683" s="241"/>
      <c r="S683" s="241"/>
      <c r="T683" s="242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T683" s="243" t="s">
        <v>218</v>
      </c>
      <c r="AU683" s="243" t="s">
        <v>82</v>
      </c>
      <c r="AV683" s="13" t="s">
        <v>82</v>
      </c>
      <c r="AW683" s="13" t="s">
        <v>35</v>
      </c>
      <c r="AX683" s="13" t="s">
        <v>73</v>
      </c>
      <c r="AY683" s="243" t="s">
        <v>198</v>
      </c>
    </row>
    <row r="684" s="13" customFormat="1">
      <c r="A684" s="13"/>
      <c r="B684" s="232"/>
      <c r="C684" s="233"/>
      <c r="D684" s="234" t="s">
        <v>218</v>
      </c>
      <c r="E684" s="235" t="s">
        <v>19</v>
      </c>
      <c r="F684" s="236" t="s">
        <v>972</v>
      </c>
      <c r="G684" s="233"/>
      <c r="H684" s="237">
        <v>384.63</v>
      </c>
      <c r="I684" s="238"/>
      <c r="J684" s="233"/>
      <c r="K684" s="233"/>
      <c r="L684" s="239"/>
      <c r="M684" s="240"/>
      <c r="N684" s="241"/>
      <c r="O684" s="241"/>
      <c r="P684" s="241"/>
      <c r="Q684" s="241"/>
      <c r="R684" s="241"/>
      <c r="S684" s="241"/>
      <c r="T684" s="242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T684" s="243" t="s">
        <v>218</v>
      </c>
      <c r="AU684" s="243" t="s">
        <v>82</v>
      </c>
      <c r="AV684" s="13" t="s">
        <v>82</v>
      </c>
      <c r="AW684" s="13" t="s">
        <v>35</v>
      </c>
      <c r="AX684" s="13" t="s">
        <v>73</v>
      </c>
      <c r="AY684" s="243" t="s">
        <v>198</v>
      </c>
    </row>
    <row r="685" s="13" customFormat="1">
      <c r="A685" s="13"/>
      <c r="B685" s="232"/>
      <c r="C685" s="233"/>
      <c r="D685" s="234" t="s">
        <v>218</v>
      </c>
      <c r="E685" s="235" t="s">
        <v>19</v>
      </c>
      <c r="F685" s="236" t="s">
        <v>973</v>
      </c>
      <c r="G685" s="233"/>
      <c r="H685" s="237">
        <v>34.380000000000003</v>
      </c>
      <c r="I685" s="238"/>
      <c r="J685" s="233"/>
      <c r="K685" s="233"/>
      <c r="L685" s="239"/>
      <c r="M685" s="240"/>
      <c r="N685" s="241"/>
      <c r="O685" s="241"/>
      <c r="P685" s="241"/>
      <c r="Q685" s="241"/>
      <c r="R685" s="241"/>
      <c r="S685" s="241"/>
      <c r="T685" s="242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T685" s="243" t="s">
        <v>218</v>
      </c>
      <c r="AU685" s="243" t="s">
        <v>82</v>
      </c>
      <c r="AV685" s="13" t="s">
        <v>82</v>
      </c>
      <c r="AW685" s="13" t="s">
        <v>35</v>
      </c>
      <c r="AX685" s="13" t="s">
        <v>73</v>
      </c>
      <c r="AY685" s="243" t="s">
        <v>198</v>
      </c>
    </row>
    <row r="686" s="13" customFormat="1">
      <c r="A686" s="13"/>
      <c r="B686" s="232"/>
      <c r="C686" s="233"/>
      <c r="D686" s="234" t="s">
        <v>218</v>
      </c>
      <c r="E686" s="235" t="s">
        <v>19</v>
      </c>
      <c r="F686" s="236" t="s">
        <v>974</v>
      </c>
      <c r="G686" s="233"/>
      <c r="H686" s="237">
        <v>92.670000000000002</v>
      </c>
      <c r="I686" s="238"/>
      <c r="J686" s="233"/>
      <c r="K686" s="233"/>
      <c r="L686" s="239"/>
      <c r="M686" s="240"/>
      <c r="N686" s="241"/>
      <c r="O686" s="241"/>
      <c r="P686" s="241"/>
      <c r="Q686" s="241"/>
      <c r="R686" s="241"/>
      <c r="S686" s="241"/>
      <c r="T686" s="242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T686" s="243" t="s">
        <v>218</v>
      </c>
      <c r="AU686" s="243" t="s">
        <v>82</v>
      </c>
      <c r="AV686" s="13" t="s">
        <v>82</v>
      </c>
      <c r="AW686" s="13" t="s">
        <v>35</v>
      </c>
      <c r="AX686" s="13" t="s">
        <v>73</v>
      </c>
      <c r="AY686" s="243" t="s">
        <v>198</v>
      </c>
    </row>
    <row r="687" s="13" customFormat="1">
      <c r="A687" s="13"/>
      <c r="B687" s="232"/>
      <c r="C687" s="233"/>
      <c r="D687" s="234" t="s">
        <v>218</v>
      </c>
      <c r="E687" s="235" t="s">
        <v>19</v>
      </c>
      <c r="F687" s="236" t="s">
        <v>975</v>
      </c>
      <c r="G687" s="233"/>
      <c r="H687" s="237">
        <v>97.400000000000006</v>
      </c>
      <c r="I687" s="238"/>
      <c r="J687" s="233"/>
      <c r="K687" s="233"/>
      <c r="L687" s="239"/>
      <c r="M687" s="240"/>
      <c r="N687" s="241"/>
      <c r="O687" s="241"/>
      <c r="P687" s="241"/>
      <c r="Q687" s="241"/>
      <c r="R687" s="241"/>
      <c r="S687" s="241"/>
      <c r="T687" s="242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T687" s="243" t="s">
        <v>218</v>
      </c>
      <c r="AU687" s="243" t="s">
        <v>82</v>
      </c>
      <c r="AV687" s="13" t="s">
        <v>82</v>
      </c>
      <c r="AW687" s="13" t="s">
        <v>35</v>
      </c>
      <c r="AX687" s="13" t="s">
        <v>73</v>
      </c>
      <c r="AY687" s="243" t="s">
        <v>198</v>
      </c>
    </row>
    <row r="688" s="13" customFormat="1">
      <c r="A688" s="13"/>
      <c r="B688" s="232"/>
      <c r="C688" s="233"/>
      <c r="D688" s="234" t="s">
        <v>218</v>
      </c>
      <c r="E688" s="235" t="s">
        <v>19</v>
      </c>
      <c r="F688" s="236" t="s">
        <v>976</v>
      </c>
      <c r="G688" s="233"/>
      <c r="H688" s="237">
        <v>97.400000000000006</v>
      </c>
      <c r="I688" s="238"/>
      <c r="J688" s="233"/>
      <c r="K688" s="233"/>
      <c r="L688" s="239"/>
      <c r="M688" s="240"/>
      <c r="N688" s="241"/>
      <c r="O688" s="241"/>
      <c r="P688" s="241"/>
      <c r="Q688" s="241"/>
      <c r="R688" s="241"/>
      <c r="S688" s="241"/>
      <c r="T688" s="242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T688" s="243" t="s">
        <v>218</v>
      </c>
      <c r="AU688" s="243" t="s">
        <v>82</v>
      </c>
      <c r="AV688" s="13" t="s">
        <v>82</v>
      </c>
      <c r="AW688" s="13" t="s">
        <v>35</v>
      </c>
      <c r="AX688" s="13" t="s">
        <v>73</v>
      </c>
      <c r="AY688" s="243" t="s">
        <v>198</v>
      </c>
    </row>
    <row r="689" s="13" customFormat="1">
      <c r="A689" s="13"/>
      <c r="B689" s="232"/>
      <c r="C689" s="233"/>
      <c r="D689" s="234" t="s">
        <v>218</v>
      </c>
      <c r="E689" s="235" t="s">
        <v>19</v>
      </c>
      <c r="F689" s="236" t="s">
        <v>977</v>
      </c>
      <c r="G689" s="233"/>
      <c r="H689" s="237">
        <v>364.88</v>
      </c>
      <c r="I689" s="238"/>
      <c r="J689" s="233"/>
      <c r="K689" s="233"/>
      <c r="L689" s="239"/>
      <c r="M689" s="240"/>
      <c r="N689" s="241"/>
      <c r="O689" s="241"/>
      <c r="P689" s="241"/>
      <c r="Q689" s="241"/>
      <c r="R689" s="241"/>
      <c r="S689" s="241"/>
      <c r="T689" s="242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T689" s="243" t="s">
        <v>218</v>
      </c>
      <c r="AU689" s="243" t="s">
        <v>82</v>
      </c>
      <c r="AV689" s="13" t="s">
        <v>82</v>
      </c>
      <c r="AW689" s="13" t="s">
        <v>35</v>
      </c>
      <c r="AX689" s="13" t="s">
        <v>73</v>
      </c>
      <c r="AY689" s="243" t="s">
        <v>198</v>
      </c>
    </row>
    <row r="690" s="13" customFormat="1">
      <c r="A690" s="13"/>
      <c r="B690" s="232"/>
      <c r="C690" s="233"/>
      <c r="D690" s="234" t="s">
        <v>218</v>
      </c>
      <c r="E690" s="235" t="s">
        <v>19</v>
      </c>
      <c r="F690" s="236" t="s">
        <v>978</v>
      </c>
      <c r="G690" s="233"/>
      <c r="H690" s="237">
        <v>32.409999999999997</v>
      </c>
      <c r="I690" s="238"/>
      <c r="J690" s="233"/>
      <c r="K690" s="233"/>
      <c r="L690" s="239"/>
      <c r="M690" s="240"/>
      <c r="N690" s="241"/>
      <c r="O690" s="241"/>
      <c r="P690" s="241"/>
      <c r="Q690" s="241"/>
      <c r="R690" s="241"/>
      <c r="S690" s="241"/>
      <c r="T690" s="242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T690" s="243" t="s">
        <v>218</v>
      </c>
      <c r="AU690" s="243" t="s">
        <v>82</v>
      </c>
      <c r="AV690" s="13" t="s">
        <v>82</v>
      </c>
      <c r="AW690" s="13" t="s">
        <v>35</v>
      </c>
      <c r="AX690" s="13" t="s">
        <v>73</v>
      </c>
      <c r="AY690" s="243" t="s">
        <v>198</v>
      </c>
    </row>
    <row r="691" s="14" customFormat="1">
      <c r="A691" s="14"/>
      <c r="B691" s="244"/>
      <c r="C691" s="245"/>
      <c r="D691" s="234" t="s">
        <v>218</v>
      </c>
      <c r="E691" s="246" t="s">
        <v>19</v>
      </c>
      <c r="F691" s="247" t="s">
        <v>233</v>
      </c>
      <c r="G691" s="245"/>
      <c r="H691" s="248">
        <v>1789.3299999999999</v>
      </c>
      <c r="I691" s="249"/>
      <c r="J691" s="245"/>
      <c r="K691" s="245"/>
      <c r="L691" s="250"/>
      <c r="M691" s="251"/>
      <c r="N691" s="252"/>
      <c r="O691" s="252"/>
      <c r="P691" s="252"/>
      <c r="Q691" s="252"/>
      <c r="R691" s="252"/>
      <c r="S691" s="252"/>
      <c r="T691" s="253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T691" s="254" t="s">
        <v>218</v>
      </c>
      <c r="AU691" s="254" t="s">
        <v>82</v>
      </c>
      <c r="AV691" s="14" t="s">
        <v>205</v>
      </c>
      <c r="AW691" s="14" t="s">
        <v>35</v>
      </c>
      <c r="AX691" s="14" t="s">
        <v>80</v>
      </c>
      <c r="AY691" s="254" t="s">
        <v>198</v>
      </c>
    </row>
    <row r="692" s="2" customFormat="1" ht="49.05" customHeight="1">
      <c r="A692" s="40"/>
      <c r="B692" s="41"/>
      <c r="C692" s="214" t="s">
        <v>979</v>
      </c>
      <c r="D692" s="214" t="s">
        <v>200</v>
      </c>
      <c r="E692" s="215" t="s">
        <v>980</v>
      </c>
      <c r="F692" s="216" t="s">
        <v>981</v>
      </c>
      <c r="G692" s="217" t="s">
        <v>203</v>
      </c>
      <c r="H692" s="218">
        <v>154.77799999999999</v>
      </c>
      <c r="I692" s="219"/>
      <c r="J692" s="220">
        <f>ROUND(I692*H692,2)</f>
        <v>0</v>
      </c>
      <c r="K692" s="216" t="s">
        <v>204</v>
      </c>
      <c r="L692" s="46"/>
      <c r="M692" s="221" t="s">
        <v>19</v>
      </c>
      <c r="N692" s="222" t="s">
        <v>44</v>
      </c>
      <c r="O692" s="86"/>
      <c r="P692" s="223">
        <f>O692*H692</f>
        <v>0</v>
      </c>
      <c r="Q692" s="223">
        <v>0.0247</v>
      </c>
      <c r="R692" s="223">
        <f>Q692*H692</f>
        <v>3.8230165999999999</v>
      </c>
      <c r="S692" s="223">
        <v>0</v>
      </c>
      <c r="T692" s="224">
        <f>S692*H692</f>
        <v>0</v>
      </c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R692" s="225" t="s">
        <v>205</v>
      </c>
      <c r="AT692" s="225" t="s">
        <v>200</v>
      </c>
      <c r="AU692" s="225" t="s">
        <v>82</v>
      </c>
      <c r="AY692" s="19" t="s">
        <v>198</v>
      </c>
      <c r="BE692" s="226">
        <f>IF(N692="základní",J692,0)</f>
        <v>0</v>
      </c>
      <c r="BF692" s="226">
        <f>IF(N692="snížená",J692,0)</f>
        <v>0</v>
      </c>
      <c r="BG692" s="226">
        <f>IF(N692="zákl. přenesená",J692,0)</f>
        <v>0</v>
      </c>
      <c r="BH692" s="226">
        <f>IF(N692="sníž. přenesená",J692,0)</f>
        <v>0</v>
      </c>
      <c r="BI692" s="226">
        <f>IF(N692="nulová",J692,0)</f>
        <v>0</v>
      </c>
      <c r="BJ692" s="19" t="s">
        <v>80</v>
      </c>
      <c r="BK692" s="226">
        <f>ROUND(I692*H692,2)</f>
        <v>0</v>
      </c>
      <c r="BL692" s="19" t="s">
        <v>205</v>
      </c>
      <c r="BM692" s="225" t="s">
        <v>982</v>
      </c>
    </row>
    <row r="693" s="2" customFormat="1">
      <c r="A693" s="40"/>
      <c r="B693" s="41"/>
      <c r="C693" s="42"/>
      <c r="D693" s="227" t="s">
        <v>207</v>
      </c>
      <c r="E693" s="42"/>
      <c r="F693" s="228" t="s">
        <v>983</v>
      </c>
      <c r="G693" s="42"/>
      <c r="H693" s="42"/>
      <c r="I693" s="229"/>
      <c r="J693" s="42"/>
      <c r="K693" s="42"/>
      <c r="L693" s="46"/>
      <c r="M693" s="230"/>
      <c r="N693" s="231"/>
      <c r="O693" s="86"/>
      <c r="P693" s="86"/>
      <c r="Q693" s="86"/>
      <c r="R693" s="86"/>
      <c r="S693" s="86"/>
      <c r="T693" s="87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T693" s="19" t="s">
        <v>207</v>
      </c>
      <c r="AU693" s="19" t="s">
        <v>82</v>
      </c>
    </row>
    <row r="694" s="15" customFormat="1">
      <c r="A694" s="15"/>
      <c r="B694" s="265"/>
      <c r="C694" s="266"/>
      <c r="D694" s="234" t="s">
        <v>218</v>
      </c>
      <c r="E694" s="267" t="s">
        <v>19</v>
      </c>
      <c r="F694" s="268" t="s">
        <v>984</v>
      </c>
      <c r="G694" s="266"/>
      <c r="H694" s="267" t="s">
        <v>19</v>
      </c>
      <c r="I694" s="269"/>
      <c r="J694" s="266"/>
      <c r="K694" s="266"/>
      <c r="L694" s="270"/>
      <c r="M694" s="271"/>
      <c r="N694" s="272"/>
      <c r="O694" s="272"/>
      <c r="P694" s="272"/>
      <c r="Q694" s="272"/>
      <c r="R694" s="272"/>
      <c r="S694" s="272"/>
      <c r="T694" s="273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T694" s="274" t="s">
        <v>218</v>
      </c>
      <c r="AU694" s="274" t="s">
        <v>82</v>
      </c>
      <c r="AV694" s="15" t="s">
        <v>80</v>
      </c>
      <c r="AW694" s="15" t="s">
        <v>35</v>
      </c>
      <c r="AX694" s="15" t="s">
        <v>73</v>
      </c>
      <c r="AY694" s="274" t="s">
        <v>198</v>
      </c>
    </row>
    <row r="695" s="13" customFormat="1">
      <c r="A695" s="13"/>
      <c r="B695" s="232"/>
      <c r="C695" s="233"/>
      <c r="D695" s="234" t="s">
        <v>218</v>
      </c>
      <c r="E695" s="235" t="s">
        <v>19</v>
      </c>
      <c r="F695" s="236" t="s">
        <v>956</v>
      </c>
      <c r="G695" s="233"/>
      <c r="H695" s="237">
        <v>34.722000000000001</v>
      </c>
      <c r="I695" s="238"/>
      <c r="J695" s="233"/>
      <c r="K695" s="233"/>
      <c r="L695" s="239"/>
      <c r="M695" s="240"/>
      <c r="N695" s="241"/>
      <c r="O695" s="241"/>
      <c r="P695" s="241"/>
      <c r="Q695" s="241"/>
      <c r="R695" s="241"/>
      <c r="S695" s="241"/>
      <c r="T695" s="242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T695" s="243" t="s">
        <v>218</v>
      </c>
      <c r="AU695" s="243" t="s">
        <v>82</v>
      </c>
      <c r="AV695" s="13" t="s">
        <v>82</v>
      </c>
      <c r="AW695" s="13" t="s">
        <v>35</v>
      </c>
      <c r="AX695" s="13" t="s">
        <v>73</v>
      </c>
      <c r="AY695" s="243" t="s">
        <v>198</v>
      </c>
    </row>
    <row r="696" s="13" customFormat="1">
      <c r="A696" s="13"/>
      <c r="B696" s="232"/>
      <c r="C696" s="233"/>
      <c r="D696" s="234" t="s">
        <v>218</v>
      </c>
      <c r="E696" s="235" t="s">
        <v>19</v>
      </c>
      <c r="F696" s="236" t="s">
        <v>957</v>
      </c>
      <c r="G696" s="233"/>
      <c r="H696" s="237">
        <v>49.283999999999999</v>
      </c>
      <c r="I696" s="238"/>
      <c r="J696" s="233"/>
      <c r="K696" s="233"/>
      <c r="L696" s="239"/>
      <c r="M696" s="240"/>
      <c r="N696" s="241"/>
      <c r="O696" s="241"/>
      <c r="P696" s="241"/>
      <c r="Q696" s="241"/>
      <c r="R696" s="241"/>
      <c r="S696" s="241"/>
      <c r="T696" s="242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T696" s="243" t="s">
        <v>218</v>
      </c>
      <c r="AU696" s="243" t="s">
        <v>82</v>
      </c>
      <c r="AV696" s="13" t="s">
        <v>82</v>
      </c>
      <c r="AW696" s="13" t="s">
        <v>35</v>
      </c>
      <c r="AX696" s="13" t="s">
        <v>73</v>
      </c>
      <c r="AY696" s="243" t="s">
        <v>198</v>
      </c>
    </row>
    <row r="697" s="13" customFormat="1">
      <c r="A697" s="13"/>
      <c r="B697" s="232"/>
      <c r="C697" s="233"/>
      <c r="D697" s="234" t="s">
        <v>218</v>
      </c>
      <c r="E697" s="235" t="s">
        <v>19</v>
      </c>
      <c r="F697" s="236" t="s">
        <v>985</v>
      </c>
      <c r="G697" s="233"/>
      <c r="H697" s="237">
        <v>27.001999999999999</v>
      </c>
      <c r="I697" s="238"/>
      <c r="J697" s="233"/>
      <c r="K697" s="233"/>
      <c r="L697" s="239"/>
      <c r="M697" s="240"/>
      <c r="N697" s="241"/>
      <c r="O697" s="241"/>
      <c r="P697" s="241"/>
      <c r="Q697" s="241"/>
      <c r="R697" s="241"/>
      <c r="S697" s="241"/>
      <c r="T697" s="242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T697" s="243" t="s">
        <v>218</v>
      </c>
      <c r="AU697" s="243" t="s">
        <v>82</v>
      </c>
      <c r="AV697" s="13" t="s">
        <v>82</v>
      </c>
      <c r="AW697" s="13" t="s">
        <v>35</v>
      </c>
      <c r="AX697" s="13" t="s">
        <v>73</v>
      </c>
      <c r="AY697" s="243" t="s">
        <v>198</v>
      </c>
    </row>
    <row r="698" s="13" customFormat="1">
      <c r="A698" s="13"/>
      <c r="B698" s="232"/>
      <c r="C698" s="233"/>
      <c r="D698" s="234" t="s">
        <v>218</v>
      </c>
      <c r="E698" s="235" t="s">
        <v>19</v>
      </c>
      <c r="F698" s="236" t="s">
        <v>986</v>
      </c>
      <c r="G698" s="233"/>
      <c r="H698" s="237">
        <v>43.770000000000003</v>
      </c>
      <c r="I698" s="238"/>
      <c r="J698" s="233"/>
      <c r="K698" s="233"/>
      <c r="L698" s="239"/>
      <c r="M698" s="240"/>
      <c r="N698" s="241"/>
      <c r="O698" s="241"/>
      <c r="P698" s="241"/>
      <c r="Q698" s="241"/>
      <c r="R698" s="241"/>
      <c r="S698" s="241"/>
      <c r="T698" s="242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T698" s="243" t="s">
        <v>218</v>
      </c>
      <c r="AU698" s="243" t="s">
        <v>82</v>
      </c>
      <c r="AV698" s="13" t="s">
        <v>82</v>
      </c>
      <c r="AW698" s="13" t="s">
        <v>35</v>
      </c>
      <c r="AX698" s="13" t="s">
        <v>73</v>
      </c>
      <c r="AY698" s="243" t="s">
        <v>198</v>
      </c>
    </row>
    <row r="699" s="14" customFormat="1">
      <c r="A699" s="14"/>
      <c r="B699" s="244"/>
      <c r="C699" s="245"/>
      <c r="D699" s="234" t="s">
        <v>218</v>
      </c>
      <c r="E699" s="246" t="s">
        <v>19</v>
      </c>
      <c r="F699" s="247" t="s">
        <v>233</v>
      </c>
      <c r="G699" s="245"/>
      <c r="H699" s="248">
        <v>154.77799999999999</v>
      </c>
      <c r="I699" s="249"/>
      <c r="J699" s="245"/>
      <c r="K699" s="245"/>
      <c r="L699" s="250"/>
      <c r="M699" s="251"/>
      <c r="N699" s="252"/>
      <c r="O699" s="252"/>
      <c r="P699" s="252"/>
      <c r="Q699" s="252"/>
      <c r="R699" s="252"/>
      <c r="S699" s="252"/>
      <c r="T699" s="253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T699" s="254" t="s">
        <v>218</v>
      </c>
      <c r="AU699" s="254" t="s">
        <v>82</v>
      </c>
      <c r="AV699" s="14" t="s">
        <v>205</v>
      </c>
      <c r="AW699" s="14" t="s">
        <v>35</v>
      </c>
      <c r="AX699" s="14" t="s">
        <v>80</v>
      </c>
      <c r="AY699" s="254" t="s">
        <v>198</v>
      </c>
    </row>
    <row r="700" s="2" customFormat="1" ht="37.8" customHeight="1">
      <c r="A700" s="40"/>
      <c r="B700" s="41"/>
      <c r="C700" s="214" t="s">
        <v>987</v>
      </c>
      <c r="D700" s="214" t="s">
        <v>200</v>
      </c>
      <c r="E700" s="215" t="s">
        <v>988</v>
      </c>
      <c r="F700" s="216" t="s">
        <v>989</v>
      </c>
      <c r="G700" s="217" t="s">
        <v>203</v>
      </c>
      <c r="H700" s="218">
        <v>716.64999999999998</v>
      </c>
      <c r="I700" s="219"/>
      <c r="J700" s="220">
        <f>ROUND(I700*H700,2)</f>
        <v>0</v>
      </c>
      <c r="K700" s="216" t="s">
        <v>204</v>
      </c>
      <c r="L700" s="46"/>
      <c r="M700" s="221" t="s">
        <v>19</v>
      </c>
      <c r="N700" s="222" t="s">
        <v>44</v>
      </c>
      <c r="O700" s="86"/>
      <c r="P700" s="223">
        <f>O700*H700</f>
        <v>0</v>
      </c>
      <c r="Q700" s="223">
        <v>0.0038899999999999998</v>
      </c>
      <c r="R700" s="223">
        <f>Q700*H700</f>
        <v>2.7877684999999999</v>
      </c>
      <c r="S700" s="223">
        <v>0</v>
      </c>
      <c r="T700" s="224">
        <f>S700*H700</f>
        <v>0</v>
      </c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R700" s="225" t="s">
        <v>205</v>
      </c>
      <c r="AT700" s="225" t="s">
        <v>200</v>
      </c>
      <c r="AU700" s="225" t="s">
        <v>82</v>
      </c>
      <c r="AY700" s="19" t="s">
        <v>198</v>
      </c>
      <c r="BE700" s="226">
        <f>IF(N700="základní",J700,0)</f>
        <v>0</v>
      </c>
      <c r="BF700" s="226">
        <f>IF(N700="snížená",J700,0)</f>
        <v>0</v>
      </c>
      <c r="BG700" s="226">
        <f>IF(N700="zákl. přenesená",J700,0)</f>
        <v>0</v>
      </c>
      <c r="BH700" s="226">
        <f>IF(N700="sníž. přenesená",J700,0)</f>
        <v>0</v>
      </c>
      <c r="BI700" s="226">
        <f>IF(N700="nulová",J700,0)</f>
        <v>0</v>
      </c>
      <c r="BJ700" s="19" t="s">
        <v>80</v>
      </c>
      <c r="BK700" s="226">
        <f>ROUND(I700*H700,2)</f>
        <v>0</v>
      </c>
      <c r="BL700" s="19" t="s">
        <v>205</v>
      </c>
      <c r="BM700" s="225" t="s">
        <v>990</v>
      </c>
    </row>
    <row r="701" s="2" customFormat="1">
      <c r="A701" s="40"/>
      <c r="B701" s="41"/>
      <c r="C701" s="42"/>
      <c r="D701" s="227" t="s">
        <v>207</v>
      </c>
      <c r="E701" s="42"/>
      <c r="F701" s="228" t="s">
        <v>991</v>
      </c>
      <c r="G701" s="42"/>
      <c r="H701" s="42"/>
      <c r="I701" s="229"/>
      <c r="J701" s="42"/>
      <c r="K701" s="42"/>
      <c r="L701" s="46"/>
      <c r="M701" s="230"/>
      <c r="N701" s="231"/>
      <c r="O701" s="86"/>
      <c r="P701" s="86"/>
      <c r="Q701" s="86"/>
      <c r="R701" s="86"/>
      <c r="S701" s="86"/>
      <c r="T701" s="87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T701" s="19" t="s">
        <v>207</v>
      </c>
      <c r="AU701" s="19" t="s">
        <v>82</v>
      </c>
    </row>
    <row r="702" s="13" customFormat="1">
      <c r="A702" s="13"/>
      <c r="B702" s="232"/>
      <c r="C702" s="233"/>
      <c r="D702" s="234" t="s">
        <v>218</v>
      </c>
      <c r="E702" s="235" t="s">
        <v>19</v>
      </c>
      <c r="F702" s="236" t="s">
        <v>921</v>
      </c>
      <c r="G702" s="233"/>
      <c r="H702" s="237">
        <v>42.43</v>
      </c>
      <c r="I702" s="238"/>
      <c r="J702" s="233"/>
      <c r="K702" s="233"/>
      <c r="L702" s="239"/>
      <c r="M702" s="240"/>
      <c r="N702" s="241"/>
      <c r="O702" s="241"/>
      <c r="P702" s="241"/>
      <c r="Q702" s="241"/>
      <c r="R702" s="241"/>
      <c r="S702" s="241"/>
      <c r="T702" s="242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T702" s="243" t="s">
        <v>218</v>
      </c>
      <c r="AU702" s="243" t="s">
        <v>82</v>
      </c>
      <c r="AV702" s="13" t="s">
        <v>82</v>
      </c>
      <c r="AW702" s="13" t="s">
        <v>35</v>
      </c>
      <c r="AX702" s="13" t="s">
        <v>73</v>
      </c>
      <c r="AY702" s="243" t="s">
        <v>198</v>
      </c>
    </row>
    <row r="703" s="13" customFormat="1">
      <c r="A703" s="13"/>
      <c r="B703" s="232"/>
      <c r="C703" s="233"/>
      <c r="D703" s="234" t="s">
        <v>218</v>
      </c>
      <c r="E703" s="235" t="s">
        <v>19</v>
      </c>
      <c r="F703" s="236" t="s">
        <v>922</v>
      </c>
      <c r="G703" s="233"/>
      <c r="H703" s="237">
        <v>2</v>
      </c>
      <c r="I703" s="238"/>
      <c r="J703" s="233"/>
      <c r="K703" s="233"/>
      <c r="L703" s="239"/>
      <c r="M703" s="240"/>
      <c r="N703" s="241"/>
      <c r="O703" s="241"/>
      <c r="P703" s="241"/>
      <c r="Q703" s="241"/>
      <c r="R703" s="241"/>
      <c r="S703" s="241"/>
      <c r="T703" s="242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T703" s="243" t="s">
        <v>218</v>
      </c>
      <c r="AU703" s="243" t="s">
        <v>82</v>
      </c>
      <c r="AV703" s="13" t="s">
        <v>82</v>
      </c>
      <c r="AW703" s="13" t="s">
        <v>35</v>
      </c>
      <c r="AX703" s="13" t="s">
        <v>73</v>
      </c>
      <c r="AY703" s="243" t="s">
        <v>198</v>
      </c>
    </row>
    <row r="704" s="13" customFormat="1">
      <c r="A704" s="13"/>
      <c r="B704" s="232"/>
      <c r="C704" s="233"/>
      <c r="D704" s="234" t="s">
        <v>218</v>
      </c>
      <c r="E704" s="235" t="s">
        <v>19</v>
      </c>
      <c r="F704" s="236" t="s">
        <v>923</v>
      </c>
      <c r="G704" s="233"/>
      <c r="H704" s="237">
        <v>8.3699999999999992</v>
      </c>
      <c r="I704" s="238"/>
      <c r="J704" s="233"/>
      <c r="K704" s="233"/>
      <c r="L704" s="239"/>
      <c r="M704" s="240"/>
      <c r="N704" s="241"/>
      <c r="O704" s="241"/>
      <c r="P704" s="241"/>
      <c r="Q704" s="241"/>
      <c r="R704" s="241"/>
      <c r="S704" s="241"/>
      <c r="T704" s="242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T704" s="243" t="s">
        <v>218</v>
      </c>
      <c r="AU704" s="243" t="s">
        <v>82</v>
      </c>
      <c r="AV704" s="13" t="s">
        <v>82</v>
      </c>
      <c r="AW704" s="13" t="s">
        <v>35</v>
      </c>
      <c r="AX704" s="13" t="s">
        <v>73</v>
      </c>
      <c r="AY704" s="243" t="s">
        <v>198</v>
      </c>
    </row>
    <row r="705" s="13" customFormat="1">
      <c r="A705" s="13"/>
      <c r="B705" s="232"/>
      <c r="C705" s="233"/>
      <c r="D705" s="234" t="s">
        <v>218</v>
      </c>
      <c r="E705" s="235" t="s">
        <v>19</v>
      </c>
      <c r="F705" s="236" t="s">
        <v>924</v>
      </c>
      <c r="G705" s="233"/>
      <c r="H705" s="237">
        <v>17.469999999999999</v>
      </c>
      <c r="I705" s="238"/>
      <c r="J705" s="233"/>
      <c r="K705" s="233"/>
      <c r="L705" s="239"/>
      <c r="M705" s="240"/>
      <c r="N705" s="241"/>
      <c r="O705" s="241"/>
      <c r="P705" s="241"/>
      <c r="Q705" s="241"/>
      <c r="R705" s="241"/>
      <c r="S705" s="241"/>
      <c r="T705" s="242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T705" s="243" t="s">
        <v>218</v>
      </c>
      <c r="AU705" s="243" t="s">
        <v>82</v>
      </c>
      <c r="AV705" s="13" t="s">
        <v>82</v>
      </c>
      <c r="AW705" s="13" t="s">
        <v>35</v>
      </c>
      <c r="AX705" s="13" t="s">
        <v>73</v>
      </c>
      <c r="AY705" s="243" t="s">
        <v>198</v>
      </c>
    </row>
    <row r="706" s="13" customFormat="1">
      <c r="A706" s="13"/>
      <c r="B706" s="232"/>
      <c r="C706" s="233"/>
      <c r="D706" s="234" t="s">
        <v>218</v>
      </c>
      <c r="E706" s="235" t="s">
        <v>19</v>
      </c>
      <c r="F706" s="236" t="s">
        <v>925</v>
      </c>
      <c r="G706" s="233"/>
      <c r="H706" s="237">
        <v>25.050000000000001</v>
      </c>
      <c r="I706" s="238"/>
      <c r="J706" s="233"/>
      <c r="K706" s="233"/>
      <c r="L706" s="239"/>
      <c r="M706" s="240"/>
      <c r="N706" s="241"/>
      <c r="O706" s="241"/>
      <c r="P706" s="241"/>
      <c r="Q706" s="241"/>
      <c r="R706" s="241"/>
      <c r="S706" s="241"/>
      <c r="T706" s="242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T706" s="243" t="s">
        <v>218</v>
      </c>
      <c r="AU706" s="243" t="s">
        <v>82</v>
      </c>
      <c r="AV706" s="13" t="s">
        <v>82</v>
      </c>
      <c r="AW706" s="13" t="s">
        <v>35</v>
      </c>
      <c r="AX706" s="13" t="s">
        <v>73</v>
      </c>
      <c r="AY706" s="243" t="s">
        <v>198</v>
      </c>
    </row>
    <row r="707" s="13" customFormat="1">
      <c r="A707" s="13"/>
      <c r="B707" s="232"/>
      <c r="C707" s="233"/>
      <c r="D707" s="234" t="s">
        <v>218</v>
      </c>
      <c r="E707" s="235" t="s">
        <v>19</v>
      </c>
      <c r="F707" s="236" t="s">
        <v>926</v>
      </c>
      <c r="G707" s="233"/>
      <c r="H707" s="237">
        <v>1.8600000000000001</v>
      </c>
      <c r="I707" s="238"/>
      <c r="J707" s="233"/>
      <c r="K707" s="233"/>
      <c r="L707" s="239"/>
      <c r="M707" s="240"/>
      <c r="N707" s="241"/>
      <c r="O707" s="241"/>
      <c r="P707" s="241"/>
      <c r="Q707" s="241"/>
      <c r="R707" s="241"/>
      <c r="S707" s="241"/>
      <c r="T707" s="242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T707" s="243" t="s">
        <v>218</v>
      </c>
      <c r="AU707" s="243" t="s">
        <v>82</v>
      </c>
      <c r="AV707" s="13" t="s">
        <v>82</v>
      </c>
      <c r="AW707" s="13" t="s">
        <v>35</v>
      </c>
      <c r="AX707" s="13" t="s">
        <v>73</v>
      </c>
      <c r="AY707" s="243" t="s">
        <v>198</v>
      </c>
    </row>
    <row r="708" s="13" customFormat="1">
      <c r="A708" s="13"/>
      <c r="B708" s="232"/>
      <c r="C708" s="233"/>
      <c r="D708" s="234" t="s">
        <v>218</v>
      </c>
      <c r="E708" s="235" t="s">
        <v>19</v>
      </c>
      <c r="F708" s="236" t="s">
        <v>927</v>
      </c>
      <c r="G708" s="233"/>
      <c r="H708" s="237">
        <v>5.0300000000000002</v>
      </c>
      <c r="I708" s="238"/>
      <c r="J708" s="233"/>
      <c r="K708" s="233"/>
      <c r="L708" s="239"/>
      <c r="M708" s="240"/>
      <c r="N708" s="241"/>
      <c r="O708" s="241"/>
      <c r="P708" s="241"/>
      <c r="Q708" s="241"/>
      <c r="R708" s="241"/>
      <c r="S708" s="241"/>
      <c r="T708" s="242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T708" s="243" t="s">
        <v>218</v>
      </c>
      <c r="AU708" s="243" t="s">
        <v>82</v>
      </c>
      <c r="AV708" s="13" t="s">
        <v>82</v>
      </c>
      <c r="AW708" s="13" t="s">
        <v>35</v>
      </c>
      <c r="AX708" s="13" t="s">
        <v>73</v>
      </c>
      <c r="AY708" s="243" t="s">
        <v>198</v>
      </c>
    </row>
    <row r="709" s="13" customFormat="1">
      <c r="A709" s="13"/>
      <c r="B709" s="232"/>
      <c r="C709" s="233"/>
      <c r="D709" s="234" t="s">
        <v>218</v>
      </c>
      <c r="E709" s="235" t="s">
        <v>19</v>
      </c>
      <c r="F709" s="236" t="s">
        <v>928</v>
      </c>
      <c r="G709" s="233"/>
      <c r="H709" s="237">
        <v>63.710000000000001</v>
      </c>
      <c r="I709" s="238"/>
      <c r="J709" s="233"/>
      <c r="K709" s="233"/>
      <c r="L709" s="239"/>
      <c r="M709" s="240"/>
      <c r="N709" s="241"/>
      <c r="O709" s="241"/>
      <c r="P709" s="241"/>
      <c r="Q709" s="241"/>
      <c r="R709" s="241"/>
      <c r="S709" s="241"/>
      <c r="T709" s="242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T709" s="243" t="s">
        <v>218</v>
      </c>
      <c r="AU709" s="243" t="s">
        <v>82</v>
      </c>
      <c r="AV709" s="13" t="s">
        <v>82</v>
      </c>
      <c r="AW709" s="13" t="s">
        <v>35</v>
      </c>
      <c r="AX709" s="13" t="s">
        <v>73</v>
      </c>
      <c r="AY709" s="243" t="s">
        <v>198</v>
      </c>
    </row>
    <row r="710" s="13" customFormat="1">
      <c r="A710" s="13"/>
      <c r="B710" s="232"/>
      <c r="C710" s="233"/>
      <c r="D710" s="234" t="s">
        <v>218</v>
      </c>
      <c r="E710" s="235" t="s">
        <v>19</v>
      </c>
      <c r="F710" s="236" t="s">
        <v>929</v>
      </c>
      <c r="G710" s="233"/>
      <c r="H710" s="237">
        <v>48.270000000000003</v>
      </c>
      <c r="I710" s="238"/>
      <c r="J710" s="233"/>
      <c r="K710" s="233"/>
      <c r="L710" s="239"/>
      <c r="M710" s="240"/>
      <c r="N710" s="241"/>
      <c r="O710" s="241"/>
      <c r="P710" s="241"/>
      <c r="Q710" s="241"/>
      <c r="R710" s="241"/>
      <c r="S710" s="241"/>
      <c r="T710" s="242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T710" s="243" t="s">
        <v>218</v>
      </c>
      <c r="AU710" s="243" t="s">
        <v>82</v>
      </c>
      <c r="AV710" s="13" t="s">
        <v>82</v>
      </c>
      <c r="AW710" s="13" t="s">
        <v>35</v>
      </c>
      <c r="AX710" s="13" t="s">
        <v>73</v>
      </c>
      <c r="AY710" s="243" t="s">
        <v>198</v>
      </c>
    </row>
    <row r="711" s="13" customFormat="1">
      <c r="A711" s="13"/>
      <c r="B711" s="232"/>
      <c r="C711" s="233"/>
      <c r="D711" s="234" t="s">
        <v>218</v>
      </c>
      <c r="E711" s="235" t="s">
        <v>19</v>
      </c>
      <c r="F711" s="236" t="s">
        <v>930</v>
      </c>
      <c r="G711" s="233"/>
      <c r="H711" s="237">
        <v>13.039999999999999</v>
      </c>
      <c r="I711" s="238"/>
      <c r="J711" s="233"/>
      <c r="K711" s="233"/>
      <c r="L711" s="239"/>
      <c r="M711" s="240"/>
      <c r="N711" s="241"/>
      <c r="O711" s="241"/>
      <c r="P711" s="241"/>
      <c r="Q711" s="241"/>
      <c r="R711" s="241"/>
      <c r="S711" s="241"/>
      <c r="T711" s="242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T711" s="243" t="s">
        <v>218</v>
      </c>
      <c r="AU711" s="243" t="s">
        <v>82</v>
      </c>
      <c r="AV711" s="13" t="s">
        <v>82</v>
      </c>
      <c r="AW711" s="13" t="s">
        <v>35</v>
      </c>
      <c r="AX711" s="13" t="s">
        <v>73</v>
      </c>
      <c r="AY711" s="243" t="s">
        <v>198</v>
      </c>
    </row>
    <row r="712" s="13" customFormat="1">
      <c r="A712" s="13"/>
      <c r="B712" s="232"/>
      <c r="C712" s="233"/>
      <c r="D712" s="234" t="s">
        <v>218</v>
      </c>
      <c r="E712" s="235" t="s">
        <v>19</v>
      </c>
      <c r="F712" s="236" t="s">
        <v>931</v>
      </c>
      <c r="G712" s="233"/>
      <c r="H712" s="237">
        <v>34.57</v>
      </c>
      <c r="I712" s="238"/>
      <c r="J712" s="233"/>
      <c r="K712" s="233"/>
      <c r="L712" s="239"/>
      <c r="M712" s="240"/>
      <c r="N712" s="241"/>
      <c r="O712" s="241"/>
      <c r="P712" s="241"/>
      <c r="Q712" s="241"/>
      <c r="R712" s="241"/>
      <c r="S712" s="241"/>
      <c r="T712" s="242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T712" s="243" t="s">
        <v>218</v>
      </c>
      <c r="AU712" s="243" t="s">
        <v>82</v>
      </c>
      <c r="AV712" s="13" t="s">
        <v>82</v>
      </c>
      <c r="AW712" s="13" t="s">
        <v>35</v>
      </c>
      <c r="AX712" s="13" t="s">
        <v>73</v>
      </c>
      <c r="AY712" s="243" t="s">
        <v>198</v>
      </c>
    </row>
    <row r="713" s="13" customFormat="1">
      <c r="A713" s="13"/>
      <c r="B713" s="232"/>
      <c r="C713" s="233"/>
      <c r="D713" s="234" t="s">
        <v>218</v>
      </c>
      <c r="E713" s="235" t="s">
        <v>19</v>
      </c>
      <c r="F713" s="236" t="s">
        <v>932</v>
      </c>
      <c r="G713" s="233"/>
      <c r="H713" s="237">
        <v>41.479999999999997</v>
      </c>
      <c r="I713" s="238"/>
      <c r="J713" s="233"/>
      <c r="K713" s="233"/>
      <c r="L713" s="239"/>
      <c r="M713" s="240"/>
      <c r="N713" s="241"/>
      <c r="O713" s="241"/>
      <c r="P713" s="241"/>
      <c r="Q713" s="241"/>
      <c r="R713" s="241"/>
      <c r="S713" s="241"/>
      <c r="T713" s="242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T713" s="243" t="s">
        <v>218</v>
      </c>
      <c r="AU713" s="243" t="s">
        <v>82</v>
      </c>
      <c r="AV713" s="13" t="s">
        <v>82</v>
      </c>
      <c r="AW713" s="13" t="s">
        <v>35</v>
      </c>
      <c r="AX713" s="13" t="s">
        <v>73</v>
      </c>
      <c r="AY713" s="243" t="s">
        <v>198</v>
      </c>
    </row>
    <row r="714" s="13" customFormat="1">
      <c r="A714" s="13"/>
      <c r="B714" s="232"/>
      <c r="C714" s="233"/>
      <c r="D714" s="234" t="s">
        <v>218</v>
      </c>
      <c r="E714" s="235" t="s">
        <v>19</v>
      </c>
      <c r="F714" s="236" t="s">
        <v>933</v>
      </c>
      <c r="G714" s="233"/>
      <c r="H714" s="237">
        <v>33.219999999999999</v>
      </c>
      <c r="I714" s="238"/>
      <c r="J714" s="233"/>
      <c r="K714" s="233"/>
      <c r="L714" s="239"/>
      <c r="M714" s="240"/>
      <c r="N714" s="241"/>
      <c r="O714" s="241"/>
      <c r="P714" s="241"/>
      <c r="Q714" s="241"/>
      <c r="R714" s="241"/>
      <c r="S714" s="241"/>
      <c r="T714" s="242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T714" s="243" t="s">
        <v>218</v>
      </c>
      <c r="AU714" s="243" t="s">
        <v>82</v>
      </c>
      <c r="AV714" s="13" t="s">
        <v>82</v>
      </c>
      <c r="AW714" s="13" t="s">
        <v>35</v>
      </c>
      <c r="AX714" s="13" t="s">
        <v>73</v>
      </c>
      <c r="AY714" s="243" t="s">
        <v>198</v>
      </c>
    </row>
    <row r="715" s="13" customFormat="1">
      <c r="A715" s="13"/>
      <c r="B715" s="232"/>
      <c r="C715" s="233"/>
      <c r="D715" s="234" t="s">
        <v>218</v>
      </c>
      <c r="E715" s="235" t="s">
        <v>19</v>
      </c>
      <c r="F715" s="236" t="s">
        <v>934</v>
      </c>
      <c r="G715" s="233"/>
      <c r="H715" s="237">
        <v>2</v>
      </c>
      <c r="I715" s="238"/>
      <c r="J715" s="233"/>
      <c r="K715" s="233"/>
      <c r="L715" s="239"/>
      <c r="M715" s="240"/>
      <c r="N715" s="241"/>
      <c r="O715" s="241"/>
      <c r="P715" s="241"/>
      <c r="Q715" s="241"/>
      <c r="R715" s="241"/>
      <c r="S715" s="241"/>
      <c r="T715" s="242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T715" s="243" t="s">
        <v>218</v>
      </c>
      <c r="AU715" s="243" t="s">
        <v>82</v>
      </c>
      <c r="AV715" s="13" t="s">
        <v>82</v>
      </c>
      <c r="AW715" s="13" t="s">
        <v>35</v>
      </c>
      <c r="AX715" s="13" t="s">
        <v>73</v>
      </c>
      <c r="AY715" s="243" t="s">
        <v>198</v>
      </c>
    </row>
    <row r="716" s="13" customFormat="1">
      <c r="A716" s="13"/>
      <c r="B716" s="232"/>
      <c r="C716" s="233"/>
      <c r="D716" s="234" t="s">
        <v>218</v>
      </c>
      <c r="E716" s="235" t="s">
        <v>19</v>
      </c>
      <c r="F716" s="236" t="s">
        <v>935</v>
      </c>
      <c r="G716" s="233"/>
      <c r="H716" s="237">
        <v>5.1799999999999997</v>
      </c>
      <c r="I716" s="238"/>
      <c r="J716" s="233"/>
      <c r="K716" s="233"/>
      <c r="L716" s="239"/>
      <c r="M716" s="240"/>
      <c r="N716" s="241"/>
      <c r="O716" s="241"/>
      <c r="P716" s="241"/>
      <c r="Q716" s="241"/>
      <c r="R716" s="241"/>
      <c r="S716" s="241"/>
      <c r="T716" s="242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T716" s="243" t="s">
        <v>218</v>
      </c>
      <c r="AU716" s="243" t="s">
        <v>82</v>
      </c>
      <c r="AV716" s="13" t="s">
        <v>82</v>
      </c>
      <c r="AW716" s="13" t="s">
        <v>35</v>
      </c>
      <c r="AX716" s="13" t="s">
        <v>73</v>
      </c>
      <c r="AY716" s="243" t="s">
        <v>198</v>
      </c>
    </row>
    <row r="717" s="13" customFormat="1">
      <c r="A717" s="13"/>
      <c r="B717" s="232"/>
      <c r="C717" s="233"/>
      <c r="D717" s="234" t="s">
        <v>218</v>
      </c>
      <c r="E717" s="235" t="s">
        <v>19</v>
      </c>
      <c r="F717" s="236" t="s">
        <v>936</v>
      </c>
      <c r="G717" s="233"/>
      <c r="H717" s="237">
        <v>5.7800000000000002</v>
      </c>
      <c r="I717" s="238"/>
      <c r="J717" s="233"/>
      <c r="K717" s="233"/>
      <c r="L717" s="239"/>
      <c r="M717" s="240"/>
      <c r="N717" s="241"/>
      <c r="O717" s="241"/>
      <c r="P717" s="241"/>
      <c r="Q717" s="241"/>
      <c r="R717" s="241"/>
      <c r="S717" s="241"/>
      <c r="T717" s="242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T717" s="243" t="s">
        <v>218</v>
      </c>
      <c r="AU717" s="243" t="s">
        <v>82</v>
      </c>
      <c r="AV717" s="13" t="s">
        <v>82</v>
      </c>
      <c r="AW717" s="13" t="s">
        <v>35</v>
      </c>
      <c r="AX717" s="13" t="s">
        <v>73</v>
      </c>
      <c r="AY717" s="243" t="s">
        <v>198</v>
      </c>
    </row>
    <row r="718" s="13" customFormat="1">
      <c r="A718" s="13"/>
      <c r="B718" s="232"/>
      <c r="C718" s="233"/>
      <c r="D718" s="234" t="s">
        <v>218</v>
      </c>
      <c r="E718" s="235" t="s">
        <v>19</v>
      </c>
      <c r="F718" s="236" t="s">
        <v>937</v>
      </c>
      <c r="G718" s="233"/>
      <c r="H718" s="237">
        <v>5.7800000000000002</v>
      </c>
      <c r="I718" s="238"/>
      <c r="J718" s="233"/>
      <c r="K718" s="233"/>
      <c r="L718" s="239"/>
      <c r="M718" s="240"/>
      <c r="N718" s="241"/>
      <c r="O718" s="241"/>
      <c r="P718" s="241"/>
      <c r="Q718" s="241"/>
      <c r="R718" s="241"/>
      <c r="S718" s="241"/>
      <c r="T718" s="242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T718" s="243" t="s">
        <v>218</v>
      </c>
      <c r="AU718" s="243" t="s">
        <v>82</v>
      </c>
      <c r="AV718" s="13" t="s">
        <v>82</v>
      </c>
      <c r="AW718" s="13" t="s">
        <v>35</v>
      </c>
      <c r="AX718" s="13" t="s">
        <v>73</v>
      </c>
      <c r="AY718" s="243" t="s">
        <v>198</v>
      </c>
    </row>
    <row r="719" s="13" customFormat="1">
      <c r="A719" s="13"/>
      <c r="B719" s="232"/>
      <c r="C719" s="233"/>
      <c r="D719" s="234" t="s">
        <v>218</v>
      </c>
      <c r="E719" s="235" t="s">
        <v>19</v>
      </c>
      <c r="F719" s="236" t="s">
        <v>938</v>
      </c>
      <c r="G719" s="233"/>
      <c r="H719" s="237">
        <v>67.719999999999999</v>
      </c>
      <c r="I719" s="238"/>
      <c r="J719" s="233"/>
      <c r="K719" s="233"/>
      <c r="L719" s="239"/>
      <c r="M719" s="240"/>
      <c r="N719" s="241"/>
      <c r="O719" s="241"/>
      <c r="P719" s="241"/>
      <c r="Q719" s="241"/>
      <c r="R719" s="241"/>
      <c r="S719" s="241"/>
      <c r="T719" s="242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T719" s="243" t="s">
        <v>218</v>
      </c>
      <c r="AU719" s="243" t="s">
        <v>82</v>
      </c>
      <c r="AV719" s="13" t="s">
        <v>82</v>
      </c>
      <c r="AW719" s="13" t="s">
        <v>35</v>
      </c>
      <c r="AX719" s="13" t="s">
        <v>73</v>
      </c>
      <c r="AY719" s="243" t="s">
        <v>198</v>
      </c>
    </row>
    <row r="720" s="13" customFormat="1">
      <c r="A720" s="13"/>
      <c r="B720" s="232"/>
      <c r="C720" s="233"/>
      <c r="D720" s="234" t="s">
        <v>218</v>
      </c>
      <c r="E720" s="235" t="s">
        <v>19</v>
      </c>
      <c r="F720" s="236" t="s">
        <v>939</v>
      </c>
      <c r="G720" s="233"/>
      <c r="H720" s="237">
        <v>7.6299999999999999</v>
      </c>
      <c r="I720" s="238"/>
      <c r="J720" s="233"/>
      <c r="K720" s="233"/>
      <c r="L720" s="239"/>
      <c r="M720" s="240"/>
      <c r="N720" s="241"/>
      <c r="O720" s="241"/>
      <c r="P720" s="241"/>
      <c r="Q720" s="241"/>
      <c r="R720" s="241"/>
      <c r="S720" s="241"/>
      <c r="T720" s="242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T720" s="243" t="s">
        <v>218</v>
      </c>
      <c r="AU720" s="243" t="s">
        <v>82</v>
      </c>
      <c r="AV720" s="13" t="s">
        <v>82</v>
      </c>
      <c r="AW720" s="13" t="s">
        <v>35</v>
      </c>
      <c r="AX720" s="13" t="s">
        <v>73</v>
      </c>
      <c r="AY720" s="243" t="s">
        <v>198</v>
      </c>
    </row>
    <row r="721" s="13" customFormat="1">
      <c r="A721" s="13"/>
      <c r="B721" s="232"/>
      <c r="C721" s="233"/>
      <c r="D721" s="234" t="s">
        <v>218</v>
      </c>
      <c r="E721" s="235" t="s">
        <v>19</v>
      </c>
      <c r="F721" s="236" t="s">
        <v>940</v>
      </c>
      <c r="G721" s="233"/>
      <c r="H721" s="237">
        <v>53.530000000000001</v>
      </c>
      <c r="I721" s="238"/>
      <c r="J721" s="233"/>
      <c r="K721" s="233"/>
      <c r="L721" s="239"/>
      <c r="M721" s="240"/>
      <c r="N721" s="241"/>
      <c r="O721" s="241"/>
      <c r="P721" s="241"/>
      <c r="Q721" s="241"/>
      <c r="R721" s="241"/>
      <c r="S721" s="241"/>
      <c r="T721" s="242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T721" s="243" t="s">
        <v>218</v>
      </c>
      <c r="AU721" s="243" t="s">
        <v>82</v>
      </c>
      <c r="AV721" s="13" t="s">
        <v>82</v>
      </c>
      <c r="AW721" s="13" t="s">
        <v>35</v>
      </c>
      <c r="AX721" s="13" t="s">
        <v>73</v>
      </c>
      <c r="AY721" s="243" t="s">
        <v>198</v>
      </c>
    </row>
    <row r="722" s="13" customFormat="1">
      <c r="A722" s="13"/>
      <c r="B722" s="232"/>
      <c r="C722" s="233"/>
      <c r="D722" s="234" t="s">
        <v>218</v>
      </c>
      <c r="E722" s="235" t="s">
        <v>19</v>
      </c>
      <c r="F722" s="236" t="s">
        <v>941</v>
      </c>
      <c r="G722" s="233"/>
      <c r="H722" s="237">
        <v>40.350000000000001</v>
      </c>
      <c r="I722" s="238"/>
      <c r="J722" s="233"/>
      <c r="K722" s="233"/>
      <c r="L722" s="239"/>
      <c r="M722" s="240"/>
      <c r="N722" s="241"/>
      <c r="O722" s="241"/>
      <c r="P722" s="241"/>
      <c r="Q722" s="241"/>
      <c r="R722" s="241"/>
      <c r="S722" s="241"/>
      <c r="T722" s="242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T722" s="243" t="s">
        <v>218</v>
      </c>
      <c r="AU722" s="243" t="s">
        <v>82</v>
      </c>
      <c r="AV722" s="13" t="s">
        <v>82</v>
      </c>
      <c r="AW722" s="13" t="s">
        <v>35</v>
      </c>
      <c r="AX722" s="13" t="s">
        <v>73</v>
      </c>
      <c r="AY722" s="243" t="s">
        <v>198</v>
      </c>
    </row>
    <row r="723" s="13" customFormat="1">
      <c r="A723" s="13"/>
      <c r="B723" s="232"/>
      <c r="C723" s="233"/>
      <c r="D723" s="234" t="s">
        <v>218</v>
      </c>
      <c r="E723" s="235" t="s">
        <v>19</v>
      </c>
      <c r="F723" s="236" t="s">
        <v>942</v>
      </c>
      <c r="G723" s="233"/>
      <c r="H723" s="237">
        <v>12.52</v>
      </c>
      <c r="I723" s="238"/>
      <c r="J723" s="233"/>
      <c r="K723" s="233"/>
      <c r="L723" s="239"/>
      <c r="M723" s="240"/>
      <c r="N723" s="241"/>
      <c r="O723" s="241"/>
      <c r="P723" s="241"/>
      <c r="Q723" s="241"/>
      <c r="R723" s="241"/>
      <c r="S723" s="241"/>
      <c r="T723" s="242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T723" s="243" t="s">
        <v>218</v>
      </c>
      <c r="AU723" s="243" t="s">
        <v>82</v>
      </c>
      <c r="AV723" s="13" t="s">
        <v>82</v>
      </c>
      <c r="AW723" s="13" t="s">
        <v>35</v>
      </c>
      <c r="AX723" s="13" t="s">
        <v>73</v>
      </c>
      <c r="AY723" s="243" t="s">
        <v>198</v>
      </c>
    </row>
    <row r="724" s="13" customFormat="1">
      <c r="A724" s="13"/>
      <c r="B724" s="232"/>
      <c r="C724" s="233"/>
      <c r="D724" s="234" t="s">
        <v>218</v>
      </c>
      <c r="E724" s="235" t="s">
        <v>19</v>
      </c>
      <c r="F724" s="236" t="s">
        <v>943</v>
      </c>
      <c r="G724" s="233"/>
      <c r="H724" s="237">
        <v>28.600000000000001</v>
      </c>
      <c r="I724" s="238"/>
      <c r="J724" s="233"/>
      <c r="K724" s="233"/>
      <c r="L724" s="239"/>
      <c r="M724" s="240"/>
      <c r="N724" s="241"/>
      <c r="O724" s="241"/>
      <c r="P724" s="241"/>
      <c r="Q724" s="241"/>
      <c r="R724" s="241"/>
      <c r="S724" s="241"/>
      <c r="T724" s="242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T724" s="243" t="s">
        <v>218</v>
      </c>
      <c r="AU724" s="243" t="s">
        <v>82</v>
      </c>
      <c r="AV724" s="13" t="s">
        <v>82</v>
      </c>
      <c r="AW724" s="13" t="s">
        <v>35</v>
      </c>
      <c r="AX724" s="13" t="s">
        <v>73</v>
      </c>
      <c r="AY724" s="243" t="s">
        <v>198</v>
      </c>
    </row>
    <row r="725" s="13" customFormat="1">
      <c r="A725" s="13"/>
      <c r="B725" s="232"/>
      <c r="C725" s="233"/>
      <c r="D725" s="234" t="s">
        <v>218</v>
      </c>
      <c r="E725" s="235" t="s">
        <v>19</v>
      </c>
      <c r="F725" s="236" t="s">
        <v>944</v>
      </c>
      <c r="G725" s="233"/>
      <c r="H725" s="237">
        <v>33.619999999999997</v>
      </c>
      <c r="I725" s="238"/>
      <c r="J725" s="233"/>
      <c r="K725" s="233"/>
      <c r="L725" s="239"/>
      <c r="M725" s="240"/>
      <c r="N725" s="241"/>
      <c r="O725" s="241"/>
      <c r="P725" s="241"/>
      <c r="Q725" s="241"/>
      <c r="R725" s="241"/>
      <c r="S725" s="241"/>
      <c r="T725" s="242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T725" s="243" t="s">
        <v>218</v>
      </c>
      <c r="AU725" s="243" t="s">
        <v>82</v>
      </c>
      <c r="AV725" s="13" t="s">
        <v>82</v>
      </c>
      <c r="AW725" s="13" t="s">
        <v>35</v>
      </c>
      <c r="AX725" s="13" t="s">
        <v>73</v>
      </c>
      <c r="AY725" s="243" t="s">
        <v>198</v>
      </c>
    </row>
    <row r="726" s="13" customFormat="1">
      <c r="A726" s="13"/>
      <c r="B726" s="232"/>
      <c r="C726" s="233"/>
      <c r="D726" s="234" t="s">
        <v>218</v>
      </c>
      <c r="E726" s="235" t="s">
        <v>19</v>
      </c>
      <c r="F726" s="236" t="s">
        <v>945</v>
      </c>
      <c r="G726" s="233"/>
      <c r="H726" s="237">
        <v>28.530000000000001</v>
      </c>
      <c r="I726" s="238"/>
      <c r="J726" s="233"/>
      <c r="K726" s="233"/>
      <c r="L726" s="239"/>
      <c r="M726" s="240"/>
      <c r="N726" s="241"/>
      <c r="O726" s="241"/>
      <c r="P726" s="241"/>
      <c r="Q726" s="241"/>
      <c r="R726" s="241"/>
      <c r="S726" s="241"/>
      <c r="T726" s="242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T726" s="243" t="s">
        <v>218</v>
      </c>
      <c r="AU726" s="243" t="s">
        <v>82</v>
      </c>
      <c r="AV726" s="13" t="s">
        <v>82</v>
      </c>
      <c r="AW726" s="13" t="s">
        <v>35</v>
      </c>
      <c r="AX726" s="13" t="s">
        <v>73</v>
      </c>
      <c r="AY726" s="243" t="s">
        <v>198</v>
      </c>
    </row>
    <row r="727" s="13" customFormat="1">
      <c r="A727" s="13"/>
      <c r="B727" s="232"/>
      <c r="C727" s="233"/>
      <c r="D727" s="234" t="s">
        <v>218</v>
      </c>
      <c r="E727" s="235" t="s">
        <v>19</v>
      </c>
      <c r="F727" s="236" t="s">
        <v>946</v>
      </c>
      <c r="G727" s="233"/>
      <c r="H727" s="237">
        <v>2</v>
      </c>
      <c r="I727" s="238"/>
      <c r="J727" s="233"/>
      <c r="K727" s="233"/>
      <c r="L727" s="239"/>
      <c r="M727" s="240"/>
      <c r="N727" s="241"/>
      <c r="O727" s="241"/>
      <c r="P727" s="241"/>
      <c r="Q727" s="241"/>
      <c r="R727" s="241"/>
      <c r="S727" s="241"/>
      <c r="T727" s="242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T727" s="243" t="s">
        <v>218</v>
      </c>
      <c r="AU727" s="243" t="s">
        <v>82</v>
      </c>
      <c r="AV727" s="13" t="s">
        <v>82</v>
      </c>
      <c r="AW727" s="13" t="s">
        <v>35</v>
      </c>
      <c r="AX727" s="13" t="s">
        <v>73</v>
      </c>
      <c r="AY727" s="243" t="s">
        <v>198</v>
      </c>
    </row>
    <row r="728" s="13" customFormat="1">
      <c r="A728" s="13"/>
      <c r="B728" s="232"/>
      <c r="C728" s="233"/>
      <c r="D728" s="234" t="s">
        <v>218</v>
      </c>
      <c r="E728" s="235" t="s">
        <v>19</v>
      </c>
      <c r="F728" s="236" t="s">
        <v>947</v>
      </c>
      <c r="G728" s="233"/>
      <c r="H728" s="237">
        <v>5.7800000000000002</v>
      </c>
      <c r="I728" s="238"/>
      <c r="J728" s="233"/>
      <c r="K728" s="233"/>
      <c r="L728" s="239"/>
      <c r="M728" s="240"/>
      <c r="N728" s="241"/>
      <c r="O728" s="241"/>
      <c r="P728" s="241"/>
      <c r="Q728" s="241"/>
      <c r="R728" s="241"/>
      <c r="S728" s="241"/>
      <c r="T728" s="242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T728" s="243" t="s">
        <v>218</v>
      </c>
      <c r="AU728" s="243" t="s">
        <v>82</v>
      </c>
      <c r="AV728" s="13" t="s">
        <v>82</v>
      </c>
      <c r="AW728" s="13" t="s">
        <v>35</v>
      </c>
      <c r="AX728" s="13" t="s">
        <v>73</v>
      </c>
      <c r="AY728" s="243" t="s">
        <v>198</v>
      </c>
    </row>
    <row r="729" s="13" customFormat="1">
      <c r="A729" s="13"/>
      <c r="B729" s="232"/>
      <c r="C729" s="233"/>
      <c r="D729" s="234" t="s">
        <v>218</v>
      </c>
      <c r="E729" s="235" t="s">
        <v>19</v>
      </c>
      <c r="F729" s="236" t="s">
        <v>948</v>
      </c>
      <c r="G729" s="233"/>
      <c r="H729" s="237">
        <v>5.7800000000000002</v>
      </c>
      <c r="I729" s="238"/>
      <c r="J729" s="233"/>
      <c r="K729" s="233"/>
      <c r="L729" s="239"/>
      <c r="M729" s="240"/>
      <c r="N729" s="241"/>
      <c r="O729" s="241"/>
      <c r="P729" s="241"/>
      <c r="Q729" s="241"/>
      <c r="R729" s="241"/>
      <c r="S729" s="241"/>
      <c r="T729" s="242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T729" s="243" t="s">
        <v>218</v>
      </c>
      <c r="AU729" s="243" t="s">
        <v>82</v>
      </c>
      <c r="AV729" s="13" t="s">
        <v>82</v>
      </c>
      <c r="AW729" s="13" t="s">
        <v>35</v>
      </c>
      <c r="AX729" s="13" t="s">
        <v>73</v>
      </c>
      <c r="AY729" s="243" t="s">
        <v>198</v>
      </c>
    </row>
    <row r="730" s="13" customFormat="1">
      <c r="A730" s="13"/>
      <c r="B730" s="232"/>
      <c r="C730" s="233"/>
      <c r="D730" s="234" t="s">
        <v>218</v>
      </c>
      <c r="E730" s="235" t="s">
        <v>19</v>
      </c>
      <c r="F730" s="236" t="s">
        <v>949</v>
      </c>
      <c r="G730" s="233"/>
      <c r="H730" s="237">
        <v>67.719999999999999</v>
      </c>
      <c r="I730" s="238"/>
      <c r="J730" s="233"/>
      <c r="K730" s="233"/>
      <c r="L730" s="239"/>
      <c r="M730" s="240"/>
      <c r="N730" s="241"/>
      <c r="O730" s="241"/>
      <c r="P730" s="241"/>
      <c r="Q730" s="241"/>
      <c r="R730" s="241"/>
      <c r="S730" s="241"/>
      <c r="T730" s="242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T730" s="243" t="s">
        <v>218</v>
      </c>
      <c r="AU730" s="243" t="s">
        <v>82</v>
      </c>
      <c r="AV730" s="13" t="s">
        <v>82</v>
      </c>
      <c r="AW730" s="13" t="s">
        <v>35</v>
      </c>
      <c r="AX730" s="13" t="s">
        <v>73</v>
      </c>
      <c r="AY730" s="243" t="s">
        <v>198</v>
      </c>
    </row>
    <row r="731" s="13" customFormat="1">
      <c r="A731" s="13"/>
      <c r="B731" s="232"/>
      <c r="C731" s="233"/>
      <c r="D731" s="234" t="s">
        <v>218</v>
      </c>
      <c r="E731" s="235" t="s">
        <v>19</v>
      </c>
      <c r="F731" s="236" t="s">
        <v>950</v>
      </c>
      <c r="G731" s="233"/>
      <c r="H731" s="237">
        <v>7.6299999999999999</v>
      </c>
      <c r="I731" s="238"/>
      <c r="J731" s="233"/>
      <c r="K731" s="233"/>
      <c r="L731" s="239"/>
      <c r="M731" s="240"/>
      <c r="N731" s="241"/>
      <c r="O731" s="241"/>
      <c r="P731" s="241"/>
      <c r="Q731" s="241"/>
      <c r="R731" s="241"/>
      <c r="S731" s="241"/>
      <c r="T731" s="242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T731" s="243" t="s">
        <v>218</v>
      </c>
      <c r="AU731" s="243" t="s">
        <v>82</v>
      </c>
      <c r="AV731" s="13" t="s">
        <v>82</v>
      </c>
      <c r="AW731" s="13" t="s">
        <v>35</v>
      </c>
      <c r="AX731" s="13" t="s">
        <v>73</v>
      </c>
      <c r="AY731" s="243" t="s">
        <v>198</v>
      </c>
    </row>
    <row r="732" s="14" customFormat="1">
      <c r="A732" s="14"/>
      <c r="B732" s="244"/>
      <c r="C732" s="245"/>
      <c r="D732" s="234" t="s">
        <v>218</v>
      </c>
      <c r="E732" s="246" t="s">
        <v>19</v>
      </c>
      <c r="F732" s="247" t="s">
        <v>233</v>
      </c>
      <c r="G732" s="245"/>
      <c r="H732" s="248">
        <v>716.64999999999998</v>
      </c>
      <c r="I732" s="249"/>
      <c r="J732" s="245"/>
      <c r="K732" s="245"/>
      <c r="L732" s="250"/>
      <c r="M732" s="251"/>
      <c r="N732" s="252"/>
      <c r="O732" s="252"/>
      <c r="P732" s="252"/>
      <c r="Q732" s="252"/>
      <c r="R732" s="252"/>
      <c r="S732" s="252"/>
      <c r="T732" s="253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T732" s="254" t="s">
        <v>218</v>
      </c>
      <c r="AU732" s="254" t="s">
        <v>82</v>
      </c>
      <c r="AV732" s="14" t="s">
        <v>205</v>
      </c>
      <c r="AW732" s="14" t="s">
        <v>35</v>
      </c>
      <c r="AX732" s="14" t="s">
        <v>80</v>
      </c>
      <c r="AY732" s="254" t="s">
        <v>198</v>
      </c>
    </row>
    <row r="733" s="2" customFormat="1" ht="33" customHeight="1">
      <c r="A733" s="40"/>
      <c r="B733" s="41"/>
      <c r="C733" s="214" t="s">
        <v>992</v>
      </c>
      <c r="D733" s="214" t="s">
        <v>200</v>
      </c>
      <c r="E733" s="215" t="s">
        <v>993</v>
      </c>
      <c r="F733" s="216" t="s">
        <v>994</v>
      </c>
      <c r="G733" s="217" t="s">
        <v>203</v>
      </c>
      <c r="H733" s="218">
        <v>70.772000000000006</v>
      </c>
      <c r="I733" s="219"/>
      <c r="J733" s="220">
        <f>ROUND(I733*H733,2)</f>
        <v>0</v>
      </c>
      <c r="K733" s="216" t="s">
        <v>204</v>
      </c>
      <c r="L733" s="46"/>
      <c r="M733" s="221" t="s">
        <v>19</v>
      </c>
      <c r="N733" s="222" t="s">
        <v>44</v>
      </c>
      <c r="O733" s="86"/>
      <c r="P733" s="223">
        <f>O733*H733</f>
        <v>0</v>
      </c>
      <c r="Q733" s="223">
        <v>0.000852</v>
      </c>
      <c r="R733" s="223">
        <f>Q733*H733</f>
        <v>0.060297744000000007</v>
      </c>
      <c r="S733" s="223">
        <v>0</v>
      </c>
      <c r="T733" s="224">
        <f>S733*H733</f>
        <v>0</v>
      </c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R733" s="225" t="s">
        <v>205</v>
      </c>
      <c r="AT733" s="225" t="s">
        <v>200</v>
      </c>
      <c r="AU733" s="225" t="s">
        <v>82</v>
      </c>
      <c r="AY733" s="19" t="s">
        <v>198</v>
      </c>
      <c r="BE733" s="226">
        <f>IF(N733="základní",J733,0)</f>
        <v>0</v>
      </c>
      <c r="BF733" s="226">
        <f>IF(N733="snížená",J733,0)</f>
        <v>0</v>
      </c>
      <c r="BG733" s="226">
        <f>IF(N733="zákl. přenesená",J733,0)</f>
        <v>0</v>
      </c>
      <c r="BH733" s="226">
        <f>IF(N733="sníž. přenesená",J733,0)</f>
        <v>0</v>
      </c>
      <c r="BI733" s="226">
        <f>IF(N733="nulová",J733,0)</f>
        <v>0</v>
      </c>
      <c r="BJ733" s="19" t="s">
        <v>80</v>
      </c>
      <c r="BK733" s="226">
        <f>ROUND(I733*H733,2)</f>
        <v>0</v>
      </c>
      <c r="BL733" s="19" t="s">
        <v>205</v>
      </c>
      <c r="BM733" s="225" t="s">
        <v>995</v>
      </c>
    </row>
    <row r="734" s="2" customFormat="1">
      <c r="A734" s="40"/>
      <c r="B734" s="41"/>
      <c r="C734" s="42"/>
      <c r="D734" s="227" t="s">
        <v>207</v>
      </c>
      <c r="E734" s="42"/>
      <c r="F734" s="228" t="s">
        <v>996</v>
      </c>
      <c r="G734" s="42"/>
      <c r="H734" s="42"/>
      <c r="I734" s="229"/>
      <c r="J734" s="42"/>
      <c r="K734" s="42"/>
      <c r="L734" s="46"/>
      <c r="M734" s="230"/>
      <c r="N734" s="231"/>
      <c r="O734" s="86"/>
      <c r="P734" s="86"/>
      <c r="Q734" s="86"/>
      <c r="R734" s="86"/>
      <c r="S734" s="86"/>
      <c r="T734" s="87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T734" s="19" t="s">
        <v>207</v>
      </c>
      <c r="AU734" s="19" t="s">
        <v>82</v>
      </c>
    </row>
    <row r="735" s="13" customFormat="1">
      <c r="A735" s="13"/>
      <c r="B735" s="232"/>
      <c r="C735" s="233"/>
      <c r="D735" s="234" t="s">
        <v>218</v>
      </c>
      <c r="E735" s="235" t="s">
        <v>19</v>
      </c>
      <c r="F735" s="236" t="s">
        <v>985</v>
      </c>
      <c r="G735" s="233"/>
      <c r="H735" s="237">
        <v>27.001999999999999</v>
      </c>
      <c r="I735" s="238"/>
      <c r="J735" s="233"/>
      <c r="K735" s="233"/>
      <c r="L735" s="239"/>
      <c r="M735" s="240"/>
      <c r="N735" s="241"/>
      <c r="O735" s="241"/>
      <c r="P735" s="241"/>
      <c r="Q735" s="241"/>
      <c r="R735" s="241"/>
      <c r="S735" s="241"/>
      <c r="T735" s="242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T735" s="243" t="s">
        <v>218</v>
      </c>
      <c r="AU735" s="243" t="s">
        <v>82</v>
      </c>
      <c r="AV735" s="13" t="s">
        <v>82</v>
      </c>
      <c r="AW735" s="13" t="s">
        <v>35</v>
      </c>
      <c r="AX735" s="13" t="s">
        <v>73</v>
      </c>
      <c r="AY735" s="243" t="s">
        <v>198</v>
      </c>
    </row>
    <row r="736" s="13" customFormat="1">
      <c r="A736" s="13"/>
      <c r="B736" s="232"/>
      <c r="C736" s="233"/>
      <c r="D736" s="234" t="s">
        <v>218</v>
      </c>
      <c r="E736" s="235" t="s">
        <v>19</v>
      </c>
      <c r="F736" s="236" t="s">
        <v>986</v>
      </c>
      <c r="G736" s="233"/>
      <c r="H736" s="237">
        <v>43.770000000000003</v>
      </c>
      <c r="I736" s="238"/>
      <c r="J736" s="233"/>
      <c r="K736" s="233"/>
      <c r="L736" s="239"/>
      <c r="M736" s="240"/>
      <c r="N736" s="241"/>
      <c r="O736" s="241"/>
      <c r="P736" s="241"/>
      <c r="Q736" s="241"/>
      <c r="R736" s="241"/>
      <c r="S736" s="241"/>
      <c r="T736" s="242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T736" s="243" t="s">
        <v>218</v>
      </c>
      <c r="AU736" s="243" t="s">
        <v>82</v>
      </c>
      <c r="AV736" s="13" t="s">
        <v>82</v>
      </c>
      <c r="AW736" s="13" t="s">
        <v>35</v>
      </c>
      <c r="AX736" s="13" t="s">
        <v>73</v>
      </c>
      <c r="AY736" s="243" t="s">
        <v>198</v>
      </c>
    </row>
    <row r="737" s="14" customFormat="1">
      <c r="A737" s="14"/>
      <c r="B737" s="244"/>
      <c r="C737" s="245"/>
      <c r="D737" s="234" t="s">
        <v>218</v>
      </c>
      <c r="E737" s="246" t="s">
        <v>19</v>
      </c>
      <c r="F737" s="247" t="s">
        <v>233</v>
      </c>
      <c r="G737" s="245"/>
      <c r="H737" s="248">
        <v>70.772000000000006</v>
      </c>
      <c r="I737" s="249"/>
      <c r="J737" s="245"/>
      <c r="K737" s="245"/>
      <c r="L737" s="250"/>
      <c r="M737" s="251"/>
      <c r="N737" s="252"/>
      <c r="O737" s="252"/>
      <c r="P737" s="252"/>
      <c r="Q737" s="252"/>
      <c r="R737" s="252"/>
      <c r="S737" s="252"/>
      <c r="T737" s="253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T737" s="254" t="s">
        <v>218</v>
      </c>
      <c r="AU737" s="254" t="s">
        <v>82</v>
      </c>
      <c r="AV737" s="14" t="s">
        <v>205</v>
      </c>
      <c r="AW737" s="14" t="s">
        <v>35</v>
      </c>
      <c r="AX737" s="14" t="s">
        <v>80</v>
      </c>
      <c r="AY737" s="254" t="s">
        <v>198</v>
      </c>
    </row>
    <row r="738" s="2" customFormat="1" ht="33" customHeight="1">
      <c r="A738" s="40"/>
      <c r="B738" s="41"/>
      <c r="C738" s="214" t="s">
        <v>997</v>
      </c>
      <c r="D738" s="214" t="s">
        <v>200</v>
      </c>
      <c r="E738" s="215" t="s">
        <v>998</v>
      </c>
      <c r="F738" s="216" t="s">
        <v>999</v>
      </c>
      <c r="G738" s="217" t="s">
        <v>227</v>
      </c>
      <c r="H738" s="218">
        <v>3.0920000000000001</v>
      </c>
      <c r="I738" s="219"/>
      <c r="J738" s="220">
        <f>ROUND(I738*H738,2)</f>
        <v>0</v>
      </c>
      <c r="K738" s="216" t="s">
        <v>204</v>
      </c>
      <c r="L738" s="46"/>
      <c r="M738" s="221" t="s">
        <v>19</v>
      </c>
      <c r="N738" s="222" t="s">
        <v>44</v>
      </c>
      <c r="O738" s="86"/>
      <c r="P738" s="223">
        <f>O738*H738</f>
        <v>0</v>
      </c>
      <c r="Q738" s="223">
        <v>2.5018699999999998</v>
      </c>
      <c r="R738" s="223">
        <f>Q738*H738</f>
        <v>7.7357820399999992</v>
      </c>
      <c r="S738" s="223">
        <v>0</v>
      </c>
      <c r="T738" s="224">
        <f>S738*H738</f>
        <v>0</v>
      </c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R738" s="225" t="s">
        <v>205</v>
      </c>
      <c r="AT738" s="225" t="s">
        <v>200</v>
      </c>
      <c r="AU738" s="225" t="s">
        <v>82</v>
      </c>
      <c r="AY738" s="19" t="s">
        <v>198</v>
      </c>
      <c r="BE738" s="226">
        <f>IF(N738="základní",J738,0)</f>
        <v>0</v>
      </c>
      <c r="BF738" s="226">
        <f>IF(N738="snížená",J738,0)</f>
        <v>0</v>
      </c>
      <c r="BG738" s="226">
        <f>IF(N738="zákl. přenesená",J738,0)</f>
        <v>0</v>
      </c>
      <c r="BH738" s="226">
        <f>IF(N738="sníž. přenesená",J738,0)</f>
        <v>0</v>
      </c>
      <c r="BI738" s="226">
        <f>IF(N738="nulová",J738,0)</f>
        <v>0</v>
      </c>
      <c r="BJ738" s="19" t="s">
        <v>80</v>
      </c>
      <c r="BK738" s="226">
        <f>ROUND(I738*H738,2)</f>
        <v>0</v>
      </c>
      <c r="BL738" s="19" t="s">
        <v>205</v>
      </c>
      <c r="BM738" s="225" t="s">
        <v>1000</v>
      </c>
    </row>
    <row r="739" s="2" customFormat="1">
      <c r="A739" s="40"/>
      <c r="B739" s="41"/>
      <c r="C739" s="42"/>
      <c r="D739" s="227" t="s">
        <v>207</v>
      </c>
      <c r="E739" s="42"/>
      <c r="F739" s="228" t="s">
        <v>1001</v>
      </c>
      <c r="G739" s="42"/>
      <c r="H739" s="42"/>
      <c r="I739" s="229"/>
      <c r="J739" s="42"/>
      <c r="K739" s="42"/>
      <c r="L739" s="46"/>
      <c r="M739" s="230"/>
      <c r="N739" s="231"/>
      <c r="O739" s="86"/>
      <c r="P739" s="86"/>
      <c r="Q739" s="86"/>
      <c r="R739" s="86"/>
      <c r="S739" s="86"/>
      <c r="T739" s="87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T739" s="19" t="s">
        <v>207</v>
      </c>
      <c r="AU739" s="19" t="s">
        <v>82</v>
      </c>
    </row>
    <row r="740" s="13" customFormat="1">
      <c r="A740" s="13"/>
      <c r="B740" s="232"/>
      <c r="C740" s="233"/>
      <c r="D740" s="234" t="s">
        <v>218</v>
      </c>
      <c r="E740" s="235" t="s">
        <v>19</v>
      </c>
      <c r="F740" s="236" t="s">
        <v>1002</v>
      </c>
      <c r="G740" s="233"/>
      <c r="H740" s="237">
        <v>1.95</v>
      </c>
      <c r="I740" s="238"/>
      <c r="J740" s="233"/>
      <c r="K740" s="233"/>
      <c r="L740" s="239"/>
      <c r="M740" s="240"/>
      <c r="N740" s="241"/>
      <c r="O740" s="241"/>
      <c r="P740" s="241"/>
      <c r="Q740" s="241"/>
      <c r="R740" s="241"/>
      <c r="S740" s="241"/>
      <c r="T740" s="242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T740" s="243" t="s">
        <v>218</v>
      </c>
      <c r="AU740" s="243" t="s">
        <v>82</v>
      </c>
      <c r="AV740" s="13" t="s">
        <v>82</v>
      </c>
      <c r="AW740" s="13" t="s">
        <v>35</v>
      </c>
      <c r="AX740" s="13" t="s">
        <v>73</v>
      </c>
      <c r="AY740" s="243" t="s">
        <v>198</v>
      </c>
    </row>
    <row r="741" s="13" customFormat="1">
      <c r="A741" s="13"/>
      <c r="B741" s="232"/>
      <c r="C741" s="233"/>
      <c r="D741" s="234" t="s">
        <v>218</v>
      </c>
      <c r="E741" s="235" t="s">
        <v>19</v>
      </c>
      <c r="F741" s="236" t="s">
        <v>1003</v>
      </c>
      <c r="G741" s="233"/>
      <c r="H741" s="237">
        <v>0.57099999999999995</v>
      </c>
      <c r="I741" s="238"/>
      <c r="J741" s="233"/>
      <c r="K741" s="233"/>
      <c r="L741" s="239"/>
      <c r="M741" s="240"/>
      <c r="N741" s="241"/>
      <c r="O741" s="241"/>
      <c r="P741" s="241"/>
      <c r="Q741" s="241"/>
      <c r="R741" s="241"/>
      <c r="S741" s="241"/>
      <c r="T741" s="242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T741" s="243" t="s">
        <v>218</v>
      </c>
      <c r="AU741" s="243" t="s">
        <v>82</v>
      </c>
      <c r="AV741" s="13" t="s">
        <v>82</v>
      </c>
      <c r="AW741" s="13" t="s">
        <v>35</v>
      </c>
      <c r="AX741" s="13" t="s">
        <v>73</v>
      </c>
      <c r="AY741" s="243" t="s">
        <v>198</v>
      </c>
    </row>
    <row r="742" s="13" customFormat="1">
      <c r="A742" s="13"/>
      <c r="B742" s="232"/>
      <c r="C742" s="233"/>
      <c r="D742" s="234" t="s">
        <v>218</v>
      </c>
      <c r="E742" s="235" t="s">
        <v>19</v>
      </c>
      <c r="F742" s="236" t="s">
        <v>1004</v>
      </c>
      <c r="G742" s="233"/>
      <c r="H742" s="237">
        <v>0.57099999999999995</v>
      </c>
      <c r="I742" s="238"/>
      <c r="J742" s="233"/>
      <c r="K742" s="233"/>
      <c r="L742" s="239"/>
      <c r="M742" s="240"/>
      <c r="N742" s="241"/>
      <c r="O742" s="241"/>
      <c r="P742" s="241"/>
      <c r="Q742" s="241"/>
      <c r="R742" s="241"/>
      <c r="S742" s="241"/>
      <c r="T742" s="242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T742" s="243" t="s">
        <v>218</v>
      </c>
      <c r="AU742" s="243" t="s">
        <v>82</v>
      </c>
      <c r="AV742" s="13" t="s">
        <v>82</v>
      </c>
      <c r="AW742" s="13" t="s">
        <v>35</v>
      </c>
      <c r="AX742" s="13" t="s">
        <v>73</v>
      </c>
      <c r="AY742" s="243" t="s">
        <v>198</v>
      </c>
    </row>
    <row r="743" s="14" customFormat="1">
      <c r="A743" s="14"/>
      <c r="B743" s="244"/>
      <c r="C743" s="245"/>
      <c r="D743" s="234" t="s">
        <v>218</v>
      </c>
      <c r="E743" s="246" t="s">
        <v>19</v>
      </c>
      <c r="F743" s="247" t="s">
        <v>233</v>
      </c>
      <c r="G743" s="245"/>
      <c r="H743" s="248">
        <v>3.0920000000000001</v>
      </c>
      <c r="I743" s="249"/>
      <c r="J743" s="245"/>
      <c r="K743" s="245"/>
      <c r="L743" s="250"/>
      <c r="M743" s="251"/>
      <c r="N743" s="252"/>
      <c r="O743" s="252"/>
      <c r="P743" s="252"/>
      <c r="Q743" s="252"/>
      <c r="R743" s="252"/>
      <c r="S743" s="252"/>
      <c r="T743" s="253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T743" s="254" t="s">
        <v>218</v>
      </c>
      <c r="AU743" s="254" t="s">
        <v>82</v>
      </c>
      <c r="AV743" s="14" t="s">
        <v>205</v>
      </c>
      <c r="AW743" s="14" t="s">
        <v>35</v>
      </c>
      <c r="AX743" s="14" t="s">
        <v>80</v>
      </c>
      <c r="AY743" s="254" t="s">
        <v>198</v>
      </c>
    </row>
    <row r="744" s="2" customFormat="1" ht="49.05" customHeight="1">
      <c r="A744" s="40"/>
      <c r="B744" s="41"/>
      <c r="C744" s="214" t="s">
        <v>1005</v>
      </c>
      <c r="D744" s="214" t="s">
        <v>200</v>
      </c>
      <c r="E744" s="215" t="s">
        <v>1006</v>
      </c>
      <c r="F744" s="216" t="s">
        <v>1007</v>
      </c>
      <c r="G744" s="217" t="s">
        <v>227</v>
      </c>
      <c r="H744" s="218">
        <v>3.0920000000000001</v>
      </c>
      <c r="I744" s="219"/>
      <c r="J744" s="220">
        <f>ROUND(I744*H744,2)</f>
        <v>0</v>
      </c>
      <c r="K744" s="216" t="s">
        <v>204</v>
      </c>
      <c r="L744" s="46"/>
      <c r="M744" s="221" t="s">
        <v>19</v>
      </c>
      <c r="N744" s="222" t="s">
        <v>44</v>
      </c>
      <c r="O744" s="86"/>
      <c r="P744" s="223">
        <f>O744*H744</f>
        <v>0</v>
      </c>
      <c r="Q744" s="223">
        <v>0.02</v>
      </c>
      <c r="R744" s="223">
        <f>Q744*H744</f>
        <v>0.061840000000000006</v>
      </c>
      <c r="S744" s="223">
        <v>0</v>
      </c>
      <c r="T744" s="224">
        <f>S744*H744</f>
        <v>0</v>
      </c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R744" s="225" t="s">
        <v>205</v>
      </c>
      <c r="AT744" s="225" t="s">
        <v>200</v>
      </c>
      <c r="AU744" s="225" t="s">
        <v>82</v>
      </c>
      <c r="AY744" s="19" t="s">
        <v>198</v>
      </c>
      <c r="BE744" s="226">
        <f>IF(N744="základní",J744,0)</f>
        <v>0</v>
      </c>
      <c r="BF744" s="226">
        <f>IF(N744="snížená",J744,0)</f>
        <v>0</v>
      </c>
      <c r="BG744" s="226">
        <f>IF(N744="zákl. přenesená",J744,0)</f>
        <v>0</v>
      </c>
      <c r="BH744" s="226">
        <f>IF(N744="sníž. přenesená",J744,0)</f>
        <v>0</v>
      </c>
      <c r="BI744" s="226">
        <f>IF(N744="nulová",J744,0)</f>
        <v>0</v>
      </c>
      <c r="BJ744" s="19" t="s">
        <v>80</v>
      </c>
      <c r="BK744" s="226">
        <f>ROUND(I744*H744,2)</f>
        <v>0</v>
      </c>
      <c r="BL744" s="19" t="s">
        <v>205</v>
      </c>
      <c r="BM744" s="225" t="s">
        <v>1008</v>
      </c>
    </row>
    <row r="745" s="2" customFormat="1">
      <c r="A745" s="40"/>
      <c r="B745" s="41"/>
      <c r="C745" s="42"/>
      <c r="D745" s="227" t="s">
        <v>207</v>
      </c>
      <c r="E745" s="42"/>
      <c r="F745" s="228" t="s">
        <v>1009</v>
      </c>
      <c r="G745" s="42"/>
      <c r="H745" s="42"/>
      <c r="I745" s="229"/>
      <c r="J745" s="42"/>
      <c r="K745" s="42"/>
      <c r="L745" s="46"/>
      <c r="M745" s="230"/>
      <c r="N745" s="231"/>
      <c r="O745" s="86"/>
      <c r="P745" s="86"/>
      <c r="Q745" s="86"/>
      <c r="R745" s="86"/>
      <c r="S745" s="86"/>
      <c r="T745" s="87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T745" s="19" t="s">
        <v>207</v>
      </c>
      <c r="AU745" s="19" t="s">
        <v>82</v>
      </c>
    </row>
    <row r="746" s="13" customFormat="1">
      <c r="A746" s="13"/>
      <c r="B746" s="232"/>
      <c r="C746" s="233"/>
      <c r="D746" s="234" t="s">
        <v>218</v>
      </c>
      <c r="E746" s="235" t="s">
        <v>19</v>
      </c>
      <c r="F746" s="236" t="s">
        <v>1002</v>
      </c>
      <c r="G746" s="233"/>
      <c r="H746" s="237">
        <v>1.95</v>
      </c>
      <c r="I746" s="238"/>
      <c r="J746" s="233"/>
      <c r="K746" s="233"/>
      <c r="L746" s="239"/>
      <c r="M746" s="240"/>
      <c r="N746" s="241"/>
      <c r="O746" s="241"/>
      <c r="P746" s="241"/>
      <c r="Q746" s="241"/>
      <c r="R746" s="241"/>
      <c r="S746" s="241"/>
      <c r="T746" s="242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T746" s="243" t="s">
        <v>218</v>
      </c>
      <c r="AU746" s="243" t="s">
        <v>82</v>
      </c>
      <c r="AV746" s="13" t="s">
        <v>82</v>
      </c>
      <c r="AW746" s="13" t="s">
        <v>35</v>
      </c>
      <c r="AX746" s="13" t="s">
        <v>73</v>
      </c>
      <c r="AY746" s="243" t="s">
        <v>198</v>
      </c>
    </row>
    <row r="747" s="13" customFormat="1">
      <c r="A747" s="13"/>
      <c r="B747" s="232"/>
      <c r="C747" s="233"/>
      <c r="D747" s="234" t="s">
        <v>218</v>
      </c>
      <c r="E747" s="235" t="s">
        <v>19</v>
      </c>
      <c r="F747" s="236" t="s">
        <v>1003</v>
      </c>
      <c r="G747" s="233"/>
      <c r="H747" s="237">
        <v>0.57099999999999995</v>
      </c>
      <c r="I747" s="238"/>
      <c r="J747" s="233"/>
      <c r="K747" s="233"/>
      <c r="L747" s="239"/>
      <c r="M747" s="240"/>
      <c r="N747" s="241"/>
      <c r="O747" s="241"/>
      <c r="P747" s="241"/>
      <c r="Q747" s="241"/>
      <c r="R747" s="241"/>
      <c r="S747" s="241"/>
      <c r="T747" s="242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T747" s="243" t="s">
        <v>218</v>
      </c>
      <c r="AU747" s="243" t="s">
        <v>82</v>
      </c>
      <c r="AV747" s="13" t="s">
        <v>82</v>
      </c>
      <c r="AW747" s="13" t="s">
        <v>35</v>
      </c>
      <c r="AX747" s="13" t="s">
        <v>73</v>
      </c>
      <c r="AY747" s="243" t="s">
        <v>198</v>
      </c>
    </row>
    <row r="748" s="13" customFormat="1">
      <c r="A748" s="13"/>
      <c r="B748" s="232"/>
      <c r="C748" s="233"/>
      <c r="D748" s="234" t="s">
        <v>218</v>
      </c>
      <c r="E748" s="235" t="s">
        <v>19</v>
      </c>
      <c r="F748" s="236" t="s">
        <v>1004</v>
      </c>
      <c r="G748" s="233"/>
      <c r="H748" s="237">
        <v>0.57099999999999995</v>
      </c>
      <c r="I748" s="238"/>
      <c r="J748" s="233"/>
      <c r="K748" s="233"/>
      <c r="L748" s="239"/>
      <c r="M748" s="240"/>
      <c r="N748" s="241"/>
      <c r="O748" s="241"/>
      <c r="P748" s="241"/>
      <c r="Q748" s="241"/>
      <c r="R748" s="241"/>
      <c r="S748" s="241"/>
      <c r="T748" s="242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T748" s="243" t="s">
        <v>218</v>
      </c>
      <c r="AU748" s="243" t="s">
        <v>82</v>
      </c>
      <c r="AV748" s="13" t="s">
        <v>82</v>
      </c>
      <c r="AW748" s="13" t="s">
        <v>35</v>
      </c>
      <c r="AX748" s="13" t="s">
        <v>73</v>
      </c>
      <c r="AY748" s="243" t="s">
        <v>198</v>
      </c>
    </row>
    <row r="749" s="14" customFormat="1">
      <c r="A749" s="14"/>
      <c r="B749" s="244"/>
      <c r="C749" s="245"/>
      <c r="D749" s="234" t="s">
        <v>218</v>
      </c>
      <c r="E749" s="246" t="s">
        <v>19</v>
      </c>
      <c r="F749" s="247" t="s">
        <v>233</v>
      </c>
      <c r="G749" s="245"/>
      <c r="H749" s="248">
        <v>3.0920000000000001</v>
      </c>
      <c r="I749" s="249"/>
      <c r="J749" s="245"/>
      <c r="K749" s="245"/>
      <c r="L749" s="250"/>
      <c r="M749" s="251"/>
      <c r="N749" s="252"/>
      <c r="O749" s="252"/>
      <c r="P749" s="252"/>
      <c r="Q749" s="252"/>
      <c r="R749" s="252"/>
      <c r="S749" s="252"/>
      <c r="T749" s="253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T749" s="254" t="s">
        <v>218</v>
      </c>
      <c r="AU749" s="254" t="s">
        <v>82</v>
      </c>
      <c r="AV749" s="14" t="s">
        <v>205</v>
      </c>
      <c r="AW749" s="14" t="s">
        <v>35</v>
      </c>
      <c r="AX749" s="14" t="s">
        <v>80</v>
      </c>
      <c r="AY749" s="254" t="s">
        <v>198</v>
      </c>
    </row>
    <row r="750" s="2" customFormat="1" ht="33" customHeight="1">
      <c r="A750" s="40"/>
      <c r="B750" s="41"/>
      <c r="C750" s="214" t="s">
        <v>1010</v>
      </c>
      <c r="D750" s="214" t="s">
        <v>200</v>
      </c>
      <c r="E750" s="215" t="s">
        <v>1011</v>
      </c>
      <c r="F750" s="216" t="s">
        <v>1012</v>
      </c>
      <c r="G750" s="217" t="s">
        <v>203</v>
      </c>
      <c r="H750" s="218">
        <v>377.75999999999999</v>
      </c>
      <c r="I750" s="219"/>
      <c r="J750" s="220">
        <f>ROUND(I750*H750,2)</f>
        <v>0</v>
      </c>
      <c r="K750" s="216" t="s">
        <v>204</v>
      </c>
      <c r="L750" s="46"/>
      <c r="M750" s="221" t="s">
        <v>19</v>
      </c>
      <c r="N750" s="222" t="s">
        <v>44</v>
      </c>
      <c r="O750" s="86"/>
      <c r="P750" s="223">
        <f>O750*H750</f>
        <v>0</v>
      </c>
      <c r="Q750" s="223">
        <v>0.1231</v>
      </c>
      <c r="R750" s="223">
        <f>Q750*H750</f>
        <v>46.502256000000003</v>
      </c>
      <c r="S750" s="223">
        <v>0</v>
      </c>
      <c r="T750" s="224">
        <f>S750*H750</f>
        <v>0</v>
      </c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R750" s="225" t="s">
        <v>205</v>
      </c>
      <c r="AT750" s="225" t="s">
        <v>200</v>
      </c>
      <c r="AU750" s="225" t="s">
        <v>82</v>
      </c>
      <c r="AY750" s="19" t="s">
        <v>198</v>
      </c>
      <c r="BE750" s="226">
        <f>IF(N750="základní",J750,0)</f>
        <v>0</v>
      </c>
      <c r="BF750" s="226">
        <f>IF(N750="snížená",J750,0)</f>
        <v>0</v>
      </c>
      <c r="BG750" s="226">
        <f>IF(N750="zákl. přenesená",J750,0)</f>
        <v>0</v>
      </c>
      <c r="BH750" s="226">
        <f>IF(N750="sníž. přenesená",J750,0)</f>
        <v>0</v>
      </c>
      <c r="BI750" s="226">
        <f>IF(N750="nulová",J750,0)</f>
        <v>0</v>
      </c>
      <c r="BJ750" s="19" t="s">
        <v>80</v>
      </c>
      <c r="BK750" s="226">
        <f>ROUND(I750*H750,2)</f>
        <v>0</v>
      </c>
      <c r="BL750" s="19" t="s">
        <v>205</v>
      </c>
      <c r="BM750" s="225" t="s">
        <v>1013</v>
      </c>
    </row>
    <row r="751" s="2" customFormat="1">
      <c r="A751" s="40"/>
      <c r="B751" s="41"/>
      <c r="C751" s="42"/>
      <c r="D751" s="227" t="s">
        <v>207</v>
      </c>
      <c r="E751" s="42"/>
      <c r="F751" s="228" t="s">
        <v>1014</v>
      </c>
      <c r="G751" s="42"/>
      <c r="H751" s="42"/>
      <c r="I751" s="229"/>
      <c r="J751" s="42"/>
      <c r="K751" s="42"/>
      <c r="L751" s="46"/>
      <c r="M751" s="230"/>
      <c r="N751" s="231"/>
      <c r="O751" s="86"/>
      <c r="P751" s="86"/>
      <c r="Q751" s="86"/>
      <c r="R751" s="86"/>
      <c r="S751" s="86"/>
      <c r="T751" s="87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T751" s="19" t="s">
        <v>207</v>
      </c>
      <c r="AU751" s="19" t="s">
        <v>82</v>
      </c>
    </row>
    <row r="752" s="13" customFormat="1">
      <c r="A752" s="13"/>
      <c r="B752" s="232"/>
      <c r="C752" s="233"/>
      <c r="D752" s="234" t="s">
        <v>218</v>
      </c>
      <c r="E752" s="235" t="s">
        <v>19</v>
      </c>
      <c r="F752" s="236" t="s">
        <v>1015</v>
      </c>
      <c r="G752" s="233"/>
      <c r="H752" s="237">
        <v>377.75999999999999</v>
      </c>
      <c r="I752" s="238"/>
      <c r="J752" s="233"/>
      <c r="K752" s="233"/>
      <c r="L752" s="239"/>
      <c r="M752" s="240"/>
      <c r="N752" s="241"/>
      <c r="O752" s="241"/>
      <c r="P752" s="241"/>
      <c r="Q752" s="241"/>
      <c r="R752" s="241"/>
      <c r="S752" s="241"/>
      <c r="T752" s="242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T752" s="243" t="s">
        <v>218</v>
      </c>
      <c r="AU752" s="243" t="s">
        <v>82</v>
      </c>
      <c r="AV752" s="13" t="s">
        <v>82</v>
      </c>
      <c r="AW752" s="13" t="s">
        <v>35</v>
      </c>
      <c r="AX752" s="13" t="s">
        <v>80</v>
      </c>
      <c r="AY752" s="243" t="s">
        <v>198</v>
      </c>
    </row>
    <row r="753" s="2" customFormat="1" ht="24.15" customHeight="1">
      <c r="A753" s="40"/>
      <c r="B753" s="41"/>
      <c r="C753" s="214" t="s">
        <v>1016</v>
      </c>
      <c r="D753" s="214" t="s">
        <v>200</v>
      </c>
      <c r="E753" s="215" t="s">
        <v>1017</v>
      </c>
      <c r="F753" s="216" t="s">
        <v>1018</v>
      </c>
      <c r="G753" s="217" t="s">
        <v>203</v>
      </c>
      <c r="H753" s="218">
        <v>490.56</v>
      </c>
      <c r="I753" s="219"/>
      <c r="J753" s="220">
        <f>ROUND(I753*H753,2)</f>
        <v>0</v>
      </c>
      <c r="K753" s="216" t="s">
        <v>204</v>
      </c>
      <c r="L753" s="46"/>
      <c r="M753" s="221" t="s">
        <v>19</v>
      </c>
      <c r="N753" s="222" t="s">
        <v>44</v>
      </c>
      <c r="O753" s="86"/>
      <c r="P753" s="223">
        <f>O753*H753</f>
        <v>0</v>
      </c>
      <c r="Q753" s="223">
        <v>0.11</v>
      </c>
      <c r="R753" s="223">
        <f>Q753*H753</f>
        <v>53.961599999999997</v>
      </c>
      <c r="S753" s="223">
        <v>0</v>
      </c>
      <c r="T753" s="224">
        <f>S753*H753</f>
        <v>0</v>
      </c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R753" s="225" t="s">
        <v>205</v>
      </c>
      <c r="AT753" s="225" t="s">
        <v>200</v>
      </c>
      <c r="AU753" s="225" t="s">
        <v>82</v>
      </c>
      <c r="AY753" s="19" t="s">
        <v>198</v>
      </c>
      <c r="BE753" s="226">
        <f>IF(N753="základní",J753,0)</f>
        <v>0</v>
      </c>
      <c r="BF753" s="226">
        <f>IF(N753="snížená",J753,0)</f>
        <v>0</v>
      </c>
      <c r="BG753" s="226">
        <f>IF(N753="zákl. přenesená",J753,0)</f>
        <v>0</v>
      </c>
      <c r="BH753" s="226">
        <f>IF(N753="sníž. přenesená",J753,0)</f>
        <v>0</v>
      </c>
      <c r="BI753" s="226">
        <f>IF(N753="nulová",J753,0)</f>
        <v>0</v>
      </c>
      <c r="BJ753" s="19" t="s">
        <v>80</v>
      </c>
      <c r="BK753" s="226">
        <f>ROUND(I753*H753,2)</f>
        <v>0</v>
      </c>
      <c r="BL753" s="19" t="s">
        <v>205</v>
      </c>
      <c r="BM753" s="225" t="s">
        <v>1019</v>
      </c>
    </row>
    <row r="754" s="2" customFormat="1">
      <c r="A754" s="40"/>
      <c r="B754" s="41"/>
      <c r="C754" s="42"/>
      <c r="D754" s="227" t="s">
        <v>207</v>
      </c>
      <c r="E754" s="42"/>
      <c r="F754" s="228" t="s">
        <v>1020</v>
      </c>
      <c r="G754" s="42"/>
      <c r="H754" s="42"/>
      <c r="I754" s="229"/>
      <c r="J754" s="42"/>
      <c r="K754" s="42"/>
      <c r="L754" s="46"/>
      <c r="M754" s="230"/>
      <c r="N754" s="231"/>
      <c r="O754" s="86"/>
      <c r="P754" s="86"/>
      <c r="Q754" s="86"/>
      <c r="R754" s="86"/>
      <c r="S754" s="86"/>
      <c r="T754" s="87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T754" s="19" t="s">
        <v>207</v>
      </c>
      <c r="AU754" s="19" t="s">
        <v>82</v>
      </c>
    </row>
    <row r="755" s="13" customFormat="1">
      <c r="A755" s="13"/>
      <c r="B755" s="232"/>
      <c r="C755" s="233"/>
      <c r="D755" s="234" t="s">
        <v>218</v>
      </c>
      <c r="E755" s="235" t="s">
        <v>19</v>
      </c>
      <c r="F755" s="236" t="s">
        <v>1021</v>
      </c>
      <c r="G755" s="233"/>
      <c r="H755" s="237">
        <v>69.5</v>
      </c>
      <c r="I755" s="238"/>
      <c r="J755" s="233"/>
      <c r="K755" s="233"/>
      <c r="L755" s="239"/>
      <c r="M755" s="240"/>
      <c r="N755" s="241"/>
      <c r="O755" s="241"/>
      <c r="P755" s="241"/>
      <c r="Q755" s="241"/>
      <c r="R755" s="241"/>
      <c r="S755" s="241"/>
      <c r="T755" s="242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T755" s="243" t="s">
        <v>218</v>
      </c>
      <c r="AU755" s="243" t="s">
        <v>82</v>
      </c>
      <c r="AV755" s="13" t="s">
        <v>82</v>
      </c>
      <c r="AW755" s="13" t="s">
        <v>35</v>
      </c>
      <c r="AX755" s="13" t="s">
        <v>73</v>
      </c>
      <c r="AY755" s="243" t="s">
        <v>198</v>
      </c>
    </row>
    <row r="756" s="13" customFormat="1">
      <c r="A756" s="13"/>
      <c r="B756" s="232"/>
      <c r="C756" s="233"/>
      <c r="D756" s="234" t="s">
        <v>218</v>
      </c>
      <c r="E756" s="235" t="s">
        <v>19</v>
      </c>
      <c r="F756" s="236" t="s">
        <v>1022</v>
      </c>
      <c r="G756" s="233"/>
      <c r="H756" s="237">
        <v>67.469999999999999</v>
      </c>
      <c r="I756" s="238"/>
      <c r="J756" s="233"/>
      <c r="K756" s="233"/>
      <c r="L756" s="239"/>
      <c r="M756" s="240"/>
      <c r="N756" s="241"/>
      <c r="O756" s="241"/>
      <c r="P756" s="241"/>
      <c r="Q756" s="241"/>
      <c r="R756" s="241"/>
      <c r="S756" s="241"/>
      <c r="T756" s="242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T756" s="243" t="s">
        <v>218</v>
      </c>
      <c r="AU756" s="243" t="s">
        <v>82</v>
      </c>
      <c r="AV756" s="13" t="s">
        <v>82</v>
      </c>
      <c r="AW756" s="13" t="s">
        <v>35</v>
      </c>
      <c r="AX756" s="13" t="s">
        <v>73</v>
      </c>
      <c r="AY756" s="243" t="s">
        <v>198</v>
      </c>
    </row>
    <row r="757" s="13" customFormat="1">
      <c r="A757" s="13"/>
      <c r="B757" s="232"/>
      <c r="C757" s="233"/>
      <c r="D757" s="234" t="s">
        <v>218</v>
      </c>
      <c r="E757" s="235" t="s">
        <v>19</v>
      </c>
      <c r="F757" s="236" t="s">
        <v>1023</v>
      </c>
      <c r="G757" s="233"/>
      <c r="H757" s="237">
        <v>19.350000000000001</v>
      </c>
      <c r="I757" s="238"/>
      <c r="J757" s="233"/>
      <c r="K757" s="233"/>
      <c r="L757" s="239"/>
      <c r="M757" s="240"/>
      <c r="N757" s="241"/>
      <c r="O757" s="241"/>
      <c r="P757" s="241"/>
      <c r="Q757" s="241"/>
      <c r="R757" s="241"/>
      <c r="S757" s="241"/>
      <c r="T757" s="242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T757" s="243" t="s">
        <v>218</v>
      </c>
      <c r="AU757" s="243" t="s">
        <v>82</v>
      </c>
      <c r="AV757" s="13" t="s">
        <v>82</v>
      </c>
      <c r="AW757" s="13" t="s">
        <v>35</v>
      </c>
      <c r="AX757" s="13" t="s">
        <v>73</v>
      </c>
      <c r="AY757" s="243" t="s">
        <v>198</v>
      </c>
    </row>
    <row r="758" s="13" customFormat="1">
      <c r="A758" s="13"/>
      <c r="B758" s="232"/>
      <c r="C758" s="233"/>
      <c r="D758" s="234" t="s">
        <v>218</v>
      </c>
      <c r="E758" s="235" t="s">
        <v>19</v>
      </c>
      <c r="F758" s="236" t="s">
        <v>1024</v>
      </c>
      <c r="G758" s="233"/>
      <c r="H758" s="237">
        <v>68.75</v>
      </c>
      <c r="I758" s="238"/>
      <c r="J758" s="233"/>
      <c r="K758" s="233"/>
      <c r="L758" s="239"/>
      <c r="M758" s="240"/>
      <c r="N758" s="241"/>
      <c r="O758" s="241"/>
      <c r="P758" s="241"/>
      <c r="Q758" s="241"/>
      <c r="R758" s="241"/>
      <c r="S758" s="241"/>
      <c r="T758" s="242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T758" s="243" t="s">
        <v>218</v>
      </c>
      <c r="AU758" s="243" t="s">
        <v>82</v>
      </c>
      <c r="AV758" s="13" t="s">
        <v>82</v>
      </c>
      <c r="AW758" s="13" t="s">
        <v>35</v>
      </c>
      <c r="AX758" s="13" t="s">
        <v>73</v>
      </c>
      <c r="AY758" s="243" t="s">
        <v>198</v>
      </c>
    </row>
    <row r="759" s="13" customFormat="1">
      <c r="A759" s="13"/>
      <c r="B759" s="232"/>
      <c r="C759" s="233"/>
      <c r="D759" s="234" t="s">
        <v>218</v>
      </c>
      <c r="E759" s="235" t="s">
        <v>19</v>
      </c>
      <c r="F759" s="236" t="s">
        <v>1025</v>
      </c>
      <c r="G759" s="233"/>
      <c r="H759" s="237">
        <v>20.210000000000001</v>
      </c>
      <c r="I759" s="238"/>
      <c r="J759" s="233"/>
      <c r="K759" s="233"/>
      <c r="L759" s="239"/>
      <c r="M759" s="240"/>
      <c r="N759" s="241"/>
      <c r="O759" s="241"/>
      <c r="P759" s="241"/>
      <c r="Q759" s="241"/>
      <c r="R759" s="241"/>
      <c r="S759" s="241"/>
      <c r="T759" s="242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T759" s="243" t="s">
        <v>218</v>
      </c>
      <c r="AU759" s="243" t="s">
        <v>82</v>
      </c>
      <c r="AV759" s="13" t="s">
        <v>82</v>
      </c>
      <c r="AW759" s="13" t="s">
        <v>35</v>
      </c>
      <c r="AX759" s="13" t="s">
        <v>73</v>
      </c>
      <c r="AY759" s="243" t="s">
        <v>198</v>
      </c>
    </row>
    <row r="760" s="13" customFormat="1">
      <c r="A760" s="13"/>
      <c r="B760" s="232"/>
      <c r="C760" s="233"/>
      <c r="D760" s="234" t="s">
        <v>218</v>
      </c>
      <c r="E760" s="235" t="s">
        <v>19</v>
      </c>
      <c r="F760" s="236" t="s">
        <v>1026</v>
      </c>
      <c r="G760" s="233"/>
      <c r="H760" s="237">
        <v>69.5</v>
      </c>
      <c r="I760" s="238"/>
      <c r="J760" s="233"/>
      <c r="K760" s="233"/>
      <c r="L760" s="239"/>
      <c r="M760" s="240"/>
      <c r="N760" s="241"/>
      <c r="O760" s="241"/>
      <c r="P760" s="241"/>
      <c r="Q760" s="241"/>
      <c r="R760" s="241"/>
      <c r="S760" s="241"/>
      <c r="T760" s="242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T760" s="243" t="s">
        <v>218</v>
      </c>
      <c r="AU760" s="243" t="s">
        <v>82</v>
      </c>
      <c r="AV760" s="13" t="s">
        <v>82</v>
      </c>
      <c r="AW760" s="13" t="s">
        <v>35</v>
      </c>
      <c r="AX760" s="13" t="s">
        <v>73</v>
      </c>
      <c r="AY760" s="243" t="s">
        <v>198</v>
      </c>
    </row>
    <row r="761" s="13" customFormat="1">
      <c r="A761" s="13"/>
      <c r="B761" s="232"/>
      <c r="C761" s="233"/>
      <c r="D761" s="234" t="s">
        <v>218</v>
      </c>
      <c r="E761" s="235" t="s">
        <v>19</v>
      </c>
      <c r="F761" s="236" t="s">
        <v>1027</v>
      </c>
      <c r="G761" s="233"/>
      <c r="H761" s="237">
        <v>67.469999999999999</v>
      </c>
      <c r="I761" s="238"/>
      <c r="J761" s="233"/>
      <c r="K761" s="233"/>
      <c r="L761" s="239"/>
      <c r="M761" s="240"/>
      <c r="N761" s="241"/>
      <c r="O761" s="241"/>
      <c r="P761" s="241"/>
      <c r="Q761" s="241"/>
      <c r="R761" s="241"/>
      <c r="S761" s="241"/>
      <c r="T761" s="242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T761" s="243" t="s">
        <v>218</v>
      </c>
      <c r="AU761" s="243" t="s">
        <v>82</v>
      </c>
      <c r="AV761" s="13" t="s">
        <v>82</v>
      </c>
      <c r="AW761" s="13" t="s">
        <v>35</v>
      </c>
      <c r="AX761" s="13" t="s">
        <v>73</v>
      </c>
      <c r="AY761" s="243" t="s">
        <v>198</v>
      </c>
    </row>
    <row r="762" s="13" customFormat="1">
      <c r="A762" s="13"/>
      <c r="B762" s="232"/>
      <c r="C762" s="233"/>
      <c r="D762" s="234" t="s">
        <v>218</v>
      </c>
      <c r="E762" s="235" t="s">
        <v>19</v>
      </c>
      <c r="F762" s="236" t="s">
        <v>1028</v>
      </c>
      <c r="G762" s="233"/>
      <c r="H762" s="237">
        <v>19.350000000000001</v>
      </c>
      <c r="I762" s="238"/>
      <c r="J762" s="233"/>
      <c r="K762" s="233"/>
      <c r="L762" s="239"/>
      <c r="M762" s="240"/>
      <c r="N762" s="241"/>
      <c r="O762" s="241"/>
      <c r="P762" s="241"/>
      <c r="Q762" s="241"/>
      <c r="R762" s="241"/>
      <c r="S762" s="241"/>
      <c r="T762" s="242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T762" s="243" t="s">
        <v>218</v>
      </c>
      <c r="AU762" s="243" t="s">
        <v>82</v>
      </c>
      <c r="AV762" s="13" t="s">
        <v>82</v>
      </c>
      <c r="AW762" s="13" t="s">
        <v>35</v>
      </c>
      <c r="AX762" s="13" t="s">
        <v>73</v>
      </c>
      <c r="AY762" s="243" t="s">
        <v>198</v>
      </c>
    </row>
    <row r="763" s="13" customFormat="1">
      <c r="A763" s="13"/>
      <c r="B763" s="232"/>
      <c r="C763" s="233"/>
      <c r="D763" s="234" t="s">
        <v>218</v>
      </c>
      <c r="E763" s="235" t="s">
        <v>19</v>
      </c>
      <c r="F763" s="236" t="s">
        <v>1029</v>
      </c>
      <c r="G763" s="233"/>
      <c r="H763" s="237">
        <v>68.75</v>
      </c>
      <c r="I763" s="238"/>
      <c r="J763" s="233"/>
      <c r="K763" s="233"/>
      <c r="L763" s="239"/>
      <c r="M763" s="240"/>
      <c r="N763" s="241"/>
      <c r="O763" s="241"/>
      <c r="P763" s="241"/>
      <c r="Q763" s="241"/>
      <c r="R763" s="241"/>
      <c r="S763" s="241"/>
      <c r="T763" s="242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T763" s="243" t="s">
        <v>218</v>
      </c>
      <c r="AU763" s="243" t="s">
        <v>82</v>
      </c>
      <c r="AV763" s="13" t="s">
        <v>82</v>
      </c>
      <c r="AW763" s="13" t="s">
        <v>35</v>
      </c>
      <c r="AX763" s="13" t="s">
        <v>73</v>
      </c>
      <c r="AY763" s="243" t="s">
        <v>198</v>
      </c>
    </row>
    <row r="764" s="13" customFormat="1">
      <c r="A764" s="13"/>
      <c r="B764" s="232"/>
      <c r="C764" s="233"/>
      <c r="D764" s="234" t="s">
        <v>218</v>
      </c>
      <c r="E764" s="235" t="s">
        <v>19</v>
      </c>
      <c r="F764" s="236" t="s">
        <v>1030</v>
      </c>
      <c r="G764" s="233"/>
      <c r="H764" s="237">
        <v>20.210000000000001</v>
      </c>
      <c r="I764" s="238"/>
      <c r="J764" s="233"/>
      <c r="K764" s="233"/>
      <c r="L764" s="239"/>
      <c r="M764" s="240"/>
      <c r="N764" s="241"/>
      <c r="O764" s="241"/>
      <c r="P764" s="241"/>
      <c r="Q764" s="241"/>
      <c r="R764" s="241"/>
      <c r="S764" s="241"/>
      <c r="T764" s="242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T764" s="243" t="s">
        <v>218</v>
      </c>
      <c r="AU764" s="243" t="s">
        <v>82</v>
      </c>
      <c r="AV764" s="13" t="s">
        <v>82</v>
      </c>
      <c r="AW764" s="13" t="s">
        <v>35</v>
      </c>
      <c r="AX764" s="13" t="s">
        <v>73</v>
      </c>
      <c r="AY764" s="243" t="s">
        <v>198</v>
      </c>
    </row>
    <row r="765" s="14" customFormat="1">
      <c r="A765" s="14"/>
      <c r="B765" s="244"/>
      <c r="C765" s="245"/>
      <c r="D765" s="234" t="s">
        <v>218</v>
      </c>
      <c r="E765" s="246" t="s">
        <v>19</v>
      </c>
      <c r="F765" s="247" t="s">
        <v>233</v>
      </c>
      <c r="G765" s="245"/>
      <c r="H765" s="248">
        <v>490.56</v>
      </c>
      <c r="I765" s="249"/>
      <c r="J765" s="245"/>
      <c r="K765" s="245"/>
      <c r="L765" s="250"/>
      <c r="M765" s="251"/>
      <c r="N765" s="252"/>
      <c r="O765" s="252"/>
      <c r="P765" s="252"/>
      <c r="Q765" s="252"/>
      <c r="R765" s="252"/>
      <c r="S765" s="252"/>
      <c r="T765" s="253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T765" s="254" t="s">
        <v>218</v>
      </c>
      <c r="AU765" s="254" t="s">
        <v>82</v>
      </c>
      <c r="AV765" s="14" t="s">
        <v>205</v>
      </c>
      <c r="AW765" s="14" t="s">
        <v>35</v>
      </c>
      <c r="AX765" s="14" t="s">
        <v>80</v>
      </c>
      <c r="AY765" s="254" t="s">
        <v>198</v>
      </c>
    </row>
    <row r="766" s="2" customFormat="1" ht="37.8" customHeight="1">
      <c r="A766" s="40"/>
      <c r="B766" s="41"/>
      <c r="C766" s="214" t="s">
        <v>1031</v>
      </c>
      <c r="D766" s="214" t="s">
        <v>200</v>
      </c>
      <c r="E766" s="215" t="s">
        <v>1032</v>
      </c>
      <c r="F766" s="216" t="s">
        <v>1033</v>
      </c>
      <c r="G766" s="217" t="s">
        <v>203</v>
      </c>
      <c r="H766" s="218">
        <v>981.12</v>
      </c>
      <c r="I766" s="219"/>
      <c r="J766" s="220">
        <f>ROUND(I766*H766,2)</f>
        <v>0</v>
      </c>
      <c r="K766" s="216" t="s">
        <v>204</v>
      </c>
      <c r="L766" s="46"/>
      <c r="M766" s="221" t="s">
        <v>19</v>
      </c>
      <c r="N766" s="222" t="s">
        <v>44</v>
      </c>
      <c r="O766" s="86"/>
      <c r="P766" s="223">
        <f>O766*H766</f>
        <v>0</v>
      </c>
      <c r="Q766" s="223">
        <v>0.010999999999999999</v>
      </c>
      <c r="R766" s="223">
        <f>Q766*H766</f>
        <v>10.79232</v>
      </c>
      <c r="S766" s="223">
        <v>0</v>
      </c>
      <c r="T766" s="224">
        <f>S766*H766</f>
        <v>0</v>
      </c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R766" s="225" t="s">
        <v>205</v>
      </c>
      <c r="AT766" s="225" t="s">
        <v>200</v>
      </c>
      <c r="AU766" s="225" t="s">
        <v>82</v>
      </c>
      <c r="AY766" s="19" t="s">
        <v>198</v>
      </c>
      <c r="BE766" s="226">
        <f>IF(N766="základní",J766,0)</f>
        <v>0</v>
      </c>
      <c r="BF766" s="226">
        <f>IF(N766="snížená",J766,0)</f>
        <v>0</v>
      </c>
      <c r="BG766" s="226">
        <f>IF(N766="zákl. přenesená",J766,0)</f>
        <v>0</v>
      </c>
      <c r="BH766" s="226">
        <f>IF(N766="sníž. přenesená",J766,0)</f>
        <v>0</v>
      </c>
      <c r="BI766" s="226">
        <f>IF(N766="nulová",J766,0)</f>
        <v>0</v>
      </c>
      <c r="BJ766" s="19" t="s">
        <v>80</v>
      </c>
      <c r="BK766" s="226">
        <f>ROUND(I766*H766,2)</f>
        <v>0</v>
      </c>
      <c r="BL766" s="19" t="s">
        <v>205</v>
      </c>
      <c r="BM766" s="225" t="s">
        <v>1034</v>
      </c>
    </row>
    <row r="767" s="2" customFormat="1">
      <c r="A767" s="40"/>
      <c r="B767" s="41"/>
      <c r="C767" s="42"/>
      <c r="D767" s="227" t="s">
        <v>207</v>
      </c>
      <c r="E767" s="42"/>
      <c r="F767" s="228" t="s">
        <v>1035</v>
      </c>
      <c r="G767" s="42"/>
      <c r="H767" s="42"/>
      <c r="I767" s="229"/>
      <c r="J767" s="42"/>
      <c r="K767" s="42"/>
      <c r="L767" s="46"/>
      <c r="M767" s="230"/>
      <c r="N767" s="231"/>
      <c r="O767" s="86"/>
      <c r="P767" s="86"/>
      <c r="Q767" s="86"/>
      <c r="R767" s="86"/>
      <c r="S767" s="86"/>
      <c r="T767" s="87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T767" s="19" t="s">
        <v>207</v>
      </c>
      <c r="AU767" s="19" t="s">
        <v>82</v>
      </c>
    </row>
    <row r="768" s="13" customFormat="1">
      <c r="A768" s="13"/>
      <c r="B768" s="232"/>
      <c r="C768" s="233"/>
      <c r="D768" s="234" t="s">
        <v>218</v>
      </c>
      <c r="E768" s="235" t="s">
        <v>19</v>
      </c>
      <c r="F768" s="236" t="s">
        <v>1021</v>
      </c>
      <c r="G768" s="233"/>
      <c r="H768" s="237">
        <v>69.5</v>
      </c>
      <c r="I768" s="238"/>
      <c r="J768" s="233"/>
      <c r="K768" s="233"/>
      <c r="L768" s="239"/>
      <c r="M768" s="240"/>
      <c r="N768" s="241"/>
      <c r="O768" s="241"/>
      <c r="P768" s="241"/>
      <c r="Q768" s="241"/>
      <c r="R768" s="241"/>
      <c r="S768" s="241"/>
      <c r="T768" s="242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T768" s="243" t="s">
        <v>218</v>
      </c>
      <c r="AU768" s="243" t="s">
        <v>82</v>
      </c>
      <c r="AV768" s="13" t="s">
        <v>82</v>
      </c>
      <c r="AW768" s="13" t="s">
        <v>35</v>
      </c>
      <c r="AX768" s="13" t="s">
        <v>73</v>
      </c>
      <c r="AY768" s="243" t="s">
        <v>198</v>
      </c>
    </row>
    <row r="769" s="13" customFormat="1">
      <c r="A769" s="13"/>
      <c r="B769" s="232"/>
      <c r="C769" s="233"/>
      <c r="D769" s="234" t="s">
        <v>218</v>
      </c>
      <c r="E769" s="235" t="s">
        <v>19</v>
      </c>
      <c r="F769" s="236" t="s">
        <v>1022</v>
      </c>
      <c r="G769" s="233"/>
      <c r="H769" s="237">
        <v>67.469999999999999</v>
      </c>
      <c r="I769" s="238"/>
      <c r="J769" s="233"/>
      <c r="K769" s="233"/>
      <c r="L769" s="239"/>
      <c r="M769" s="240"/>
      <c r="N769" s="241"/>
      <c r="O769" s="241"/>
      <c r="P769" s="241"/>
      <c r="Q769" s="241"/>
      <c r="R769" s="241"/>
      <c r="S769" s="241"/>
      <c r="T769" s="242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T769" s="243" t="s">
        <v>218</v>
      </c>
      <c r="AU769" s="243" t="s">
        <v>82</v>
      </c>
      <c r="AV769" s="13" t="s">
        <v>82</v>
      </c>
      <c r="AW769" s="13" t="s">
        <v>35</v>
      </c>
      <c r="AX769" s="13" t="s">
        <v>73</v>
      </c>
      <c r="AY769" s="243" t="s">
        <v>198</v>
      </c>
    </row>
    <row r="770" s="13" customFormat="1">
      <c r="A770" s="13"/>
      <c r="B770" s="232"/>
      <c r="C770" s="233"/>
      <c r="D770" s="234" t="s">
        <v>218</v>
      </c>
      <c r="E770" s="235" t="s">
        <v>19</v>
      </c>
      <c r="F770" s="236" t="s">
        <v>1023</v>
      </c>
      <c r="G770" s="233"/>
      <c r="H770" s="237">
        <v>19.350000000000001</v>
      </c>
      <c r="I770" s="238"/>
      <c r="J770" s="233"/>
      <c r="K770" s="233"/>
      <c r="L770" s="239"/>
      <c r="M770" s="240"/>
      <c r="N770" s="241"/>
      <c r="O770" s="241"/>
      <c r="P770" s="241"/>
      <c r="Q770" s="241"/>
      <c r="R770" s="241"/>
      <c r="S770" s="241"/>
      <c r="T770" s="242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T770" s="243" t="s">
        <v>218</v>
      </c>
      <c r="AU770" s="243" t="s">
        <v>82</v>
      </c>
      <c r="AV770" s="13" t="s">
        <v>82</v>
      </c>
      <c r="AW770" s="13" t="s">
        <v>35</v>
      </c>
      <c r="AX770" s="13" t="s">
        <v>73</v>
      </c>
      <c r="AY770" s="243" t="s">
        <v>198</v>
      </c>
    </row>
    <row r="771" s="13" customFormat="1">
      <c r="A771" s="13"/>
      <c r="B771" s="232"/>
      <c r="C771" s="233"/>
      <c r="D771" s="234" t="s">
        <v>218</v>
      </c>
      <c r="E771" s="235" t="s">
        <v>19</v>
      </c>
      <c r="F771" s="236" t="s">
        <v>1024</v>
      </c>
      <c r="G771" s="233"/>
      <c r="H771" s="237">
        <v>68.75</v>
      </c>
      <c r="I771" s="238"/>
      <c r="J771" s="233"/>
      <c r="K771" s="233"/>
      <c r="L771" s="239"/>
      <c r="M771" s="240"/>
      <c r="N771" s="241"/>
      <c r="O771" s="241"/>
      <c r="P771" s="241"/>
      <c r="Q771" s="241"/>
      <c r="R771" s="241"/>
      <c r="S771" s="241"/>
      <c r="T771" s="242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T771" s="243" t="s">
        <v>218</v>
      </c>
      <c r="AU771" s="243" t="s">
        <v>82</v>
      </c>
      <c r="AV771" s="13" t="s">
        <v>82</v>
      </c>
      <c r="AW771" s="13" t="s">
        <v>35</v>
      </c>
      <c r="AX771" s="13" t="s">
        <v>73</v>
      </c>
      <c r="AY771" s="243" t="s">
        <v>198</v>
      </c>
    </row>
    <row r="772" s="13" customFormat="1">
      <c r="A772" s="13"/>
      <c r="B772" s="232"/>
      <c r="C772" s="233"/>
      <c r="D772" s="234" t="s">
        <v>218</v>
      </c>
      <c r="E772" s="235" t="s">
        <v>19</v>
      </c>
      <c r="F772" s="236" t="s">
        <v>1025</v>
      </c>
      <c r="G772" s="233"/>
      <c r="H772" s="237">
        <v>20.210000000000001</v>
      </c>
      <c r="I772" s="238"/>
      <c r="J772" s="233"/>
      <c r="K772" s="233"/>
      <c r="L772" s="239"/>
      <c r="M772" s="240"/>
      <c r="N772" s="241"/>
      <c r="O772" s="241"/>
      <c r="P772" s="241"/>
      <c r="Q772" s="241"/>
      <c r="R772" s="241"/>
      <c r="S772" s="241"/>
      <c r="T772" s="242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T772" s="243" t="s">
        <v>218</v>
      </c>
      <c r="AU772" s="243" t="s">
        <v>82</v>
      </c>
      <c r="AV772" s="13" t="s">
        <v>82</v>
      </c>
      <c r="AW772" s="13" t="s">
        <v>35</v>
      </c>
      <c r="AX772" s="13" t="s">
        <v>73</v>
      </c>
      <c r="AY772" s="243" t="s">
        <v>198</v>
      </c>
    </row>
    <row r="773" s="13" customFormat="1">
      <c r="A773" s="13"/>
      <c r="B773" s="232"/>
      <c r="C773" s="233"/>
      <c r="D773" s="234" t="s">
        <v>218</v>
      </c>
      <c r="E773" s="235" t="s">
        <v>19</v>
      </c>
      <c r="F773" s="236" t="s">
        <v>1026</v>
      </c>
      <c r="G773" s="233"/>
      <c r="H773" s="237">
        <v>69.5</v>
      </c>
      <c r="I773" s="238"/>
      <c r="J773" s="233"/>
      <c r="K773" s="233"/>
      <c r="L773" s="239"/>
      <c r="M773" s="240"/>
      <c r="N773" s="241"/>
      <c r="O773" s="241"/>
      <c r="P773" s="241"/>
      <c r="Q773" s="241"/>
      <c r="R773" s="241"/>
      <c r="S773" s="241"/>
      <c r="T773" s="242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T773" s="243" t="s">
        <v>218</v>
      </c>
      <c r="AU773" s="243" t="s">
        <v>82</v>
      </c>
      <c r="AV773" s="13" t="s">
        <v>82</v>
      </c>
      <c r="AW773" s="13" t="s">
        <v>35</v>
      </c>
      <c r="AX773" s="13" t="s">
        <v>73</v>
      </c>
      <c r="AY773" s="243" t="s">
        <v>198</v>
      </c>
    </row>
    <row r="774" s="13" customFormat="1">
      <c r="A774" s="13"/>
      <c r="B774" s="232"/>
      <c r="C774" s="233"/>
      <c r="D774" s="234" t="s">
        <v>218</v>
      </c>
      <c r="E774" s="235" t="s">
        <v>19</v>
      </c>
      <c r="F774" s="236" t="s">
        <v>1027</v>
      </c>
      <c r="G774" s="233"/>
      <c r="H774" s="237">
        <v>67.469999999999999</v>
      </c>
      <c r="I774" s="238"/>
      <c r="J774" s="233"/>
      <c r="K774" s="233"/>
      <c r="L774" s="239"/>
      <c r="M774" s="240"/>
      <c r="N774" s="241"/>
      <c r="O774" s="241"/>
      <c r="P774" s="241"/>
      <c r="Q774" s="241"/>
      <c r="R774" s="241"/>
      <c r="S774" s="241"/>
      <c r="T774" s="242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T774" s="243" t="s">
        <v>218</v>
      </c>
      <c r="AU774" s="243" t="s">
        <v>82</v>
      </c>
      <c r="AV774" s="13" t="s">
        <v>82</v>
      </c>
      <c r="AW774" s="13" t="s">
        <v>35</v>
      </c>
      <c r="AX774" s="13" t="s">
        <v>73</v>
      </c>
      <c r="AY774" s="243" t="s">
        <v>198</v>
      </c>
    </row>
    <row r="775" s="13" customFormat="1">
      <c r="A775" s="13"/>
      <c r="B775" s="232"/>
      <c r="C775" s="233"/>
      <c r="D775" s="234" t="s">
        <v>218</v>
      </c>
      <c r="E775" s="235" t="s">
        <v>19</v>
      </c>
      <c r="F775" s="236" t="s">
        <v>1028</v>
      </c>
      <c r="G775" s="233"/>
      <c r="H775" s="237">
        <v>19.350000000000001</v>
      </c>
      <c r="I775" s="238"/>
      <c r="J775" s="233"/>
      <c r="K775" s="233"/>
      <c r="L775" s="239"/>
      <c r="M775" s="240"/>
      <c r="N775" s="241"/>
      <c r="O775" s="241"/>
      <c r="P775" s="241"/>
      <c r="Q775" s="241"/>
      <c r="R775" s="241"/>
      <c r="S775" s="241"/>
      <c r="T775" s="242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T775" s="243" t="s">
        <v>218</v>
      </c>
      <c r="AU775" s="243" t="s">
        <v>82</v>
      </c>
      <c r="AV775" s="13" t="s">
        <v>82</v>
      </c>
      <c r="AW775" s="13" t="s">
        <v>35</v>
      </c>
      <c r="AX775" s="13" t="s">
        <v>73</v>
      </c>
      <c r="AY775" s="243" t="s">
        <v>198</v>
      </c>
    </row>
    <row r="776" s="13" customFormat="1">
      <c r="A776" s="13"/>
      <c r="B776" s="232"/>
      <c r="C776" s="233"/>
      <c r="D776" s="234" t="s">
        <v>218</v>
      </c>
      <c r="E776" s="235" t="s">
        <v>19</v>
      </c>
      <c r="F776" s="236" t="s">
        <v>1029</v>
      </c>
      <c r="G776" s="233"/>
      <c r="H776" s="237">
        <v>68.75</v>
      </c>
      <c r="I776" s="238"/>
      <c r="J776" s="233"/>
      <c r="K776" s="233"/>
      <c r="L776" s="239"/>
      <c r="M776" s="240"/>
      <c r="N776" s="241"/>
      <c r="O776" s="241"/>
      <c r="P776" s="241"/>
      <c r="Q776" s="241"/>
      <c r="R776" s="241"/>
      <c r="S776" s="241"/>
      <c r="T776" s="242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T776" s="243" t="s">
        <v>218</v>
      </c>
      <c r="AU776" s="243" t="s">
        <v>82</v>
      </c>
      <c r="AV776" s="13" t="s">
        <v>82</v>
      </c>
      <c r="AW776" s="13" t="s">
        <v>35</v>
      </c>
      <c r="AX776" s="13" t="s">
        <v>73</v>
      </c>
      <c r="AY776" s="243" t="s">
        <v>198</v>
      </c>
    </row>
    <row r="777" s="13" customFormat="1">
      <c r="A777" s="13"/>
      <c r="B777" s="232"/>
      <c r="C777" s="233"/>
      <c r="D777" s="234" t="s">
        <v>218</v>
      </c>
      <c r="E777" s="235" t="s">
        <v>19</v>
      </c>
      <c r="F777" s="236" t="s">
        <v>1030</v>
      </c>
      <c r="G777" s="233"/>
      <c r="H777" s="237">
        <v>20.210000000000001</v>
      </c>
      <c r="I777" s="238"/>
      <c r="J777" s="233"/>
      <c r="K777" s="233"/>
      <c r="L777" s="239"/>
      <c r="M777" s="240"/>
      <c r="N777" s="241"/>
      <c r="O777" s="241"/>
      <c r="P777" s="241"/>
      <c r="Q777" s="241"/>
      <c r="R777" s="241"/>
      <c r="S777" s="241"/>
      <c r="T777" s="242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T777" s="243" t="s">
        <v>218</v>
      </c>
      <c r="AU777" s="243" t="s">
        <v>82</v>
      </c>
      <c r="AV777" s="13" t="s">
        <v>82</v>
      </c>
      <c r="AW777" s="13" t="s">
        <v>35</v>
      </c>
      <c r="AX777" s="13" t="s">
        <v>73</v>
      </c>
      <c r="AY777" s="243" t="s">
        <v>198</v>
      </c>
    </row>
    <row r="778" s="14" customFormat="1">
      <c r="A778" s="14"/>
      <c r="B778" s="244"/>
      <c r="C778" s="245"/>
      <c r="D778" s="234" t="s">
        <v>218</v>
      </c>
      <c r="E778" s="246" t="s">
        <v>19</v>
      </c>
      <c r="F778" s="247" t="s">
        <v>233</v>
      </c>
      <c r="G778" s="245"/>
      <c r="H778" s="248">
        <v>490.56</v>
      </c>
      <c r="I778" s="249"/>
      <c r="J778" s="245"/>
      <c r="K778" s="245"/>
      <c r="L778" s="250"/>
      <c r="M778" s="251"/>
      <c r="N778" s="252"/>
      <c r="O778" s="252"/>
      <c r="P778" s="252"/>
      <c r="Q778" s="252"/>
      <c r="R778" s="252"/>
      <c r="S778" s="252"/>
      <c r="T778" s="253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T778" s="254" t="s">
        <v>218</v>
      </c>
      <c r="AU778" s="254" t="s">
        <v>82</v>
      </c>
      <c r="AV778" s="14" t="s">
        <v>205</v>
      </c>
      <c r="AW778" s="14" t="s">
        <v>35</v>
      </c>
      <c r="AX778" s="14" t="s">
        <v>80</v>
      </c>
      <c r="AY778" s="254" t="s">
        <v>198</v>
      </c>
    </row>
    <row r="779" s="13" customFormat="1">
      <c r="A779" s="13"/>
      <c r="B779" s="232"/>
      <c r="C779" s="233"/>
      <c r="D779" s="234" t="s">
        <v>218</v>
      </c>
      <c r="E779" s="233"/>
      <c r="F779" s="236" t="s">
        <v>1036</v>
      </c>
      <c r="G779" s="233"/>
      <c r="H779" s="237">
        <v>981.12</v>
      </c>
      <c r="I779" s="238"/>
      <c r="J779" s="233"/>
      <c r="K779" s="233"/>
      <c r="L779" s="239"/>
      <c r="M779" s="240"/>
      <c r="N779" s="241"/>
      <c r="O779" s="241"/>
      <c r="P779" s="241"/>
      <c r="Q779" s="241"/>
      <c r="R779" s="241"/>
      <c r="S779" s="241"/>
      <c r="T779" s="242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T779" s="243" t="s">
        <v>218</v>
      </c>
      <c r="AU779" s="243" t="s">
        <v>82</v>
      </c>
      <c r="AV779" s="13" t="s">
        <v>82</v>
      </c>
      <c r="AW779" s="13" t="s">
        <v>4</v>
      </c>
      <c r="AX779" s="13" t="s">
        <v>80</v>
      </c>
      <c r="AY779" s="243" t="s">
        <v>198</v>
      </c>
    </row>
    <row r="780" s="2" customFormat="1" ht="24.15" customHeight="1">
      <c r="A780" s="40"/>
      <c r="B780" s="41"/>
      <c r="C780" s="214" t="s">
        <v>1037</v>
      </c>
      <c r="D780" s="214" t="s">
        <v>200</v>
      </c>
      <c r="E780" s="215" t="s">
        <v>1038</v>
      </c>
      <c r="F780" s="216" t="s">
        <v>1039</v>
      </c>
      <c r="G780" s="217" t="s">
        <v>203</v>
      </c>
      <c r="H780" s="218">
        <v>490.56</v>
      </c>
      <c r="I780" s="219"/>
      <c r="J780" s="220">
        <f>ROUND(I780*H780,2)</f>
        <v>0</v>
      </c>
      <c r="K780" s="216" t="s">
        <v>204</v>
      </c>
      <c r="L780" s="46"/>
      <c r="M780" s="221" t="s">
        <v>19</v>
      </c>
      <c r="N780" s="222" t="s">
        <v>44</v>
      </c>
      <c r="O780" s="86"/>
      <c r="P780" s="223">
        <f>O780*H780</f>
        <v>0</v>
      </c>
      <c r="Q780" s="223">
        <v>0.00013200000000000001</v>
      </c>
      <c r="R780" s="223">
        <f>Q780*H780</f>
        <v>0.064753920000000006</v>
      </c>
      <c r="S780" s="223">
        <v>0</v>
      </c>
      <c r="T780" s="224">
        <f>S780*H780</f>
        <v>0</v>
      </c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R780" s="225" t="s">
        <v>205</v>
      </c>
      <c r="AT780" s="225" t="s">
        <v>200</v>
      </c>
      <c r="AU780" s="225" t="s">
        <v>82</v>
      </c>
      <c r="AY780" s="19" t="s">
        <v>198</v>
      </c>
      <c r="BE780" s="226">
        <f>IF(N780="základní",J780,0)</f>
        <v>0</v>
      </c>
      <c r="BF780" s="226">
        <f>IF(N780="snížená",J780,0)</f>
        <v>0</v>
      </c>
      <c r="BG780" s="226">
        <f>IF(N780="zákl. přenesená",J780,0)</f>
        <v>0</v>
      </c>
      <c r="BH780" s="226">
        <f>IF(N780="sníž. přenesená",J780,0)</f>
        <v>0</v>
      </c>
      <c r="BI780" s="226">
        <f>IF(N780="nulová",J780,0)</f>
        <v>0</v>
      </c>
      <c r="BJ780" s="19" t="s">
        <v>80</v>
      </c>
      <c r="BK780" s="226">
        <f>ROUND(I780*H780,2)</f>
        <v>0</v>
      </c>
      <c r="BL780" s="19" t="s">
        <v>205</v>
      </c>
      <c r="BM780" s="225" t="s">
        <v>1040</v>
      </c>
    </row>
    <row r="781" s="2" customFormat="1">
      <c r="A781" s="40"/>
      <c r="B781" s="41"/>
      <c r="C781" s="42"/>
      <c r="D781" s="227" t="s">
        <v>207</v>
      </c>
      <c r="E781" s="42"/>
      <c r="F781" s="228" t="s">
        <v>1041</v>
      </c>
      <c r="G781" s="42"/>
      <c r="H781" s="42"/>
      <c r="I781" s="229"/>
      <c r="J781" s="42"/>
      <c r="K781" s="42"/>
      <c r="L781" s="46"/>
      <c r="M781" s="230"/>
      <c r="N781" s="231"/>
      <c r="O781" s="86"/>
      <c r="P781" s="86"/>
      <c r="Q781" s="86"/>
      <c r="R781" s="86"/>
      <c r="S781" s="86"/>
      <c r="T781" s="87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T781" s="19" t="s">
        <v>207</v>
      </c>
      <c r="AU781" s="19" t="s">
        <v>82</v>
      </c>
    </row>
    <row r="782" s="13" customFormat="1">
      <c r="A782" s="13"/>
      <c r="B782" s="232"/>
      <c r="C782" s="233"/>
      <c r="D782" s="234" t="s">
        <v>218</v>
      </c>
      <c r="E782" s="235" t="s">
        <v>19</v>
      </c>
      <c r="F782" s="236" t="s">
        <v>1021</v>
      </c>
      <c r="G782" s="233"/>
      <c r="H782" s="237">
        <v>69.5</v>
      </c>
      <c r="I782" s="238"/>
      <c r="J782" s="233"/>
      <c r="K782" s="233"/>
      <c r="L782" s="239"/>
      <c r="M782" s="240"/>
      <c r="N782" s="241"/>
      <c r="O782" s="241"/>
      <c r="P782" s="241"/>
      <c r="Q782" s="241"/>
      <c r="R782" s="241"/>
      <c r="S782" s="241"/>
      <c r="T782" s="242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T782" s="243" t="s">
        <v>218</v>
      </c>
      <c r="AU782" s="243" t="s">
        <v>82</v>
      </c>
      <c r="AV782" s="13" t="s">
        <v>82</v>
      </c>
      <c r="AW782" s="13" t="s">
        <v>35</v>
      </c>
      <c r="AX782" s="13" t="s">
        <v>73</v>
      </c>
      <c r="AY782" s="243" t="s">
        <v>198</v>
      </c>
    </row>
    <row r="783" s="13" customFormat="1">
      <c r="A783" s="13"/>
      <c r="B783" s="232"/>
      <c r="C783" s="233"/>
      <c r="D783" s="234" t="s">
        <v>218</v>
      </c>
      <c r="E783" s="235" t="s">
        <v>19</v>
      </c>
      <c r="F783" s="236" t="s">
        <v>1022</v>
      </c>
      <c r="G783" s="233"/>
      <c r="H783" s="237">
        <v>67.469999999999999</v>
      </c>
      <c r="I783" s="238"/>
      <c r="J783" s="233"/>
      <c r="K783" s="233"/>
      <c r="L783" s="239"/>
      <c r="M783" s="240"/>
      <c r="N783" s="241"/>
      <c r="O783" s="241"/>
      <c r="P783" s="241"/>
      <c r="Q783" s="241"/>
      <c r="R783" s="241"/>
      <c r="S783" s="241"/>
      <c r="T783" s="242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T783" s="243" t="s">
        <v>218</v>
      </c>
      <c r="AU783" s="243" t="s">
        <v>82</v>
      </c>
      <c r="AV783" s="13" t="s">
        <v>82</v>
      </c>
      <c r="AW783" s="13" t="s">
        <v>35</v>
      </c>
      <c r="AX783" s="13" t="s">
        <v>73</v>
      </c>
      <c r="AY783" s="243" t="s">
        <v>198</v>
      </c>
    </row>
    <row r="784" s="13" customFormat="1">
      <c r="A784" s="13"/>
      <c r="B784" s="232"/>
      <c r="C784" s="233"/>
      <c r="D784" s="234" t="s">
        <v>218</v>
      </c>
      <c r="E784" s="235" t="s">
        <v>19</v>
      </c>
      <c r="F784" s="236" t="s">
        <v>1023</v>
      </c>
      <c r="G784" s="233"/>
      <c r="H784" s="237">
        <v>19.350000000000001</v>
      </c>
      <c r="I784" s="238"/>
      <c r="J784" s="233"/>
      <c r="K784" s="233"/>
      <c r="L784" s="239"/>
      <c r="M784" s="240"/>
      <c r="N784" s="241"/>
      <c r="O784" s="241"/>
      <c r="P784" s="241"/>
      <c r="Q784" s="241"/>
      <c r="R784" s="241"/>
      <c r="S784" s="241"/>
      <c r="T784" s="242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T784" s="243" t="s">
        <v>218</v>
      </c>
      <c r="AU784" s="243" t="s">
        <v>82</v>
      </c>
      <c r="AV784" s="13" t="s">
        <v>82</v>
      </c>
      <c r="AW784" s="13" t="s">
        <v>35</v>
      </c>
      <c r="AX784" s="13" t="s">
        <v>73</v>
      </c>
      <c r="AY784" s="243" t="s">
        <v>198</v>
      </c>
    </row>
    <row r="785" s="13" customFormat="1">
      <c r="A785" s="13"/>
      <c r="B785" s="232"/>
      <c r="C785" s="233"/>
      <c r="D785" s="234" t="s">
        <v>218</v>
      </c>
      <c r="E785" s="235" t="s">
        <v>19</v>
      </c>
      <c r="F785" s="236" t="s">
        <v>1024</v>
      </c>
      <c r="G785" s="233"/>
      <c r="H785" s="237">
        <v>68.75</v>
      </c>
      <c r="I785" s="238"/>
      <c r="J785" s="233"/>
      <c r="K785" s="233"/>
      <c r="L785" s="239"/>
      <c r="M785" s="240"/>
      <c r="N785" s="241"/>
      <c r="O785" s="241"/>
      <c r="P785" s="241"/>
      <c r="Q785" s="241"/>
      <c r="R785" s="241"/>
      <c r="S785" s="241"/>
      <c r="T785" s="242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T785" s="243" t="s">
        <v>218</v>
      </c>
      <c r="AU785" s="243" t="s">
        <v>82</v>
      </c>
      <c r="AV785" s="13" t="s">
        <v>82</v>
      </c>
      <c r="AW785" s="13" t="s">
        <v>35</v>
      </c>
      <c r="AX785" s="13" t="s">
        <v>73</v>
      </c>
      <c r="AY785" s="243" t="s">
        <v>198</v>
      </c>
    </row>
    <row r="786" s="13" customFormat="1">
      <c r="A786" s="13"/>
      <c r="B786" s="232"/>
      <c r="C786" s="233"/>
      <c r="D786" s="234" t="s">
        <v>218</v>
      </c>
      <c r="E786" s="235" t="s">
        <v>19</v>
      </c>
      <c r="F786" s="236" t="s">
        <v>1025</v>
      </c>
      <c r="G786" s="233"/>
      <c r="H786" s="237">
        <v>20.210000000000001</v>
      </c>
      <c r="I786" s="238"/>
      <c r="J786" s="233"/>
      <c r="K786" s="233"/>
      <c r="L786" s="239"/>
      <c r="M786" s="240"/>
      <c r="N786" s="241"/>
      <c r="O786" s="241"/>
      <c r="P786" s="241"/>
      <c r="Q786" s="241"/>
      <c r="R786" s="241"/>
      <c r="S786" s="241"/>
      <c r="T786" s="242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T786" s="243" t="s">
        <v>218</v>
      </c>
      <c r="AU786" s="243" t="s">
        <v>82</v>
      </c>
      <c r="AV786" s="13" t="s">
        <v>82</v>
      </c>
      <c r="AW786" s="13" t="s">
        <v>35</v>
      </c>
      <c r="AX786" s="13" t="s">
        <v>73</v>
      </c>
      <c r="AY786" s="243" t="s">
        <v>198</v>
      </c>
    </row>
    <row r="787" s="13" customFormat="1">
      <c r="A787" s="13"/>
      <c r="B787" s="232"/>
      <c r="C787" s="233"/>
      <c r="D787" s="234" t="s">
        <v>218</v>
      </c>
      <c r="E787" s="235" t="s">
        <v>19</v>
      </c>
      <c r="F787" s="236" t="s">
        <v>1026</v>
      </c>
      <c r="G787" s="233"/>
      <c r="H787" s="237">
        <v>69.5</v>
      </c>
      <c r="I787" s="238"/>
      <c r="J787" s="233"/>
      <c r="K787" s="233"/>
      <c r="L787" s="239"/>
      <c r="M787" s="240"/>
      <c r="N787" s="241"/>
      <c r="O787" s="241"/>
      <c r="P787" s="241"/>
      <c r="Q787" s="241"/>
      <c r="R787" s="241"/>
      <c r="S787" s="241"/>
      <c r="T787" s="242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T787" s="243" t="s">
        <v>218</v>
      </c>
      <c r="AU787" s="243" t="s">
        <v>82</v>
      </c>
      <c r="AV787" s="13" t="s">
        <v>82</v>
      </c>
      <c r="AW787" s="13" t="s">
        <v>35</v>
      </c>
      <c r="AX787" s="13" t="s">
        <v>73</v>
      </c>
      <c r="AY787" s="243" t="s">
        <v>198</v>
      </c>
    </row>
    <row r="788" s="13" customFormat="1">
      <c r="A788" s="13"/>
      <c r="B788" s="232"/>
      <c r="C788" s="233"/>
      <c r="D788" s="234" t="s">
        <v>218</v>
      </c>
      <c r="E788" s="235" t="s">
        <v>19</v>
      </c>
      <c r="F788" s="236" t="s">
        <v>1027</v>
      </c>
      <c r="G788" s="233"/>
      <c r="H788" s="237">
        <v>67.469999999999999</v>
      </c>
      <c r="I788" s="238"/>
      <c r="J788" s="233"/>
      <c r="K788" s="233"/>
      <c r="L788" s="239"/>
      <c r="M788" s="240"/>
      <c r="N788" s="241"/>
      <c r="O788" s="241"/>
      <c r="P788" s="241"/>
      <c r="Q788" s="241"/>
      <c r="R788" s="241"/>
      <c r="S788" s="241"/>
      <c r="T788" s="242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T788" s="243" t="s">
        <v>218</v>
      </c>
      <c r="AU788" s="243" t="s">
        <v>82</v>
      </c>
      <c r="AV788" s="13" t="s">
        <v>82</v>
      </c>
      <c r="AW788" s="13" t="s">
        <v>35</v>
      </c>
      <c r="AX788" s="13" t="s">
        <v>73</v>
      </c>
      <c r="AY788" s="243" t="s">
        <v>198</v>
      </c>
    </row>
    <row r="789" s="13" customFormat="1">
      <c r="A789" s="13"/>
      <c r="B789" s="232"/>
      <c r="C789" s="233"/>
      <c r="D789" s="234" t="s">
        <v>218</v>
      </c>
      <c r="E789" s="235" t="s">
        <v>19</v>
      </c>
      <c r="F789" s="236" t="s">
        <v>1028</v>
      </c>
      <c r="G789" s="233"/>
      <c r="H789" s="237">
        <v>19.350000000000001</v>
      </c>
      <c r="I789" s="238"/>
      <c r="J789" s="233"/>
      <c r="K789" s="233"/>
      <c r="L789" s="239"/>
      <c r="M789" s="240"/>
      <c r="N789" s="241"/>
      <c r="O789" s="241"/>
      <c r="P789" s="241"/>
      <c r="Q789" s="241"/>
      <c r="R789" s="241"/>
      <c r="S789" s="241"/>
      <c r="T789" s="242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T789" s="243" t="s">
        <v>218</v>
      </c>
      <c r="AU789" s="243" t="s">
        <v>82</v>
      </c>
      <c r="AV789" s="13" t="s">
        <v>82</v>
      </c>
      <c r="AW789" s="13" t="s">
        <v>35</v>
      </c>
      <c r="AX789" s="13" t="s">
        <v>73</v>
      </c>
      <c r="AY789" s="243" t="s">
        <v>198</v>
      </c>
    </row>
    <row r="790" s="13" customFormat="1">
      <c r="A790" s="13"/>
      <c r="B790" s="232"/>
      <c r="C790" s="233"/>
      <c r="D790" s="234" t="s">
        <v>218</v>
      </c>
      <c r="E790" s="235" t="s">
        <v>19</v>
      </c>
      <c r="F790" s="236" t="s">
        <v>1029</v>
      </c>
      <c r="G790" s="233"/>
      <c r="H790" s="237">
        <v>68.75</v>
      </c>
      <c r="I790" s="238"/>
      <c r="J790" s="233"/>
      <c r="K790" s="233"/>
      <c r="L790" s="239"/>
      <c r="M790" s="240"/>
      <c r="N790" s="241"/>
      <c r="O790" s="241"/>
      <c r="P790" s="241"/>
      <c r="Q790" s="241"/>
      <c r="R790" s="241"/>
      <c r="S790" s="241"/>
      <c r="T790" s="242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T790" s="243" t="s">
        <v>218</v>
      </c>
      <c r="AU790" s="243" t="s">
        <v>82</v>
      </c>
      <c r="AV790" s="13" t="s">
        <v>82</v>
      </c>
      <c r="AW790" s="13" t="s">
        <v>35</v>
      </c>
      <c r="AX790" s="13" t="s">
        <v>73</v>
      </c>
      <c r="AY790" s="243" t="s">
        <v>198</v>
      </c>
    </row>
    <row r="791" s="13" customFormat="1">
      <c r="A791" s="13"/>
      <c r="B791" s="232"/>
      <c r="C791" s="233"/>
      <c r="D791" s="234" t="s">
        <v>218</v>
      </c>
      <c r="E791" s="235" t="s">
        <v>19</v>
      </c>
      <c r="F791" s="236" t="s">
        <v>1030</v>
      </c>
      <c r="G791" s="233"/>
      <c r="H791" s="237">
        <v>20.210000000000001</v>
      </c>
      <c r="I791" s="238"/>
      <c r="J791" s="233"/>
      <c r="K791" s="233"/>
      <c r="L791" s="239"/>
      <c r="M791" s="240"/>
      <c r="N791" s="241"/>
      <c r="O791" s="241"/>
      <c r="P791" s="241"/>
      <c r="Q791" s="241"/>
      <c r="R791" s="241"/>
      <c r="S791" s="241"/>
      <c r="T791" s="242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T791" s="243" t="s">
        <v>218</v>
      </c>
      <c r="AU791" s="243" t="s">
        <v>82</v>
      </c>
      <c r="AV791" s="13" t="s">
        <v>82</v>
      </c>
      <c r="AW791" s="13" t="s">
        <v>35</v>
      </c>
      <c r="AX791" s="13" t="s">
        <v>73</v>
      </c>
      <c r="AY791" s="243" t="s">
        <v>198</v>
      </c>
    </row>
    <row r="792" s="14" customFormat="1">
      <c r="A792" s="14"/>
      <c r="B792" s="244"/>
      <c r="C792" s="245"/>
      <c r="D792" s="234" t="s">
        <v>218</v>
      </c>
      <c r="E792" s="246" t="s">
        <v>19</v>
      </c>
      <c r="F792" s="247" t="s">
        <v>233</v>
      </c>
      <c r="G792" s="245"/>
      <c r="H792" s="248">
        <v>490.56</v>
      </c>
      <c r="I792" s="249"/>
      <c r="J792" s="245"/>
      <c r="K792" s="245"/>
      <c r="L792" s="250"/>
      <c r="M792" s="251"/>
      <c r="N792" s="252"/>
      <c r="O792" s="252"/>
      <c r="P792" s="252"/>
      <c r="Q792" s="252"/>
      <c r="R792" s="252"/>
      <c r="S792" s="252"/>
      <c r="T792" s="253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T792" s="254" t="s">
        <v>218</v>
      </c>
      <c r="AU792" s="254" t="s">
        <v>82</v>
      </c>
      <c r="AV792" s="14" t="s">
        <v>205</v>
      </c>
      <c r="AW792" s="14" t="s">
        <v>35</v>
      </c>
      <c r="AX792" s="14" t="s">
        <v>80</v>
      </c>
      <c r="AY792" s="254" t="s">
        <v>198</v>
      </c>
    </row>
    <row r="793" s="2" customFormat="1" ht="37.8" customHeight="1">
      <c r="A793" s="40"/>
      <c r="B793" s="41"/>
      <c r="C793" s="214" t="s">
        <v>1042</v>
      </c>
      <c r="D793" s="214" t="s">
        <v>200</v>
      </c>
      <c r="E793" s="215" t="s">
        <v>1043</v>
      </c>
      <c r="F793" s="216" t="s">
        <v>1044</v>
      </c>
      <c r="G793" s="217" t="s">
        <v>441</v>
      </c>
      <c r="H793" s="218">
        <v>4</v>
      </c>
      <c r="I793" s="219"/>
      <c r="J793" s="220">
        <f>ROUND(I793*H793,2)</f>
        <v>0</v>
      </c>
      <c r="K793" s="216" t="s">
        <v>204</v>
      </c>
      <c r="L793" s="46"/>
      <c r="M793" s="221" t="s">
        <v>19</v>
      </c>
      <c r="N793" s="222" t="s">
        <v>44</v>
      </c>
      <c r="O793" s="86"/>
      <c r="P793" s="223">
        <f>O793*H793</f>
        <v>0</v>
      </c>
      <c r="Q793" s="223">
        <v>0.017770000000000001</v>
      </c>
      <c r="R793" s="223">
        <f>Q793*H793</f>
        <v>0.071080000000000004</v>
      </c>
      <c r="S793" s="223">
        <v>0</v>
      </c>
      <c r="T793" s="224">
        <f>S793*H793</f>
        <v>0</v>
      </c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R793" s="225" t="s">
        <v>205</v>
      </c>
      <c r="AT793" s="225" t="s">
        <v>200</v>
      </c>
      <c r="AU793" s="225" t="s">
        <v>82</v>
      </c>
      <c r="AY793" s="19" t="s">
        <v>198</v>
      </c>
      <c r="BE793" s="226">
        <f>IF(N793="základní",J793,0)</f>
        <v>0</v>
      </c>
      <c r="BF793" s="226">
        <f>IF(N793="snížená",J793,0)</f>
        <v>0</v>
      </c>
      <c r="BG793" s="226">
        <f>IF(N793="zákl. přenesená",J793,0)</f>
        <v>0</v>
      </c>
      <c r="BH793" s="226">
        <f>IF(N793="sníž. přenesená",J793,0)</f>
        <v>0</v>
      </c>
      <c r="BI793" s="226">
        <f>IF(N793="nulová",J793,0)</f>
        <v>0</v>
      </c>
      <c r="BJ793" s="19" t="s">
        <v>80</v>
      </c>
      <c r="BK793" s="226">
        <f>ROUND(I793*H793,2)</f>
        <v>0</v>
      </c>
      <c r="BL793" s="19" t="s">
        <v>205</v>
      </c>
      <c r="BM793" s="225" t="s">
        <v>1045</v>
      </c>
    </row>
    <row r="794" s="2" customFormat="1">
      <c r="A794" s="40"/>
      <c r="B794" s="41"/>
      <c r="C794" s="42"/>
      <c r="D794" s="227" t="s">
        <v>207</v>
      </c>
      <c r="E794" s="42"/>
      <c r="F794" s="228" t="s">
        <v>1046</v>
      </c>
      <c r="G794" s="42"/>
      <c r="H794" s="42"/>
      <c r="I794" s="229"/>
      <c r="J794" s="42"/>
      <c r="K794" s="42"/>
      <c r="L794" s="46"/>
      <c r="M794" s="230"/>
      <c r="N794" s="231"/>
      <c r="O794" s="86"/>
      <c r="P794" s="86"/>
      <c r="Q794" s="86"/>
      <c r="R794" s="86"/>
      <c r="S794" s="86"/>
      <c r="T794" s="87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T794" s="19" t="s">
        <v>207</v>
      </c>
      <c r="AU794" s="19" t="s">
        <v>82</v>
      </c>
    </row>
    <row r="795" s="13" customFormat="1">
      <c r="A795" s="13"/>
      <c r="B795" s="232"/>
      <c r="C795" s="233"/>
      <c r="D795" s="234" t="s">
        <v>218</v>
      </c>
      <c r="E795" s="235" t="s">
        <v>19</v>
      </c>
      <c r="F795" s="236" t="s">
        <v>1047</v>
      </c>
      <c r="G795" s="233"/>
      <c r="H795" s="237">
        <v>4</v>
      </c>
      <c r="I795" s="238"/>
      <c r="J795" s="233"/>
      <c r="K795" s="233"/>
      <c r="L795" s="239"/>
      <c r="M795" s="240"/>
      <c r="N795" s="241"/>
      <c r="O795" s="241"/>
      <c r="P795" s="241"/>
      <c r="Q795" s="241"/>
      <c r="R795" s="241"/>
      <c r="S795" s="241"/>
      <c r="T795" s="242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T795" s="243" t="s">
        <v>218</v>
      </c>
      <c r="AU795" s="243" t="s">
        <v>82</v>
      </c>
      <c r="AV795" s="13" t="s">
        <v>82</v>
      </c>
      <c r="AW795" s="13" t="s">
        <v>35</v>
      </c>
      <c r="AX795" s="13" t="s">
        <v>80</v>
      </c>
      <c r="AY795" s="243" t="s">
        <v>198</v>
      </c>
    </row>
    <row r="796" s="2" customFormat="1" ht="24.15" customHeight="1">
      <c r="A796" s="40"/>
      <c r="B796" s="41"/>
      <c r="C796" s="255" t="s">
        <v>1048</v>
      </c>
      <c r="D796" s="255" t="s">
        <v>243</v>
      </c>
      <c r="E796" s="256" t="s">
        <v>1049</v>
      </c>
      <c r="F796" s="257" t="s">
        <v>1050</v>
      </c>
      <c r="G796" s="258" t="s">
        <v>441</v>
      </c>
      <c r="H796" s="259">
        <v>4</v>
      </c>
      <c r="I796" s="260"/>
      <c r="J796" s="261">
        <f>ROUND(I796*H796,2)</f>
        <v>0</v>
      </c>
      <c r="K796" s="257" t="s">
        <v>204</v>
      </c>
      <c r="L796" s="262"/>
      <c r="M796" s="263" t="s">
        <v>19</v>
      </c>
      <c r="N796" s="264" t="s">
        <v>44</v>
      </c>
      <c r="O796" s="86"/>
      <c r="P796" s="223">
        <f>O796*H796</f>
        <v>0</v>
      </c>
      <c r="Q796" s="223">
        <v>0.018339999999999999</v>
      </c>
      <c r="R796" s="223">
        <f>Q796*H796</f>
        <v>0.073359999999999995</v>
      </c>
      <c r="S796" s="223">
        <v>0</v>
      </c>
      <c r="T796" s="224">
        <f>S796*H796</f>
        <v>0</v>
      </c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R796" s="225" t="s">
        <v>247</v>
      </c>
      <c r="AT796" s="225" t="s">
        <v>243</v>
      </c>
      <c r="AU796" s="225" t="s">
        <v>82</v>
      </c>
      <c r="AY796" s="19" t="s">
        <v>198</v>
      </c>
      <c r="BE796" s="226">
        <f>IF(N796="základní",J796,0)</f>
        <v>0</v>
      </c>
      <c r="BF796" s="226">
        <f>IF(N796="snížená",J796,0)</f>
        <v>0</v>
      </c>
      <c r="BG796" s="226">
        <f>IF(N796="zákl. přenesená",J796,0)</f>
        <v>0</v>
      </c>
      <c r="BH796" s="226">
        <f>IF(N796="sníž. přenesená",J796,0)</f>
        <v>0</v>
      </c>
      <c r="BI796" s="226">
        <f>IF(N796="nulová",J796,0)</f>
        <v>0</v>
      </c>
      <c r="BJ796" s="19" t="s">
        <v>80</v>
      </c>
      <c r="BK796" s="226">
        <f>ROUND(I796*H796,2)</f>
        <v>0</v>
      </c>
      <c r="BL796" s="19" t="s">
        <v>205</v>
      </c>
      <c r="BM796" s="225" t="s">
        <v>1051</v>
      </c>
    </row>
    <row r="797" s="13" customFormat="1">
      <c r="A797" s="13"/>
      <c r="B797" s="232"/>
      <c r="C797" s="233"/>
      <c r="D797" s="234" t="s">
        <v>218</v>
      </c>
      <c r="E797" s="235" t="s">
        <v>19</v>
      </c>
      <c r="F797" s="236" t="s">
        <v>1047</v>
      </c>
      <c r="G797" s="233"/>
      <c r="H797" s="237">
        <v>4</v>
      </c>
      <c r="I797" s="238"/>
      <c r="J797" s="233"/>
      <c r="K797" s="233"/>
      <c r="L797" s="239"/>
      <c r="M797" s="240"/>
      <c r="N797" s="241"/>
      <c r="O797" s="241"/>
      <c r="P797" s="241"/>
      <c r="Q797" s="241"/>
      <c r="R797" s="241"/>
      <c r="S797" s="241"/>
      <c r="T797" s="242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T797" s="243" t="s">
        <v>218</v>
      </c>
      <c r="AU797" s="243" t="s">
        <v>82</v>
      </c>
      <c r="AV797" s="13" t="s">
        <v>82</v>
      </c>
      <c r="AW797" s="13" t="s">
        <v>35</v>
      </c>
      <c r="AX797" s="13" t="s">
        <v>80</v>
      </c>
      <c r="AY797" s="243" t="s">
        <v>198</v>
      </c>
    </row>
    <row r="798" s="2" customFormat="1" ht="37.8" customHeight="1">
      <c r="A798" s="40"/>
      <c r="B798" s="41"/>
      <c r="C798" s="214" t="s">
        <v>1052</v>
      </c>
      <c r="D798" s="214" t="s">
        <v>200</v>
      </c>
      <c r="E798" s="215" t="s">
        <v>1053</v>
      </c>
      <c r="F798" s="216" t="s">
        <v>1054</v>
      </c>
      <c r="G798" s="217" t="s">
        <v>441</v>
      </c>
      <c r="H798" s="218">
        <v>1</v>
      </c>
      <c r="I798" s="219"/>
      <c r="J798" s="220">
        <f>ROUND(I798*H798,2)</f>
        <v>0</v>
      </c>
      <c r="K798" s="216" t="s">
        <v>204</v>
      </c>
      <c r="L798" s="46"/>
      <c r="M798" s="221" t="s">
        <v>19</v>
      </c>
      <c r="N798" s="222" t="s">
        <v>44</v>
      </c>
      <c r="O798" s="86"/>
      <c r="P798" s="223">
        <f>O798*H798</f>
        <v>0</v>
      </c>
      <c r="Q798" s="223">
        <v>0.071459999999999996</v>
      </c>
      <c r="R798" s="223">
        <f>Q798*H798</f>
        <v>0.071459999999999996</v>
      </c>
      <c r="S798" s="223">
        <v>0</v>
      </c>
      <c r="T798" s="224">
        <f>S798*H798</f>
        <v>0</v>
      </c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R798" s="225" t="s">
        <v>205</v>
      </c>
      <c r="AT798" s="225" t="s">
        <v>200</v>
      </c>
      <c r="AU798" s="225" t="s">
        <v>82</v>
      </c>
      <c r="AY798" s="19" t="s">
        <v>198</v>
      </c>
      <c r="BE798" s="226">
        <f>IF(N798="základní",J798,0)</f>
        <v>0</v>
      </c>
      <c r="BF798" s="226">
        <f>IF(N798="snížená",J798,0)</f>
        <v>0</v>
      </c>
      <c r="BG798" s="226">
        <f>IF(N798="zákl. přenesená",J798,0)</f>
        <v>0</v>
      </c>
      <c r="BH798" s="226">
        <f>IF(N798="sníž. přenesená",J798,0)</f>
        <v>0</v>
      </c>
      <c r="BI798" s="226">
        <f>IF(N798="nulová",J798,0)</f>
        <v>0</v>
      </c>
      <c r="BJ798" s="19" t="s">
        <v>80</v>
      </c>
      <c r="BK798" s="226">
        <f>ROUND(I798*H798,2)</f>
        <v>0</v>
      </c>
      <c r="BL798" s="19" t="s">
        <v>205</v>
      </c>
      <c r="BM798" s="225" t="s">
        <v>1055</v>
      </c>
    </row>
    <row r="799" s="2" customFormat="1">
      <c r="A799" s="40"/>
      <c r="B799" s="41"/>
      <c r="C799" s="42"/>
      <c r="D799" s="227" t="s">
        <v>207</v>
      </c>
      <c r="E799" s="42"/>
      <c r="F799" s="228" t="s">
        <v>1056</v>
      </c>
      <c r="G799" s="42"/>
      <c r="H799" s="42"/>
      <c r="I799" s="229"/>
      <c r="J799" s="42"/>
      <c r="K799" s="42"/>
      <c r="L799" s="46"/>
      <c r="M799" s="230"/>
      <c r="N799" s="231"/>
      <c r="O799" s="86"/>
      <c r="P799" s="86"/>
      <c r="Q799" s="86"/>
      <c r="R799" s="86"/>
      <c r="S799" s="86"/>
      <c r="T799" s="87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T799" s="19" t="s">
        <v>207</v>
      </c>
      <c r="AU799" s="19" t="s">
        <v>82</v>
      </c>
    </row>
    <row r="800" s="13" customFormat="1">
      <c r="A800" s="13"/>
      <c r="B800" s="232"/>
      <c r="C800" s="233"/>
      <c r="D800" s="234" t="s">
        <v>218</v>
      </c>
      <c r="E800" s="235" t="s">
        <v>19</v>
      </c>
      <c r="F800" s="236" t="s">
        <v>1057</v>
      </c>
      <c r="G800" s="233"/>
      <c r="H800" s="237">
        <v>1</v>
      </c>
      <c r="I800" s="238"/>
      <c r="J800" s="233"/>
      <c r="K800" s="233"/>
      <c r="L800" s="239"/>
      <c r="M800" s="240"/>
      <c r="N800" s="241"/>
      <c r="O800" s="241"/>
      <c r="P800" s="241"/>
      <c r="Q800" s="241"/>
      <c r="R800" s="241"/>
      <c r="S800" s="241"/>
      <c r="T800" s="242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T800" s="243" t="s">
        <v>218</v>
      </c>
      <c r="AU800" s="243" t="s">
        <v>82</v>
      </c>
      <c r="AV800" s="13" t="s">
        <v>82</v>
      </c>
      <c r="AW800" s="13" t="s">
        <v>35</v>
      </c>
      <c r="AX800" s="13" t="s">
        <v>80</v>
      </c>
      <c r="AY800" s="243" t="s">
        <v>198</v>
      </c>
    </row>
    <row r="801" s="2" customFormat="1" ht="24.15" customHeight="1">
      <c r="A801" s="40"/>
      <c r="B801" s="41"/>
      <c r="C801" s="255" t="s">
        <v>1058</v>
      </c>
      <c r="D801" s="255" t="s">
        <v>243</v>
      </c>
      <c r="E801" s="256" t="s">
        <v>1059</v>
      </c>
      <c r="F801" s="257" t="s">
        <v>1060</v>
      </c>
      <c r="G801" s="258" t="s">
        <v>441</v>
      </c>
      <c r="H801" s="259">
        <v>1</v>
      </c>
      <c r="I801" s="260"/>
      <c r="J801" s="261">
        <f>ROUND(I801*H801,2)</f>
        <v>0</v>
      </c>
      <c r="K801" s="257" t="s">
        <v>19</v>
      </c>
      <c r="L801" s="262"/>
      <c r="M801" s="263" t="s">
        <v>19</v>
      </c>
      <c r="N801" s="264" t="s">
        <v>44</v>
      </c>
      <c r="O801" s="86"/>
      <c r="P801" s="223">
        <f>O801*H801</f>
        <v>0</v>
      </c>
      <c r="Q801" s="223">
        <v>0.02</v>
      </c>
      <c r="R801" s="223">
        <f>Q801*H801</f>
        <v>0.02</v>
      </c>
      <c r="S801" s="223">
        <v>0</v>
      </c>
      <c r="T801" s="224">
        <f>S801*H801</f>
        <v>0</v>
      </c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R801" s="225" t="s">
        <v>247</v>
      </c>
      <c r="AT801" s="225" t="s">
        <v>243</v>
      </c>
      <c r="AU801" s="225" t="s">
        <v>82</v>
      </c>
      <c r="AY801" s="19" t="s">
        <v>198</v>
      </c>
      <c r="BE801" s="226">
        <f>IF(N801="základní",J801,0)</f>
        <v>0</v>
      </c>
      <c r="BF801" s="226">
        <f>IF(N801="snížená",J801,0)</f>
        <v>0</v>
      </c>
      <c r="BG801" s="226">
        <f>IF(N801="zákl. přenesená",J801,0)</f>
        <v>0</v>
      </c>
      <c r="BH801" s="226">
        <f>IF(N801="sníž. přenesená",J801,0)</f>
        <v>0</v>
      </c>
      <c r="BI801" s="226">
        <f>IF(N801="nulová",J801,0)</f>
        <v>0</v>
      </c>
      <c r="BJ801" s="19" t="s">
        <v>80</v>
      </c>
      <c r="BK801" s="226">
        <f>ROUND(I801*H801,2)</f>
        <v>0</v>
      </c>
      <c r="BL801" s="19" t="s">
        <v>205</v>
      </c>
      <c r="BM801" s="225" t="s">
        <v>1061</v>
      </c>
    </row>
    <row r="802" s="13" customFormat="1">
      <c r="A802" s="13"/>
      <c r="B802" s="232"/>
      <c r="C802" s="233"/>
      <c r="D802" s="234" t="s">
        <v>218</v>
      </c>
      <c r="E802" s="235" t="s">
        <v>19</v>
      </c>
      <c r="F802" s="236" t="s">
        <v>1057</v>
      </c>
      <c r="G802" s="233"/>
      <c r="H802" s="237">
        <v>1</v>
      </c>
      <c r="I802" s="238"/>
      <c r="J802" s="233"/>
      <c r="K802" s="233"/>
      <c r="L802" s="239"/>
      <c r="M802" s="240"/>
      <c r="N802" s="241"/>
      <c r="O802" s="241"/>
      <c r="P802" s="241"/>
      <c r="Q802" s="241"/>
      <c r="R802" s="241"/>
      <c r="S802" s="241"/>
      <c r="T802" s="242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T802" s="243" t="s">
        <v>218</v>
      </c>
      <c r="AU802" s="243" t="s">
        <v>82</v>
      </c>
      <c r="AV802" s="13" t="s">
        <v>82</v>
      </c>
      <c r="AW802" s="13" t="s">
        <v>35</v>
      </c>
      <c r="AX802" s="13" t="s">
        <v>80</v>
      </c>
      <c r="AY802" s="243" t="s">
        <v>198</v>
      </c>
    </row>
    <row r="803" s="2" customFormat="1" ht="37.8" customHeight="1">
      <c r="A803" s="40"/>
      <c r="B803" s="41"/>
      <c r="C803" s="214" t="s">
        <v>1062</v>
      </c>
      <c r="D803" s="214" t="s">
        <v>200</v>
      </c>
      <c r="E803" s="215" t="s">
        <v>1063</v>
      </c>
      <c r="F803" s="216" t="s">
        <v>1064</v>
      </c>
      <c r="G803" s="217" t="s">
        <v>441</v>
      </c>
      <c r="H803" s="218">
        <v>17</v>
      </c>
      <c r="I803" s="219"/>
      <c r="J803" s="220">
        <f>ROUND(I803*H803,2)</f>
        <v>0</v>
      </c>
      <c r="K803" s="216" t="s">
        <v>204</v>
      </c>
      <c r="L803" s="46"/>
      <c r="M803" s="221" t="s">
        <v>19</v>
      </c>
      <c r="N803" s="222" t="s">
        <v>44</v>
      </c>
      <c r="O803" s="86"/>
      <c r="P803" s="223">
        <f>O803*H803</f>
        <v>0</v>
      </c>
      <c r="Q803" s="223">
        <v>0.44170336999999998</v>
      </c>
      <c r="R803" s="223">
        <f>Q803*H803</f>
        <v>7.5089572899999997</v>
      </c>
      <c r="S803" s="223">
        <v>0</v>
      </c>
      <c r="T803" s="224">
        <f>S803*H803</f>
        <v>0</v>
      </c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R803" s="225" t="s">
        <v>205</v>
      </c>
      <c r="AT803" s="225" t="s">
        <v>200</v>
      </c>
      <c r="AU803" s="225" t="s">
        <v>82</v>
      </c>
      <c r="AY803" s="19" t="s">
        <v>198</v>
      </c>
      <c r="BE803" s="226">
        <f>IF(N803="základní",J803,0)</f>
        <v>0</v>
      </c>
      <c r="BF803" s="226">
        <f>IF(N803="snížená",J803,0)</f>
        <v>0</v>
      </c>
      <c r="BG803" s="226">
        <f>IF(N803="zákl. přenesená",J803,0)</f>
        <v>0</v>
      </c>
      <c r="BH803" s="226">
        <f>IF(N803="sníž. přenesená",J803,0)</f>
        <v>0</v>
      </c>
      <c r="BI803" s="226">
        <f>IF(N803="nulová",J803,0)</f>
        <v>0</v>
      </c>
      <c r="BJ803" s="19" t="s">
        <v>80</v>
      </c>
      <c r="BK803" s="226">
        <f>ROUND(I803*H803,2)</f>
        <v>0</v>
      </c>
      <c r="BL803" s="19" t="s">
        <v>205</v>
      </c>
      <c r="BM803" s="225" t="s">
        <v>1065</v>
      </c>
    </row>
    <row r="804" s="2" customFormat="1">
      <c r="A804" s="40"/>
      <c r="B804" s="41"/>
      <c r="C804" s="42"/>
      <c r="D804" s="227" t="s">
        <v>207</v>
      </c>
      <c r="E804" s="42"/>
      <c r="F804" s="228" t="s">
        <v>1066</v>
      </c>
      <c r="G804" s="42"/>
      <c r="H804" s="42"/>
      <c r="I804" s="229"/>
      <c r="J804" s="42"/>
      <c r="K804" s="42"/>
      <c r="L804" s="46"/>
      <c r="M804" s="230"/>
      <c r="N804" s="231"/>
      <c r="O804" s="86"/>
      <c r="P804" s="86"/>
      <c r="Q804" s="86"/>
      <c r="R804" s="86"/>
      <c r="S804" s="86"/>
      <c r="T804" s="87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T804" s="19" t="s">
        <v>207</v>
      </c>
      <c r="AU804" s="19" t="s">
        <v>82</v>
      </c>
    </row>
    <row r="805" s="13" customFormat="1">
      <c r="A805" s="13"/>
      <c r="B805" s="232"/>
      <c r="C805" s="233"/>
      <c r="D805" s="234" t="s">
        <v>218</v>
      </c>
      <c r="E805" s="235" t="s">
        <v>19</v>
      </c>
      <c r="F805" s="236" t="s">
        <v>1067</v>
      </c>
      <c r="G805" s="233"/>
      <c r="H805" s="237">
        <v>11</v>
      </c>
      <c r="I805" s="238"/>
      <c r="J805" s="233"/>
      <c r="K805" s="233"/>
      <c r="L805" s="239"/>
      <c r="M805" s="240"/>
      <c r="N805" s="241"/>
      <c r="O805" s="241"/>
      <c r="P805" s="241"/>
      <c r="Q805" s="241"/>
      <c r="R805" s="241"/>
      <c r="S805" s="241"/>
      <c r="T805" s="242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T805" s="243" t="s">
        <v>218</v>
      </c>
      <c r="AU805" s="243" t="s">
        <v>82</v>
      </c>
      <c r="AV805" s="13" t="s">
        <v>82</v>
      </c>
      <c r="AW805" s="13" t="s">
        <v>35</v>
      </c>
      <c r="AX805" s="13" t="s">
        <v>73</v>
      </c>
      <c r="AY805" s="243" t="s">
        <v>198</v>
      </c>
    </row>
    <row r="806" s="13" customFormat="1">
      <c r="A806" s="13"/>
      <c r="B806" s="232"/>
      <c r="C806" s="233"/>
      <c r="D806" s="234" t="s">
        <v>218</v>
      </c>
      <c r="E806" s="235" t="s">
        <v>19</v>
      </c>
      <c r="F806" s="236" t="s">
        <v>1068</v>
      </c>
      <c r="G806" s="233"/>
      <c r="H806" s="237">
        <v>4</v>
      </c>
      <c r="I806" s="238"/>
      <c r="J806" s="233"/>
      <c r="K806" s="233"/>
      <c r="L806" s="239"/>
      <c r="M806" s="240"/>
      <c r="N806" s="241"/>
      <c r="O806" s="241"/>
      <c r="P806" s="241"/>
      <c r="Q806" s="241"/>
      <c r="R806" s="241"/>
      <c r="S806" s="241"/>
      <c r="T806" s="242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T806" s="243" t="s">
        <v>218</v>
      </c>
      <c r="AU806" s="243" t="s">
        <v>82</v>
      </c>
      <c r="AV806" s="13" t="s">
        <v>82</v>
      </c>
      <c r="AW806" s="13" t="s">
        <v>35</v>
      </c>
      <c r="AX806" s="13" t="s">
        <v>73</v>
      </c>
      <c r="AY806" s="243" t="s">
        <v>198</v>
      </c>
    </row>
    <row r="807" s="13" customFormat="1">
      <c r="A807" s="13"/>
      <c r="B807" s="232"/>
      <c r="C807" s="233"/>
      <c r="D807" s="234" t="s">
        <v>218</v>
      </c>
      <c r="E807" s="235" t="s">
        <v>19</v>
      </c>
      <c r="F807" s="236" t="s">
        <v>1069</v>
      </c>
      <c r="G807" s="233"/>
      <c r="H807" s="237">
        <v>2</v>
      </c>
      <c r="I807" s="238"/>
      <c r="J807" s="233"/>
      <c r="K807" s="233"/>
      <c r="L807" s="239"/>
      <c r="M807" s="240"/>
      <c r="N807" s="241"/>
      <c r="O807" s="241"/>
      <c r="P807" s="241"/>
      <c r="Q807" s="241"/>
      <c r="R807" s="241"/>
      <c r="S807" s="241"/>
      <c r="T807" s="242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T807" s="243" t="s">
        <v>218</v>
      </c>
      <c r="AU807" s="243" t="s">
        <v>82</v>
      </c>
      <c r="AV807" s="13" t="s">
        <v>82</v>
      </c>
      <c r="AW807" s="13" t="s">
        <v>35</v>
      </c>
      <c r="AX807" s="13" t="s">
        <v>73</v>
      </c>
      <c r="AY807" s="243" t="s">
        <v>198</v>
      </c>
    </row>
    <row r="808" s="14" customFormat="1">
      <c r="A808" s="14"/>
      <c r="B808" s="244"/>
      <c r="C808" s="245"/>
      <c r="D808" s="234" t="s">
        <v>218</v>
      </c>
      <c r="E808" s="246" t="s">
        <v>19</v>
      </c>
      <c r="F808" s="247" t="s">
        <v>233</v>
      </c>
      <c r="G808" s="245"/>
      <c r="H808" s="248">
        <v>17</v>
      </c>
      <c r="I808" s="249"/>
      <c r="J808" s="245"/>
      <c r="K808" s="245"/>
      <c r="L808" s="250"/>
      <c r="M808" s="251"/>
      <c r="N808" s="252"/>
      <c r="O808" s="252"/>
      <c r="P808" s="252"/>
      <c r="Q808" s="252"/>
      <c r="R808" s="252"/>
      <c r="S808" s="252"/>
      <c r="T808" s="253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T808" s="254" t="s">
        <v>218</v>
      </c>
      <c r="AU808" s="254" t="s">
        <v>82</v>
      </c>
      <c r="AV808" s="14" t="s">
        <v>205</v>
      </c>
      <c r="AW808" s="14" t="s">
        <v>35</v>
      </c>
      <c r="AX808" s="14" t="s">
        <v>80</v>
      </c>
      <c r="AY808" s="254" t="s">
        <v>198</v>
      </c>
    </row>
    <row r="809" s="2" customFormat="1" ht="37.8" customHeight="1">
      <c r="A809" s="40"/>
      <c r="B809" s="41"/>
      <c r="C809" s="255" t="s">
        <v>1070</v>
      </c>
      <c r="D809" s="255" t="s">
        <v>243</v>
      </c>
      <c r="E809" s="256" t="s">
        <v>1071</v>
      </c>
      <c r="F809" s="257" t="s">
        <v>1072</v>
      </c>
      <c r="G809" s="258" t="s">
        <v>441</v>
      </c>
      <c r="H809" s="259">
        <v>1</v>
      </c>
      <c r="I809" s="260"/>
      <c r="J809" s="261">
        <f>ROUND(I809*H809,2)</f>
        <v>0</v>
      </c>
      <c r="K809" s="257" t="s">
        <v>204</v>
      </c>
      <c r="L809" s="262"/>
      <c r="M809" s="263" t="s">
        <v>19</v>
      </c>
      <c r="N809" s="264" t="s">
        <v>44</v>
      </c>
      <c r="O809" s="86"/>
      <c r="P809" s="223">
        <f>O809*H809</f>
        <v>0</v>
      </c>
      <c r="Q809" s="223">
        <v>0.01553</v>
      </c>
      <c r="R809" s="223">
        <f>Q809*H809</f>
        <v>0.01553</v>
      </c>
      <c r="S809" s="223">
        <v>0</v>
      </c>
      <c r="T809" s="224">
        <f>S809*H809</f>
        <v>0</v>
      </c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R809" s="225" t="s">
        <v>247</v>
      </c>
      <c r="AT809" s="225" t="s">
        <v>243</v>
      </c>
      <c r="AU809" s="225" t="s">
        <v>82</v>
      </c>
      <c r="AY809" s="19" t="s">
        <v>198</v>
      </c>
      <c r="BE809" s="226">
        <f>IF(N809="základní",J809,0)</f>
        <v>0</v>
      </c>
      <c r="BF809" s="226">
        <f>IF(N809="snížená",J809,0)</f>
        <v>0</v>
      </c>
      <c r="BG809" s="226">
        <f>IF(N809="zákl. přenesená",J809,0)</f>
        <v>0</v>
      </c>
      <c r="BH809" s="226">
        <f>IF(N809="sníž. přenesená",J809,0)</f>
        <v>0</v>
      </c>
      <c r="BI809" s="226">
        <f>IF(N809="nulová",J809,0)</f>
        <v>0</v>
      </c>
      <c r="BJ809" s="19" t="s">
        <v>80</v>
      </c>
      <c r="BK809" s="226">
        <f>ROUND(I809*H809,2)</f>
        <v>0</v>
      </c>
      <c r="BL809" s="19" t="s">
        <v>205</v>
      </c>
      <c r="BM809" s="225" t="s">
        <v>1073</v>
      </c>
    </row>
    <row r="810" s="13" customFormat="1">
      <c r="A810" s="13"/>
      <c r="B810" s="232"/>
      <c r="C810" s="233"/>
      <c r="D810" s="234" t="s">
        <v>218</v>
      </c>
      <c r="E810" s="235" t="s">
        <v>19</v>
      </c>
      <c r="F810" s="236" t="s">
        <v>1074</v>
      </c>
      <c r="G810" s="233"/>
      <c r="H810" s="237">
        <v>1</v>
      </c>
      <c r="I810" s="238"/>
      <c r="J810" s="233"/>
      <c r="K810" s="233"/>
      <c r="L810" s="239"/>
      <c r="M810" s="240"/>
      <c r="N810" s="241"/>
      <c r="O810" s="241"/>
      <c r="P810" s="241"/>
      <c r="Q810" s="241"/>
      <c r="R810" s="241"/>
      <c r="S810" s="241"/>
      <c r="T810" s="242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T810" s="243" t="s">
        <v>218</v>
      </c>
      <c r="AU810" s="243" t="s">
        <v>82</v>
      </c>
      <c r="AV810" s="13" t="s">
        <v>82</v>
      </c>
      <c r="AW810" s="13" t="s">
        <v>35</v>
      </c>
      <c r="AX810" s="13" t="s">
        <v>80</v>
      </c>
      <c r="AY810" s="243" t="s">
        <v>198</v>
      </c>
    </row>
    <row r="811" s="2" customFormat="1" ht="37.8" customHeight="1">
      <c r="A811" s="40"/>
      <c r="B811" s="41"/>
      <c r="C811" s="255" t="s">
        <v>1075</v>
      </c>
      <c r="D811" s="255" t="s">
        <v>243</v>
      </c>
      <c r="E811" s="256" t="s">
        <v>1076</v>
      </c>
      <c r="F811" s="257" t="s">
        <v>1077</v>
      </c>
      <c r="G811" s="258" t="s">
        <v>441</v>
      </c>
      <c r="H811" s="259">
        <v>10</v>
      </c>
      <c r="I811" s="260"/>
      <c r="J811" s="261">
        <f>ROUND(I811*H811,2)</f>
        <v>0</v>
      </c>
      <c r="K811" s="257" t="s">
        <v>204</v>
      </c>
      <c r="L811" s="262"/>
      <c r="M811" s="263" t="s">
        <v>19</v>
      </c>
      <c r="N811" s="264" t="s">
        <v>44</v>
      </c>
      <c r="O811" s="86"/>
      <c r="P811" s="223">
        <f>O811*H811</f>
        <v>0</v>
      </c>
      <c r="Q811" s="223">
        <v>0.018339999999999999</v>
      </c>
      <c r="R811" s="223">
        <f>Q811*H811</f>
        <v>0.18339999999999998</v>
      </c>
      <c r="S811" s="223">
        <v>0</v>
      </c>
      <c r="T811" s="224">
        <f>S811*H811</f>
        <v>0</v>
      </c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R811" s="225" t="s">
        <v>247</v>
      </c>
      <c r="AT811" s="225" t="s">
        <v>243</v>
      </c>
      <c r="AU811" s="225" t="s">
        <v>82</v>
      </c>
      <c r="AY811" s="19" t="s">
        <v>198</v>
      </c>
      <c r="BE811" s="226">
        <f>IF(N811="základní",J811,0)</f>
        <v>0</v>
      </c>
      <c r="BF811" s="226">
        <f>IF(N811="snížená",J811,0)</f>
        <v>0</v>
      </c>
      <c r="BG811" s="226">
        <f>IF(N811="zákl. přenesená",J811,0)</f>
        <v>0</v>
      </c>
      <c r="BH811" s="226">
        <f>IF(N811="sníž. přenesená",J811,0)</f>
        <v>0</v>
      </c>
      <c r="BI811" s="226">
        <f>IF(N811="nulová",J811,0)</f>
        <v>0</v>
      </c>
      <c r="BJ811" s="19" t="s">
        <v>80</v>
      </c>
      <c r="BK811" s="226">
        <f>ROUND(I811*H811,2)</f>
        <v>0</v>
      </c>
      <c r="BL811" s="19" t="s">
        <v>205</v>
      </c>
      <c r="BM811" s="225" t="s">
        <v>1078</v>
      </c>
    </row>
    <row r="812" s="13" customFormat="1">
      <c r="A812" s="13"/>
      <c r="B812" s="232"/>
      <c r="C812" s="233"/>
      <c r="D812" s="234" t="s">
        <v>218</v>
      </c>
      <c r="E812" s="235" t="s">
        <v>19</v>
      </c>
      <c r="F812" s="236" t="s">
        <v>1079</v>
      </c>
      <c r="G812" s="233"/>
      <c r="H812" s="237">
        <v>10</v>
      </c>
      <c r="I812" s="238"/>
      <c r="J812" s="233"/>
      <c r="K812" s="233"/>
      <c r="L812" s="239"/>
      <c r="M812" s="240"/>
      <c r="N812" s="241"/>
      <c r="O812" s="241"/>
      <c r="P812" s="241"/>
      <c r="Q812" s="241"/>
      <c r="R812" s="241"/>
      <c r="S812" s="241"/>
      <c r="T812" s="242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T812" s="243" t="s">
        <v>218</v>
      </c>
      <c r="AU812" s="243" t="s">
        <v>82</v>
      </c>
      <c r="AV812" s="13" t="s">
        <v>82</v>
      </c>
      <c r="AW812" s="13" t="s">
        <v>35</v>
      </c>
      <c r="AX812" s="13" t="s">
        <v>80</v>
      </c>
      <c r="AY812" s="243" t="s">
        <v>198</v>
      </c>
    </row>
    <row r="813" s="2" customFormat="1" ht="37.8" customHeight="1">
      <c r="A813" s="40"/>
      <c r="B813" s="41"/>
      <c r="C813" s="255" t="s">
        <v>1080</v>
      </c>
      <c r="D813" s="255" t="s">
        <v>243</v>
      </c>
      <c r="E813" s="256" t="s">
        <v>1081</v>
      </c>
      <c r="F813" s="257" t="s">
        <v>1082</v>
      </c>
      <c r="G813" s="258" t="s">
        <v>441</v>
      </c>
      <c r="H813" s="259">
        <v>4</v>
      </c>
      <c r="I813" s="260"/>
      <c r="J813" s="261">
        <f>ROUND(I813*H813,2)</f>
        <v>0</v>
      </c>
      <c r="K813" s="257" t="s">
        <v>204</v>
      </c>
      <c r="L813" s="262"/>
      <c r="M813" s="263" t="s">
        <v>19</v>
      </c>
      <c r="N813" s="264" t="s">
        <v>44</v>
      </c>
      <c r="O813" s="86"/>
      <c r="P813" s="223">
        <f>O813*H813</f>
        <v>0</v>
      </c>
      <c r="Q813" s="223">
        <v>0.012250000000000001</v>
      </c>
      <c r="R813" s="223">
        <f>Q813*H813</f>
        <v>0.049000000000000002</v>
      </c>
      <c r="S813" s="223">
        <v>0</v>
      </c>
      <c r="T813" s="224">
        <f>S813*H813</f>
        <v>0</v>
      </c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R813" s="225" t="s">
        <v>247</v>
      </c>
      <c r="AT813" s="225" t="s">
        <v>243</v>
      </c>
      <c r="AU813" s="225" t="s">
        <v>82</v>
      </c>
      <c r="AY813" s="19" t="s">
        <v>198</v>
      </c>
      <c r="BE813" s="226">
        <f>IF(N813="základní",J813,0)</f>
        <v>0</v>
      </c>
      <c r="BF813" s="226">
        <f>IF(N813="snížená",J813,0)</f>
        <v>0</v>
      </c>
      <c r="BG813" s="226">
        <f>IF(N813="zákl. přenesená",J813,0)</f>
        <v>0</v>
      </c>
      <c r="BH813" s="226">
        <f>IF(N813="sníž. přenesená",J813,0)</f>
        <v>0</v>
      </c>
      <c r="BI813" s="226">
        <f>IF(N813="nulová",J813,0)</f>
        <v>0</v>
      </c>
      <c r="BJ813" s="19" t="s">
        <v>80</v>
      </c>
      <c r="BK813" s="226">
        <f>ROUND(I813*H813,2)</f>
        <v>0</v>
      </c>
      <c r="BL813" s="19" t="s">
        <v>205</v>
      </c>
      <c r="BM813" s="225" t="s">
        <v>1083</v>
      </c>
    </row>
    <row r="814" s="13" customFormat="1">
      <c r="A814" s="13"/>
      <c r="B814" s="232"/>
      <c r="C814" s="233"/>
      <c r="D814" s="234" t="s">
        <v>218</v>
      </c>
      <c r="E814" s="235" t="s">
        <v>19</v>
      </c>
      <c r="F814" s="236" t="s">
        <v>1068</v>
      </c>
      <c r="G814" s="233"/>
      <c r="H814" s="237">
        <v>4</v>
      </c>
      <c r="I814" s="238"/>
      <c r="J814" s="233"/>
      <c r="K814" s="233"/>
      <c r="L814" s="239"/>
      <c r="M814" s="240"/>
      <c r="N814" s="241"/>
      <c r="O814" s="241"/>
      <c r="P814" s="241"/>
      <c r="Q814" s="241"/>
      <c r="R814" s="241"/>
      <c r="S814" s="241"/>
      <c r="T814" s="242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T814" s="243" t="s">
        <v>218</v>
      </c>
      <c r="AU814" s="243" t="s">
        <v>82</v>
      </c>
      <c r="AV814" s="13" t="s">
        <v>82</v>
      </c>
      <c r="AW814" s="13" t="s">
        <v>35</v>
      </c>
      <c r="AX814" s="13" t="s">
        <v>80</v>
      </c>
      <c r="AY814" s="243" t="s">
        <v>198</v>
      </c>
    </row>
    <row r="815" s="2" customFormat="1" ht="37.8" customHeight="1">
      <c r="A815" s="40"/>
      <c r="B815" s="41"/>
      <c r="C815" s="255" t="s">
        <v>1084</v>
      </c>
      <c r="D815" s="255" t="s">
        <v>243</v>
      </c>
      <c r="E815" s="256" t="s">
        <v>1085</v>
      </c>
      <c r="F815" s="257" t="s">
        <v>1086</v>
      </c>
      <c r="G815" s="258" t="s">
        <v>441</v>
      </c>
      <c r="H815" s="259">
        <v>2</v>
      </c>
      <c r="I815" s="260"/>
      <c r="J815" s="261">
        <f>ROUND(I815*H815,2)</f>
        <v>0</v>
      </c>
      <c r="K815" s="257" t="s">
        <v>204</v>
      </c>
      <c r="L815" s="262"/>
      <c r="M815" s="263" t="s">
        <v>19</v>
      </c>
      <c r="N815" s="264" t="s">
        <v>44</v>
      </c>
      <c r="O815" s="86"/>
      <c r="P815" s="223">
        <f>O815*H815</f>
        <v>0</v>
      </c>
      <c r="Q815" s="223">
        <v>0.016240000000000001</v>
      </c>
      <c r="R815" s="223">
        <f>Q815*H815</f>
        <v>0.032480000000000002</v>
      </c>
      <c r="S815" s="223">
        <v>0</v>
      </c>
      <c r="T815" s="224">
        <f>S815*H815</f>
        <v>0</v>
      </c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R815" s="225" t="s">
        <v>247</v>
      </c>
      <c r="AT815" s="225" t="s">
        <v>243</v>
      </c>
      <c r="AU815" s="225" t="s">
        <v>82</v>
      </c>
      <c r="AY815" s="19" t="s">
        <v>198</v>
      </c>
      <c r="BE815" s="226">
        <f>IF(N815="základní",J815,0)</f>
        <v>0</v>
      </c>
      <c r="BF815" s="226">
        <f>IF(N815="snížená",J815,0)</f>
        <v>0</v>
      </c>
      <c r="BG815" s="226">
        <f>IF(N815="zákl. přenesená",J815,0)</f>
        <v>0</v>
      </c>
      <c r="BH815" s="226">
        <f>IF(N815="sníž. přenesená",J815,0)</f>
        <v>0</v>
      </c>
      <c r="BI815" s="226">
        <f>IF(N815="nulová",J815,0)</f>
        <v>0</v>
      </c>
      <c r="BJ815" s="19" t="s">
        <v>80</v>
      </c>
      <c r="BK815" s="226">
        <f>ROUND(I815*H815,2)</f>
        <v>0</v>
      </c>
      <c r="BL815" s="19" t="s">
        <v>205</v>
      </c>
      <c r="BM815" s="225" t="s">
        <v>1087</v>
      </c>
    </row>
    <row r="816" s="13" customFormat="1">
      <c r="A816" s="13"/>
      <c r="B816" s="232"/>
      <c r="C816" s="233"/>
      <c r="D816" s="234" t="s">
        <v>218</v>
      </c>
      <c r="E816" s="235" t="s">
        <v>19</v>
      </c>
      <c r="F816" s="236" t="s">
        <v>1069</v>
      </c>
      <c r="G816" s="233"/>
      <c r="H816" s="237">
        <v>2</v>
      </c>
      <c r="I816" s="238"/>
      <c r="J816" s="233"/>
      <c r="K816" s="233"/>
      <c r="L816" s="239"/>
      <c r="M816" s="240"/>
      <c r="N816" s="241"/>
      <c r="O816" s="241"/>
      <c r="P816" s="241"/>
      <c r="Q816" s="241"/>
      <c r="R816" s="241"/>
      <c r="S816" s="241"/>
      <c r="T816" s="242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T816" s="243" t="s">
        <v>218</v>
      </c>
      <c r="AU816" s="243" t="s">
        <v>82</v>
      </c>
      <c r="AV816" s="13" t="s">
        <v>82</v>
      </c>
      <c r="AW816" s="13" t="s">
        <v>35</v>
      </c>
      <c r="AX816" s="13" t="s">
        <v>80</v>
      </c>
      <c r="AY816" s="243" t="s">
        <v>198</v>
      </c>
    </row>
    <row r="817" s="2" customFormat="1" ht="44.25" customHeight="1">
      <c r="A817" s="40"/>
      <c r="B817" s="41"/>
      <c r="C817" s="214" t="s">
        <v>1088</v>
      </c>
      <c r="D817" s="214" t="s">
        <v>200</v>
      </c>
      <c r="E817" s="215" t="s">
        <v>1089</v>
      </c>
      <c r="F817" s="216" t="s">
        <v>1090</v>
      </c>
      <c r="G817" s="217" t="s">
        <v>441</v>
      </c>
      <c r="H817" s="218">
        <v>6</v>
      </c>
      <c r="I817" s="219"/>
      <c r="J817" s="220">
        <f>ROUND(I817*H817,2)</f>
        <v>0</v>
      </c>
      <c r="K817" s="216" t="s">
        <v>204</v>
      </c>
      <c r="L817" s="46"/>
      <c r="M817" s="221" t="s">
        <v>19</v>
      </c>
      <c r="N817" s="222" t="s">
        <v>44</v>
      </c>
      <c r="O817" s="86"/>
      <c r="P817" s="223">
        <f>O817*H817</f>
        <v>0</v>
      </c>
      <c r="Q817" s="223">
        <v>0.54769076000000005</v>
      </c>
      <c r="R817" s="223">
        <f>Q817*H817</f>
        <v>3.2861445600000003</v>
      </c>
      <c r="S817" s="223">
        <v>0</v>
      </c>
      <c r="T817" s="224">
        <f>S817*H817</f>
        <v>0</v>
      </c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R817" s="225" t="s">
        <v>205</v>
      </c>
      <c r="AT817" s="225" t="s">
        <v>200</v>
      </c>
      <c r="AU817" s="225" t="s">
        <v>82</v>
      </c>
      <c r="AY817" s="19" t="s">
        <v>198</v>
      </c>
      <c r="BE817" s="226">
        <f>IF(N817="základní",J817,0)</f>
        <v>0</v>
      </c>
      <c r="BF817" s="226">
        <f>IF(N817="snížená",J817,0)</f>
        <v>0</v>
      </c>
      <c r="BG817" s="226">
        <f>IF(N817="zákl. přenesená",J817,0)</f>
        <v>0</v>
      </c>
      <c r="BH817" s="226">
        <f>IF(N817="sníž. přenesená",J817,0)</f>
        <v>0</v>
      </c>
      <c r="BI817" s="226">
        <f>IF(N817="nulová",J817,0)</f>
        <v>0</v>
      </c>
      <c r="BJ817" s="19" t="s">
        <v>80</v>
      </c>
      <c r="BK817" s="226">
        <f>ROUND(I817*H817,2)</f>
        <v>0</v>
      </c>
      <c r="BL817" s="19" t="s">
        <v>205</v>
      </c>
      <c r="BM817" s="225" t="s">
        <v>1091</v>
      </c>
    </row>
    <row r="818" s="2" customFormat="1">
      <c r="A818" s="40"/>
      <c r="B818" s="41"/>
      <c r="C818" s="42"/>
      <c r="D818" s="227" t="s">
        <v>207</v>
      </c>
      <c r="E818" s="42"/>
      <c r="F818" s="228" t="s">
        <v>1092</v>
      </c>
      <c r="G818" s="42"/>
      <c r="H818" s="42"/>
      <c r="I818" s="229"/>
      <c r="J818" s="42"/>
      <c r="K818" s="42"/>
      <c r="L818" s="46"/>
      <c r="M818" s="230"/>
      <c r="N818" s="231"/>
      <c r="O818" s="86"/>
      <c r="P818" s="86"/>
      <c r="Q818" s="86"/>
      <c r="R818" s="86"/>
      <c r="S818" s="86"/>
      <c r="T818" s="87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T818" s="19" t="s">
        <v>207</v>
      </c>
      <c r="AU818" s="19" t="s">
        <v>82</v>
      </c>
    </row>
    <row r="819" s="13" customFormat="1">
      <c r="A819" s="13"/>
      <c r="B819" s="232"/>
      <c r="C819" s="233"/>
      <c r="D819" s="234" t="s">
        <v>218</v>
      </c>
      <c r="E819" s="235" t="s">
        <v>19</v>
      </c>
      <c r="F819" s="236" t="s">
        <v>1093</v>
      </c>
      <c r="G819" s="233"/>
      <c r="H819" s="237">
        <v>3</v>
      </c>
      <c r="I819" s="238"/>
      <c r="J819" s="233"/>
      <c r="K819" s="233"/>
      <c r="L819" s="239"/>
      <c r="M819" s="240"/>
      <c r="N819" s="241"/>
      <c r="O819" s="241"/>
      <c r="P819" s="241"/>
      <c r="Q819" s="241"/>
      <c r="R819" s="241"/>
      <c r="S819" s="241"/>
      <c r="T819" s="242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T819" s="243" t="s">
        <v>218</v>
      </c>
      <c r="AU819" s="243" t="s">
        <v>82</v>
      </c>
      <c r="AV819" s="13" t="s">
        <v>82</v>
      </c>
      <c r="AW819" s="13" t="s">
        <v>35</v>
      </c>
      <c r="AX819" s="13" t="s">
        <v>73</v>
      </c>
      <c r="AY819" s="243" t="s">
        <v>198</v>
      </c>
    </row>
    <row r="820" s="13" customFormat="1">
      <c r="A820" s="13"/>
      <c r="B820" s="232"/>
      <c r="C820" s="233"/>
      <c r="D820" s="234" t="s">
        <v>218</v>
      </c>
      <c r="E820" s="235" t="s">
        <v>19</v>
      </c>
      <c r="F820" s="236" t="s">
        <v>1094</v>
      </c>
      <c r="G820" s="233"/>
      <c r="H820" s="237">
        <v>3</v>
      </c>
      <c r="I820" s="238"/>
      <c r="J820" s="233"/>
      <c r="K820" s="233"/>
      <c r="L820" s="239"/>
      <c r="M820" s="240"/>
      <c r="N820" s="241"/>
      <c r="O820" s="241"/>
      <c r="P820" s="241"/>
      <c r="Q820" s="241"/>
      <c r="R820" s="241"/>
      <c r="S820" s="241"/>
      <c r="T820" s="242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T820" s="243" t="s">
        <v>218</v>
      </c>
      <c r="AU820" s="243" t="s">
        <v>82</v>
      </c>
      <c r="AV820" s="13" t="s">
        <v>82</v>
      </c>
      <c r="AW820" s="13" t="s">
        <v>35</v>
      </c>
      <c r="AX820" s="13" t="s">
        <v>73</v>
      </c>
      <c r="AY820" s="243" t="s">
        <v>198</v>
      </c>
    </row>
    <row r="821" s="14" customFormat="1">
      <c r="A821" s="14"/>
      <c r="B821" s="244"/>
      <c r="C821" s="245"/>
      <c r="D821" s="234" t="s">
        <v>218</v>
      </c>
      <c r="E821" s="246" t="s">
        <v>19</v>
      </c>
      <c r="F821" s="247" t="s">
        <v>233</v>
      </c>
      <c r="G821" s="245"/>
      <c r="H821" s="248">
        <v>6</v>
      </c>
      <c r="I821" s="249"/>
      <c r="J821" s="245"/>
      <c r="K821" s="245"/>
      <c r="L821" s="250"/>
      <c r="M821" s="251"/>
      <c r="N821" s="252"/>
      <c r="O821" s="252"/>
      <c r="P821" s="252"/>
      <c r="Q821" s="252"/>
      <c r="R821" s="252"/>
      <c r="S821" s="252"/>
      <c r="T821" s="253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T821" s="254" t="s">
        <v>218</v>
      </c>
      <c r="AU821" s="254" t="s">
        <v>82</v>
      </c>
      <c r="AV821" s="14" t="s">
        <v>205</v>
      </c>
      <c r="AW821" s="14" t="s">
        <v>35</v>
      </c>
      <c r="AX821" s="14" t="s">
        <v>80</v>
      </c>
      <c r="AY821" s="254" t="s">
        <v>198</v>
      </c>
    </row>
    <row r="822" s="2" customFormat="1" ht="37.8" customHeight="1">
      <c r="A822" s="40"/>
      <c r="B822" s="41"/>
      <c r="C822" s="255" t="s">
        <v>1095</v>
      </c>
      <c r="D822" s="255" t="s">
        <v>243</v>
      </c>
      <c r="E822" s="256" t="s">
        <v>1096</v>
      </c>
      <c r="F822" s="257" t="s">
        <v>1097</v>
      </c>
      <c r="G822" s="258" t="s">
        <v>441</v>
      </c>
      <c r="H822" s="259">
        <v>3</v>
      </c>
      <c r="I822" s="260"/>
      <c r="J822" s="261">
        <f>ROUND(I822*H822,2)</f>
        <v>0</v>
      </c>
      <c r="K822" s="257" t="s">
        <v>204</v>
      </c>
      <c r="L822" s="262"/>
      <c r="M822" s="263" t="s">
        <v>19</v>
      </c>
      <c r="N822" s="264" t="s">
        <v>44</v>
      </c>
      <c r="O822" s="86"/>
      <c r="P822" s="223">
        <f>O822*H822</f>
        <v>0</v>
      </c>
      <c r="Q822" s="223">
        <v>0.023099999999999999</v>
      </c>
      <c r="R822" s="223">
        <f>Q822*H822</f>
        <v>0.0693</v>
      </c>
      <c r="S822" s="223">
        <v>0</v>
      </c>
      <c r="T822" s="224">
        <f>S822*H822</f>
        <v>0</v>
      </c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R822" s="225" t="s">
        <v>247</v>
      </c>
      <c r="AT822" s="225" t="s">
        <v>243</v>
      </c>
      <c r="AU822" s="225" t="s">
        <v>82</v>
      </c>
      <c r="AY822" s="19" t="s">
        <v>198</v>
      </c>
      <c r="BE822" s="226">
        <f>IF(N822="základní",J822,0)</f>
        <v>0</v>
      </c>
      <c r="BF822" s="226">
        <f>IF(N822="snížená",J822,0)</f>
        <v>0</v>
      </c>
      <c r="BG822" s="226">
        <f>IF(N822="zákl. přenesená",J822,0)</f>
        <v>0</v>
      </c>
      <c r="BH822" s="226">
        <f>IF(N822="sníž. přenesená",J822,0)</f>
        <v>0</v>
      </c>
      <c r="BI822" s="226">
        <f>IF(N822="nulová",J822,0)</f>
        <v>0</v>
      </c>
      <c r="BJ822" s="19" t="s">
        <v>80</v>
      </c>
      <c r="BK822" s="226">
        <f>ROUND(I822*H822,2)</f>
        <v>0</v>
      </c>
      <c r="BL822" s="19" t="s">
        <v>205</v>
      </c>
      <c r="BM822" s="225" t="s">
        <v>1098</v>
      </c>
    </row>
    <row r="823" s="13" customFormat="1">
      <c r="A823" s="13"/>
      <c r="B823" s="232"/>
      <c r="C823" s="233"/>
      <c r="D823" s="234" t="s">
        <v>218</v>
      </c>
      <c r="E823" s="235" t="s">
        <v>19</v>
      </c>
      <c r="F823" s="236" t="s">
        <v>1093</v>
      </c>
      <c r="G823" s="233"/>
      <c r="H823" s="237">
        <v>3</v>
      </c>
      <c r="I823" s="238"/>
      <c r="J823" s="233"/>
      <c r="K823" s="233"/>
      <c r="L823" s="239"/>
      <c r="M823" s="240"/>
      <c r="N823" s="241"/>
      <c r="O823" s="241"/>
      <c r="P823" s="241"/>
      <c r="Q823" s="241"/>
      <c r="R823" s="241"/>
      <c r="S823" s="241"/>
      <c r="T823" s="242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T823" s="243" t="s">
        <v>218</v>
      </c>
      <c r="AU823" s="243" t="s">
        <v>82</v>
      </c>
      <c r="AV823" s="13" t="s">
        <v>82</v>
      </c>
      <c r="AW823" s="13" t="s">
        <v>35</v>
      </c>
      <c r="AX823" s="13" t="s">
        <v>80</v>
      </c>
      <c r="AY823" s="243" t="s">
        <v>198</v>
      </c>
    </row>
    <row r="824" s="2" customFormat="1" ht="37.8" customHeight="1">
      <c r="A824" s="40"/>
      <c r="B824" s="41"/>
      <c r="C824" s="255" t="s">
        <v>1099</v>
      </c>
      <c r="D824" s="255" t="s">
        <v>243</v>
      </c>
      <c r="E824" s="256" t="s">
        <v>1100</v>
      </c>
      <c r="F824" s="257" t="s">
        <v>1101</v>
      </c>
      <c r="G824" s="258" t="s">
        <v>441</v>
      </c>
      <c r="H824" s="259">
        <v>3</v>
      </c>
      <c r="I824" s="260"/>
      <c r="J824" s="261">
        <f>ROUND(I824*H824,2)</f>
        <v>0</v>
      </c>
      <c r="K824" s="257" t="s">
        <v>204</v>
      </c>
      <c r="L824" s="262"/>
      <c r="M824" s="263" t="s">
        <v>19</v>
      </c>
      <c r="N824" s="264" t="s">
        <v>44</v>
      </c>
      <c r="O824" s="86"/>
      <c r="P824" s="223">
        <f>O824*H824</f>
        <v>0</v>
      </c>
      <c r="Q824" s="223">
        <v>0.0195</v>
      </c>
      <c r="R824" s="223">
        <f>Q824*H824</f>
        <v>0.058499999999999996</v>
      </c>
      <c r="S824" s="223">
        <v>0</v>
      </c>
      <c r="T824" s="224">
        <f>S824*H824</f>
        <v>0</v>
      </c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R824" s="225" t="s">
        <v>247</v>
      </c>
      <c r="AT824" s="225" t="s">
        <v>243</v>
      </c>
      <c r="AU824" s="225" t="s">
        <v>82</v>
      </c>
      <c r="AY824" s="19" t="s">
        <v>198</v>
      </c>
      <c r="BE824" s="226">
        <f>IF(N824="základní",J824,0)</f>
        <v>0</v>
      </c>
      <c r="BF824" s="226">
        <f>IF(N824="snížená",J824,0)</f>
        <v>0</v>
      </c>
      <c r="BG824" s="226">
        <f>IF(N824="zákl. přenesená",J824,0)</f>
        <v>0</v>
      </c>
      <c r="BH824" s="226">
        <f>IF(N824="sníž. přenesená",J824,0)</f>
        <v>0</v>
      </c>
      <c r="BI824" s="226">
        <f>IF(N824="nulová",J824,0)</f>
        <v>0</v>
      </c>
      <c r="BJ824" s="19" t="s">
        <v>80</v>
      </c>
      <c r="BK824" s="226">
        <f>ROUND(I824*H824,2)</f>
        <v>0</v>
      </c>
      <c r="BL824" s="19" t="s">
        <v>205</v>
      </c>
      <c r="BM824" s="225" t="s">
        <v>1102</v>
      </c>
    </row>
    <row r="825" s="13" customFormat="1">
      <c r="A825" s="13"/>
      <c r="B825" s="232"/>
      <c r="C825" s="233"/>
      <c r="D825" s="234" t="s">
        <v>218</v>
      </c>
      <c r="E825" s="235" t="s">
        <v>19</v>
      </c>
      <c r="F825" s="236" t="s">
        <v>1094</v>
      </c>
      <c r="G825" s="233"/>
      <c r="H825" s="237">
        <v>3</v>
      </c>
      <c r="I825" s="238"/>
      <c r="J825" s="233"/>
      <c r="K825" s="233"/>
      <c r="L825" s="239"/>
      <c r="M825" s="240"/>
      <c r="N825" s="241"/>
      <c r="O825" s="241"/>
      <c r="P825" s="241"/>
      <c r="Q825" s="241"/>
      <c r="R825" s="241"/>
      <c r="S825" s="241"/>
      <c r="T825" s="242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T825" s="243" t="s">
        <v>218</v>
      </c>
      <c r="AU825" s="243" t="s">
        <v>82</v>
      </c>
      <c r="AV825" s="13" t="s">
        <v>82</v>
      </c>
      <c r="AW825" s="13" t="s">
        <v>35</v>
      </c>
      <c r="AX825" s="13" t="s">
        <v>80</v>
      </c>
      <c r="AY825" s="243" t="s">
        <v>198</v>
      </c>
    </row>
    <row r="826" s="12" customFormat="1" ht="22.8" customHeight="1">
      <c r="A826" s="12"/>
      <c r="B826" s="198"/>
      <c r="C826" s="199"/>
      <c r="D826" s="200" t="s">
        <v>72</v>
      </c>
      <c r="E826" s="212" t="s">
        <v>254</v>
      </c>
      <c r="F826" s="212" t="s">
        <v>1103</v>
      </c>
      <c r="G826" s="199"/>
      <c r="H826" s="199"/>
      <c r="I826" s="202"/>
      <c r="J826" s="213">
        <f>BK826</f>
        <v>0</v>
      </c>
      <c r="K826" s="199"/>
      <c r="L826" s="204"/>
      <c r="M826" s="205"/>
      <c r="N826" s="206"/>
      <c r="O826" s="206"/>
      <c r="P826" s="207">
        <f>SUM(P827:P860)</f>
        <v>0</v>
      </c>
      <c r="Q826" s="206"/>
      <c r="R826" s="207">
        <f>SUM(R827:R860)</f>
        <v>0.51798600000000006</v>
      </c>
      <c r="S826" s="206"/>
      <c r="T826" s="208">
        <f>SUM(T827:T860)</f>
        <v>235.18865199999999</v>
      </c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R826" s="209" t="s">
        <v>80</v>
      </c>
      <c r="AT826" s="210" t="s">
        <v>72</v>
      </c>
      <c r="AU826" s="210" t="s">
        <v>80</v>
      </c>
      <c r="AY826" s="209" t="s">
        <v>198</v>
      </c>
      <c r="BK826" s="211">
        <f>SUM(BK827:BK860)</f>
        <v>0</v>
      </c>
    </row>
    <row r="827" s="2" customFormat="1" ht="24.15" customHeight="1">
      <c r="A827" s="40"/>
      <c r="B827" s="41"/>
      <c r="C827" s="214" t="s">
        <v>1104</v>
      </c>
      <c r="D827" s="214" t="s">
        <v>200</v>
      </c>
      <c r="E827" s="215" t="s">
        <v>1105</v>
      </c>
      <c r="F827" s="216" t="s">
        <v>1106</v>
      </c>
      <c r="G827" s="217" t="s">
        <v>203</v>
      </c>
      <c r="H827" s="218">
        <v>549.20000000000005</v>
      </c>
      <c r="I827" s="219"/>
      <c r="J827" s="220">
        <f>ROUND(I827*H827,2)</f>
        <v>0</v>
      </c>
      <c r="K827" s="216" t="s">
        <v>204</v>
      </c>
      <c r="L827" s="46"/>
      <c r="M827" s="221" t="s">
        <v>19</v>
      </c>
      <c r="N827" s="222" t="s">
        <v>44</v>
      </c>
      <c r="O827" s="86"/>
      <c r="P827" s="223">
        <f>O827*H827</f>
        <v>0</v>
      </c>
      <c r="Q827" s="223">
        <v>0.00035750000000000002</v>
      </c>
      <c r="R827" s="223">
        <f>Q827*H827</f>
        <v>0.19633900000000001</v>
      </c>
      <c r="S827" s="223">
        <v>0</v>
      </c>
      <c r="T827" s="224">
        <f>S827*H827</f>
        <v>0</v>
      </c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R827" s="225" t="s">
        <v>205</v>
      </c>
      <c r="AT827" s="225" t="s">
        <v>200</v>
      </c>
      <c r="AU827" s="225" t="s">
        <v>82</v>
      </c>
      <c r="AY827" s="19" t="s">
        <v>198</v>
      </c>
      <c r="BE827" s="226">
        <f>IF(N827="základní",J827,0)</f>
        <v>0</v>
      </c>
      <c r="BF827" s="226">
        <f>IF(N827="snížená",J827,0)</f>
        <v>0</v>
      </c>
      <c r="BG827" s="226">
        <f>IF(N827="zákl. přenesená",J827,0)</f>
        <v>0</v>
      </c>
      <c r="BH827" s="226">
        <f>IF(N827="sníž. přenesená",J827,0)</f>
        <v>0</v>
      </c>
      <c r="BI827" s="226">
        <f>IF(N827="nulová",J827,0)</f>
        <v>0</v>
      </c>
      <c r="BJ827" s="19" t="s">
        <v>80</v>
      </c>
      <c r="BK827" s="226">
        <f>ROUND(I827*H827,2)</f>
        <v>0</v>
      </c>
      <c r="BL827" s="19" t="s">
        <v>205</v>
      </c>
      <c r="BM827" s="225" t="s">
        <v>1107</v>
      </c>
    </row>
    <row r="828" s="2" customFormat="1">
      <c r="A828" s="40"/>
      <c r="B828" s="41"/>
      <c r="C828" s="42"/>
      <c r="D828" s="227" t="s">
        <v>207</v>
      </c>
      <c r="E828" s="42"/>
      <c r="F828" s="228" t="s">
        <v>1108</v>
      </c>
      <c r="G828" s="42"/>
      <c r="H828" s="42"/>
      <c r="I828" s="229"/>
      <c r="J828" s="42"/>
      <c r="K828" s="42"/>
      <c r="L828" s="46"/>
      <c r="M828" s="230"/>
      <c r="N828" s="231"/>
      <c r="O828" s="86"/>
      <c r="P828" s="86"/>
      <c r="Q828" s="86"/>
      <c r="R828" s="86"/>
      <c r="S828" s="86"/>
      <c r="T828" s="87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T828" s="19" t="s">
        <v>207</v>
      </c>
      <c r="AU828" s="19" t="s">
        <v>82</v>
      </c>
    </row>
    <row r="829" s="13" customFormat="1">
      <c r="A829" s="13"/>
      <c r="B829" s="232"/>
      <c r="C829" s="233"/>
      <c r="D829" s="234" t="s">
        <v>218</v>
      </c>
      <c r="E829" s="235" t="s">
        <v>19</v>
      </c>
      <c r="F829" s="236" t="s">
        <v>1109</v>
      </c>
      <c r="G829" s="233"/>
      <c r="H829" s="237">
        <v>549.20000000000005</v>
      </c>
      <c r="I829" s="238"/>
      <c r="J829" s="233"/>
      <c r="K829" s="233"/>
      <c r="L829" s="239"/>
      <c r="M829" s="240"/>
      <c r="N829" s="241"/>
      <c r="O829" s="241"/>
      <c r="P829" s="241"/>
      <c r="Q829" s="241"/>
      <c r="R829" s="241"/>
      <c r="S829" s="241"/>
      <c r="T829" s="242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T829" s="243" t="s">
        <v>218</v>
      </c>
      <c r="AU829" s="243" t="s">
        <v>82</v>
      </c>
      <c r="AV829" s="13" t="s">
        <v>82</v>
      </c>
      <c r="AW829" s="13" t="s">
        <v>35</v>
      </c>
      <c r="AX829" s="13" t="s">
        <v>80</v>
      </c>
      <c r="AY829" s="243" t="s">
        <v>198</v>
      </c>
    </row>
    <row r="830" s="2" customFormat="1" ht="37.8" customHeight="1">
      <c r="A830" s="40"/>
      <c r="B830" s="41"/>
      <c r="C830" s="214" t="s">
        <v>1110</v>
      </c>
      <c r="D830" s="214" t="s">
        <v>200</v>
      </c>
      <c r="E830" s="215" t="s">
        <v>1111</v>
      </c>
      <c r="F830" s="216" t="s">
        <v>1112</v>
      </c>
      <c r="G830" s="217" t="s">
        <v>203</v>
      </c>
      <c r="H830" s="218">
        <v>1660</v>
      </c>
      <c r="I830" s="219"/>
      <c r="J830" s="220">
        <f>ROUND(I830*H830,2)</f>
        <v>0</v>
      </c>
      <c r="K830" s="216" t="s">
        <v>204</v>
      </c>
      <c r="L830" s="46"/>
      <c r="M830" s="221" t="s">
        <v>19</v>
      </c>
      <c r="N830" s="222" t="s">
        <v>44</v>
      </c>
      <c r="O830" s="86"/>
      <c r="P830" s="223">
        <f>O830*H830</f>
        <v>0</v>
      </c>
      <c r="Q830" s="223">
        <v>0.00012999999999999999</v>
      </c>
      <c r="R830" s="223">
        <f>Q830*H830</f>
        <v>0.21579999999999999</v>
      </c>
      <c r="S830" s="223">
        <v>0</v>
      </c>
      <c r="T830" s="224">
        <f>S830*H830</f>
        <v>0</v>
      </c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R830" s="225" t="s">
        <v>205</v>
      </c>
      <c r="AT830" s="225" t="s">
        <v>200</v>
      </c>
      <c r="AU830" s="225" t="s">
        <v>82</v>
      </c>
      <c r="AY830" s="19" t="s">
        <v>198</v>
      </c>
      <c r="BE830" s="226">
        <f>IF(N830="základní",J830,0)</f>
        <v>0</v>
      </c>
      <c r="BF830" s="226">
        <f>IF(N830="snížená",J830,0)</f>
        <v>0</v>
      </c>
      <c r="BG830" s="226">
        <f>IF(N830="zákl. přenesená",J830,0)</f>
        <v>0</v>
      </c>
      <c r="BH830" s="226">
        <f>IF(N830="sníž. přenesená",J830,0)</f>
        <v>0</v>
      </c>
      <c r="BI830" s="226">
        <f>IF(N830="nulová",J830,0)</f>
        <v>0</v>
      </c>
      <c r="BJ830" s="19" t="s">
        <v>80</v>
      </c>
      <c r="BK830" s="226">
        <f>ROUND(I830*H830,2)</f>
        <v>0</v>
      </c>
      <c r="BL830" s="19" t="s">
        <v>205</v>
      </c>
      <c r="BM830" s="225" t="s">
        <v>1113</v>
      </c>
    </row>
    <row r="831" s="2" customFormat="1">
      <c r="A831" s="40"/>
      <c r="B831" s="41"/>
      <c r="C831" s="42"/>
      <c r="D831" s="227" t="s">
        <v>207</v>
      </c>
      <c r="E831" s="42"/>
      <c r="F831" s="228" t="s">
        <v>1114</v>
      </c>
      <c r="G831" s="42"/>
      <c r="H831" s="42"/>
      <c r="I831" s="229"/>
      <c r="J831" s="42"/>
      <c r="K831" s="42"/>
      <c r="L831" s="46"/>
      <c r="M831" s="230"/>
      <c r="N831" s="231"/>
      <c r="O831" s="86"/>
      <c r="P831" s="86"/>
      <c r="Q831" s="86"/>
      <c r="R831" s="86"/>
      <c r="S831" s="86"/>
      <c r="T831" s="87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T831" s="19" t="s">
        <v>207</v>
      </c>
      <c r="AU831" s="19" t="s">
        <v>82</v>
      </c>
    </row>
    <row r="832" s="2" customFormat="1" ht="24.15" customHeight="1">
      <c r="A832" s="40"/>
      <c r="B832" s="41"/>
      <c r="C832" s="214" t="s">
        <v>1115</v>
      </c>
      <c r="D832" s="214" t="s">
        <v>200</v>
      </c>
      <c r="E832" s="215" t="s">
        <v>1116</v>
      </c>
      <c r="F832" s="216" t="s">
        <v>1117</v>
      </c>
      <c r="G832" s="217" t="s">
        <v>441</v>
      </c>
      <c r="H832" s="218">
        <v>5</v>
      </c>
      <c r="I832" s="219"/>
      <c r="J832" s="220">
        <f>ROUND(I832*H832,2)</f>
        <v>0</v>
      </c>
      <c r="K832" s="216" t="s">
        <v>204</v>
      </c>
      <c r="L832" s="46"/>
      <c r="M832" s="221" t="s">
        <v>19</v>
      </c>
      <c r="N832" s="222" t="s">
        <v>44</v>
      </c>
      <c r="O832" s="86"/>
      <c r="P832" s="223">
        <f>O832*H832</f>
        <v>0</v>
      </c>
      <c r="Q832" s="223">
        <v>0.000176</v>
      </c>
      <c r="R832" s="223">
        <f>Q832*H832</f>
        <v>0.00087999999999999992</v>
      </c>
      <c r="S832" s="223">
        <v>0</v>
      </c>
      <c r="T832" s="224">
        <f>S832*H832</f>
        <v>0</v>
      </c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R832" s="225" t="s">
        <v>205</v>
      </c>
      <c r="AT832" s="225" t="s">
        <v>200</v>
      </c>
      <c r="AU832" s="225" t="s">
        <v>82</v>
      </c>
      <c r="AY832" s="19" t="s">
        <v>198</v>
      </c>
      <c r="BE832" s="226">
        <f>IF(N832="základní",J832,0)</f>
        <v>0</v>
      </c>
      <c r="BF832" s="226">
        <f>IF(N832="snížená",J832,0)</f>
        <v>0</v>
      </c>
      <c r="BG832" s="226">
        <f>IF(N832="zákl. přenesená",J832,0)</f>
        <v>0</v>
      </c>
      <c r="BH832" s="226">
        <f>IF(N832="sníž. přenesená",J832,0)</f>
        <v>0</v>
      </c>
      <c r="BI832" s="226">
        <f>IF(N832="nulová",J832,0)</f>
        <v>0</v>
      </c>
      <c r="BJ832" s="19" t="s">
        <v>80</v>
      </c>
      <c r="BK832" s="226">
        <f>ROUND(I832*H832,2)</f>
        <v>0</v>
      </c>
      <c r="BL832" s="19" t="s">
        <v>205</v>
      </c>
      <c r="BM832" s="225" t="s">
        <v>1118</v>
      </c>
    </row>
    <row r="833" s="2" customFormat="1">
      <c r="A833" s="40"/>
      <c r="B833" s="41"/>
      <c r="C833" s="42"/>
      <c r="D833" s="227" t="s">
        <v>207</v>
      </c>
      <c r="E833" s="42"/>
      <c r="F833" s="228" t="s">
        <v>1119</v>
      </c>
      <c r="G833" s="42"/>
      <c r="H833" s="42"/>
      <c r="I833" s="229"/>
      <c r="J833" s="42"/>
      <c r="K833" s="42"/>
      <c r="L833" s="46"/>
      <c r="M833" s="230"/>
      <c r="N833" s="231"/>
      <c r="O833" s="86"/>
      <c r="P833" s="86"/>
      <c r="Q833" s="86"/>
      <c r="R833" s="86"/>
      <c r="S833" s="86"/>
      <c r="T833" s="87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T833" s="19" t="s">
        <v>207</v>
      </c>
      <c r="AU833" s="19" t="s">
        <v>82</v>
      </c>
    </row>
    <row r="834" s="2" customFormat="1" ht="24.15" customHeight="1">
      <c r="A834" s="40"/>
      <c r="B834" s="41"/>
      <c r="C834" s="255" t="s">
        <v>1120</v>
      </c>
      <c r="D834" s="255" t="s">
        <v>243</v>
      </c>
      <c r="E834" s="256" t="s">
        <v>1121</v>
      </c>
      <c r="F834" s="257" t="s">
        <v>1122</v>
      </c>
      <c r="G834" s="258" t="s">
        <v>441</v>
      </c>
      <c r="H834" s="259">
        <v>1</v>
      </c>
      <c r="I834" s="260"/>
      <c r="J834" s="261">
        <f>ROUND(I834*H834,2)</f>
        <v>0</v>
      </c>
      <c r="K834" s="257" t="s">
        <v>19</v>
      </c>
      <c r="L834" s="262"/>
      <c r="M834" s="263" t="s">
        <v>19</v>
      </c>
      <c r="N834" s="264" t="s">
        <v>44</v>
      </c>
      <c r="O834" s="86"/>
      <c r="P834" s="223">
        <f>O834*H834</f>
        <v>0</v>
      </c>
      <c r="Q834" s="223">
        <v>0</v>
      </c>
      <c r="R834" s="223">
        <f>Q834*H834</f>
        <v>0</v>
      </c>
      <c r="S834" s="223">
        <v>0</v>
      </c>
      <c r="T834" s="224">
        <f>S834*H834</f>
        <v>0</v>
      </c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R834" s="225" t="s">
        <v>247</v>
      </c>
      <c r="AT834" s="225" t="s">
        <v>243</v>
      </c>
      <c r="AU834" s="225" t="s">
        <v>82</v>
      </c>
      <c r="AY834" s="19" t="s">
        <v>198</v>
      </c>
      <c r="BE834" s="226">
        <f>IF(N834="základní",J834,0)</f>
        <v>0</v>
      </c>
      <c r="BF834" s="226">
        <f>IF(N834="snížená",J834,0)</f>
        <v>0</v>
      </c>
      <c r="BG834" s="226">
        <f>IF(N834="zákl. přenesená",J834,0)</f>
        <v>0</v>
      </c>
      <c r="BH834" s="226">
        <f>IF(N834="sníž. přenesená",J834,0)</f>
        <v>0</v>
      </c>
      <c r="BI834" s="226">
        <f>IF(N834="nulová",J834,0)</f>
        <v>0</v>
      </c>
      <c r="BJ834" s="19" t="s">
        <v>80</v>
      </c>
      <c r="BK834" s="226">
        <f>ROUND(I834*H834,2)</f>
        <v>0</v>
      </c>
      <c r="BL834" s="19" t="s">
        <v>205</v>
      </c>
      <c r="BM834" s="225" t="s">
        <v>1123</v>
      </c>
    </row>
    <row r="835" s="2" customFormat="1" ht="24.15" customHeight="1">
      <c r="A835" s="40"/>
      <c r="B835" s="41"/>
      <c r="C835" s="255" t="s">
        <v>1124</v>
      </c>
      <c r="D835" s="255" t="s">
        <v>243</v>
      </c>
      <c r="E835" s="256" t="s">
        <v>1125</v>
      </c>
      <c r="F835" s="257" t="s">
        <v>1126</v>
      </c>
      <c r="G835" s="258" t="s">
        <v>441</v>
      </c>
      <c r="H835" s="259">
        <v>2</v>
      </c>
      <c r="I835" s="260"/>
      <c r="J835" s="261">
        <f>ROUND(I835*H835,2)</f>
        <v>0</v>
      </c>
      <c r="K835" s="257" t="s">
        <v>19</v>
      </c>
      <c r="L835" s="262"/>
      <c r="M835" s="263" t="s">
        <v>19</v>
      </c>
      <c r="N835" s="264" t="s">
        <v>44</v>
      </c>
      <c r="O835" s="86"/>
      <c r="P835" s="223">
        <f>O835*H835</f>
        <v>0</v>
      </c>
      <c r="Q835" s="223">
        <v>0</v>
      </c>
      <c r="R835" s="223">
        <f>Q835*H835</f>
        <v>0</v>
      </c>
      <c r="S835" s="223">
        <v>0</v>
      </c>
      <c r="T835" s="224">
        <f>S835*H835</f>
        <v>0</v>
      </c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R835" s="225" t="s">
        <v>247</v>
      </c>
      <c r="AT835" s="225" t="s">
        <v>243</v>
      </c>
      <c r="AU835" s="225" t="s">
        <v>82</v>
      </c>
      <c r="AY835" s="19" t="s">
        <v>198</v>
      </c>
      <c r="BE835" s="226">
        <f>IF(N835="základní",J835,0)</f>
        <v>0</v>
      </c>
      <c r="BF835" s="226">
        <f>IF(N835="snížená",J835,0)</f>
        <v>0</v>
      </c>
      <c r="BG835" s="226">
        <f>IF(N835="zákl. přenesená",J835,0)</f>
        <v>0</v>
      </c>
      <c r="BH835" s="226">
        <f>IF(N835="sníž. přenesená",J835,0)</f>
        <v>0</v>
      </c>
      <c r="BI835" s="226">
        <f>IF(N835="nulová",J835,0)</f>
        <v>0</v>
      </c>
      <c r="BJ835" s="19" t="s">
        <v>80</v>
      </c>
      <c r="BK835" s="226">
        <f>ROUND(I835*H835,2)</f>
        <v>0</v>
      </c>
      <c r="BL835" s="19" t="s">
        <v>205</v>
      </c>
      <c r="BM835" s="225" t="s">
        <v>1127</v>
      </c>
    </row>
    <row r="836" s="2" customFormat="1" ht="24.15" customHeight="1">
      <c r="A836" s="40"/>
      <c r="B836" s="41"/>
      <c r="C836" s="255" t="s">
        <v>1128</v>
      </c>
      <c r="D836" s="255" t="s">
        <v>243</v>
      </c>
      <c r="E836" s="256" t="s">
        <v>1129</v>
      </c>
      <c r="F836" s="257" t="s">
        <v>1130</v>
      </c>
      <c r="G836" s="258" t="s">
        <v>441</v>
      </c>
      <c r="H836" s="259">
        <v>2</v>
      </c>
      <c r="I836" s="260"/>
      <c r="J836" s="261">
        <f>ROUND(I836*H836,2)</f>
        <v>0</v>
      </c>
      <c r="K836" s="257" t="s">
        <v>19</v>
      </c>
      <c r="L836" s="262"/>
      <c r="M836" s="263" t="s">
        <v>19</v>
      </c>
      <c r="N836" s="264" t="s">
        <v>44</v>
      </c>
      <c r="O836" s="86"/>
      <c r="P836" s="223">
        <f>O836*H836</f>
        <v>0</v>
      </c>
      <c r="Q836" s="223">
        <v>0</v>
      </c>
      <c r="R836" s="223">
        <f>Q836*H836</f>
        <v>0</v>
      </c>
      <c r="S836" s="223">
        <v>0</v>
      </c>
      <c r="T836" s="224">
        <f>S836*H836</f>
        <v>0</v>
      </c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R836" s="225" t="s">
        <v>247</v>
      </c>
      <c r="AT836" s="225" t="s">
        <v>243</v>
      </c>
      <c r="AU836" s="225" t="s">
        <v>82</v>
      </c>
      <c r="AY836" s="19" t="s">
        <v>198</v>
      </c>
      <c r="BE836" s="226">
        <f>IF(N836="základní",J836,0)</f>
        <v>0</v>
      </c>
      <c r="BF836" s="226">
        <f>IF(N836="snížená",J836,0)</f>
        <v>0</v>
      </c>
      <c r="BG836" s="226">
        <f>IF(N836="zákl. přenesená",J836,0)</f>
        <v>0</v>
      </c>
      <c r="BH836" s="226">
        <f>IF(N836="sníž. přenesená",J836,0)</f>
        <v>0</v>
      </c>
      <c r="BI836" s="226">
        <f>IF(N836="nulová",J836,0)</f>
        <v>0</v>
      </c>
      <c r="BJ836" s="19" t="s">
        <v>80</v>
      </c>
      <c r="BK836" s="226">
        <f>ROUND(I836*H836,2)</f>
        <v>0</v>
      </c>
      <c r="BL836" s="19" t="s">
        <v>205</v>
      </c>
      <c r="BM836" s="225" t="s">
        <v>1131</v>
      </c>
    </row>
    <row r="837" s="2" customFormat="1" ht="21.75" customHeight="1">
      <c r="A837" s="40"/>
      <c r="B837" s="41"/>
      <c r="C837" s="214" t="s">
        <v>1132</v>
      </c>
      <c r="D837" s="214" t="s">
        <v>200</v>
      </c>
      <c r="E837" s="215" t="s">
        <v>1133</v>
      </c>
      <c r="F837" s="216" t="s">
        <v>1134</v>
      </c>
      <c r="G837" s="217" t="s">
        <v>1135</v>
      </c>
      <c r="H837" s="218">
        <v>1</v>
      </c>
      <c r="I837" s="219"/>
      <c r="J837" s="220">
        <f>ROUND(I837*H837,2)</f>
        <v>0</v>
      </c>
      <c r="K837" s="216" t="s">
        <v>19</v>
      </c>
      <c r="L837" s="46"/>
      <c r="M837" s="221" t="s">
        <v>19</v>
      </c>
      <c r="N837" s="222" t="s">
        <v>44</v>
      </c>
      <c r="O837" s="86"/>
      <c r="P837" s="223">
        <f>O837*H837</f>
        <v>0</v>
      </c>
      <c r="Q837" s="223">
        <v>0</v>
      </c>
      <c r="R837" s="223">
        <f>Q837*H837</f>
        <v>0</v>
      </c>
      <c r="S837" s="223">
        <v>2.1000000000000001</v>
      </c>
      <c r="T837" s="224">
        <f>S837*H837</f>
        <v>2.1000000000000001</v>
      </c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R837" s="225" t="s">
        <v>205</v>
      </c>
      <c r="AT837" s="225" t="s">
        <v>200</v>
      </c>
      <c r="AU837" s="225" t="s">
        <v>82</v>
      </c>
      <c r="AY837" s="19" t="s">
        <v>198</v>
      </c>
      <c r="BE837" s="226">
        <f>IF(N837="základní",J837,0)</f>
        <v>0</v>
      </c>
      <c r="BF837" s="226">
        <f>IF(N837="snížená",J837,0)</f>
        <v>0</v>
      </c>
      <c r="BG837" s="226">
        <f>IF(N837="zákl. přenesená",J837,0)</f>
        <v>0</v>
      </c>
      <c r="BH837" s="226">
        <f>IF(N837="sníž. přenesená",J837,0)</f>
        <v>0</v>
      </c>
      <c r="BI837" s="226">
        <f>IF(N837="nulová",J837,0)</f>
        <v>0</v>
      </c>
      <c r="BJ837" s="19" t="s">
        <v>80</v>
      </c>
      <c r="BK837" s="226">
        <f>ROUND(I837*H837,2)</f>
        <v>0</v>
      </c>
      <c r="BL837" s="19" t="s">
        <v>205</v>
      </c>
      <c r="BM837" s="225" t="s">
        <v>1136</v>
      </c>
    </row>
    <row r="838" s="2" customFormat="1" ht="24.15" customHeight="1">
      <c r="A838" s="40"/>
      <c r="B838" s="41"/>
      <c r="C838" s="214" t="s">
        <v>1137</v>
      </c>
      <c r="D838" s="214" t="s">
        <v>200</v>
      </c>
      <c r="E838" s="215" t="s">
        <v>1138</v>
      </c>
      <c r="F838" s="216" t="s">
        <v>1139</v>
      </c>
      <c r="G838" s="217" t="s">
        <v>227</v>
      </c>
      <c r="H838" s="218">
        <v>1.8</v>
      </c>
      <c r="I838" s="219"/>
      <c r="J838" s="220">
        <f>ROUND(I838*H838,2)</f>
        <v>0</v>
      </c>
      <c r="K838" s="216" t="s">
        <v>204</v>
      </c>
      <c r="L838" s="46"/>
      <c r="M838" s="221" t="s">
        <v>19</v>
      </c>
      <c r="N838" s="222" t="s">
        <v>44</v>
      </c>
      <c r="O838" s="86"/>
      <c r="P838" s="223">
        <f>O838*H838</f>
        <v>0</v>
      </c>
      <c r="Q838" s="223">
        <v>0</v>
      </c>
      <c r="R838" s="223">
        <f>Q838*H838</f>
        <v>0</v>
      </c>
      <c r="S838" s="223">
        <v>2.3999999999999999</v>
      </c>
      <c r="T838" s="224">
        <f>S838*H838</f>
        <v>4.3200000000000003</v>
      </c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R838" s="225" t="s">
        <v>205</v>
      </c>
      <c r="AT838" s="225" t="s">
        <v>200</v>
      </c>
      <c r="AU838" s="225" t="s">
        <v>82</v>
      </c>
      <c r="AY838" s="19" t="s">
        <v>198</v>
      </c>
      <c r="BE838" s="226">
        <f>IF(N838="základní",J838,0)</f>
        <v>0</v>
      </c>
      <c r="BF838" s="226">
        <f>IF(N838="snížená",J838,0)</f>
        <v>0</v>
      </c>
      <c r="BG838" s="226">
        <f>IF(N838="zákl. přenesená",J838,0)</f>
        <v>0</v>
      </c>
      <c r="BH838" s="226">
        <f>IF(N838="sníž. přenesená",J838,0)</f>
        <v>0</v>
      </c>
      <c r="BI838" s="226">
        <f>IF(N838="nulová",J838,0)</f>
        <v>0</v>
      </c>
      <c r="BJ838" s="19" t="s">
        <v>80</v>
      </c>
      <c r="BK838" s="226">
        <f>ROUND(I838*H838,2)</f>
        <v>0</v>
      </c>
      <c r="BL838" s="19" t="s">
        <v>205</v>
      </c>
      <c r="BM838" s="225" t="s">
        <v>1140</v>
      </c>
    </row>
    <row r="839" s="2" customFormat="1">
      <c r="A839" s="40"/>
      <c r="B839" s="41"/>
      <c r="C839" s="42"/>
      <c r="D839" s="227" t="s">
        <v>207</v>
      </c>
      <c r="E839" s="42"/>
      <c r="F839" s="228" t="s">
        <v>1141</v>
      </c>
      <c r="G839" s="42"/>
      <c r="H839" s="42"/>
      <c r="I839" s="229"/>
      <c r="J839" s="42"/>
      <c r="K839" s="42"/>
      <c r="L839" s="46"/>
      <c r="M839" s="230"/>
      <c r="N839" s="231"/>
      <c r="O839" s="86"/>
      <c r="P839" s="86"/>
      <c r="Q839" s="86"/>
      <c r="R839" s="86"/>
      <c r="S839" s="86"/>
      <c r="T839" s="87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T839" s="19" t="s">
        <v>207</v>
      </c>
      <c r="AU839" s="19" t="s">
        <v>82</v>
      </c>
    </row>
    <row r="840" s="13" customFormat="1">
      <c r="A840" s="13"/>
      <c r="B840" s="232"/>
      <c r="C840" s="233"/>
      <c r="D840" s="234" t="s">
        <v>218</v>
      </c>
      <c r="E840" s="235" t="s">
        <v>19</v>
      </c>
      <c r="F840" s="236" t="s">
        <v>1142</v>
      </c>
      <c r="G840" s="233"/>
      <c r="H840" s="237">
        <v>1.8</v>
      </c>
      <c r="I840" s="238"/>
      <c r="J840" s="233"/>
      <c r="K840" s="233"/>
      <c r="L840" s="239"/>
      <c r="M840" s="240"/>
      <c r="N840" s="241"/>
      <c r="O840" s="241"/>
      <c r="P840" s="241"/>
      <c r="Q840" s="241"/>
      <c r="R840" s="241"/>
      <c r="S840" s="241"/>
      <c r="T840" s="242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T840" s="243" t="s">
        <v>218</v>
      </c>
      <c r="AU840" s="243" t="s">
        <v>82</v>
      </c>
      <c r="AV840" s="13" t="s">
        <v>82</v>
      </c>
      <c r="AW840" s="13" t="s">
        <v>35</v>
      </c>
      <c r="AX840" s="13" t="s">
        <v>80</v>
      </c>
      <c r="AY840" s="243" t="s">
        <v>198</v>
      </c>
    </row>
    <row r="841" s="2" customFormat="1" ht="44.25" customHeight="1">
      <c r="A841" s="40"/>
      <c r="B841" s="41"/>
      <c r="C841" s="214" t="s">
        <v>1143</v>
      </c>
      <c r="D841" s="214" t="s">
        <v>200</v>
      </c>
      <c r="E841" s="215" t="s">
        <v>1144</v>
      </c>
      <c r="F841" s="216" t="s">
        <v>1145</v>
      </c>
      <c r="G841" s="217" t="s">
        <v>203</v>
      </c>
      <c r="H841" s="218">
        <v>64.677999999999997</v>
      </c>
      <c r="I841" s="219"/>
      <c r="J841" s="220">
        <f>ROUND(I841*H841,2)</f>
        <v>0</v>
      </c>
      <c r="K841" s="216" t="s">
        <v>204</v>
      </c>
      <c r="L841" s="46"/>
      <c r="M841" s="221" t="s">
        <v>19</v>
      </c>
      <c r="N841" s="222" t="s">
        <v>44</v>
      </c>
      <c r="O841" s="86"/>
      <c r="P841" s="223">
        <f>O841*H841</f>
        <v>0</v>
      </c>
      <c r="Q841" s="223">
        <v>0</v>
      </c>
      <c r="R841" s="223">
        <f>Q841*H841</f>
        <v>0</v>
      </c>
      <c r="S841" s="223">
        <v>0.034000000000000002</v>
      </c>
      <c r="T841" s="224">
        <f>S841*H841</f>
        <v>2.199052</v>
      </c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R841" s="225" t="s">
        <v>205</v>
      </c>
      <c r="AT841" s="225" t="s">
        <v>200</v>
      </c>
      <c r="AU841" s="225" t="s">
        <v>82</v>
      </c>
      <c r="AY841" s="19" t="s">
        <v>198</v>
      </c>
      <c r="BE841" s="226">
        <f>IF(N841="základní",J841,0)</f>
        <v>0</v>
      </c>
      <c r="BF841" s="226">
        <f>IF(N841="snížená",J841,0)</f>
        <v>0</v>
      </c>
      <c r="BG841" s="226">
        <f>IF(N841="zákl. přenesená",J841,0)</f>
        <v>0</v>
      </c>
      <c r="BH841" s="226">
        <f>IF(N841="sníž. přenesená",J841,0)</f>
        <v>0</v>
      </c>
      <c r="BI841" s="226">
        <f>IF(N841="nulová",J841,0)</f>
        <v>0</v>
      </c>
      <c r="BJ841" s="19" t="s">
        <v>80</v>
      </c>
      <c r="BK841" s="226">
        <f>ROUND(I841*H841,2)</f>
        <v>0</v>
      </c>
      <c r="BL841" s="19" t="s">
        <v>205</v>
      </c>
      <c r="BM841" s="225" t="s">
        <v>1146</v>
      </c>
    </row>
    <row r="842" s="2" customFormat="1">
      <c r="A842" s="40"/>
      <c r="B842" s="41"/>
      <c r="C842" s="42"/>
      <c r="D842" s="227" t="s">
        <v>207</v>
      </c>
      <c r="E842" s="42"/>
      <c r="F842" s="228" t="s">
        <v>1147</v>
      </c>
      <c r="G842" s="42"/>
      <c r="H842" s="42"/>
      <c r="I842" s="229"/>
      <c r="J842" s="42"/>
      <c r="K842" s="42"/>
      <c r="L842" s="46"/>
      <c r="M842" s="230"/>
      <c r="N842" s="231"/>
      <c r="O842" s="86"/>
      <c r="P842" s="86"/>
      <c r="Q842" s="86"/>
      <c r="R842" s="86"/>
      <c r="S842" s="86"/>
      <c r="T842" s="87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T842" s="19" t="s">
        <v>207</v>
      </c>
      <c r="AU842" s="19" t="s">
        <v>82</v>
      </c>
    </row>
    <row r="843" s="13" customFormat="1">
      <c r="A843" s="13"/>
      <c r="B843" s="232"/>
      <c r="C843" s="233"/>
      <c r="D843" s="234" t="s">
        <v>218</v>
      </c>
      <c r="E843" s="235" t="s">
        <v>19</v>
      </c>
      <c r="F843" s="236" t="s">
        <v>1148</v>
      </c>
      <c r="G843" s="233"/>
      <c r="H843" s="237">
        <v>21.248000000000001</v>
      </c>
      <c r="I843" s="238"/>
      <c r="J843" s="233"/>
      <c r="K843" s="233"/>
      <c r="L843" s="239"/>
      <c r="M843" s="240"/>
      <c r="N843" s="241"/>
      <c r="O843" s="241"/>
      <c r="P843" s="241"/>
      <c r="Q843" s="241"/>
      <c r="R843" s="241"/>
      <c r="S843" s="241"/>
      <c r="T843" s="242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T843" s="243" t="s">
        <v>218</v>
      </c>
      <c r="AU843" s="243" t="s">
        <v>82</v>
      </c>
      <c r="AV843" s="13" t="s">
        <v>82</v>
      </c>
      <c r="AW843" s="13" t="s">
        <v>35</v>
      </c>
      <c r="AX843" s="13" t="s">
        <v>73</v>
      </c>
      <c r="AY843" s="243" t="s">
        <v>198</v>
      </c>
    </row>
    <row r="844" s="13" customFormat="1">
      <c r="A844" s="13"/>
      <c r="B844" s="232"/>
      <c r="C844" s="233"/>
      <c r="D844" s="234" t="s">
        <v>218</v>
      </c>
      <c r="E844" s="235" t="s">
        <v>19</v>
      </c>
      <c r="F844" s="236" t="s">
        <v>1149</v>
      </c>
      <c r="G844" s="233"/>
      <c r="H844" s="237">
        <v>21.715</v>
      </c>
      <c r="I844" s="238"/>
      <c r="J844" s="233"/>
      <c r="K844" s="233"/>
      <c r="L844" s="239"/>
      <c r="M844" s="240"/>
      <c r="N844" s="241"/>
      <c r="O844" s="241"/>
      <c r="P844" s="241"/>
      <c r="Q844" s="241"/>
      <c r="R844" s="241"/>
      <c r="S844" s="241"/>
      <c r="T844" s="242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T844" s="243" t="s">
        <v>218</v>
      </c>
      <c r="AU844" s="243" t="s">
        <v>82</v>
      </c>
      <c r="AV844" s="13" t="s">
        <v>82</v>
      </c>
      <c r="AW844" s="13" t="s">
        <v>35</v>
      </c>
      <c r="AX844" s="13" t="s">
        <v>73</v>
      </c>
      <c r="AY844" s="243" t="s">
        <v>198</v>
      </c>
    </row>
    <row r="845" s="13" customFormat="1">
      <c r="A845" s="13"/>
      <c r="B845" s="232"/>
      <c r="C845" s="233"/>
      <c r="D845" s="234" t="s">
        <v>218</v>
      </c>
      <c r="E845" s="235" t="s">
        <v>19</v>
      </c>
      <c r="F845" s="236" t="s">
        <v>1150</v>
      </c>
      <c r="G845" s="233"/>
      <c r="H845" s="237">
        <v>21.715</v>
      </c>
      <c r="I845" s="238"/>
      <c r="J845" s="233"/>
      <c r="K845" s="233"/>
      <c r="L845" s="239"/>
      <c r="M845" s="240"/>
      <c r="N845" s="241"/>
      <c r="O845" s="241"/>
      <c r="P845" s="241"/>
      <c r="Q845" s="241"/>
      <c r="R845" s="241"/>
      <c r="S845" s="241"/>
      <c r="T845" s="242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T845" s="243" t="s">
        <v>218</v>
      </c>
      <c r="AU845" s="243" t="s">
        <v>82</v>
      </c>
      <c r="AV845" s="13" t="s">
        <v>82</v>
      </c>
      <c r="AW845" s="13" t="s">
        <v>35</v>
      </c>
      <c r="AX845" s="13" t="s">
        <v>73</v>
      </c>
      <c r="AY845" s="243" t="s">
        <v>198</v>
      </c>
    </row>
    <row r="846" s="14" customFormat="1">
      <c r="A846" s="14"/>
      <c r="B846" s="244"/>
      <c r="C846" s="245"/>
      <c r="D846" s="234" t="s">
        <v>218</v>
      </c>
      <c r="E846" s="246" t="s">
        <v>19</v>
      </c>
      <c r="F846" s="247" t="s">
        <v>233</v>
      </c>
      <c r="G846" s="245"/>
      <c r="H846" s="248">
        <v>64.677999999999997</v>
      </c>
      <c r="I846" s="249"/>
      <c r="J846" s="245"/>
      <c r="K846" s="245"/>
      <c r="L846" s="250"/>
      <c r="M846" s="251"/>
      <c r="N846" s="252"/>
      <c r="O846" s="252"/>
      <c r="P846" s="252"/>
      <c r="Q846" s="252"/>
      <c r="R846" s="252"/>
      <c r="S846" s="252"/>
      <c r="T846" s="253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T846" s="254" t="s">
        <v>218</v>
      </c>
      <c r="AU846" s="254" t="s">
        <v>82</v>
      </c>
      <c r="AV846" s="14" t="s">
        <v>205</v>
      </c>
      <c r="AW846" s="14" t="s">
        <v>35</v>
      </c>
      <c r="AX846" s="14" t="s">
        <v>80</v>
      </c>
      <c r="AY846" s="254" t="s">
        <v>198</v>
      </c>
    </row>
    <row r="847" s="2" customFormat="1" ht="55.5" customHeight="1">
      <c r="A847" s="40"/>
      <c r="B847" s="41"/>
      <c r="C847" s="214" t="s">
        <v>1151</v>
      </c>
      <c r="D847" s="214" t="s">
        <v>200</v>
      </c>
      <c r="E847" s="215" t="s">
        <v>1152</v>
      </c>
      <c r="F847" s="216" t="s">
        <v>1153</v>
      </c>
      <c r="G847" s="217" t="s">
        <v>203</v>
      </c>
      <c r="H847" s="218">
        <v>4.0599999999999996</v>
      </c>
      <c r="I847" s="219"/>
      <c r="J847" s="220">
        <f>ROUND(I847*H847,2)</f>
        <v>0</v>
      </c>
      <c r="K847" s="216" t="s">
        <v>204</v>
      </c>
      <c r="L847" s="46"/>
      <c r="M847" s="221" t="s">
        <v>19</v>
      </c>
      <c r="N847" s="222" t="s">
        <v>44</v>
      </c>
      <c r="O847" s="86"/>
      <c r="P847" s="223">
        <f>O847*H847</f>
        <v>0</v>
      </c>
      <c r="Q847" s="223">
        <v>0</v>
      </c>
      <c r="R847" s="223">
        <f>Q847*H847</f>
        <v>0</v>
      </c>
      <c r="S847" s="223">
        <v>0.17999999999999999</v>
      </c>
      <c r="T847" s="224">
        <f>S847*H847</f>
        <v>0.73079999999999989</v>
      </c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R847" s="225" t="s">
        <v>205</v>
      </c>
      <c r="AT847" s="225" t="s">
        <v>200</v>
      </c>
      <c r="AU847" s="225" t="s">
        <v>82</v>
      </c>
      <c r="AY847" s="19" t="s">
        <v>198</v>
      </c>
      <c r="BE847" s="226">
        <f>IF(N847="základní",J847,0)</f>
        <v>0</v>
      </c>
      <c r="BF847" s="226">
        <f>IF(N847="snížená",J847,0)</f>
        <v>0</v>
      </c>
      <c r="BG847" s="226">
        <f>IF(N847="zákl. přenesená",J847,0)</f>
        <v>0</v>
      </c>
      <c r="BH847" s="226">
        <f>IF(N847="sníž. přenesená",J847,0)</f>
        <v>0</v>
      </c>
      <c r="BI847" s="226">
        <f>IF(N847="nulová",J847,0)</f>
        <v>0</v>
      </c>
      <c r="BJ847" s="19" t="s">
        <v>80</v>
      </c>
      <c r="BK847" s="226">
        <f>ROUND(I847*H847,2)</f>
        <v>0</v>
      </c>
      <c r="BL847" s="19" t="s">
        <v>205</v>
      </c>
      <c r="BM847" s="225" t="s">
        <v>1154</v>
      </c>
    </row>
    <row r="848" s="2" customFormat="1">
      <c r="A848" s="40"/>
      <c r="B848" s="41"/>
      <c r="C848" s="42"/>
      <c r="D848" s="227" t="s">
        <v>207</v>
      </c>
      <c r="E848" s="42"/>
      <c r="F848" s="228" t="s">
        <v>1155</v>
      </c>
      <c r="G848" s="42"/>
      <c r="H848" s="42"/>
      <c r="I848" s="229"/>
      <c r="J848" s="42"/>
      <c r="K848" s="42"/>
      <c r="L848" s="46"/>
      <c r="M848" s="230"/>
      <c r="N848" s="231"/>
      <c r="O848" s="86"/>
      <c r="P848" s="86"/>
      <c r="Q848" s="86"/>
      <c r="R848" s="86"/>
      <c r="S848" s="86"/>
      <c r="T848" s="87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T848" s="19" t="s">
        <v>207</v>
      </c>
      <c r="AU848" s="19" t="s">
        <v>82</v>
      </c>
    </row>
    <row r="849" s="13" customFormat="1">
      <c r="A849" s="13"/>
      <c r="B849" s="232"/>
      <c r="C849" s="233"/>
      <c r="D849" s="234" t="s">
        <v>218</v>
      </c>
      <c r="E849" s="235" t="s">
        <v>19</v>
      </c>
      <c r="F849" s="236" t="s">
        <v>1156</v>
      </c>
      <c r="G849" s="233"/>
      <c r="H849" s="237">
        <v>4.0599999999999996</v>
      </c>
      <c r="I849" s="238"/>
      <c r="J849" s="233"/>
      <c r="K849" s="233"/>
      <c r="L849" s="239"/>
      <c r="M849" s="240"/>
      <c r="N849" s="241"/>
      <c r="O849" s="241"/>
      <c r="P849" s="241"/>
      <c r="Q849" s="241"/>
      <c r="R849" s="241"/>
      <c r="S849" s="241"/>
      <c r="T849" s="242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T849" s="243" t="s">
        <v>218</v>
      </c>
      <c r="AU849" s="243" t="s">
        <v>82</v>
      </c>
      <c r="AV849" s="13" t="s">
        <v>82</v>
      </c>
      <c r="AW849" s="13" t="s">
        <v>35</v>
      </c>
      <c r="AX849" s="13" t="s">
        <v>80</v>
      </c>
      <c r="AY849" s="243" t="s">
        <v>198</v>
      </c>
    </row>
    <row r="850" s="2" customFormat="1" ht="55.5" customHeight="1">
      <c r="A850" s="40"/>
      <c r="B850" s="41"/>
      <c r="C850" s="214" t="s">
        <v>1157</v>
      </c>
      <c r="D850" s="214" t="s">
        <v>200</v>
      </c>
      <c r="E850" s="215" t="s">
        <v>1158</v>
      </c>
      <c r="F850" s="216" t="s">
        <v>1159</v>
      </c>
      <c r="G850" s="217" t="s">
        <v>227</v>
      </c>
      <c r="H850" s="218">
        <v>125.46599999999999</v>
      </c>
      <c r="I850" s="219"/>
      <c r="J850" s="220">
        <f>ROUND(I850*H850,2)</f>
        <v>0</v>
      </c>
      <c r="K850" s="216" t="s">
        <v>204</v>
      </c>
      <c r="L850" s="46"/>
      <c r="M850" s="221" t="s">
        <v>19</v>
      </c>
      <c r="N850" s="222" t="s">
        <v>44</v>
      </c>
      <c r="O850" s="86"/>
      <c r="P850" s="223">
        <f>O850*H850</f>
        <v>0</v>
      </c>
      <c r="Q850" s="223">
        <v>0</v>
      </c>
      <c r="R850" s="223">
        <f>Q850*H850</f>
        <v>0</v>
      </c>
      <c r="S850" s="223">
        <v>1.8</v>
      </c>
      <c r="T850" s="224">
        <f>S850*H850</f>
        <v>225.83879999999999</v>
      </c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R850" s="225" t="s">
        <v>205</v>
      </c>
      <c r="AT850" s="225" t="s">
        <v>200</v>
      </c>
      <c r="AU850" s="225" t="s">
        <v>82</v>
      </c>
      <c r="AY850" s="19" t="s">
        <v>198</v>
      </c>
      <c r="BE850" s="226">
        <f>IF(N850="základní",J850,0)</f>
        <v>0</v>
      </c>
      <c r="BF850" s="226">
        <f>IF(N850="snížená",J850,0)</f>
        <v>0</v>
      </c>
      <c r="BG850" s="226">
        <f>IF(N850="zákl. přenesená",J850,0)</f>
        <v>0</v>
      </c>
      <c r="BH850" s="226">
        <f>IF(N850="sníž. přenesená",J850,0)</f>
        <v>0</v>
      </c>
      <c r="BI850" s="226">
        <f>IF(N850="nulová",J850,0)</f>
        <v>0</v>
      </c>
      <c r="BJ850" s="19" t="s">
        <v>80</v>
      </c>
      <c r="BK850" s="226">
        <f>ROUND(I850*H850,2)</f>
        <v>0</v>
      </c>
      <c r="BL850" s="19" t="s">
        <v>205</v>
      </c>
      <c r="BM850" s="225" t="s">
        <v>1160</v>
      </c>
    </row>
    <row r="851" s="2" customFormat="1">
      <c r="A851" s="40"/>
      <c r="B851" s="41"/>
      <c r="C851" s="42"/>
      <c r="D851" s="227" t="s">
        <v>207</v>
      </c>
      <c r="E851" s="42"/>
      <c r="F851" s="228" t="s">
        <v>1161</v>
      </c>
      <c r="G851" s="42"/>
      <c r="H851" s="42"/>
      <c r="I851" s="229"/>
      <c r="J851" s="42"/>
      <c r="K851" s="42"/>
      <c r="L851" s="46"/>
      <c r="M851" s="230"/>
      <c r="N851" s="231"/>
      <c r="O851" s="86"/>
      <c r="P851" s="86"/>
      <c r="Q851" s="86"/>
      <c r="R851" s="86"/>
      <c r="S851" s="86"/>
      <c r="T851" s="87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T851" s="19" t="s">
        <v>207</v>
      </c>
      <c r="AU851" s="19" t="s">
        <v>82</v>
      </c>
    </row>
    <row r="852" s="13" customFormat="1">
      <c r="A852" s="13"/>
      <c r="B852" s="232"/>
      <c r="C852" s="233"/>
      <c r="D852" s="234" t="s">
        <v>218</v>
      </c>
      <c r="E852" s="235" t="s">
        <v>19</v>
      </c>
      <c r="F852" s="236" t="s">
        <v>1162</v>
      </c>
      <c r="G852" s="233"/>
      <c r="H852" s="237">
        <v>11.019</v>
      </c>
      <c r="I852" s="238"/>
      <c r="J852" s="233"/>
      <c r="K852" s="233"/>
      <c r="L852" s="239"/>
      <c r="M852" s="240"/>
      <c r="N852" s="241"/>
      <c r="O852" s="241"/>
      <c r="P852" s="241"/>
      <c r="Q852" s="241"/>
      <c r="R852" s="241"/>
      <c r="S852" s="241"/>
      <c r="T852" s="242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T852" s="243" t="s">
        <v>218</v>
      </c>
      <c r="AU852" s="243" t="s">
        <v>82</v>
      </c>
      <c r="AV852" s="13" t="s">
        <v>82</v>
      </c>
      <c r="AW852" s="13" t="s">
        <v>35</v>
      </c>
      <c r="AX852" s="13" t="s">
        <v>73</v>
      </c>
      <c r="AY852" s="243" t="s">
        <v>198</v>
      </c>
    </row>
    <row r="853" s="13" customFormat="1">
      <c r="A853" s="13"/>
      <c r="B853" s="232"/>
      <c r="C853" s="233"/>
      <c r="D853" s="234" t="s">
        <v>218</v>
      </c>
      <c r="E853" s="235" t="s">
        <v>19</v>
      </c>
      <c r="F853" s="236" t="s">
        <v>1163</v>
      </c>
      <c r="G853" s="233"/>
      <c r="H853" s="237">
        <v>38.892000000000003</v>
      </c>
      <c r="I853" s="238"/>
      <c r="J853" s="233"/>
      <c r="K853" s="233"/>
      <c r="L853" s="239"/>
      <c r="M853" s="240"/>
      <c r="N853" s="241"/>
      <c r="O853" s="241"/>
      <c r="P853" s="241"/>
      <c r="Q853" s="241"/>
      <c r="R853" s="241"/>
      <c r="S853" s="241"/>
      <c r="T853" s="242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T853" s="243" t="s">
        <v>218</v>
      </c>
      <c r="AU853" s="243" t="s">
        <v>82</v>
      </c>
      <c r="AV853" s="13" t="s">
        <v>82</v>
      </c>
      <c r="AW853" s="13" t="s">
        <v>35</v>
      </c>
      <c r="AX853" s="13" t="s">
        <v>73</v>
      </c>
      <c r="AY853" s="243" t="s">
        <v>198</v>
      </c>
    </row>
    <row r="854" s="13" customFormat="1">
      <c r="A854" s="13"/>
      <c r="B854" s="232"/>
      <c r="C854" s="233"/>
      <c r="D854" s="234" t="s">
        <v>218</v>
      </c>
      <c r="E854" s="235" t="s">
        <v>19</v>
      </c>
      <c r="F854" s="236" t="s">
        <v>1164</v>
      </c>
      <c r="G854" s="233"/>
      <c r="H854" s="237">
        <v>12.972</v>
      </c>
      <c r="I854" s="238"/>
      <c r="J854" s="233"/>
      <c r="K854" s="233"/>
      <c r="L854" s="239"/>
      <c r="M854" s="240"/>
      <c r="N854" s="241"/>
      <c r="O854" s="241"/>
      <c r="P854" s="241"/>
      <c r="Q854" s="241"/>
      <c r="R854" s="241"/>
      <c r="S854" s="241"/>
      <c r="T854" s="242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T854" s="243" t="s">
        <v>218</v>
      </c>
      <c r="AU854" s="243" t="s">
        <v>82</v>
      </c>
      <c r="AV854" s="13" t="s">
        <v>82</v>
      </c>
      <c r="AW854" s="13" t="s">
        <v>35</v>
      </c>
      <c r="AX854" s="13" t="s">
        <v>73</v>
      </c>
      <c r="AY854" s="243" t="s">
        <v>198</v>
      </c>
    </row>
    <row r="855" s="13" customFormat="1">
      <c r="A855" s="13"/>
      <c r="B855" s="232"/>
      <c r="C855" s="233"/>
      <c r="D855" s="234" t="s">
        <v>218</v>
      </c>
      <c r="E855" s="235" t="s">
        <v>19</v>
      </c>
      <c r="F855" s="236" t="s">
        <v>1165</v>
      </c>
      <c r="G855" s="233"/>
      <c r="H855" s="237">
        <v>25.004999999999999</v>
      </c>
      <c r="I855" s="238"/>
      <c r="J855" s="233"/>
      <c r="K855" s="233"/>
      <c r="L855" s="239"/>
      <c r="M855" s="240"/>
      <c r="N855" s="241"/>
      <c r="O855" s="241"/>
      <c r="P855" s="241"/>
      <c r="Q855" s="241"/>
      <c r="R855" s="241"/>
      <c r="S855" s="241"/>
      <c r="T855" s="242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T855" s="243" t="s">
        <v>218</v>
      </c>
      <c r="AU855" s="243" t="s">
        <v>82</v>
      </c>
      <c r="AV855" s="13" t="s">
        <v>82</v>
      </c>
      <c r="AW855" s="13" t="s">
        <v>35</v>
      </c>
      <c r="AX855" s="13" t="s">
        <v>73</v>
      </c>
      <c r="AY855" s="243" t="s">
        <v>198</v>
      </c>
    </row>
    <row r="856" s="13" customFormat="1">
      <c r="A856" s="13"/>
      <c r="B856" s="232"/>
      <c r="C856" s="233"/>
      <c r="D856" s="234" t="s">
        <v>218</v>
      </c>
      <c r="E856" s="235" t="s">
        <v>19</v>
      </c>
      <c r="F856" s="236" t="s">
        <v>1166</v>
      </c>
      <c r="G856" s="233"/>
      <c r="H856" s="237">
        <v>24.606000000000002</v>
      </c>
      <c r="I856" s="238"/>
      <c r="J856" s="233"/>
      <c r="K856" s="233"/>
      <c r="L856" s="239"/>
      <c r="M856" s="240"/>
      <c r="N856" s="241"/>
      <c r="O856" s="241"/>
      <c r="P856" s="241"/>
      <c r="Q856" s="241"/>
      <c r="R856" s="241"/>
      <c r="S856" s="241"/>
      <c r="T856" s="242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T856" s="243" t="s">
        <v>218</v>
      </c>
      <c r="AU856" s="243" t="s">
        <v>82</v>
      </c>
      <c r="AV856" s="13" t="s">
        <v>82</v>
      </c>
      <c r="AW856" s="13" t="s">
        <v>35</v>
      </c>
      <c r="AX856" s="13" t="s">
        <v>73</v>
      </c>
      <c r="AY856" s="243" t="s">
        <v>198</v>
      </c>
    </row>
    <row r="857" s="13" customFormat="1">
      <c r="A857" s="13"/>
      <c r="B857" s="232"/>
      <c r="C857" s="233"/>
      <c r="D857" s="234" t="s">
        <v>218</v>
      </c>
      <c r="E857" s="235" t="s">
        <v>19</v>
      </c>
      <c r="F857" s="236" t="s">
        <v>1167</v>
      </c>
      <c r="G857" s="233"/>
      <c r="H857" s="237">
        <v>12.972</v>
      </c>
      <c r="I857" s="238"/>
      <c r="J857" s="233"/>
      <c r="K857" s="233"/>
      <c r="L857" s="239"/>
      <c r="M857" s="240"/>
      <c r="N857" s="241"/>
      <c r="O857" s="241"/>
      <c r="P857" s="241"/>
      <c r="Q857" s="241"/>
      <c r="R857" s="241"/>
      <c r="S857" s="241"/>
      <c r="T857" s="242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T857" s="243" t="s">
        <v>218</v>
      </c>
      <c r="AU857" s="243" t="s">
        <v>82</v>
      </c>
      <c r="AV857" s="13" t="s">
        <v>82</v>
      </c>
      <c r="AW857" s="13" t="s">
        <v>35</v>
      </c>
      <c r="AX857" s="13" t="s">
        <v>73</v>
      </c>
      <c r="AY857" s="243" t="s">
        <v>198</v>
      </c>
    </row>
    <row r="858" s="14" customFormat="1">
      <c r="A858" s="14"/>
      <c r="B858" s="244"/>
      <c r="C858" s="245"/>
      <c r="D858" s="234" t="s">
        <v>218</v>
      </c>
      <c r="E858" s="246" t="s">
        <v>19</v>
      </c>
      <c r="F858" s="247" t="s">
        <v>233</v>
      </c>
      <c r="G858" s="245"/>
      <c r="H858" s="248">
        <v>125.46599999999999</v>
      </c>
      <c r="I858" s="249"/>
      <c r="J858" s="245"/>
      <c r="K858" s="245"/>
      <c r="L858" s="250"/>
      <c r="M858" s="251"/>
      <c r="N858" s="252"/>
      <c r="O858" s="252"/>
      <c r="P858" s="252"/>
      <c r="Q858" s="252"/>
      <c r="R858" s="252"/>
      <c r="S858" s="252"/>
      <c r="T858" s="253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T858" s="254" t="s">
        <v>218</v>
      </c>
      <c r="AU858" s="254" t="s">
        <v>82</v>
      </c>
      <c r="AV858" s="14" t="s">
        <v>205</v>
      </c>
      <c r="AW858" s="14" t="s">
        <v>35</v>
      </c>
      <c r="AX858" s="14" t="s">
        <v>80</v>
      </c>
      <c r="AY858" s="254" t="s">
        <v>198</v>
      </c>
    </row>
    <row r="859" s="2" customFormat="1" ht="16.5" customHeight="1">
      <c r="A859" s="40"/>
      <c r="B859" s="41"/>
      <c r="C859" s="214" t="s">
        <v>1168</v>
      </c>
      <c r="D859" s="214" t="s">
        <v>200</v>
      </c>
      <c r="E859" s="215" t="s">
        <v>1169</v>
      </c>
      <c r="F859" s="216" t="s">
        <v>1170</v>
      </c>
      <c r="G859" s="217" t="s">
        <v>203</v>
      </c>
      <c r="H859" s="218">
        <v>96.299999999999997</v>
      </c>
      <c r="I859" s="219"/>
      <c r="J859" s="220">
        <f>ROUND(I859*H859,2)</f>
        <v>0</v>
      </c>
      <c r="K859" s="216" t="s">
        <v>19</v>
      </c>
      <c r="L859" s="46"/>
      <c r="M859" s="221" t="s">
        <v>19</v>
      </c>
      <c r="N859" s="222" t="s">
        <v>44</v>
      </c>
      <c r="O859" s="86"/>
      <c r="P859" s="223">
        <f>O859*H859</f>
        <v>0</v>
      </c>
      <c r="Q859" s="223">
        <v>0.00109</v>
      </c>
      <c r="R859" s="223">
        <f>Q859*H859</f>
        <v>0.10496700000000001</v>
      </c>
      <c r="S859" s="223">
        <v>0</v>
      </c>
      <c r="T859" s="224">
        <f>S859*H859</f>
        <v>0</v>
      </c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R859" s="225" t="s">
        <v>205</v>
      </c>
      <c r="AT859" s="225" t="s">
        <v>200</v>
      </c>
      <c r="AU859" s="225" t="s">
        <v>82</v>
      </c>
      <c r="AY859" s="19" t="s">
        <v>198</v>
      </c>
      <c r="BE859" s="226">
        <f>IF(N859="základní",J859,0)</f>
        <v>0</v>
      </c>
      <c r="BF859" s="226">
        <f>IF(N859="snížená",J859,0)</f>
        <v>0</v>
      </c>
      <c r="BG859" s="226">
        <f>IF(N859="zákl. přenesená",J859,0)</f>
        <v>0</v>
      </c>
      <c r="BH859" s="226">
        <f>IF(N859="sníž. přenesená",J859,0)</f>
        <v>0</v>
      </c>
      <c r="BI859" s="226">
        <f>IF(N859="nulová",J859,0)</f>
        <v>0</v>
      </c>
      <c r="BJ859" s="19" t="s">
        <v>80</v>
      </c>
      <c r="BK859" s="226">
        <f>ROUND(I859*H859,2)</f>
        <v>0</v>
      </c>
      <c r="BL859" s="19" t="s">
        <v>205</v>
      </c>
      <c r="BM859" s="225" t="s">
        <v>1171</v>
      </c>
    </row>
    <row r="860" s="13" customFormat="1">
      <c r="A860" s="13"/>
      <c r="B860" s="232"/>
      <c r="C860" s="233"/>
      <c r="D860" s="234" t="s">
        <v>218</v>
      </c>
      <c r="E860" s="235" t="s">
        <v>19</v>
      </c>
      <c r="F860" s="236" t="s">
        <v>1172</v>
      </c>
      <c r="G860" s="233"/>
      <c r="H860" s="237">
        <v>96.299999999999997</v>
      </c>
      <c r="I860" s="238"/>
      <c r="J860" s="233"/>
      <c r="K860" s="233"/>
      <c r="L860" s="239"/>
      <c r="M860" s="240"/>
      <c r="N860" s="241"/>
      <c r="O860" s="241"/>
      <c r="P860" s="241"/>
      <c r="Q860" s="241"/>
      <c r="R860" s="241"/>
      <c r="S860" s="241"/>
      <c r="T860" s="242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T860" s="243" t="s">
        <v>218</v>
      </c>
      <c r="AU860" s="243" t="s">
        <v>82</v>
      </c>
      <c r="AV860" s="13" t="s">
        <v>82</v>
      </c>
      <c r="AW860" s="13" t="s">
        <v>35</v>
      </c>
      <c r="AX860" s="13" t="s">
        <v>80</v>
      </c>
      <c r="AY860" s="243" t="s">
        <v>198</v>
      </c>
    </row>
    <row r="861" s="12" customFormat="1" ht="22.8" customHeight="1">
      <c r="A861" s="12"/>
      <c r="B861" s="198"/>
      <c r="C861" s="199"/>
      <c r="D861" s="200" t="s">
        <v>72</v>
      </c>
      <c r="E861" s="212" t="s">
        <v>1173</v>
      </c>
      <c r="F861" s="212" t="s">
        <v>1174</v>
      </c>
      <c r="G861" s="199"/>
      <c r="H861" s="199"/>
      <c r="I861" s="202"/>
      <c r="J861" s="213">
        <f>BK861</f>
        <v>0</v>
      </c>
      <c r="K861" s="199"/>
      <c r="L861" s="204"/>
      <c r="M861" s="205"/>
      <c r="N861" s="206"/>
      <c r="O861" s="206"/>
      <c r="P861" s="207">
        <f>SUM(P862:P870)</f>
        <v>0</v>
      </c>
      <c r="Q861" s="206"/>
      <c r="R861" s="207">
        <f>SUM(R862:R870)</f>
        <v>0</v>
      </c>
      <c r="S861" s="206"/>
      <c r="T861" s="208">
        <f>SUM(T862:T870)</f>
        <v>0</v>
      </c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R861" s="209" t="s">
        <v>80</v>
      </c>
      <c r="AT861" s="210" t="s">
        <v>72</v>
      </c>
      <c r="AU861" s="210" t="s">
        <v>80</v>
      </c>
      <c r="AY861" s="209" t="s">
        <v>198</v>
      </c>
      <c r="BK861" s="211">
        <f>SUM(BK862:BK870)</f>
        <v>0</v>
      </c>
    </row>
    <row r="862" s="2" customFormat="1" ht="37.8" customHeight="1">
      <c r="A862" s="40"/>
      <c r="B862" s="41"/>
      <c r="C862" s="214" t="s">
        <v>1175</v>
      </c>
      <c r="D862" s="214" t="s">
        <v>200</v>
      </c>
      <c r="E862" s="215" t="s">
        <v>1176</v>
      </c>
      <c r="F862" s="216" t="s">
        <v>1177</v>
      </c>
      <c r="G862" s="217" t="s">
        <v>246</v>
      </c>
      <c r="H862" s="218">
        <v>512.827</v>
      </c>
      <c r="I862" s="219"/>
      <c r="J862" s="220">
        <f>ROUND(I862*H862,2)</f>
        <v>0</v>
      </c>
      <c r="K862" s="216" t="s">
        <v>204</v>
      </c>
      <c r="L862" s="46"/>
      <c r="M862" s="221" t="s">
        <v>19</v>
      </c>
      <c r="N862" s="222" t="s">
        <v>44</v>
      </c>
      <c r="O862" s="86"/>
      <c r="P862" s="223">
        <f>O862*H862</f>
        <v>0</v>
      </c>
      <c r="Q862" s="223">
        <v>0</v>
      </c>
      <c r="R862" s="223">
        <f>Q862*H862</f>
        <v>0</v>
      </c>
      <c r="S862" s="223">
        <v>0</v>
      </c>
      <c r="T862" s="224">
        <f>S862*H862</f>
        <v>0</v>
      </c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R862" s="225" t="s">
        <v>205</v>
      </c>
      <c r="AT862" s="225" t="s">
        <v>200</v>
      </c>
      <c r="AU862" s="225" t="s">
        <v>82</v>
      </c>
      <c r="AY862" s="19" t="s">
        <v>198</v>
      </c>
      <c r="BE862" s="226">
        <f>IF(N862="základní",J862,0)</f>
        <v>0</v>
      </c>
      <c r="BF862" s="226">
        <f>IF(N862="snížená",J862,0)</f>
        <v>0</v>
      </c>
      <c r="BG862" s="226">
        <f>IF(N862="zákl. přenesená",J862,0)</f>
        <v>0</v>
      </c>
      <c r="BH862" s="226">
        <f>IF(N862="sníž. přenesená",J862,0)</f>
        <v>0</v>
      </c>
      <c r="BI862" s="226">
        <f>IF(N862="nulová",J862,0)</f>
        <v>0</v>
      </c>
      <c r="BJ862" s="19" t="s">
        <v>80</v>
      </c>
      <c r="BK862" s="226">
        <f>ROUND(I862*H862,2)</f>
        <v>0</v>
      </c>
      <c r="BL862" s="19" t="s">
        <v>205</v>
      </c>
      <c r="BM862" s="225" t="s">
        <v>1178</v>
      </c>
    </row>
    <row r="863" s="2" customFormat="1">
      <c r="A863" s="40"/>
      <c r="B863" s="41"/>
      <c r="C863" s="42"/>
      <c r="D863" s="227" t="s">
        <v>207</v>
      </c>
      <c r="E863" s="42"/>
      <c r="F863" s="228" t="s">
        <v>1179</v>
      </c>
      <c r="G863" s="42"/>
      <c r="H863" s="42"/>
      <c r="I863" s="229"/>
      <c r="J863" s="42"/>
      <c r="K863" s="42"/>
      <c r="L863" s="46"/>
      <c r="M863" s="230"/>
      <c r="N863" s="231"/>
      <c r="O863" s="86"/>
      <c r="P863" s="86"/>
      <c r="Q863" s="86"/>
      <c r="R863" s="86"/>
      <c r="S863" s="86"/>
      <c r="T863" s="87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T863" s="19" t="s">
        <v>207</v>
      </c>
      <c r="AU863" s="19" t="s">
        <v>82</v>
      </c>
    </row>
    <row r="864" s="2" customFormat="1" ht="33" customHeight="1">
      <c r="A864" s="40"/>
      <c r="B864" s="41"/>
      <c r="C864" s="214" t="s">
        <v>1180</v>
      </c>
      <c r="D864" s="214" t="s">
        <v>200</v>
      </c>
      <c r="E864" s="215" t="s">
        <v>1181</v>
      </c>
      <c r="F864" s="216" t="s">
        <v>1182</v>
      </c>
      <c r="G864" s="217" t="s">
        <v>246</v>
      </c>
      <c r="H864" s="218">
        <v>512.827</v>
      </c>
      <c r="I864" s="219"/>
      <c r="J864" s="220">
        <f>ROUND(I864*H864,2)</f>
        <v>0</v>
      </c>
      <c r="K864" s="216" t="s">
        <v>204</v>
      </c>
      <c r="L864" s="46"/>
      <c r="M864" s="221" t="s">
        <v>19</v>
      </c>
      <c r="N864" s="222" t="s">
        <v>44</v>
      </c>
      <c r="O864" s="86"/>
      <c r="P864" s="223">
        <f>O864*H864</f>
        <v>0</v>
      </c>
      <c r="Q864" s="223">
        <v>0</v>
      </c>
      <c r="R864" s="223">
        <f>Q864*H864</f>
        <v>0</v>
      </c>
      <c r="S864" s="223">
        <v>0</v>
      </c>
      <c r="T864" s="224">
        <f>S864*H864</f>
        <v>0</v>
      </c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R864" s="225" t="s">
        <v>205</v>
      </c>
      <c r="AT864" s="225" t="s">
        <v>200</v>
      </c>
      <c r="AU864" s="225" t="s">
        <v>82</v>
      </c>
      <c r="AY864" s="19" t="s">
        <v>198</v>
      </c>
      <c r="BE864" s="226">
        <f>IF(N864="základní",J864,0)</f>
        <v>0</v>
      </c>
      <c r="BF864" s="226">
        <f>IF(N864="snížená",J864,0)</f>
        <v>0</v>
      </c>
      <c r="BG864" s="226">
        <f>IF(N864="zákl. přenesená",J864,0)</f>
        <v>0</v>
      </c>
      <c r="BH864" s="226">
        <f>IF(N864="sníž. přenesená",J864,0)</f>
        <v>0</v>
      </c>
      <c r="BI864" s="226">
        <f>IF(N864="nulová",J864,0)</f>
        <v>0</v>
      </c>
      <c r="BJ864" s="19" t="s">
        <v>80</v>
      </c>
      <c r="BK864" s="226">
        <f>ROUND(I864*H864,2)</f>
        <v>0</v>
      </c>
      <c r="BL864" s="19" t="s">
        <v>205</v>
      </c>
      <c r="BM864" s="225" t="s">
        <v>1183</v>
      </c>
    </row>
    <row r="865" s="2" customFormat="1">
      <c r="A865" s="40"/>
      <c r="B865" s="41"/>
      <c r="C865" s="42"/>
      <c r="D865" s="227" t="s">
        <v>207</v>
      </c>
      <c r="E865" s="42"/>
      <c r="F865" s="228" t="s">
        <v>1184</v>
      </c>
      <c r="G865" s="42"/>
      <c r="H865" s="42"/>
      <c r="I865" s="229"/>
      <c r="J865" s="42"/>
      <c r="K865" s="42"/>
      <c r="L865" s="46"/>
      <c r="M865" s="230"/>
      <c r="N865" s="231"/>
      <c r="O865" s="86"/>
      <c r="P865" s="86"/>
      <c r="Q865" s="86"/>
      <c r="R865" s="86"/>
      <c r="S865" s="86"/>
      <c r="T865" s="87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T865" s="19" t="s">
        <v>207</v>
      </c>
      <c r="AU865" s="19" t="s">
        <v>82</v>
      </c>
    </row>
    <row r="866" s="2" customFormat="1" ht="44.25" customHeight="1">
      <c r="A866" s="40"/>
      <c r="B866" s="41"/>
      <c r="C866" s="214" t="s">
        <v>1185</v>
      </c>
      <c r="D866" s="214" t="s">
        <v>200</v>
      </c>
      <c r="E866" s="215" t="s">
        <v>1186</v>
      </c>
      <c r="F866" s="216" t="s">
        <v>1187</v>
      </c>
      <c r="G866" s="217" t="s">
        <v>246</v>
      </c>
      <c r="H866" s="218">
        <v>7179.5780000000004</v>
      </c>
      <c r="I866" s="219"/>
      <c r="J866" s="220">
        <f>ROUND(I866*H866,2)</f>
        <v>0</v>
      </c>
      <c r="K866" s="216" t="s">
        <v>204</v>
      </c>
      <c r="L866" s="46"/>
      <c r="M866" s="221" t="s">
        <v>19</v>
      </c>
      <c r="N866" s="222" t="s">
        <v>44</v>
      </c>
      <c r="O866" s="86"/>
      <c r="P866" s="223">
        <f>O866*H866</f>
        <v>0</v>
      </c>
      <c r="Q866" s="223">
        <v>0</v>
      </c>
      <c r="R866" s="223">
        <f>Q866*H866</f>
        <v>0</v>
      </c>
      <c r="S866" s="223">
        <v>0</v>
      </c>
      <c r="T866" s="224">
        <f>S866*H866</f>
        <v>0</v>
      </c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R866" s="225" t="s">
        <v>205</v>
      </c>
      <c r="AT866" s="225" t="s">
        <v>200</v>
      </c>
      <c r="AU866" s="225" t="s">
        <v>82</v>
      </c>
      <c r="AY866" s="19" t="s">
        <v>198</v>
      </c>
      <c r="BE866" s="226">
        <f>IF(N866="základní",J866,0)</f>
        <v>0</v>
      </c>
      <c r="BF866" s="226">
        <f>IF(N866="snížená",J866,0)</f>
        <v>0</v>
      </c>
      <c r="BG866" s="226">
        <f>IF(N866="zákl. přenesená",J866,0)</f>
        <v>0</v>
      </c>
      <c r="BH866" s="226">
        <f>IF(N866="sníž. přenesená",J866,0)</f>
        <v>0</v>
      </c>
      <c r="BI866" s="226">
        <f>IF(N866="nulová",J866,0)</f>
        <v>0</v>
      </c>
      <c r="BJ866" s="19" t="s">
        <v>80</v>
      </c>
      <c r="BK866" s="226">
        <f>ROUND(I866*H866,2)</f>
        <v>0</v>
      </c>
      <c r="BL866" s="19" t="s">
        <v>205</v>
      </c>
      <c r="BM866" s="225" t="s">
        <v>1188</v>
      </c>
    </row>
    <row r="867" s="2" customFormat="1">
      <c r="A867" s="40"/>
      <c r="B867" s="41"/>
      <c r="C867" s="42"/>
      <c r="D867" s="227" t="s">
        <v>207</v>
      </c>
      <c r="E867" s="42"/>
      <c r="F867" s="228" t="s">
        <v>1189</v>
      </c>
      <c r="G867" s="42"/>
      <c r="H867" s="42"/>
      <c r="I867" s="229"/>
      <c r="J867" s="42"/>
      <c r="K867" s="42"/>
      <c r="L867" s="46"/>
      <c r="M867" s="230"/>
      <c r="N867" s="231"/>
      <c r="O867" s="86"/>
      <c r="P867" s="86"/>
      <c r="Q867" s="86"/>
      <c r="R867" s="86"/>
      <c r="S867" s="86"/>
      <c r="T867" s="87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T867" s="19" t="s">
        <v>207</v>
      </c>
      <c r="AU867" s="19" t="s">
        <v>82</v>
      </c>
    </row>
    <row r="868" s="13" customFormat="1">
      <c r="A868" s="13"/>
      <c r="B868" s="232"/>
      <c r="C868" s="233"/>
      <c r="D868" s="234" t="s">
        <v>218</v>
      </c>
      <c r="E868" s="233"/>
      <c r="F868" s="236" t="s">
        <v>1190</v>
      </c>
      <c r="G868" s="233"/>
      <c r="H868" s="237">
        <v>7179.5780000000004</v>
      </c>
      <c r="I868" s="238"/>
      <c r="J868" s="233"/>
      <c r="K868" s="233"/>
      <c r="L868" s="239"/>
      <c r="M868" s="240"/>
      <c r="N868" s="241"/>
      <c r="O868" s="241"/>
      <c r="P868" s="241"/>
      <c r="Q868" s="241"/>
      <c r="R868" s="241"/>
      <c r="S868" s="241"/>
      <c r="T868" s="242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T868" s="243" t="s">
        <v>218</v>
      </c>
      <c r="AU868" s="243" t="s">
        <v>82</v>
      </c>
      <c r="AV868" s="13" t="s">
        <v>82</v>
      </c>
      <c r="AW868" s="13" t="s">
        <v>4</v>
      </c>
      <c r="AX868" s="13" t="s">
        <v>80</v>
      </c>
      <c r="AY868" s="243" t="s">
        <v>198</v>
      </c>
    </row>
    <row r="869" s="2" customFormat="1" ht="55.5" customHeight="1">
      <c r="A869" s="40"/>
      <c r="B869" s="41"/>
      <c r="C869" s="214" t="s">
        <v>1191</v>
      </c>
      <c r="D869" s="214" t="s">
        <v>200</v>
      </c>
      <c r="E869" s="215" t="s">
        <v>1192</v>
      </c>
      <c r="F869" s="216" t="s">
        <v>1193</v>
      </c>
      <c r="G869" s="217" t="s">
        <v>246</v>
      </c>
      <c r="H869" s="218">
        <v>512.75800000000004</v>
      </c>
      <c r="I869" s="219"/>
      <c r="J869" s="220">
        <f>ROUND(I869*H869,2)</f>
        <v>0</v>
      </c>
      <c r="K869" s="216" t="s">
        <v>204</v>
      </c>
      <c r="L869" s="46"/>
      <c r="M869" s="221" t="s">
        <v>19</v>
      </c>
      <c r="N869" s="222" t="s">
        <v>44</v>
      </c>
      <c r="O869" s="86"/>
      <c r="P869" s="223">
        <f>O869*H869</f>
        <v>0</v>
      </c>
      <c r="Q869" s="223">
        <v>0</v>
      </c>
      <c r="R869" s="223">
        <f>Q869*H869</f>
        <v>0</v>
      </c>
      <c r="S869" s="223">
        <v>0</v>
      </c>
      <c r="T869" s="224">
        <f>S869*H869</f>
        <v>0</v>
      </c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R869" s="225" t="s">
        <v>205</v>
      </c>
      <c r="AT869" s="225" t="s">
        <v>200</v>
      </c>
      <c r="AU869" s="225" t="s">
        <v>82</v>
      </c>
      <c r="AY869" s="19" t="s">
        <v>198</v>
      </c>
      <c r="BE869" s="226">
        <f>IF(N869="základní",J869,0)</f>
        <v>0</v>
      </c>
      <c r="BF869" s="226">
        <f>IF(N869="snížená",J869,0)</f>
        <v>0</v>
      </c>
      <c r="BG869" s="226">
        <f>IF(N869="zákl. přenesená",J869,0)</f>
        <v>0</v>
      </c>
      <c r="BH869" s="226">
        <f>IF(N869="sníž. přenesená",J869,0)</f>
        <v>0</v>
      </c>
      <c r="BI869" s="226">
        <f>IF(N869="nulová",J869,0)</f>
        <v>0</v>
      </c>
      <c r="BJ869" s="19" t="s">
        <v>80</v>
      </c>
      <c r="BK869" s="226">
        <f>ROUND(I869*H869,2)</f>
        <v>0</v>
      </c>
      <c r="BL869" s="19" t="s">
        <v>205</v>
      </c>
      <c r="BM869" s="225" t="s">
        <v>1194</v>
      </c>
    </row>
    <row r="870" s="2" customFormat="1">
      <c r="A870" s="40"/>
      <c r="B870" s="41"/>
      <c r="C870" s="42"/>
      <c r="D870" s="227" t="s">
        <v>207</v>
      </c>
      <c r="E870" s="42"/>
      <c r="F870" s="228" t="s">
        <v>1195</v>
      </c>
      <c r="G870" s="42"/>
      <c r="H870" s="42"/>
      <c r="I870" s="229"/>
      <c r="J870" s="42"/>
      <c r="K870" s="42"/>
      <c r="L870" s="46"/>
      <c r="M870" s="230"/>
      <c r="N870" s="231"/>
      <c r="O870" s="86"/>
      <c r="P870" s="86"/>
      <c r="Q870" s="86"/>
      <c r="R870" s="86"/>
      <c r="S870" s="86"/>
      <c r="T870" s="87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T870" s="19" t="s">
        <v>207</v>
      </c>
      <c r="AU870" s="19" t="s">
        <v>82</v>
      </c>
    </row>
    <row r="871" s="12" customFormat="1" ht="22.8" customHeight="1">
      <c r="A871" s="12"/>
      <c r="B871" s="198"/>
      <c r="C871" s="199"/>
      <c r="D871" s="200" t="s">
        <v>72</v>
      </c>
      <c r="E871" s="212" t="s">
        <v>1196</v>
      </c>
      <c r="F871" s="212" t="s">
        <v>1197</v>
      </c>
      <c r="G871" s="199"/>
      <c r="H871" s="199"/>
      <c r="I871" s="202"/>
      <c r="J871" s="213">
        <f>BK871</f>
        <v>0</v>
      </c>
      <c r="K871" s="199"/>
      <c r="L871" s="204"/>
      <c r="M871" s="205"/>
      <c r="N871" s="206"/>
      <c r="O871" s="206"/>
      <c r="P871" s="207">
        <f>SUM(P872:P873)</f>
        <v>0</v>
      </c>
      <c r="Q871" s="206"/>
      <c r="R871" s="207">
        <f>SUM(R872:R873)</f>
        <v>0</v>
      </c>
      <c r="S871" s="206"/>
      <c r="T871" s="208">
        <f>SUM(T872:T873)</f>
        <v>0</v>
      </c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R871" s="209" t="s">
        <v>80</v>
      </c>
      <c r="AT871" s="210" t="s">
        <v>72</v>
      </c>
      <c r="AU871" s="210" t="s">
        <v>80</v>
      </c>
      <c r="AY871" s="209" t="s">
        <v>198</v>
      </c>
      <c r="BK871" s="211">
        <f>SUM(BK872:BK873)</f>
        <v>0</v>
      </c>
    </row>
    <row r="872" s="2" customFormat="1" ht="78" customHeight="1">
      <c r="A872" s="40"/>
      <c r="B872" s="41"/>
      <c r="C872" s="214" t="s">
        <v>1198</v>
      </c>
      <c r="D872" s="214" t="s">
        <v>200</v>
      </c>
      <c r="E872" s="215" t="s">
        <v>1199</v>
      </c>
      <c r="F872" s="216" t="s">
        <v>1200</v>
      </c>
      <c r="G872" s="217" t="s">
        <v>246</v>
      </c>
      <c r="H872" s="218">
        <v>1976.7429999999999</v>
      </c>
      <c r="I872" s="219"/>
      <c r="J872" s="220">
        <f>ROUND(I872*H872,2)</f>
        <v>0</v>
      </c>
      <c r="K872" s="216" t="s">
        <v>204</v>
      </c>
      <c r="L872" s="46"/>
      <c r="M872" s="221" t="s">
        <v>19</v>
      </c>
      <c r="N872" s="222" t="s">
        <v>44</v>
      </c>
      <c r="O872" s="86"/>
      <c r="P872" s="223">
        <f>O872*H872</f>
        <v>0</v>
      </c>
      <c r="Q872" s="223">
        <v>0</v>
      </c>
      <c r="R872" s="223">
        <f>Q872*H872</f>
        <v>0</v>
      </c>
      <c r="S872" s="223">
        <v>0</v>
      </c>
      <c r="T872" s="224">
        <f>S872*H872</f>
        <v>0</v>
      </c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R872" s="225" t="s">
        <v>205</v>
      </c>
      <c r="AT872" s="225" t="s">
        <v>200</v>
      </c>
      <c r="AU872" s="225" t="s">
        <v>82</v>
      </c>
      <c r="AY872" s="19" t="s">
        <v>198</v>
      </c>
      <c r="BE872" s="226">
        <f>IF(N872="základní",J872,0)</f>
        <v>0</v>
      </c>
      <c r="BF872" s="226">
        <f>IF(N872="snížená",J872,0)</f>
        <v>0</v>
      </c>
      <c r="BG872" s="226">
        <f>IF(N872="zákl. přenesená",J872,0)</f>
        <v>0</v>
      </c>
      <c r="BH872" s="226">
        <f>IF(N872="sníž. přenesená",J872,0)</f>
        <v>0</v>
      </c>
      <c r="BI872" s="226">
        <f>IF(N872="nulová",J872,0)</f>
        <v>0</v>
      </c>
      <c r="BJ872" s="19" t="s">
        <v>80</v>
      </c>
      <c r="BK872" s="226">
        <f>ROUND(I872*H872,2)</f>
        <v>0</v>
      </c>
      <c r="BL872" s="19" t="s">
        <v>205</v>
      </c>
      <c r="BM872" s="225" t="s">
        <v>1201</v>
      </c>
    </row>
    <row r="873" s="2" customFormat="1">
      <c r="A873" s="40"/>
      <c r="B873" s="41"/>
      <c r="C873" s="42"/>
      <c r="D873" s="227" t="s">
        <v>207</v>
      </c>
      <c r="E873" s="42"/>
      <c r="F873" s="228" t="s">
        <v>1202</v>
      </c>
      <c r="G873" s="42"/>
      <c r="H873" s="42"/>
      <c r="I873" s="229"/>
      <c r="J873" s="42"/>
      <c r="K873" s="42"/>
      <c r="L873" s="46"/>
      <c r="M873" s="230"/>
      <c r="N873" s="231"/>
      <c r="O873" s="86"/>
      <c r="P873" s="86"/>
      <c r="Q873" s="86"/>
      <c r="R873" s="86"/>
      <c r="S873" s="86"/>
      <c r="T873" s="87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T873" s="19" t="s">
        <v>207</v>
      </c>
      <c r="AU873" s="19" t="s">
        <v>82</v>
      </c>
    </row>
    <row r="874" s="12" customFormat="1" ht="25.92" customHeight="1">
      <c r="A874" s="12"/>
      <c r="B874" s="198"/>
      <c r="C874" s="199"/>
      <c r="D874" s="200" t="s">
        <v>72</v>
      </c>
      <c r="E874" s="201" t="s">
        <v>1203</v>
      </c>
      <c r="F874" s="201" t="s">
        <v>1204</v>
      </c>
      <c r="G874" s="199"/>
      <c r="H874" s="199"/>
      <c r="I874" s="202"/>
      <c r="J874" s="203">
        <f>BK874</f>
        <v>0</v>
      </c>
      <c r="K874" s="199"/>
      <c r="L874" s="204"/>
      <c r="M874" s="205"/>
      <c r="N874" s="206"/>
      <c r="O874" s="206"/>
      <c r="P874" s="207">
        <f>P875+P892+P894+P972+P978+P1093+P1133+P1189+P1282+P1317+P1399+P1413</f>
        <v>0</v>
      </c>
      <c r="Q874" s="206"/>
      <c r="R874" s="207">
        <f>R875+R892+R894+R972+R978+R1093+R1133+R1189+R1282+R1317+R1399+R1413</f>
        <v>57.519956350480996</v>
      </c>
      <c r="S874" s="206"/>
      <c r="T874" s="208">
        <f>T875+T892+T894+T972+T978+T1093+T1133+T1189+T1282+T1317+T1399+T1413</f>
        <v>1.1486923</v>
      </c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R874" s="209" t="s">
        <v>82</v>
      </c>
      <c r="AT874" s="210" t="s">
        <v>72</v>
      </c>
      <c r="AU874" s="210" t="s">
        <v>73</v>
      </c>
      <c r="AY874" s="209" t="s">
        <v>198</v>
      </c>
      <c r="BK874" s="211">
        <f>BK875+BK892+BK894+BK972+BK978+BK1093+BK1133+BK1189+BK1282+BK1317+BK1399+BK1413</f>
        <v>0</v>
      </c>
    </row>
    <row r="875" s="12" customFormat="1" ht="22.8" customHeight="1">
      <c r="A875" s="12"/>
      <c r="B875" s="198"/>
      <c r="C875" s="199"/>
      <c r="D875" s="200" t="s">
        <v>72</v>
      </c>
      <c r="E875" s="212" t="s">
        <v>1205</v>
      </c>
      <c r="F875" s="212" t="s">
        <v>1206</v>
      </c>
      <c r="G875" s="199"/>
      <c r="H875" s="199"/>
      <c r="I875" s="202"/>
      <c r="J875" s="213">
        <f>BK875</f>
        <v>0</v>
      </c>
      <c r="K875" s="199"/>
      <c r="L875" s="204"/>
      <c r="M875" s="205"/>
      <c r="N875" s="206"/>
      <c r="O875" s="206"/>
      <c r="P875" s="207">
        <f>SUM(P876:P891)</f>
        <v>0</v>
      </c>
      <c r="Q875" s="206"/>
      <c r="R875" s="207">
        <f>SUM(R876:R891)</f>
        <v>4.1182029855</v>
      </c>
      <c r="S875" s="206"/>
      <c r="T875" s="208">
        <f>SUM(T876:T891)</f>
        <v>0</v>
      </c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R875" s="209" t="s">
        <v>82</v>
      </c>
      <c r="AT875" s="210" t="s">
        <v>72</v>
      </c>
      <c r="AU875" s="210" t="s">
        <v>80</v>
      </c>
      <c r="AY875" s="209" t="s">
        <v>198</v>
      </c>
      <c r="BK875" s="211">
        <f>SUM(BK876:BK891)</f>
        <v>0</v>
      </c>
    </row>
    <row r="876" s="2" customFormat="1" ht="24.15" customHeight="1">
      <c r="A876" s="40"/>
      <c r="B876" s="41"/>
      <c r="C876" s="214" t="s">
        <v>1207</v>
      </c>
      <c r="D876" s="214" t="s">
        <v>200</v>
      </c>
      <c r="E876" s="215" t="s">
        <v>1208</v>
      </c>
      <c r="F876" s="216" t="s">
        <v>1209</v>
      </c>
      <c r="G876" s="217" t="s">
        <v>203</v>
      </c>
      <c r="H876" s="218">
        <v>552.36000000000001</v>
      </c>
      <c r="I876" s="219"/>
      <c r="J876" s="220">
        <f>ROUND(I876*H876,2)</f>
        <v>0</v>
      </c>
      <c r="K876" s="216" t="s">
        <v>204</v>
      </c>
      <c r="L876" s="46"/>
      <c r="M876" s="221" t="s">
        <v>19</v>
      </c>
      <c r="N876" s="222" t="s">
        <v>44</v>
      </c>
      <c r="O876" s="86"/>
      <c r="P876" s="223">
        <f>O876*H876</f>
        <v>0</v>
      </c>
      <c r="Q876" s="223">
        <v>0.00039825</v>
      </c>
      <c r="R876" s="223">
        <f>Q876*H876</f>
        <v>0.21997737000000001</v>
      </c>
      <c r="S876" s="223">
        <v>0</v>
      </c>
      <c r="T876" s="224">
        <f>S876*H876</f>
        <v>0</v>
      </c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R876" s="225" t="s">
        <v>302</v>
      </c>
      <c r="AT876" s="225" t="s">
        <v>200</v>
      </c>
      <c r="AU876" s="225" t="s">
        <v>82</v>
      </c>
      <c r="AY876" s="19" t="s">
        <v>198</v>
      </c>
      <c r="BE876" s="226">
        <f>IF(N876="základní",J876,0)</f>
        <v>0</v>
      </c>
      <c r="BF876" s="226">
        <f>IF(N876="snížená",J876,0)</f>
        <v>0</v>
      </c>
      <c r="BG876" s="226">
        <f>IF(N876="zákl. přenesená",J876,0)</f>
        <v>0</v>
      </c>
      <c r="BH876" s="226">
        <f>IF(N876="sníž. přenesená",J876,0)</f>
        <v>0</v>
      </c>
      <c r="BI876" s="226">
        <f>IF(N876="nulová",J876,0)</f>
        <v>0</v>
      </c>
      <c r="BJ876" s="19" t="s">
        <v>80</v>
      </c>
      <c r="BK876" s="226">
        <f>ROUND(I876*H876,2)</f>
        <v>0</v>
      </c>
      <c r="BL876" s="19" t="s">
        <v>302</v>
      </c>
      <c r="BM876" s="225" t="s">
        <v>1210</v>
      </c>
    </row>
    <row r="877" s="2" customFormat="1">
      <c r="A877" s="40"/>
      <c r="B877" s="41"/>
      <c r="C877" s="42"/>
      <c r="D877" s="227" t="s">
        <v>207</v>
      </c>
      <c r="E877" s="42"/>
      <c r="F877" s="228" t="s">
        <v>1211</v>
      </c>
      <c r="G877" s="42"/>
      <c r="H877" s="42"/>
      <c r="I877" s="229"/>
      <c r="J877" s="42"/>
      <c r="K877" s="42"/>
      <c r="L877" s="46"/>
      <c r="M877" s="230"/>
      <c r="N877" s="231"/>
      <c r="O877" s="86"/>
      <c r="P877" s="86"/>
      <c r="Q877" s="86"/>
      <c r="R877" s="86"/>
      <c r="S877" s="86"/>
      <c r="T877" s="87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T877" s="19" t="s">
        <v>207</v>
      </c>
      <c r="AU877" s="19" t="s">
        <v>82</v>
      </c>
    </row>
    <row r="878" s="13" customFormat="1">
      <c r="A878" s="13"/>
      <c r="B878" s="232"/>
      <c r="C878" s="233"/>
      <c r="D878" s="234" t="s">
        <v>218</v>
      </c>
      <c r="E878" s="235" t="s">
        <v>19</v>
      </c>
      <c r="F878" s="236" t="s">
        <v>1212</v>
      </c>
      <c r="G878" s="233"/>
      <c r="H878" s="237">
        <v>277.75999999999999</v>
      </c>
      <c r="I878" s="238"/>
      <c r="J878" s="233"/>
      <c r="K878" s="233"/>
      <c r="L878" s="239"/>
      <c r="M878" s="240"/>
      <c r="N878" s="241"/>
      <c r="O878" s="241"/>
      <c r="P878" s="241"/>
      <c r="Q878" s="241"/>
      <c r="R878" s="241"/>
      <c r="S878" s="241"/>
      <c r="T878" s="242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T878" s="243" t="s">
        <v>218</v>
      </c>
      <c r="AU878" s="243" t="s">
        <v>82</v>
      </c>
      <c r="AV878" s="13" t="s">
        <v>82</v>
      </c>
      <c r="AW878" s="13" t="s">
        <v>35</v>
      </c>
      <c r="AX878" s="13" t="s">
        <v>73</v>
      </c>
      <c r="AY878" s="243" t="s">
        <v>198</v>
      </c>
    </row>
    <row r="879" s="13" customFormat="1">
      <c r="A879" s="13"/>
      <c r="B879" s="232"/>
      <c r="C879" s="233"/>
      <c r="D879" s="234" t="s">
        <v>218</v>
      </c>
      <c r="E879" s="235" t="s">
        <v>19</v>
      </c>
      <c r="F879" s="236" t="s">
        <v>1213</v>
      </c>
      <c r="G879" s="233"/>
      <c r="H879" s="237">
        <v>274.60000000000002</v>
      </c>
      <c r="I879" s="238"/>
      <c r="J879" s="233"/>
      <c r="K879" s="233"/>
      <c r="L879" s="239"/>
      <c r="M879" s="240"/>
      <c r="N879" s="241"/>
      <c r="O879" s="241"/>
      <c r="P879" s="241"/>
      <c r="Q879" s="241"/>
      <c r="R879" s="241"/>
      <c r="S879" s="241"/>
      <c r="T879" s="242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T879" s="243" t="s">
        <v>218</v>
      </c>
      <c r="AU879" s="243" t="s">
        <v>82</v>
      </c>
      <c r="AV879" s="13" t="s">
        <v>82</v>
      </c>
      <c r="AW879" s="13" t="s">
        <v>35</v>
      </c>
      <c r="AX879" s="13" t="s">
        <v>73</v>
      </c>
      <c r="AY879" s="243" t="s">
        <v>198</v>
      </c>
    </row>
    <row r="880" s="14" customFormat="1">
      <c r="A880" s="14"/>
      <c r="B880" s="244"/>
      <c r="C880" s="245"/>
      <c r="D880" s="234" t="s">
        <v>218</v>
      </c>
      <c r="E880" s="246" t="s">
        <v>19</v>
      </c>
      <c r="F880" s="247" t="s">
        <v>233</v>
      </c>
      <c r="G880" s="245"/>
      <c r="H880" s="248">
        <v>552.36000000000001</v>
      </c>
      <c r="I880" s="249"/>
      <c r="J880" s="245"/>
      <c r="K880" s="245"/>
      <c r="L880" s="250"/>
      <c r="M880" s="251"/>
      <c r="N880" s="252"/>
      <c r="O880" s="252"/>
      <c r="P880" s="252"/>
      <c r="Q880" s="252"/>
      <c r="R880" s="252"/>
      <c r="S880" s="252"/>
      <c r="T880" s="253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T880" s="254" t="s">
        <v>218</v>
      </c>
      <c r="AU880" s="254" t="s">
        <v>82</v>
      </c>
      <c r="AV880" s="14" t="s">
        <v>205</v>
      </c>
      <c r="AW880" s="14" t="s">
        <v>35</v>
      </c>
      <c r="AX880" s="14" t="s">
        <v>80</v>
      </c>
      <c r="AY880" s="254" t="s">
        <v>198</v>
      </c>
    </row>
    <row r="881" s="2" customFormat="1" ht="49.05" customHeight="1">
      <c r="A881" s="40"/>
      <c r="B881" s="41"/>
      <c r="C881" s="255" t="s">
        <v>1214</v>
      </c>
      <c r="D881" s="255" t="s">
        <v>243</v>
      </c>
      <c r="E881" s="256" t="s">
        <v>1215</v>
      </c>
      <c r="F881" s="257" t="s">
        <v>1216</v>
      </c>
      <c r="G881" s="258" t="s">
        <v>203</v>
      </c>
      <c r="H881" s="259">
        <v>643.77599999999995</v>
      </c>
      <c r="I881" s="260"/>
      <c r="J881" s="261">
        <f>ROUND(I881*H881,2)</f>
        <v>0</v>
      </c>
      <c r="K881" s="257" t="s">
        <v>204</v>
      </c>
      <c r="L881" s="262"/>
      <c r="M881" s="263" t="s">
        <v>19</v>
      </c>
      <c r="N881" s="264" t="s">
        <v>44</v>
      </c>
      <c r="O881" s="86"/>
      <c r="P881" s="223">
        <f>O881*H881</f>
        <v>0</v>
      </c>
      <c r="Q881" s="223">
        <v>0.0054000000000000003</v>
      </c>
      <c r="R881" s="223">
        <f>Q881*H881</f>
        <v>3.4763904000000001</v>
      </c>
      <c r="S881" s="223">
        <v>0</v>
      </c>
      <c r="T881" s="224">
        <f>S881*H881</f>
        <v>0</v>
      </c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R881" s="225" t="s">
        <v>399</v>
      </c>
      <c r="AT881" s="225" t="s">
        <v>243</v>
      </c>
      <c r="AU881" s="225" t="s">
        <v>82</v>
      </c>
      <c r="AY881" s="19" t="s">
        <v>198</v>
      </c>
      <c r="BE881" s="226">
        <f>IF(N881="základní",J881,0)</f>
        <v>0</v>
      </c>
      <c r="BF881" s="226">
        <f>IF(N881="snížená",J881,0)</f>
        <v>0</v>
      </c>
      <c r="BG881" s="226">
        <f>IF(N881="zákl. přenesená",J881,0)</f>
        <v>0</v>
      </c>
      <c r="BH881" s="226">
        <f>IF(N881="sníž. přenesená",J881,0)</f>
        <v>0</v>
      </c>
      <c r="BI881" s="226">
        <f>IF(N881="nulová",J881,0)</f>
        <v>0</v>
      </c>
      <c r="BJ881" s="19" t="s">
        <v>80</v>
      </c>
      <c r="BK881" s="226">
        <f>ROUND(I881*H881,2)</f>
        <v>0</v>
      </c>
      <c r="BL881" s="19" t="s">
        <v>302</v>
      </c>
      <c r="BM881" s="225" t="s">
        <v>1217</v>
      </c>
    </row>
    <row r="882" s="13" customFormat="1">
      <c r="A882" s="13"/>
      <c r="B882" s="232"/>
      <c r="C882" s="233"/>
      <c r="D882" s="234" t="s">
        <v>218</v>
      </c>
      <c r="E882" s="233"/>
      <c r="F882" s="236" t="s">
        <v>1218</v>
      </c>
      <c r="G882" s="233"/>
      <c r="H882" s="237">
        <v>643.77599999999995</v>
      </c>
      <c r="I882" s="238"/>
      <c r="J882" s="233"/>
      <c r="K882" s="233"/>
      <c r="L882" s="239"/>
      <c r="M882" s="240"/>
      <c r="N882" s="241"/>
      <c r="O882" s="241"/>
      <c r="P882" s="241"/>
      <c r="Q882" s="241"/>
      <c r="R882" s="241"/>
      <c r="S882" s="241"/>
      <c r="T882" s="242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T882" s="243" t="s">
        <v>218</v>
      </c>
      <c r="AU882" s="243" t="s">
        <v>82</v>
      </c>
      <c r="AV882" s="13" t="s">
        <v>82</v>
      </c>
      <c r="AW882" s="13" t="s">
        <v>4</v>
      </c>
      <c r="AX882" s="13" t="s">
        <v>80</v>
      </c>
      <c r="AY882" s="243" t="s">
        <v>198</v>
      </c>
    </row>
    <row r="883" s="2" customFormat="1" ht="24.15" customHeight="1">
      <c r="A883" s="40"/>
      <c r="B883" s="41"/>
      <c r="C883" s="214" t="s">
        <v>1219</v>
      </c>
      <c r="D883" s="214" t="s">
        <v>200</v>
      </c>
      <c r="E883" s="215" t="s">
        <v>1220</v>
      </c>
      <c r="F883" s="216" t="s">
        <v>1221</v>
      </c>
      <c r="G883" s="217" t="s">
        <v>203</v>
      </c>
      <c r="H883" s="218">
        <v>60.334000000000003</v>
      </c>
      <c r="I883" s="219"/>
      <c r="J883" s="220">
        <f>ROUND(I883*H883,2)</f>
        <v>0</v>
      </c>
      <c r="K883" s="216" t="s">
        <v>204</v>
      </c>
      <c r="L883" s="46"/>
      <c r="M883" s="221" t="s">
        <v>19</v>
      </c>
      <c r="N883" s="222" t="s">
        <v>44</v>
      </c>
      <c r="O883" s="86"/>
      <c r="P883" s="223">
        <f>O883*H883</f>
        <v>0</v>
      </c>
      <c r="Q883" s="223">
        <v>0.00039825</v>
      </c>
      <c r="R883" s="223">
        <f>Q883*H883</f>
        <v>0.024028015500000003</v>
      </c>
      <c r="S883" s="223">
        <v>0</v>
      </c>
      <c r="T883" s="224">
        <f>S883*H883</f>
        <v>0</v>
      </c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R883" s="225" t="s">
        <v>302</v>
      </c>
      <c r="AT883" s="225" t="s">
        <v>200</v>
      </c>
      <c r="AU883" s="225" t="s">
        <v>82</v>
      </c>
      <c r="AY883" s="19" t="s">
        <v>198</v>
      </c>
      <c r="BE883" s="226">
        <f>IF(N883="základní",J883,0)</f>
        <v>0</v>
      </c>
      <c r="BF883" s="226">
        <f>IF(N883="snížená",J883,0)</f>
        <v>0</v>
      </c>
      <c r="BG883" s="226">
        <f>IF(N883="zákl. přenesená",J883,0)</f>
        <v>0</v>
      </c>
      <c r="BH883" s="226">
        <f>IF(N883="sníž. přenesená",J883,0)</f>
        <v>0</v>
      </c>
      <c r="BI883" s="226">
        <f>IF(N883="nulová",J883,0)</f>
        <v>0</v>
      </c>
      <c r="BJ883" s="19" t="s">
        <v>80</v>
      </c>
      <c r="BK883" s="226">
        <f>ROUND(I883*H883,2)</f>
        <v>0</v>
      </c>
      <c r="BL883" s="19" t="s">
        <v>302</v>
      </c>
      <c r="BM883" s="225" t="s">
        <v>1222</v>
      </c>
    </row>
    <row r="884" s="2" customFormat="1">
      <c r="A884" s="40"/>
      <c r="B884" s="41"/>
      <c r="C884" s="42"/>
      <c r="D884" s="227" t="s">
        <v>207</v>
      </c>
      <c r="E884" s="42"/>
      <c r="F884" s="228" t="s">
        <v>1223</v>
      </c>
      <c r="G884" s="42"/>
      <c r="H884" s="42"/>
      <c r="I884" s="229"/>
      <c r="J884" s="42"/>
      <c r="K884" s="42"/>
      <c r="L884" s="46"/>
      <c r="M884" s="230"/>
      <c r="N884" s="231"/>
      <c r="O884" s="86"/>
      <c r="P884" s="86"/>
      <c r="Q884" s="86"/>
      <c r="R884" s="86"/>
      <c r="S884" s="86"/>
      <c r="T884" s="87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T884" s="19" t="s">
        <v>207</v>
      </c>
      <c r="AU884" s="19" t="s">
        <v>82</v>
      </c>
    </row>
    <row r="885" s="13" customFormat="1">
      <c r="A885" s="13"/>
      <c r="B885" s="232"/>
      <c r="C885" s="233"/>
      <c r="D885" s="234" t="s">
        <v>218</v>
      </c>
      <c r="E885" s="235" t="s">
        <v>19</v>
      </c>
      <c r="F885" s="236" t="s">
        <v>1224</v>
      </c>
      <c r="G885" s="233"/>
      <c r="H885" s="237">
        <v>47.334000000000003</v>
      </c>
      <c r="I885" s="238"/>
      <c r="J885" s="233"/>
      <c r="K885" s="233"/>
      <c r="L885" s="239"/>
      <c r="M885" s="240"/>
      <c r="N885" s="241"/>
      <c r="O885" s="241"/>
      <c r="P885" s="241"/>
      <c r="Q885" s="241"/>
      <c r="R885" s="241"/>
      <c r="S885" s="241"/>
      <c r="T885" s="242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T885" s="243" t="s">
        <v>218</v>
      </c>
      <c r="AU885" s="243" t="s">
        <v>82</v>
      </c>
      <c r="AV885" s="13" t="s">
        <v>82</v>
      </c>
      <c r="AW885" s="13" t="s">
        <v>35</v>
      </c>
      <c r="AX885" s="13" t="s">
        <v>73</v>
      </c>
      <c r="AY885" s="243" t="s">
        <v>198</v>
      </c>
    </row>
    <row r="886" s="13" customFormat="1">
      <c r="A886" s="13"/>
      <c r="B886" s="232"/>
      <c r="C886" s="233"/>
      <c r="D886" s="234" t="s">
        <v>218</v>
      </c>
      <c r="E886" s="235" t="s">
        <v>19</v>
      </c>
      <c r="F886" s="236" t="s">
        <v>1225</v>
      </c>
      <c r="G886" s="233"/>
      <c r="H886" s="237">
        <v>13</v>
      </c>
      <c r="I886" s="238"/>
      <c r="J886" s="233"/>
      <c r="K886" s="233"/>
      <c r="L886" s="239"/>
      <c r="M886" s="240"/>
      <c r="N886" s="241"/>
      <c r="O886" s="241"/>
      <c r="P886" s="241"/>
      <c r="Q886" s="241"/>
      <c r="R886" s="241"/>
      <c r="S886" s="241"/>
      <c r="T886" s="242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T886" s="243" t="s">
        <v>218</v>
      </c>
      <c r="AU886" s="243" t="s">
        <v>82</v>
      </c>
      <c r="AV886" s="13" t="s">
        <v>82</v>
      </c>
      <c r="AW886" s="13" t="s">
        <v>35</v>
      </c>
      <c r="AX886" s="13" t="s">
        <v>73</v>
      </c>
      <c r="AY886" s="243" t="s">
        <v>198</v>
      </c>
    </row>
    <row r="887" s="14" customFormat="1">
      <c r="A887" s="14"/>
      <c r="B887" s="244"/>
      <c r="C887" s="245"/>
      <c r="D887" s="234" t="s">
        <v>218</v>
      </c>
      <c r="E887" s="246" t="s">
        <v>19</v>
      </c>
      <c r="F887" s="247" t="s">
        <v>233</v>
      </c>
      <c r="G887" s="245"/>
      <c r="H887" s="248">
        <v>60.334000000000003</v>
      </c>
      <c r="I887" s="249"/>
      <c r="J887" s="245"/>
      <c r="K887" s="245"/>
      <c r="L887" s="250"/>
      <c r="M887" s="251"/>
      <c r="N887" s="252"/>
      <c r="O887" s="252"/>
      <c r="P887" s="252"/>
      <c r="Q887" s="252"/>
      <c r="R887" s="252"/>
      <c r="S887" s="252"/>
      <c r="T887" s="253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T887" s="254" t="s">
        <v>218</v>
      </c>
      <c r="AU887" s="254" t="s">
        <v>82</v>
      </c>
      <c r="AV887" s="14" t="s">
        <v>205</v>
      </c>
      <c r="AW887" s="14" t="s">
        <v>35</v>
      </c>
      <c r="AX887" s="14" t="s">
        <v>80</v>
      </c>
      <c r="AY887" s="254" t="s">
        <v>198</v>
      </c>
    </row>
    <row r="888" s="2" customFormat="1" ht="49.05" customHeight="1">
      <c r="A888" s="40"/>
      <c r="B888" s="41"/>
      <c r="C888" s="255" t="s">
        <v>1226</v>
      </c>
      <c r="D888" s="255" t="s">
        <v>243</v>
      </c>
      <c r="E888" s="256" t="s">
        <v>1215</v>
      </c>
      <c r="F888" s="257" t="s">
        <v>1216</v>
      </c>
      <c r="G888" s="258" t="s">
        <v>203</v>
      </c>
      <c r="H888" s="259">
        <v>73.668000000000006</v>
      </c>
      <c r="I888" s="260"/>
      <c r="J888" s="261">
        <f>ROUND(I888*H888,2)</f>
        <v>0</v>
      </c>
      <c r="K888" s="257" t="s">
        <v>204</v>
      </c>
      <c r="L888" s="262"/>
      <c r="M888" s="263" t="s">
        <v>19</v>
      </c>
      <c r="N888" s="264" t="s">
        <v>44</v>
      </c>
      <c r="O888" s="86"/>
      <c r="P888" s="223">
        <f>O888*H888</f>
        <v>0</v>
      </c>
      <c r="Q888" s="223">
        <v>0.0054000000000000003</v>
      </c>
      <c r="R888" s="223">
        <f>Q888*H888</f>
        <v>0.39780720000000008</v>
      </c>
      <c r="S888" s="223">
        <v>0</v>
      </c>
      <c r="T888" s="224">
        <f>S888*H888</f>
        <v>0</v>
      </c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R888" s="225" t="s">
        <v>399</v>
      </c>
      <c r="AT888" s="225" t="s">
        <v>243</v>
      </c>
      <c r="AU888" s="225" t="s">
        <v>82</v>
      </c>
      <c r="AY888" s="19" t="s">
        <v>198</v>
      </c>
      <c r="BE888" s="226">
        <f>IF(N888="základní",J888,0)</f>
        <v>0</v>
      </c>
      <c r="BF888" s="226">
        <f>IF(N888="snížená",J888,0)</f>
        <v>0</v>
      </c>
      <c r="BG888" s="226">
        <f>IF(N888="zákl. přenesená",J888,0)</f>
        <v>0</v>
      </c>
      <c r="BH888" s="226">
        <f>IF(N888="sníž. přenesená",J888,0)</f>
        <v>0</v>
      </c>
      <c r="BI888" s="226">
        <f>IF(N888="nulová",J888,0)</f>
        <v>0</v>
      </c>
      <c r="BJ888" s="19" t="s">
        <v>80</v>
      </c>
      <c r="BK888" s="226">
        <f>ROUND(I888*H888,2)</f>
        <v>0</v>
      </c>
      <c r="BL888" s="19" t="s">
        <v>302</v>
      </c>
      <c r="BM888" s="225" t="s">
        <v>1227</v>
      </c>
    </row>
    <row r="889" s="13" customFormat="1">
      <c r="A889" s="13"/>
      <c r="B889" s="232"/>
      <c r="C889" s="233"/>
      <c r="D889" s="234" t="s">
        <v>218</v>
      </c>
      <c r="E889" s="233"/>
      <c r="F889" s="236" t="s">
        <v>1228</v>
      </c>
      <c r="G889" s="233"/>
      <c r="H889" s="237">
        <v>73.668000000000006</v>
      </c>
      <c r="I889" s="238"/>
      <c r="J889" s="233"/>
      <c r="K889" s="233"/>
      <c r="L889" s="239"/>
      <c r="M889" s="240"/>
      <c r="N889" s="241"/>
      <c r="O889" s="241"/>
      <c r="P889" s="241"/>
      <c r="Q889" s="241"/>
      <c r="R889" s="241"/>
      <c r="S889" s="241"/>
      <c r="T889" s="242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T889" s="243" t="s">
        <v>218</v>
      </c>
      <c r="AU889" s="243" t="s">
        <v>82</v>
      </c>
      <c r="AV889" s="13" t="s">
        <v>82</v>
      </c>
      <c r="AW889" s="13" t="s">
        <v>4</v>
      </c>
      <c r="AX889" s="13" t="s">
        <v>80</v>
      </c>
      <c r="AY889" s="243" t="s">
        <v>198</v>
      </c>
    </row>
    <row r="890" s="2" customFormat="1" ht="49.05" customHeight="1">
      <c r="A890" s="40"/>
      <c r="B890" s="41"/>
      <c r="C890" s="214" t="s">
        <v>1229</v>
      </c>
      <c r="D890" s="214" t="s">
        <v>200</v>
      </c>
      <c r="E890" s="215" t="s">
        <v>1230</v>
      </c>
      <c r="F890" s="216" t="s">
        <v>1231</v>
      </c>
      <c r="G890" s="217" t="s">
        <v>246</v>
      </c>
      <c r="H890" s="218">
        <v>4.1180000000000003</v>
      </c>
      <c r="I890" s="219"/>
      <c r="J890" s="220">
        <f>ROUND(I890*H890,2)</f>
        <v>0</v>
      </c>
      <c r="K890" s="216" t="s">
        <v>204</v>
      </c>
      <c r="L890" s="46"/>
      <c r="M890" s="221" t="s">
        <v>19</v>
      </c>
      <c r="N890" s="222" t="s">
        <v>44</v>
      </c>
      <c r="O890" s="86"/>
      <c r="P890" s="223">
        <f>O890*H890</f>
        <v>0</v>
      </c>
      <c r="Q890" s="223">
        <v>0</v>
      </c>
      <c r="R890" s="223">
        <f>Q890*H890</f>
        <v>0</v>
      </c>
      <c r="S890" s="223">
        <v>0</v>
      </c>
      <c r="T890" s="224">
        <f>S890*H890</f>
        <v>0</v>
      </c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R890" s="225" t="s">
        <v>302</v>
      </c>
      <c r="AT890" s="225" t="s">
        <v>200</v>
      </c>
      <c r="AU890" s="225" t="s">
        <v>82</v>
      </c>
      <c r="AY890" s="19" t="s">
        <v>198</v>
      </c>
      <c r="BE890" s="226">
        <f>IF(N890="základní",J890,0)</f>
        <v>0</v>
      </c>
      <c r="BF890" s="226">
        <f>IF(N890="snížená",J890,0)</f>
        <v>0</v>
      </c>
      <c r="BG890" s="226">
        <f>IF(N890="zákl. přenesená",J890,0)</f>
        <v>0</v>
      </c>
      <c r="BH890" s="226">
        <f>IF(N890="sníž. přenesená",J890,0)</f>
        <v>0</v>
      </c>
      <c r="BI890" s="226">
        <f>IF(N890="nulová",J890,0)</f>
        <v>0</v>
      </c>
      <c r="BJ890" s="19" t="s">
        <v>80</v>
      </c>
      <c r="BK890" s="226">
        <f>ROUND(I890*H890,2)</f>
        <v>0</v>
      </c>
      <c r="BL890" s="19" t="s">
        <v>302</v>
      </c>
      <c r="BM890" s="225" t="s">
        <v>1232</v>
      </c>
    </row>
    <row r="891" s="2" customFormat="1">
      <c r="A891" s="40"/>
      <c r="B891" s="41"/>
      <c r="C891" s="42"/>
      <c r="D891" s="227" t="s">
        <v>207</v>
      </c>
      <c r="E891" s="42"/>
      <c r="F891" s="228" t="s">
        <v>1233</v>
      </c>
      <c r="G891" s="42"/>
      <c r="H891" s="42"/>
      <c r="I891" s="229"/>
      <c r="J891" s="42"/>
      <c r="K891" s="42"/>
      <c r="L891" s="46"/>
      <c r="M891" s="230"/>
      <c r="N891" s="231"/>
      <c r="O891" s="86"/>
      <c r="P891" s="86"/>
      <c r="Q891" s="86"/>
      <c r="R891" s="86"/>
      <c r="S891" s="86"/>
      <c r="T891" s="87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T891" s="19" t="s">
        <v>207</v>
      </c>
      <c r="AU891" s="19" t="s">
        <v>82</v>
      </c>
    </row>
    <row r="892" s="12" customFormat="1" ht="22.8" customHeight="1">
      <c r="A892" s="12"/>
      <c r="B892" s="198"/>
      <c r="C892" s="199"/>
      <c r="D892" s="200" t="s">
        <v>72</v>
      </c>
      <c r="E892" s="212" t="s">
        <v>1234</v>
      </c>
      <c r="F892" s="212" t="s">
        <v>1235</v>
      </c>
      <c r="G892" s="199"/>
      <c r="H892" s="199"/>
      <c r="I892" s="202"/>
      <c r="J892" s="213">
        <f>BK892</f>
        <v>0</v>
      </c>
      <c r="K892" s="199"/>
      <c r="L892" s="204"/>
      <c r="M892" s="205"/>
      <c r="N892" s="206"/>
      <c r="O892" s="206"/>
      <c r="P892" s="207">
        <f>P893</f>
        <v>0</v>
      </c>
      <c r="Q892" s="206"/>
      <c r="R892" s="207">
        <f>R893</f>
        <v>0.0044099999999999999</v>
      </c>
      <c r="S892" s="206"/>
      <c r="T892" s="208">
        <f>T893</f>
        <v>0</v>
      </c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R892" s="209" t="s">
        <v>82</v>
      </c>
      <c r="AT892" s="210" t="s">
        <v>72</v>
      </c>
      <c r="AU892" s="210" t="s">
        <v>80</v>
      </c>
      <c r="AY892" s="209" t="s">
        <v>198</v>
      </c>
      <c r="BK892" s="211">
        <f>BK893</f>
        <v>0</v>
      </c>
    </row>
    <row r="893" s="2" customFormat="1" ht="16.5" customHeight="1">
      <c r="A893" s="40"/>
      <c r="B893" s="41"/>
      <c r="C893" s="214" t="s">
        <v>1236</v>
      </c>
      <c r="D893" s="214" t="s">
        <v>200</v>
      </c>
      <c r="E893" s="215" t="s">
        <v>1237</v>
      </c>
      <c r="F893" s="216" t="s">
        <v>1238</v>
      </c>
      <c r="G893" s="217" t="s">
        <v>1135</v>
      </c>
      <c r="H893" s="218">
        <v>1</v>
      </c>
      <c r="I893" s="219"/>
      <c r="J893" s="220">
        <f>ROUND(I893*H893,2)</f>
        <v>0</v>
      </c>
      <c r="K893" s="216" t="s">
        <v>19</v>
      </c>
      <c r="L893" s="46"/>
      <c r="M893" s="221" t="s">
        <v>19</v>
      </c>
      <c r="N893" s="222" t="s">
        <v>44</v>
      </c>
      <c r="O893" s="86"/>
      <c r="P893" s="223">
        <f>O893*H893</f>
        <v>0</v>
      </c>
      <c r="Q893" s="223">
        <v>0.0044099999999999999</v>
      </c>
      <c r="R893" s="223">
        <f>Q893*H893</f>
        <v>0.0044099999999999999</v>
      </c>
      <c r="S893" s="223">
        <v>0</v>
      </c>
      <c r="T893" s="224">
        <f>S893*H893</f>
        <v>0</v>
      </c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R893" s="225" t="s">
        <v>302</v>
      </c>
      <c r="AT893" s="225" t="s">
        <v>200</v>
      </c>
      <c r="AU893" s="225" t="s">
        <v>82</v>
      </c>
      <c r="AY893" s="19" t="s">
        <v>198</v>
      </c>
      <c r="BE893" s="226">
        <f>IF(N893="základní",J893,0)</f>
        <v>0</v>
      </c>
      <c r="BF893" s="226">
        <f>IF(N893="snížená",J893,0)</f>
        <v>0</v>
      </c>
      <c r="BG893" s="226">
        <f>IF(N893="zákl. přenesená",J893,0)</f>
        <v>0</v>
      </c>
      <c r="BH893" s="226">
        <f>IF(N893="sníž. přenesená",J893,0)</f>
        <v>0</v>
      </c>
      <c r="BI893" s="226">
        <f>IF(N893="nulová",J893,0)</f>
        <v>0</v>
      </c>
      <c r="BJ893" s="19" t="s">
        <v>80</v>
      </c>
      <c r="BK893" s="226">
        <f>ROUND(I893*H893,2)</f>
        <v>0</v>
      </c>
      <c r="BL893" s="19" t="s">
        <v>302</v>
      </c>
      <c r="BM893" s="225" t="s">
        <v>1239</v>
      </c>
    </row>
    <row r="894" s="12" customFormat="1" ht="22.8" customHeight="1">
      <c r="A894" s="12"/>
      <c r="B894" s="198"/>
      <c r="C894" s="199"/>
      <c r="D894" s="200" t="s">
        <v>72</v>
      </c>
      <c r="E894" s="212" t="s">
        <v>1240</v>
      </c>
      <c r="F894" s="212" t="s">
        <v>1241</v>
      </c>
      <c r="G894" s="199"/>
      <c r="H894" s="199"/>
      <c r="I894" s="202"/>
      <c r="J894" s="213">
        <f>BK894</f>
        <v>0</v>
      </c>
      <c r="K894" s="199"/>
      <c r="L894" s="204"/>
      <c r="M894" s="205"/>
      <c r="N894" s="206"/>
      <c r="O894" s="206"/>
      <c r="P894" s="207">
        <f>SUM(P895:P971)</f>
        <v>0</v>
      </c>
      <c r="Q894" s="206"/>
      <c r="R894" s="207">
        <f>SUM(R895:R971)</f>
        <v>35.877096895594001</v>
      </c>
      <c r="S894" s="206"/>
      <c r="T894" s="208">
        <f>SUM(T895:T971)</f>
        <v>0</v>
      </c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R894" s="209" t="s">
        <v>82</v>
      </c>
      <c r="AT894" s="210" t="s">
        <v>72</v>
      </c>
      <c r="AU894" s="210" t="s">
        <v>80</v>
      </c>
      <c r="AY894" s="209" t="s">
        <v>198</v>
      </c>
      <c r="BK894" s="211">
        <f>SUM(BK895:BK971)</f>
        <v>0</v>
      </c>
    </row>
    <row r="895" s="2" customFormat="1" ht="62.7" customHeight="1">
      <c r="A895" s="40"/>
      <c r="B895" s="41"/>
      <c r="C895" s="214" t="s">
        <v>1242</v>
      </c>
      <c r="D895" s="214" t="s">
        <v>200</v>
      </c>
      <c r="E895" s="215" t="s">
        <v>1243</v>
      </c>
      <c r="F895" s="216" t="s">
        <v>1244</v>
      </c>
      <c r="G895" s="217" t="s">
        <v>203</v>
      </c>
      <c r="H895" s="218">
        <v>205.672</v>
      </c>
      <c r="I895" s="219"/>
      <c r="J895" s="220">
        <f>ROUND(I895*H895,2)</f>
        <v>0</v>
      </c>
      <c r="K895" s="216" t="s">
        <v>19</v>
      </c>
      <c r="L895" s="46"/>
      <c r="M895" s="221" t="s">
        <v>19</v>
      </c>
      <c r="N895" s="222" t="s">
        <v>44</v>
      </c>
      <c r="O895" s="86"/>
      <c r="P895" s="223">
        <f>O895*H895</f>
        <v>0</v>
      </c>
      <c r="Q895" s="223">
        <v>0.077249999999999999</v>
      </c>
      <c r="R895" s="223">
        <f>Q895*H895</f>
        <v>15.888162</v>
      </c>
      <c r="S895" s="223">
        <v>0</v>
      </c>
      <c r="T895" s="224">
        <f>S895*H895</f>
        <v>0</v>
      </c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R895" s="225" t="s">
        <v>302</v>
      </c>
      <c r="AT895" s="225" t="s">
        <v>200</v>
      </c>
      <c r="AU895" s="225" t="s">
        <v>82</v>
      </c>
      <c r="AY895" s="19" t="s">
        <v>198</v>
      </c>
      <c r="BE895" s="226">
        <f>IF(N895="základní",J895,0)</f>
        <v>0</v>
      </c>
      <c r="BF895" s="226">
        <f>IF(N895="snížená",J895,0)</f>
        <v>0</v>
      </c>
      <c r="BG895" s="226">
        <f>IF(N895="zákl. přenesená",J895,0)</f>
        <v>0</v>
      </c>
      <c r="BH895" s="226">
        <f>IF(N895="sníž. přenesená",J895,0)</f>
        <v>0</v>
      </c>
      <c r="BI895" s="226">
        <f>IF(N895="nulová",J895,0)</f>
        <v>0</v>
      </c>
      <c r="BJ895" s="19" t="s">
        <v>80</v>
      </c>
      <c r="BK895" s="226">
        <f>ROUND(I895*H895,2)</f>
        <v>0</v>
      </c>
      <c r="BL895" s="19" t="s">
        <v>302</v>
      </c>
      <c r="BM895" s="225" t="s">
        <v>1245</v>
      </c>
    </row>
    <row r="896" s="13" customFormat="1">
      <c r="A896" s="13"/>
      <c r="B896" s="232"/>
      <c r="C896" s="233"/>
      <c r="D896" s="234" t="s">
        <v>218</v>
      </c>
      <c r="E896" s="235" t="s">
        <v>19</v>
      </c>
      <c r="F896" s="236" t="s">
        <v>1246</v>
      </c>
      <c r="G896" s="233"/>
      <c r="H896" s="237">
        <v>109.76600000000001</v>
      </c>
      <c r="I896" s="238"/>
      <c r="J896" s="233"/>
      <c r="K896" s="233"/>
      <c r="L896" s="239"/>
      <c r="M896" s="240"/>
      <c r="N896" s="241"/>
      <c r="O896" s="241"/>
      <c r="P896" s="241"/>
      <c r="Q896" s="241"/>
      <c r="R896" s="241"/>
      <c r="S896" s="241"/>
      <c r="T896" s="242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T896" s="243" t="s">
        <v>218</v>
      </c>
      <c r="AU896" s="243" t="s">
        <v>82</v>
      </c>
      <c r="AV896" s="13" t="s">
        <v>82</v>
      </c>
      <c r="AW896" s="13" t="s">
        <v>35</v>
      </c>
      <c r="AX896" s="13" t="s">
        <v>73</v>
      </c>
      <c r="AY896" s="243" t="s">
        <v>198</v>
      </c>
    </row>
    <row r="897" s="13" customFormat="1">
      <c r="A897" s="13"/>
      <c r="B897" s="232"/>
      <c r="C897" s="233"/>
      <c r="D897" s="234" t="s">
        <v>218</v>
      </c>
      <c r="E897" s="235" t="s">
        <v>19</v>
      </c>
      <c r="F897" s="236" t="s">
        <v>1247</v>
      </c>
      <c r="G897" s="233"/>
      <c r="H897" s="237">
        <v>95.906000000000006</v>
      </c>
      <c r="I897" s="238"/>
      <c r="J897" s="233"/>
      <c r="K897" s="233"/>
      <c r="L897" s="239"/>
      <c r="M897" s="240"/>
      <c r="N897" s="241"/>
      <c r="O897" s="241"/>
      <c r="P897" s="241"/>
      <c r="Q897" s="241"/>
      <c r="R897" s="241"/>
      <c r="S897" s="241"/>
      <c r="T897" s="242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T897" s="243" t="s">
        <v>218</v>
      </c>
      <c r="AU897" s="243" t="s">
        <v>82</v>
      </c>
      <c r="AV897" s="13" t="s">
        <v>82</v>
      </c>
      <c r="AW897" s="13" t="s">
        <v>35</v>
      </c>
      <c r="AX897" s="13" t="s">
        <v>73</v>
      </c>
      <c r="AY897" s="243" t="s">
        <v>198</v>
      </c>
    </row>
    <row r="898" s="14" customFormat="1">
      <c r="A898" s="14"/>
      <c r="B898" s="244"/>
      <c r="C898" s="245"/>
      <c r="D898" s="234" t="s">
        <v>218</v>
      </c>
      <c r="E898" s="246" t="s">
        <v>19</v>
      </c>
      <c r="F898" s="247" t="s">
        <v>233</v>
      </c>
      <c r="G898" s="245"/>
      <c r="H898" s="248">
        <v>205.672</v>
      </c>
      <c r="I898" s="249"/>
      <c r="J898" s="245"/>
      <c r="K898" s="245"/>
      <c r="L898" s="250"/>
      <c r="M898" s="251"/>
      <c r="N898" s="252"/>
      <c r="O898" s="252"/>
      <c r="P898" s="252"/>
      <c r="Q898" s="252"/>
      <c r="R898" s="252"/>
      <c r="S898" s="252"/>
      <c r="T898" s="253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T898" s="254" t="s">
        <v>218</v>
      </c>
      <c r="AU898" s="254" t="s">
        <v>82</v>
      </c>
      <c r="AV898" s="14" t="s">
        <v>205</v>
      </c>
      <c r="AW898" s="14" t="s">
        <v>35</v>
      </c>
      <c r="AX898" s="14" t="s">
        <v>80</v>
      </c>
      <c r="AY898" s="254" t="s">
        <v>198</v>
      </c>
    </row>
    <row r="899" s="2" customFormat="1" ht="55.5" customHeight="1">
      <c r="A899" s="40"/>
      <c r="B899" s="41"/>
      <c r="C899" s="214" t="s">
        <v>1248</v>
      </c>
      <c r="D899" s="214" t="s">
        <v>200</v>
      </c>
      <c r="E899" s="215" t="s">
        <v>1249</v>
      </c>
      <c r="F899" s="216" t="s">
        <v>1250</v>
      </c>
      <c r="G899" s="217" t="s">
        <v>203</v>
      </c>
      <c r="H899" s="218">
        <v>79.334999999999994</v>
      </c>
      <c r="I899" s="219"/>
      <c r="J899" s="220">
        <f>ROUND(I899*H899,2)</f>
        <v>0</v>
      </c>
      <c r="K899" s="216" t="s">
        <v>204</v>
      </c>
      <c r="L899" s="46"/>
      <c r="M899" s="221" t="s">
        <v>19</v>
      </c>
      <c r="N899" s="222" t="s">
        <v>44</v>
      </c>
      <c r="O899" s="86"/>
      <c r="P899" s="223">
        <f>O899*H899</f>
        <v>0</v>
      </c>
      <c r="Q899" s="223">
        <v>0.0293081</v>
      </c>
      <c r="R899" s="223">
        <f>Q899*H899</f>
        <v>2.3251581134999997</v>
      </c>
      <c r="S899" s="223">
        <v>0</v>
      </c>
      <c r="T899" s="224">
        <f>S899*H899</f>
        <v>0</v>
      </c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R899" s="225" t="s">
        <v>302</v>
      </c>
      <c r="AT899" s="225" t="s">
        <v>200</v>
      </c>
      <c r="AU899" s="225" t="s">
        <v>82</v>
      </c>
      <c r="AY899" s="19" t="s">
        <v>198</v>
      </c>
      <c r="BE899" s="226">
        <f>IF(N899="základní",J899,0)</f>
        <v>0</v>
      </c>
      <c r="BF899" s="226">
        <f>IF(N899="snížená",J899,0)</f>
        <v>0</v>
      </c>
      <c r="BG899" s="226">
        <f>IF(N899="zákl. přenesená",J899,0)</f>
        <v>0</v>
      </c>
      <c r="BH899" s="226">
        <f>IF(N899="sníž. přenesená",J899,0)</f>
        <v>0</v>
      </c>
      <c r="BI899" s="226">
        <f>IF(N899="nulová",J899,0)</f>
        <v>0</v>
      </c>
      <c r="BJ899" s="19" t="s">
        <v>80</v>
      </c>
      <c r="BK899" s="226">
        <f>ROUND(I899*H899,2)</f>
        <v>0</v>
      </c>
      <c r="BL899" s="19" t="s">
        <v>302</v>
      </c>
      <c r="BM899" s="225" t="s">
        <v>1251</v>
      </c>
    </row>
    <row r="900" s="2" customFormat="1">
      <c r="A900" s="40"/>
      <c r="B900" s="41"/>
      <c r="C900" s="42"/>
      <c r="D900" s="227" t="s">
        <v>207</v>
      </c>
      <c r="E900" s="42"/>
      <c r="F900" s="228" t="s">
        <v>1252</v>
      </c>
      <c r="G900" s="42"/>
      <c r="H900" s="42"/>
      <c r="I900" s="229"/>
      <c r="J900" s="42"/>
      <c r="K900" s="42"/>
      <c r="L900" s="46"/>
      <c r="M900" s="230"/>
      <c r="N900" s="231"/>
      <c r="O900" s="86"/>
      <c r="P900" s="86"/>
      <c r="Q900" s="86"/>
      <c r="R900" s="86"/>
      <c r="S900" s="86"/>
      <c r="T900" s="87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T900" s="19" t="s">
        <v>207</v>
      </c>
      <c r="AU900" s="19" t="s">
        <v>82</v>
      </c>
    </row>
    <row r="901" s="13" customFormat="1">
      <c r="A901" s="13"/>
      <c r="B901" s="232"/>
      <c r="C901" s="233"/>
      <c r="D901" s="234" t="s">
        <v>218</v>
      </c>
      <c r="E901" s="235" t="s">
        <v>19</v>
      </c>
      <c r="F901" s="236" t="s">
        <v>1253</v>
      </c>
      <c r="G901" s="233"/>
      <c r="H901" s="237">
        <v>41.82</v>
      </c>
      <c r="I901" s="238"/>
      <c r="J901" s="233"/>
      <c r="K901" s="233"/>
      <c r="L901" s="239"/>
      <c r="M901" s="240"/>
      <c r="N901" s="241"/>
      <c r="O901" s="241"/>
      <c r="P901" s="241"/>
      <c r="Q901" s="241"/>
      <c r="R901" s="241"/>
      <c r="S901" s="241"/>
      <c r="T901" s="242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T901" s="243" t="s">
        <v>218</v>
      </c>
      <c r="AU901" s="243" t="s">
        <v>82</v>
      </c>
      <c r="AV901" s="13" t="s">
        <v>82</v>
      </c>
      <c r="AW901" s="13" t="s">
        <v>35</v>
      </c>
      <c r="AX901" s="13" t="s">
        <v>73</v>
      </c>
      <c r="AY901" s="243" t="s">
        <v>198</v>
      </c>
    </row>
    <row r="902" s="13" customFormat="1">
      <c r="A902" s="13"/>
      <c r="B902" s="232"/>
      <c r="C902" s="233"/>
      <c r="D902" s="234" t="s">
        <v>218</v>
      </c>
      <c r="E902" s="235" t="s">
        <v>19</v>
      </c>
      <c r="F902" s="236" t="s">
        <v>1254</v>
      </c>
      <c r="G902" s="233"/>
      <c r="H902" s="237">
        <v>37.515000000000001</v>
      </c>
      <c r="I902" s="238"/>
      <c r="J902" s="233"/>
      <c r="K902" s="233"/>
      <c r="L902" s="239"/>
      <c r="M902" s="240"/>
      <c r="N902" s="241"/>
      <c r="O902" s="241"/>
      <c r="P902" s="241"/>
      <c r="Q902" s="241"/>
      <c r="R902" s="241"/>
      <c r="S902" s="241"/>
      <c r="T902" s="242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T902" s="243" t="s">
        <v>218</v>
      </c>
      <c r="AU902" s="243" t="s">
        <v>82</v>
      </c>
      <c r="AV902" s="13" t="s">
        <v>82</v>
      </c>
      <c r="AW902" s="13" t="s">
        <v>35</v>
      </c>
      <c r="AX902" s="13" t="s">
        <v>73</v>
      </c>
      <c r="AY902" s="243" t="s">
        <v>198</v>
      </c>
    </row>
    <row r="903" s="14" customFormat="1">
      <c r="A903" s="14"/>
      <c r="B903" s="244"/>
      <c r="C903" s="245"/>
      <c r="D903" s="234" t="s">
        <v>218</v>
      </c>
      <c r="E903" s="246" t="s">
        <v>19</v>
      </c>
      <c r="F903" s="247" t="s">
        <v>233</v>
      </c>
      <c r="G903" s="245"/>
      <c r="H903" s="248">
        <v>79.334999999999994</v>
      </c>
      <c r="I903" s="249"/>
      <c r="J903" s="245"/>
      <c r="K903" s="245"/>
      <c r="L903" s="250"/>
      <c r="M903" s="251"/>
      <c r="N903" s="252"/>
      <c r="O903" s="252"/>
      <c r="P903" s="252"/>
      <c r="Q903" s="252"/>
      <c r="R903" s="252"/>
      <c r="S903" s="252"/>
      <c r="T903" s="253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T903" s="254" t="s">
        <v>218</v>
      </c>
      <c r="AU903" s="254" t="s">
        <v>82</v>
      </c>
      <c r="AV903" s="14" t="s">
        <v>205</v>
      </c>
      <c r="AW903" s="14" t="s">
        <v>35</v>
      </c>
      <c r="AX903" s="14" t="s">
        <v>80</v>
      </c>
      <c r="AY903" s="254" t="s">
        <v>198</v>
      </c>
    </row>
    <row r="904" s="2" customFormat="1" ht="49.05" customHeight="1">
      <c r="A904" s="40"/>
      <c r="B904" s="41"/>
      <c r="C904" s="214" t="s">
        <v>1255</v>
      </c>
      <c r="D904" s="214" t="s">
        <v>200</v>
      </c>
      <c r="E904" s="215" t="s">
        <v>1256</v>
      </c>
      <c r="F904" s="216" t="s">
        <v>1257</v>
      </c>
      <c r="G904" s="217" t="s">
        <v>203</v>
      </c>
      <c r="H904" s="218">
        <v>625.65999999999997</v>
      </c>
      <c r="I904" s="219"/>
      <c r="J904" s="220">
        <f>ROUND(I904*H904,2)</f>
        <v>0</v>
      </c>
      <c r="K904" s="216" t="s">
        <v>204</v>
      </c>
      <c r="L904" s="46"/>
      <c r="M904" s="221" t="s">
        <v>19</v>
      </c>
      <c r="N904" s="222" t="s">
        <v>44</v>
      </c>
      <c r="O904" s="86"/>
      <c r="P904" s="223">
        <f>O904*H904</f>
        <v>0</v>
      </c>
      <c r="Q904" s="223">
        <v>0.021873490900000001</v>
      </c>
      <c r="R904" s="223">
        <f>Q904*H904</f>
        <v>13.685368316493999</v>
      </c>
      <c r="S904" s="223">
        <v>0</v>
      </c>
      <c r="T904" s="224">
        <f>S904*H904</f>
        <v>0</v>
      </c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R904" s="225" t="s">
        <v>302</v>
      </c>
      <c r="AT904" s="225" t="s">
        <v>200</v>
      </c>
      <c r="AU904" s="225" t="s">
        <v>82</v>
      </c>
      <c r="AY904" s="19" t="s">
        <v>198</v>
      </c>
      <c r="BE904" s="226">
        <f>IF(N904="základní",J904,0)</f>
        <v>0</v>
      </c>
      <c r="BF904" s="226">
        <f>IF(N904="snížená",J904,0)</f>
        <v>0</v>
      </c>
      <c r="BG904" s="226">
        <f>IF(N904="zákl. přenesená",J904,0)</f>
        <v>0</v>
      </c>
      <c r="BH904" s="226">
        <f>IF(N904="sníž. přenesená",J904,0)</f>
        <v>0</v>
      </c>
      <c r="BI904" s="226">
        <f>IF(N904="nulová",J904,0)</f>
        <v>0</v>
      </c>
      <c r="BJ904" s="19" t="s">
        <v>80</v>
      </c>
      <c r="BK904" s="226">
        <f>ROUND(I904*H904,2)</f>
        <v>0</v>
      </c>
      <c r="BL904" s="19" t="s">
        <v>302</v>
      </c>
      <c r="BM904" s="225" t="s">
        <v>1258</v>
      </c>
    </row>
    <row r="905" s="2" customFormat="1">
      <c r="A905" s="40"/>
      <c r="B905" s="41"/>
      <c r="C905" s="42"/>
      <c r="D905" s="227" t="s">
        <v>207</v>
      </c>
      <c r="E905" s="42"/>
      <c r="F905" s="228" t="s">
        <v>1259</v>
      </c>
      <c r="G905" s="42"/>
      <c r="H905" s="42"/>
      <c r="I905" s="229"/>
      <c r="J905" s="42"/>
      <c r="K905" s="42"/>
      <c r="L905" s="46"/>
      <c r="M905" s="230"/>
      <c r="N905" s="231"/>
      <c r="O905" s="86"/>
      <c r="P905" s="86"/>
      <c r="Q905" s="86"/>
      <c r="R905" s="86"/>
      <c r="S905" s="86"/>
      <c r="T905" s="87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T905" s="19" t="s">
        <v>207</v>
      </c>
      <c r="AU905" s="19" t="s">
        <v>82</v>
      </c>
    </row>
    <row r="906" s="13" customFormat="1">
      <c r="A906" s="13"/>
      <c r="B906" s="232"/>
      <c r="C906" s="233"/>
      <c r="D906" s="234" t="s">
        <v>218</v>
      </c>
      <c r="E906" s="235" t="s">
        <v>19</v>
      </c>
      <c r="F906" s="236" t="s">
        <v>1260</v>
      </c>
      <c r="G906" s="233"/>
      <c r="H906" s="237">
        <v>25.02</v>
      </c>
      <c r="I906" s="238"/>
      <c r="J906" s="233"/>
      <c r="K906" s="233"/>
      <c r="L906" s="239"/>
      <c r="M906" s="240"/>
      <c r="N906" s="241"/>
      <c r="O906" s="241"/>
      <c r="P906" s="241"/>
      <c r="Q906" s="241"/>
      <c r="R906" s="241"/>
      <c r="S906" s="241"/>
      <c r="T906" s="242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T906" s="243" t="s">
        <v>218</v>
      </c>
      <c r="AU906" s="243" t="s">
        <v>82</v>
      </c>
      <c r="AV906" s="13" t="s">
        <v>82</v>
      </c>
      <c r="AW906" s="13" t="s">
        <v>35</v>
      </c>
      <c r="AX906" s="13" t="s">
        <v>73</v>
      </c>
      <c r="AY906" s="243" t="s">
        <v>198</v>
      </c>
    </row>
    <row r="907" s="13" customFormat="1">
      <c r="A907" s="13"/>
      <c r="B907" s="232"/>
      <c r="C907" s="233"/>
      <c r="D907" s="234" t="s">
        <v>218</v>
      </c>
      <c r="E907" s="235" t="s">
        <v>19</v>
      </c>
      <c r="F907" s="236" t="s">
        <v>1261</v>
      </c>
      <c r="G907" s="233"/>
      <c r="H907" s="237">
        <v>57.100000000000001</v>
      </c>
      <c r="I907" s="238"/>
      <c r="J907" s="233"/>
      <c r="K907" s="233"/>
      <c r="L907" s="239"/>
      <c r="M907" s="240"/>
      <c r="N907" s="241"/>
      <c r="O907" s="241"/>
      <c r="P907" s="241"/>
      <c r="Q907" s="241"/>
      <c r="R907" s="241"/>
      <c r="S907" s="241"/>
      <c r="T907" s="242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T907" s="243" t="s">
        <v>218</v>
      </c>
      <c r="AU907" s="243" t="s">
        <v>82</v>
      </c>
      <c r="AV907" s="13" t="s">
        <v>82</v>
      </c>
      <c r="AW907" s="13" t="s">
        <v>35</v>
      </c>
      <c r="AX907" s="13" t="s">
        <v>73</v>
      </c>
      <c r="AY907" s="243" t="s">
        <v>198</v>
      </c>
    </row>
    <row r="908" s="13" customFormat="1">
      <c r="A908" s="13"/>
      <c r="B908" s="232"/>
      <c r="C908" s="233"/>
      <c r="D908" s="234" t="s">
        <v>218</v>
      </c>
      <c r="E908" s="235" t="s">
        <v>19</v>
      </c>
      <c r="F908" s="236" t="s">
        <v>1262</v>
      </c>
      <c r="G908" s="233"/>
      <c r="H908" s="237">
        <v>19.5</v>
      </c>
      <c r="I908" s="238"/>
      <c r="J908" s="233"/>
      <c r="K908" s="233"/>
      <c r="L908" s="239"/>
      <c r="M908" s="240"/>
      <c r="N908" s="241"/>
      <c r="O908" s="241"/>
      <c r="P908" s="241"/>
      <c r="Q908" s="241"/>
      <c r="R908" s="241"/>
      <c r="S908" s="241"/>
      <c r="T908" s="242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T908" s="243" t="s">
        <v>218</v>
      </c>
      <c r="AU908" s="243" t="s">
        <v>82</v>
      </c>
      <c r="AV908" s="13" t="s">
        <v>82</v>
      </c>
      <c r="AW908" s="13" t="s">
        <v>35</v>
      </c>
      <c r="AX908" s="13" t="s">
        <v>73</v>
      </c>
      <c r="AY908" s="243" t="s">
        <v>198</v>
      </c>
    </row>
    <row r="909" s="13" customFormat="1">
      <c r="A909" s="13"/>
      <c r="B909" s="232"/>
      <c r="C909" s="233"/>
      <c r="D909" s="234" t="s">
        <v>218</v>
      </c>
      <c r="E909" s="235" t="s">
        <v>19</v>
      </c>
      <c r="F909" s="236" t="s">
        <v>1263</v>
      </c>
      <c r="G909" s="233"/>
      <c r="H909" s="237">
        <v>17.66</v>
      </c>
      <c r="I909" s="238"/>
      <c r="J909" s="233"/>
      <c r="K909" s="233"/>
      <c r="L909" s="239"/>
      <c r="M909" s="240"/>
      <c r="N909" s="241"/>
      <c r="O909" s="241"/>
      <c r="P909" s="241"/>
      <c r="Q909" s="241"/>
      <c r="R909" s="241"/>
      <c r="S909" s="241"/>
      <c r="T909" s="242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T909" s="243" t="s">
        <v>218</v>
      </c>
      <c r="AU909" s="243" t="s">
        <v>82</v>
      </c>
      <c r="AV909" s="13" t="s">
        <v>82</v>
      </c>
      <c r="AW909" s="13" t="s">
        <v>35</v>
      </c>
      <c r="AX909" s="13" t="s">
        <v>73</v>
      </c>
      <c r="AY909" s="243" t="s">
        <v>198</v>
      </c>
    </row>
    <row r="910" s="13" customFormat="1">
      <c r="A910" s="13"/>
      <c r="B910" s="232"/>
      <c r="C910" s="233"/>
      <c r="D910" s="234" t="s">
        <v>218</v>
      </c>
      <c r="E910" s="235" t="s">
        <v>19</v>
      </c>
      <c r="F910" s="236" t="s">
        <v>1264</v>
      </c>
      <c r="G910" s="233"/>
      <c r="H910" s="237">
        <v>15.630000000000001</v>
      </c>
      <c r="I910" s="238"/>
      <c r="J910" s="233"/>
      <c r="K910" s="233"/>
      <c r="L910" s="239"/>
      <c r="M910" s="240"/>
      <c r="N910" s="241"/>
      <c r="O910" s="241"/>
      <c r="P910" s="241"/>
      <c r="Q910" s="241"/>
      <c r="R910" s="241"/>
      <c r="S910" s="241"/>
      <c r="T910" s="242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T910" s="243" t="s">
        <v>218</v>
      </c>
      <c r="AU910" s="243" t="s">
        <v>82</v>
      </c>
      <c r="AV910" s="13" t="s">
        <v>82</v>
      </c>
      <c r="AW910" s="13" t="s">
        <v>35</v>
      </c>
      <c r="AX910" s="13" t="s">
        <v>73</v>
      </c>
      <c r="AY910" s="243" t="s">
        <v>198</v>
      </c>
    </row>
    <row r="911" s="13" customFormat="1">
      <c r="A911" s="13"/>
      <c r="B911" s="232"/>
      <c r="C911" s="233"/>
      <c r="D911" s="234" t="s">
        <v>218</v>
      </c>
      <c r="E911" s="235" t="s">
        <v>19</v>
      </c>
      <c r="F911" s="236" t="s">
        <v>1023</v>
      </c>
      <c r="G911" s="233"/>
      <c r="H911" s="237">
        <v>19.350000000000001</v>
      </c>
      <c r="I911" s="238"/>
      <c r="J911" s="233"/>
      <c r="K911" s="233"/>
      <c r="L911" s="239"/>
      <c r="M911" s="240"/>
      <c r="N911" s="241"/>
      <c r="O911" s="241"/>
      <c r="P911" s="241"/>
      <c r="Q911" s="241"/>
      <c r="R911" s="241"/>
      <c r="S911" s="241"/>
      <c r="T911" s="242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T911" s="243" t="s">
        <v>218</v>
      </c>
      <c r="AU911" s="243" t="s">
        <v>82</v>
      </c>
      <c r="AV911" s="13" t="s">
        <v>82</v>
      </c>
      <c r="AW911" s="13" t="s">
        <v>35</v>
      </c>
      <c r="AX911" s="13" t="s">
        <v>73</v>
      </c>
      <c r="AY911" s="243" t="s">
        <v>198</v>
      </c>
    </row>
    <row r="912" s="13" customFormat="1">
      <c r="A912" s="13"/>
      <c r="B912" s="232"/>
      <c r="C912" s="233"/>
      <c r="D912" s="234" t="s">
        <v>218</v>
      </c>
      <c r="E912" s="235" t="s">
        <v>19</v>
      </c>
      <c r="F912" s="236" t="s">
        <v>1265</v>
      </c>
      <c r="G912" s="233"/>
      <c r="H912" s="237">
        <v>16.91</v>
      </c>
      <c r="I912" s="238"/>
      <c r="J912" s="233"/>
      <c r="K912" s="233"/>
      <c r="L912" s="239"/>
      <c r="M912" s="240"/>
      <c r="N912" s="241"/>
      <c r="O912" s="241"/>
      <c r="P912" s="241"/>
      <c r="Q912" s="241"/>
      <c r="R912" s="241"/>
      <c r="S912" s="241"/>
      <c r="T912" s="242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T912" s="243" t="s">
        <v>218</v>
      </c>
      <c r="AU912" s="243" t="s">
        <v>82</v>
      </c>
      <c r="AV912" s="13" t="s">
        <v>82</v>
      </c>
      <c r="AW912" s="13" t="s">
        <v>35</v>
      </c>
      <c r="AX912" s="13" t="s">
        <v>73</v>
      </c>
      <c r="AY912" s="243" t="s">
        <v>198</v>
      </c>
    </row>
    <row r="913" s="13" customFormat="1">
      <c r="A913" s="13"/>
      <c r="B913" s="232"/>
      <c r="C913" s="233"/>
      <c r="D913" s="234" t="s">
        <v>218</v>
      </c>
      <c r="E913" s="235" t="s">
        <v>19</v>
      </c>
      <c r="F913" s="236" t="s">
        <v>1025</v>
      </c>
      <c r="G913" s="233"/>
      <c r="H913" s="237">
        <v>20.210000000000001</v>
      </c>
      <c r="I913" s="238"/>
      <c r="J913" s="233"/>
      <c r="K913" s="233"/>
      <c r="L913" s="239"/>
      <c r="M913" s="240"/>
      <c r="N913" s="241"/>
      <c r="O913" s="241"/>
      <c r="P913" s="241"/>
      <c r="Q913" s="241"/>
      <c r="R913" s="241"/>
      <c r="S913" s="241"/>
      <c r="T913" s="242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T913" s="243" t="s">
        <v>218</v>
      </c>
      <c r="AU913" s="243" t="s">
        <v>82</v>
      </c>
      <c r="AV913" s="13" t="s">
        <v>82</v>
      </c>
      <c r="AW913" s="13" t="s">
        <v>35</v>
      </c>
      <c r="AX913" s="13" t="s">
        <v>73</v>
      </c>
      <c r="AY913" s="243" t="s">
        <v>198</v>
      </c>
    </row>
    <row r="914" s="13" customFormat="1">
      <c r="A914" s="13"/>
      <c r="B914" s="232"/>
      <c r="C914" s="233"/>
      <c r="D914" s="234" t="s">
        <v>218</v>
      </c>
      <c r="E914" s="235" t="s">
        <v>19</v>
      </c>
      <c r="F914" s="236" t="s">
        <v>1266</v>
      </c>
      <c r="G914" s="233"/>
      <c r="H914" s="237">
        <v>154.44</v>
      </c>
      <c r="I914" s="238"/>
      <c r="J914" s="233"/>
      <c r="K914" s="233"/>
      <c r="L914" s="239"/>
      <c r="M914" s="240"/>
      <c r="N914" s="241"/>
      <c r="O914" s="241"/>
      <c r="P914" s="241"/>
      <c r="Q914" s="241"/>
      <c r="R914" s="241"/>
      <c r="S914" s="241"/>
      <c r="T914" s="242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T914" s="243" t="s">
        <v>218</v>
      </c>
      <c r="AU914" s="243" t="s">
        <v>82</v>
      </c>
      <c r="AV914" s="13" t="s">
        <v>82</v>
      </c>
      <c r="AW914" s="13" t="s">
        <v>35</v>
      </c>
      <c r="AX914" s="13" t="s">
        <v>73</v>
      </c>
      <c r="AY914" s="243" t="s">
        <v>198</v>
      </c>
    </row>
    <row r="915" s="13" customFormat="1">
      <c r="A915" s="13"/>
      <c r="B915" s="232"/>
      <c r="C915" s="233"/>
      <c r="D915" s="234" t="s">
        <v>218</v>
      </c>
      <c r="E915" s="235" t="s">
        <v>19</v>
      </c>
      <c r="F915" s="236" t="s">
        <v>1267</v>
      </c>
      <c r="G915" s="233"/>
      <c r="H915" s="237">
        <v>17.82</v>
      </c>
      <c r="I915" s="238"/>
      <c r="J915" s="233"/>
      <c r="K915" s="233"/>
      <c r="L915" s="239"/>
      <c r="M915" s="240"/>
      <c r="N915" s="241"/>
      <c r="O915" s="241"/>
      <c r="P915" s="241"/>
      <c r="Q915" s="241"/>
      <c r="R915" s="241"/>
      <c r="S915" s="241"/>
      <c r="T915" s="242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T915" s="243" t="s">
        <v>218</v>
      </c>
      <c r="AU915" s="243" t="s">
        <v>82</v>
      </c>
      <c r="AV915" s="13" t="s">
        <v>82</v>
      </c>
      <c r="AW915" s="13" t="s">
        <v>35</v>
      </c>
      <c r="AX915" s="13" t="s">
        <v>73</v>
      </c>
      <c r="AY915" s="243" t="s">
        <v>198</v>
      </c>
    </row>
    <row r="916" s="13" customFormat="1">
      <c r="A916" s="13"/>
      <c r="B916" s="232"/>
      <c r="C916" s="233"/>
      <c r="D916" s="234" t="s">
        <v>218</v>
      </c>
      <c r="E916" s="235" t="s">
        <v>19</v>
      </c>
      <c r="F916" s="236" t="s">
        <v>1268</v>
      </c>
      <c r="G916" s="233"/>
      <c r="H916" s="237">
        <v>17.66</v>
      </c>
      <c r="I916" s="238"/>
      <c r="J916" s="233"/>
      <c r="K916" s="233"/>
      <c r="L916" s="239"/>
      <c r="M916" s="240"/>
      <c r="N916" s="241"/>
      <c r="O916" s="241"/>
      <c r="P916" s="241"/>
      <c r="Q916" s="241"/>
      <c r="R916" s="241"/>
      <c r="S916" s="241"/>
      <c r="T916" s="242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T916" s="243" t="s">
        <v>218</v>
      </c>
      <c r="AU916" s="243" t="s">
        <v>82</v>
      </c>
      <c r="AV916" s="13" t="s">
        <v>82</v>
      </c>
      <c r="AW916" s="13" t="s">
        <v>35</v>
      </c>
      <c r="AX916" s="13" t="s">
        <v>73</v>
      </c>
      <c r="AY916" s="243" t="s">
        <v>198</v>
      </c>
    </row>
    <row r="917" s="13" customFormat="1">
      <c r="A917" s="13"/>
      <c r="B917" s="232"/>
      <c r="C917" s="233"/>
      <c r="D917" s="234" t="s">
        <v>218</v>
      </c>
      <c r="E917" s="235" t="s">
        <v>19</v>
      </c>
      <c r="F917" s="236" t="s">
        <v>1269</v>
      </c>
      <c r="G917" s="233"/>
      <c r="H917" s="237">
        <v>15.630000000000001</v>
      </c>
      <c r="I917" s="238"/>
      <c r="J917" s="233"/>
      <c r="K917" s="233"/>
      <c r="L917" s="239"/>
      <c r="M917" s="240"/>
      <c r="N917" s="241"/>
      <c r="O917" s="241"/>
      <c r="P917" s="241"/>
      <c r="Q917" s="241"/>
      <c r="R917" s="241"/>
      <c r="S917" s="241"/>
      <c r="T917" s="242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T917" s="243" t="s">
        <v>218</v>
      </c>
      <c r="AU917" s="243" t="s">
        <v>82</v>
      </c>
      <c r="AV917" s="13" t="s">
        <v>82</v>
      </c>
      <c r="AW917" s="13" t="s">
        <v>35</v>
      </c>
      <c r="AX917" s="13" t="s">
        <v>73</v>
      </c>
      <c r="AY917" s="243" t="s">
        <v>198</v>
      </c>
    </row>
    <row r="918" s="13" customFormat="1">
      <c r="A918" s="13"/>
      <c r="B918" s="232"/>
      <c r="C918" s="233"/>
      <c r="D918" s="234" t="s">
        <v>218</v>
      </c>
      <c r="E918" s="235" t="s">
        <v>19</v>
      </c>
      <c r="F918" s="236" t="s">
        <v>1028</v>
      </c>
      <c r="G918" s="233"/>
      <c r="H918" s="237">
        <v>19.350000000000001</v>
      </c>
      <c r="I918" s="238"/>
      <c r="J918" s="233"/>
      <c r="K918" s="233"/>
      <c r="L918" s="239"/>
      <c r="M918" s="240"/>
      <c r="N918" s="241"/>
      <c r="O918" s="241"/>
      <c r="P918" s="241"/>
      <c r="Q918" s="241"/>
      <c r="R918" s="241"/>
      <c r="S918" s="241"/>
      <c r="T918" s="242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T918" s="243" t="s">
        <v>218</v>
      </c>
      <c r="AU918" s="243" t="s">
        <v>82</v>
      </c>
      <c r="AV918" s="13" t="s">
        <v>82</v>
      </c>
      <c r="AW918" s="13" t="s">
        <v>35</v>
      </c>
      <c r="AX918" s="13" t="s">
        <v>73</v>
      </c>
      <c r="AY918" s="243" t="s">
        <v>198</v>
      </c>
    </row>
    <row r="919" s="13" customFormat="1">
      <c r="A919" s="13"/>
      <c r="B919" s="232"/>
      <c r="C919" s="233"/>
      <c r="D919" s="234" t="s">
        <v>218</v>
      </c>
      <c r="E919" s="235" t="s">
        <v>19</v>
      </c>
      <c r="F919" s="236" t="s">
        <v>1270</v>
      </c>
      <c r="G919" s="233"/>
      <c r="H919" s="237">
        <v>16.91</v>
      </c>
      <c r="I919" s="238"/>
      <c r="J919" s="233"/>
      <c r="K919" s="233"/>
      <c r="L919" s="239"/>
      <c r="M919" s="240"/>
      <c r="N919" s="241"/>
      <c r="O919" s="241"/>
      <c r="P919" s="241"/>
      <c r="Q919" s="241"/>
      <c r="R919" s="241"/>
      <c r="S919" s="241"/>
      <c r="T919" s="242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T919" s="243" t="s">
        <v>218</v>
      </c>
      <c r="AU919" s="243" t="s">
        <v>82</v>
      </c>
      <c r="AV919" s="13" t="s">
        <v>82</v>
      </c>
      <c r="AW919" s="13" t="s">
        <v>35</v>
      </c>
      <c r="AX919" s="13" t="s">
        <v>73</v>
      </c>
      <c r="AY919" s="243" t="s">
        <v>198</v>
      </c>
    </row>
    <row r="920" s="13" customFormat="1">
      <c r="A920" s="13"/>
      <c r="B920" s="232"/>
      <c r="C920" s="233"/>
      <c r="D920" s="234" t="s">
        <v>218</v>
      </c>
      <c r="E920" s="235" t="s">
        <v>19</v>
      </c>
      <c r="F920" s="236" t="s">
        <v>1030</v>
      </c>
      <c r="G920" s="233"/>
      <c r="H920" s="237">
        <v>20.210000000000001</v>
      </c>
      <c r="I920" s="238"/>
      <c r="J920" s="233"/>
      <c r="K920" s="233"/>
      <c r="L920" s="239"/>
      <c r="M920" s="240"/>
      <c r="N920" s="241"/>
      <c r="O920" s="241"/>
      <c r="P920" s="241"/>
      <c r="Q920" s="241"/>
      <c r="R920" s="241"/>
      <c r="S920" s="241"/>
      <c r="T920" s="242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T920" s="243" t="s">
        <v>218</v>
      </c>
      <c r="AU920" s="243" t="s">
        <v>82</v>
      </c>
      <c r="AV920" s="13" t="s">
        <v>82</v>
      </c>
      <c r="AW920" s="13" t="s">
        <v>35</v>
      </c>
      <c r="AX920" s="13" t="s">
        <v>73</v>
      </c>
      <c r="AY920" s="243" t="s">
        <v>198</v>
      </c>
    </row>
    <row r="921" s="13" customFormat="1">
      <c r="A921" s="13"/>
      <c r="B921" s="232"/>
      <c r="C921" s="233"/>
      <c r="D921" s="234" t="s">
        <v>218</v>
      </c>
      <c r="E921" s="235" t="s">
        <v>19</v>
      </c>
      <c r="F921" s="236" t="s">
        <v>1271</v>
      </c>
      <c r="G921" s="233"/>
      <c r="H921" s="237">
        <v>154.44</v>
      </c>
      <c r="I921" s="238"/>
      <c r="J921" s="233"/>
      <c r="K921" s="233"/>
      <c r="L921" s="239"/>
      <c r="M921" s="240"/>
      <c r="N921" s="241"/>
      <c r="O921" s="241"/>
      <c r="P921" s="241"/>
      <c r="Q921" s="241"/>
      <c r="R921" s="241"/>
      <c r="S921" s="241"/>
      <c r="T921" s="242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T921" s="243" t="s">
        <v>218</v>
      </c>
      <c r="AU921" s="243" t="s">
        <v>82</v>
      </c>
      <c r="AV921" s="13" t="s">
        <v>82</v>
      </c>
      <c r="AW921" s="13" t="s">
        <v>35</v>
      </c>
      <c r="AX921" s="13" t="s">
        <v>73</v>
      </c>
      <c r="AY921" s="243" t="s">
        <v>198</v>
      </c>
    </row>
    <row r="922" s="13" customFormat="1">
      <c r="A922" s="13"/>
      <c r="B922" s="232"/>
      <c r="C922" s="233"/>
      <c r="D922" s="234" t="s">
        <v>218</v>
      </c>
      <c r="E922" s="235" t="s">
        <v>19</v>
      </c>
      <c r="F922" s="236" t="s">
        <v>1272</v>
      </c>
      <c r="G922" s="233"/>
      <c r="H922" s="237">
        <v>17.82</v>
      </c>
      <c r="I922" s="238"/>
      <c r="J922" s="233"/>
      <c r="K922" s="233"/>
      <c r="L922" s="239"/>
      <c r="M922" s="240"/>
      <c r="N922" s="241"/>
      <c r="O922" s="241"/>
      <c r="P922" s="241"/>
      <c r="Q922" s="241"/>
      <c r="R922" s="241"/>
      <c r="S922" s="241"/>
      <c r="T922" s="242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T922" s="243" t="s">
        <v>218</v>
      </c>
      <c r="AU922" s="243" t="s">
        <v>82</v>
      </c>
      <c r="AV922" s="13" t="s">
        <v>82</v>
      </c>
      <c r="AW922" s="13" t="s">
        <v>35</v>
      </c>
      <c r="AX922" s="13" t="s">
        <v>73</v>
      </c>
      <c r="AY922" s="243" t="s">
        <v>198</v>
      </c>
    </row>
    <row r="923" s="14" customFormat="1">
      <c r="A923" s="14"/>
      <c r="B923" s="244"/>
      <c r="C923" s="245"/>
      <c r="D923" s="234" t="s">
        <v>218</v>
      </c>
      <c r="E923" s="246" t="s">
        <v>19</v>
      </c>
      <c r="F923" s="247" t="s">
        <v>233</v>
      </c>
      <c r="G923" s="245"/>
      <c r="H923" s="248">
        <v>625.65999999999997</v>
      </c>
      <c r="I923" s="249"/>
      <c r="J923" s="245"/>
      <c r="K923" s="245"/>
      <c r="L923" s="250"/>
      <c r="M923" s="251"/>
      <c r="N923" s="252"/>
      <c r="O923" s="252"/>
      <c r="P923" s="252"/>
      <c r="Q923" s="252"/>
      <c r="R923" s="252"/>
      <c r="S923" s="252"/>
      <c r="T923" s="253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T923" s="254" t="s">
        <v>218</v>
      </c>
      <c r="AU923" s="254" t="s">
        <v>82</v>
      </c>
      <c r="AV923" s="14" t="s">
        <v>205</v>
      </c>
      <c r="AW923" s="14" t="s">
        <v>35</v>
      </c>
      <c r="AX923" s="14" t="s">
        <v>80</v>
      </c>
      <c r="AY923" s="254" t="s">
        <v>198</v>
      </c>
    </row>
    <row r="924" s="2" customFormat="1" ht="44.25" customHeight="1">
      <c r="A924" s="40"/>
      <c r="B924" s="41"/>
      <c r="C924" s="214" t="s">
        <v>1273</v>
      </c>
      <c r="D924" s="214" t="s">
        <v>200</v>
      </c>
      <c r="E924" s="215" t="s">
        <v>1274</v>
      </c>
      <c r="F924" s="216" t="s">
        <v>1275</v>
      </c>
      <c r="G924" s="217" t="s">
        <v>237</v>
      </c>
      <c r="H924" s="218">
        <v>129.59999999999999</v>
      </c>
      <c r="I924" s="219"/>
      <c r="J924" s="220">
        <f>ROUND(I924*H924,2)</f>
        <v>0</v>
      </c>
      <c r="K924" s="216" t="s">
        <v>204</v>
      </c>
      <c r="L924" s="46"/>
      <c r="M924" s="221" t="s">
        <v>19</v>
      </c>
      <c r="N924" s="222" t="s">
        <v>44</v>
      </c>
      <c r="O924" s="86"/>
      <c r="P924" s="223">
        <f>O924*H924</f>
        <v>0</v>
      </c>
      <c r="Q924" s="223">
        <v>1.0499999999999999E-05</v>
      </c>
      <c r="R924" s="223">
        <f>Q924*H924</f>
        <v>0.0013607999999999999</v>
      </c>
      <c r="S924" s="223">
        <v>0</v>
      </c>
      <c r="T924" s="224">
        <f>S924*H924</f>
        <v>0</v>
      </c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R924" s="225" t="s">
        <v>302</v>
      </c>
      <c r="AT924" s="225" t="s">
        <v>200</v>
      </c>
      <c r="AU924" s="225" t="s">
        <v>82</v>
      </c>
      <c r="AY924" s="19" t="s">
        <v>198</v>
      </c>
      <c r="BE924" s="226">
        <f>IF(N924="základní",J924,0)</f>
        <v>0</v>
      </c>
      <c r="BF924" s="226">
        <f>IF(N924="snížená",J924,0)</f>
        <v>0</v>
      </c>
      <c r="BG924" s="226">
        <f>IF(N924="zákl. přenesená",J924,0)</f>
        <v>0</v>
      </c>
      <c r="BH924" s="226">
        <f>IF(N924="sníž. přenesená",J924,0)</f>
        <v>0</v>
      </c>
      <c r="BI924" s="226">
        <f>IF(N924="nulová",J924,0)</f>
        <v>0</v>
      </c>
      <c r="BJ924" s="19" t="s">
        <v>80</v>
      </c>
      <c r="BK924" s="226">
        <f>ROUND(I924*H924,2)</f>
        <v>0</v>
      </c>
      <c r="BL924" s="19" t="s">
        <v>302</v>
      </c>
      <c r="BM924" s="225" t="s">
        <v>1276</v>
      </c>
    </row>
    <row r="925" s="2" customFormat="1">
      <c r="A925" s="40"/>
      <c r="B925" s="41"/>
      <c r="C925" s="42"/>
      <c r="D925" s="227" t="s">
        <v>207</v>
      </c>
      <c r="E925" s="42"/>
      <c r="F925" s="228" t="s">
        <v>1277</v>
      </c>
      <c r="G925" s="42"/>
      <c r="H925" s="42"/>
      <c r="I925" s="229"/>
      <c r="J925" s="42"/>
      <c r="K925" s="42"/>
      <c r="L925" s="46"/>
      <c r="M925" s="230"/>
      <c r="N925" s="231"/>
      <c r="O925" s="86"/>
      <c r="P925" s="86"/>
      <c r="Q925" s="86"/>
      <c r="R925" s="86"/>
      <c r="S925" s="86"/>
      <c r="T925" s="87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T925" s="19" t="s">
        <v>207</v>
      </c>
      <c r="AU925" s="19" t="s">
        <v>82</v>
      </c>
    </row>
    <row r="926" s="13" customFormat="1">
      <c r="A926" s="13"/>
      <c r="B926" s="232"/>
      <c r="C926" s="233"/>
      <c r="D926" s="234" t="s">
        <v>218</v>
      </c>
      <c r="E926" s="235" t="s">
        <v>19</v>
      </c>
      <c r="F926" s="236" t="s">
        <v>1278</v>
      </c>
      <c r="G926" s="233"/>
      <c r="H926" s="237">
        <v>21.600000000000001</v>
      </c>
      <c r="I926" s="238"/>
      <c r="J926" s="233"/>
      <c r="K926" s="233"/>
      <c r="L926" s="239"/>
      <c r="M926" s="240"/>
      <c r="N926" s="241"/>
      <c r="O926" s="241"/>
      <c r="P926" s="241"/>
      <c r="Q926" s="241"/>
      <c r="R926" s="241"/>
      <c r="S926" s="241"/>
      <c r="T926" s="242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T926" s="243" t="s">
        <v>218</v>
      </c>
      <c r="AU926" s="243" t="s">
        <v>82</v>
      </c>
      <c r="AV926" s="13" t="s">
        <v>82</v>
      </c>
      <c r="AW926" s="13" t="s">
        <v>35</v>
      </c>
      <c r="AX926" s="13" t="s">
        <v>73</v>
      </c>
      <c r="AY926" s="243" t="s">
        <v>198</v>
      </c>
    </row>
    <row r="927" s="13" customFormat="1">
      <c r="A927" s="13"/>
      <c r="B927" s="232"/>
      <c r="C927" s="233"/>
      <c r="D927" s="234" t="s">
        <v>218</v>
      </c>
      <c r="E927" s="235" t="s">
        <v>19</v>
      </c>
      <c r="F927" s="236" t="s">
        <v>1279</v>
      </c>
      <c r="G927" s="233"/>
      <c r="H927" s="237">
        <v>21.600000000000001</v>
      </c>
      <c r="I927" s="238"/>
      <c r="J927" s="233"/>
      <c r="K927" s="233"/>
      <c r="L927" s="239"/>
      <c r="M927" s="240"/>
      <c r="N927" s="241"/>
      <c r="O927" s="241"/>
      <c r="P927" s="241"/>
      <c r="Q927" s="241"/>
      <c r="R927" s="241"/>
      <c r="S927" s="241"/>
      <c r="T927" s="242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T927" s="243" t="s">
        <v>218</v>
      </c>
      <c r="AU927" s="243" t="s">
        <v>82</v>
      </c>
      <c r="AV927" s="13" t="s">
        <v>82</v>
      </c>
      <c r="AW927" s="13" t="s">
        <v>35</v>
      </c>
      <c r="AX927" s="13" t="s">
        <v>73</v>
      </c>
      <c r="AY927" s="243" t="s">
        <v>198</v>
      </c>
    </row>
    <row r="928" s="13" customFormat="1">
      <c r="A928" s="13"/>
      <c r="B928" s="232"/>
      <c r="C928" s="233"/>
      <c r="D928" s="234" t="s">
        <v>218</v>
      </c>
      <c r="E928" s="235" t="s">
        <v>19</v>
      </c>
      <c r="F928" s="236" t="s">
        <v>1280</v>
      </c>
      <c r="G928" s="233"/>
      <c r="H928" s="237">
        <v>21.600000000000001</v>
      </c>
      <c r="I928" s="238"/>
      <c r="J928" s="233"/>
      <c r="K928" s="233"/>
      <c r="L928" s="239"/>
      <c r="M928" s="240"/>
      <c r="N928" s="241"/>
      <c r="O928" s="241"/>
      <c r="P928" s="241"/>
      <c r="Q928" s="241"/>
      <c r="R928" s="241"/>
      <c r="S928" s="241"/>
      <c r="T928" s="242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T928" s="243" t="s">
        <v>218</v>
      </c>
      <c r="AU928" s="243" t="s">
        <v>82</v>
      </c>
      <c r="AV928" s="13" t="s">
        <v>82</v>
      </c>
      <c r="AW928" s="13" t="s">
        <v>35</v>
      </c>
      <c r="AX928" s="13" t="s">
        <v>73</v>
      </c>
      <c r="AY928" s="243" t="s">
        <v>198</v>
      </c>
    </row>
    <row r="929" s="13" customFormat="1">
      <c r="A929" s="13"/>
      <c r="B929" s="232"/>
      <c r="C929" s="233"/>
      <c r="D929" s="234" t="s">
        <v>218</v>
      </c>
      <c r="E929" s="235" t="s">
        <v>19</v>
      </c>
      <c r="F929" s="236" t="s">
        <v>1281</v>
      </c>
      <c r="G929" s="233"/>
      <c r="H929" s="237">
        <v>21.600000000000001</v>
      </c>
      <c r="I929" s="238"/>
      <c r="J929" s="233"/>
      <c r="K929" s="233"/>
      <c r="L929" s="239"/>
      <c r="M929" s="240"/>
      <c r="N929" s="241"/>
      <c r="O929" s="241"/>
      <c r="P929" s="241"/>
      <c r="Q929" s="241"/>
      <c r="R929" s="241"/>
      <c r="S929" s="241"/>
      <c r="T929" s="242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T929" s="243" t="s">
        <v>218</v>
      </c>
      <c r="AU929" s="243" t="s">
        <v>82</v>
      </c>
      <c r="AV929" s="13" t="s">
        <v>82</v>
      </c>
      <c r="AW929" s="13" t="s">
        <v>35</v>
      </c>
      <c r="AX929" s="13" t="s">
        <v>73</v>
      </c>
      <c r="AY929" s="243" t="s">
        <v>198</v>
      </c>
    </row>
    <row r="930" s="13" customFormat="1">
      <c r="A930" s="13"/>
      <c r="B930" s="232"/>
      <c r="C930" s="233"/>
      <c r="D930" s="234" t="s">
        <v>218</v>
      </c>
      <c r="E930" s="235" t="s">
        <v>19</v>
      </c>
      <c r="F930" s="236" t="s">
        <v>1282</v>
      </c>
      <c r="G930" s="233"/>
      <c r="H930" s="237">
        <v>21.600000000000001</v>
      </c>
      <c r="I930" s="238"/>
      <c r="J930" s="233"/>
      <c r="K930" s="233"/>
      <c r="L930" s="239"/>
      <c r="M930" s="240"/>
      <c r="N930" s="241"/>
      <c r="O930" s="241"/>
      <c r="P930" s="241"/>
      <c r="Q930" s="241"/>
      <c r="R930" s="241"/>
      <c r="S930" s="241"/>
      <c r="T930" s="242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T930" s="243" t="s">
        <v>218</v>
      </c>
      <c r="AU930" s="243" t="s">
        <v>82</v>
      </c>
      <c r="AV930" s="13" t="s">
        <v>82</v>
      </c>
      <c r="AW930" s="13" t="s">
        <v>35</v>
      </c>
      <c r="AX930" s="13" t="s">
        <v>73</v>
      </c>
      <c r="AY930" s="243" t="s">
        <v>198</v>
      </c>
    </row>
    <row r="931" s="13" customFormat="1">
      <c r="A931" s="13"/>
      <c r="B931" s="232"/>
      <c r="C931" s="233"/>
      <c r="D931" s="234" t="s">
        <v>218</v>
      </c>
      <c r="E931" s="235" t="s">
        <v>19</v>
      </c>
      <c r="F931" s="236" t="s">
        <v>1283</v>
      </c>
      <c r="G931" s="233"/>
      <c r="H931" s="237">
        <v>21.600000000000001</v>
      </c>
      <c r="I931" s="238"/>
      <c r="J931" s="233"/>
      <c r="K931" s="233"/>
      <c r="L931" s="239"/>
      <c r="M931" s="240"/>
      <c r="N931" s="241"/>
      <c r="O931" s="241"/>
      <c r="P931" s="241"/>
      <c r="Q931" s="241"/>
      <c r="R931" s="241"/>
      <c r="S931" s="241"/>
      <c r="T931" s="242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T931" s="243" t="s">
        <v>218</v>
      </c>
      <c r="AU931" s="243" t="s">
        <v>82</v>
      </c>
      <c r="AV931" s="13" t="s">
        <v>82</v>
      </c>
      <c r="AW931" s="13" t="s">
        <v>35</v>
      </c>
      <c r="AX931" s="13" t="s">
        <v>73</v>
      </c>
      <c r="AY931" s="243" t="s">
        <v>198</v>
      </c>
    </row>
    <row r="932" s="14" customFormat="1">
      <c r="A932" s="14"/>
      <c r="B932" s="244"/>
      <c r="C932" s="245"/>
      <c r="D932" s="234" t="s">
        <v>218</v>
      </c>
      <c r="E932" s="246" t="s">
        <v>19</v>
      </c>
      <c r="F932" s="247" t="s">
        <v>233</v>
      </c>
      <c r="G932" s="245"/>
      <c r="H932" s="248">
        <v>129.59999999999999</v>
      </c>
      <c r="I932" s="249"/>
      <c r="J932" s="245"/>
      <c r="K932" s="245"/>
      <c r="L932" s="250"/>
      <c r="M932" s="251"/>
      <c r="N932" s="252"/>
      <c r="O932" s="252"/>
      <c r="P932" s="252"/>
      <c r="Q932" s="252"/>
      <c r="R932" s="252"/>
      <c r="S932" s="252"/>
      <c r="T932" s="253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T932" s="254" t="s">
        <v>218</v>
      </c>
      <c r="AU932" s="254" t="s">
        <v>82</v>
      </c>
      <c r="AV932" s="14" t="s">
        <v>205</v>
      </c>
      <c r="AW932" s="14" t="s">
        <v>35</v>
      </c>
      <c r="AX932" s="14" t="s">
        <v>80</v>
      </c>
      <c r="AY932" s="254" t="s">
        <v>198</v>
      </c>
    </row>
    <row r="933" s="2" customFormat="1" ht="37.8" customHeight="1">
      <c r="A933" s="40"/>
      <c r="B933" s="41"/>
      <c r="C933" s="214" t="s">
        <v>1284</v>
      </c>
      <c r="D933" s="214" t="s">
        <v>200</v>
      </c>
      <c r="E933" s="215" t="s">
        <v>1285</v>
      </c>
      <c r="F933" s="216" t="s">
        <v>1286</v>
      </c>
      <c r="G933" s="217" t="s">
        <v>203</v>
      </c>
      <c r="H933" s="218">
        <v>311.04000000000002</v>
      </c>
      <c r="I933" s="219"/>
      <c r="J933" s="220">
        <f>ROUND(I933*H933,2)</f>
        <v>0</v>
      </c>
      <c r="K933" s="216" t="s">
        <v>204</v>
      </c>
      <c r="L933" s="46"/>
      <c r="M933" s="221" t="s">
        <v>19</v>
      </c>
      <c r="N933" s="222" t="s">
        <v>44</v>
      </c>
      <c r="O933" s="86"/>
      <c r="P933" s="223">
        <f>O933*H933</f>
        <v>0</v>
      </c>
      <c r="Q933" s="223">
        <v>0.00125314</v>
      </c>
      <c r="R933" s="223">
        <f>Q933*H933</f>
        <v>0.38977666560000002</v>
      </c>
      <c r="S933" s="223">
        <v>0</v>
      </c>
      <c r="T933" s="224">
        <f>S933*H933</f>
        <v>0</v>
      </c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R933" s="225" t="s">
        <v>302</v>
      </c>
      <c r="AT933" s="225" t="s">
        <v>200</v>
      </c>
      <c r="AU933" s="225" t="s">
        <v>82</v>
      </c>
      <c r="AY933" s="19" t="s">
        <v>198</v>
      </c>
      <c r="BE933" s="226">
        <f>IF(N933="základní",J933,0)</f>
        <v>0</v>
      </c>
      <c r="BF933" s="226">
        <f>IF(N933="snížená",J933,0)</f>
        <v>0</v>
      </c>
      <c r="BG933" s="226">
        <f>IF(N933="zákl. přenesená",J933,0)</f>
        <v>0</v>
      </c>
      <c r="BH933" s="226">
        <f>IF(N933="sníž. přenesená",J933,0)</f>
        <v>0</v>
      </c>
      <c r="BI933" s="226">
        <f>IF(N933="nulová",J933,0)</f>
        <v>0</v>
      </c>
      <c r="BJ933" s="19" t="s">
        <v>80</v>
      </c>
      <c r="BK933" s="226">
        <f>ROUND(I933*H933,2)</f>
        <v>0</v>
      </c>
      <c r="BL933" s="19" t="s">
        <v>302</v>
      </c>
      <c r="BM933" s="225" t="s">
        <v>1287</v>
      </c>
    </row>
    <row r="934" s="2" customFormat="1">
      <c r="A934" s="40"/>
      <c r="B934" s="41"/>
      <c r="C934" s="42"/>
      <c r="D934" s="227" t="s">
        <v>207</v>
      </c>
      <c r="E934" s="42"/>
      <c r="F934" s="228" t="s">
        <v>1288</v>
      </c>
      <c r="G934" s="42"/>
      <c r="H934" s="42"/>
      <c r="I934" s="229"/>
      <c r="J934" s="42"/>
      <c r="K934" s="42"/>
      <c r="L934" s="46"/>
      <c r="M934" s="230"/>
      <c r="N934" s="231"/>
      <c r="O934" s="86"/>
      <c r="P934" s="86"/>
      <c r="Q934" s="86"/>
      <c r="R934" s="86"/>
      <c r="S934" s="86"/>
      <c r="T934" s="87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T934" s="19" t="s">
        <v>207</v>
      </c>
      <c r="AU934" s="19" t="s">
        <v>82</v>
      </c>
    </row>
    <row r="935" s="13" customFormat="1">
      <c r="A935" s="13"/>
      <c r="B935" s="232"/>
      <c r="C935" s="233"/>
      <c r="D935" s="234" t="s">
        <v>218</v>
      </c>
      <c r="E935" s="235" t="s">
        <v>19</v>
      </c>
      <c r="F935" s="236" t="s">
        <v>1289</v>
      </c>
      <c r="G935" s="233"/>
      <c r="H935" s="237">
        <v>51.840000000000003</v>
      </c>
      <c r="I935" s="238"/>
      <c r="J935" s="233"/>
      <c r="K935" s="233"/>
      <c r="L935" s="239"/>
      <c r="M935" s="240"/>
      <c r="N935" s="241"/>
      <c r="O935" s="241"/>
      <c r="P935" s="241"/>
      <c r="Q935" s="241"/>
      <c r="R935" s="241"/>
      <c r="S935" s="241"/>
      <c r="T935" s="242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T935" s="243" t="s">
        <v>218</v>
      </c>
      <c r="AU935" s="243" t="s">
        <v>82</v>
      </c>
      <c r="AV935" s="13" t="s">
        <v>82</v>
      </c>
      <c r="AW935" s="13" t="s">
        <v>35</v>
      </c>
      <c r="AX935" s="13" t="s">
        <v>73</v>
      </c>
      <c r="AY935" s="243" t="s">
        <v>198</v>
      </c>
    </row>
    <row r="936" s="13" customFormat="1">
      <c r="A936" s="13"/>
      <c r="B936" s="232"/>
      <c r="C936" s="233"/>
      <c r="D936" s="234" t="s">
        <v>218</v>
      </c>
      <c r="E936" s="235" t="s">
        <v>19</v>
      </c>
      <c r="F936" s="236" t="s">
        <v>1290</v>
      </c>
      <c r="G936" s="233"/>
      <c r="H936" s="237">
        <v>51.840000000000003</v>
      </c>
      <c r="I936" s="238"/>
      <c r="J936" s="233"/>
      <c r="K936" s="233"/>
      <c r="L936" s="239"/>
      <c r="M936" s="240"/>
      <c r="N936" s="241"/>
      <c r="O936" s="241"/>
      <c r="P936" s="241"/>
      <c r="Q936" s="241"/>
      <c r="R936" s="241"/>
      <c r="S936" s="241"/>
      <c r="T936" s="242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T936" s="243" t="s">
        <v>218</v>
      </c>
      <c r="AU936" s="243" t="s">
        <v>82</v>
      </c>
      <c r="AV936" s="13" t="s">
        <v>82</v>
      </c>
      <c r="AW936" s="13" t="s">
        <v>35</v>
      </c>
      <c r="AX936" s="13" t="s">
        <v>73</v>
      </c>
      <c r="AY936" s="243" t="s">
        <v>198</v>
      </c>
    </row>
    <row r="937" s="13" customFormat="1">
      <c r="A937" s="13"/>
      <c r="B937" s="232"/>
      <c r="C937" s="233"/>
      <c r="D937" s="234" t="s">
        <v>218</v>
      </c>
      <c r="E937" s="235" t="s">
        <v>19</v>
      </c>
      <c r="F937" s="236" t="s">
        <v>1291</v>
      </c>
      <c r="G937" s="233"/>
      <c r="H937" s="237">
        <v>51.840000000000003</v>
      </c>
      <c r="I937" s="238"/>
      <c r="J937" s="233"/>
      <c r="K937" s="233"/>
      <c r="L937" s="239"/>
      <c r="M937" s="240"/>
      <c r="N937" s="241"/>
      <c r="O937" s="241"/>
      <c r="P937" s="241"/>
      <c r="Q937" s="241"/>
      <c r="R937" s="241"/>
      <c r="S937" s="241"/>
      <c r="T937" s="242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T937" s="243" t="s">
        <v>218</v>
      </c>
      <c r="AU937" s="243" t="s">
        <v>82</v>
      </c>
      <c r="AV937" s="13" t="s">
        <v>82</v>
      </c>
      <c r="AW937" s="13" t="s">
        <v>35</v>
      </c>
      <c r="AX937" s="13" t="s">
        <v>73</v>
      </c>
      <c r="AY937" s="243" t="s">
        <v>198</v>
      </c>
    </row>
    <row r="938" s="13" customFormat="1">
      <c r="A938" s="13"/>
      <c r="B938" s="232"/>
      <c r="C938" s="233"/>
      <c r="D938" s="234" t="s">
        <v>218</v>
      </c>
      <c r="E938" s="235" t="s">
        <v>19</v>
      </c>
      <c r="F938" s="236" t="s">
        <v>1292</v>
      </c>
      <c r="G938" s="233"/>
      <c r="H938" s="237">
        <v>51.840000000000003</v>
      </c>
      <c r="I938" s="238"/>
      <c r="J938" s="233"/>
      <c r="K938" s="233"/>
      <c r="L938" s="239"/>
      <c r="M938" s="240"/>
      <c r="N938" s="241"/>
      <c r="O938" s="241"/>
      <c r="P938" s="241"/>
      <c r="Q938" s="241"/>
      <c r="R938" s="241"/>
      <c r="S938" s="241"/>
      <c r="T938" s="242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T938" s="243" t="s">
        <v>218</v>
      </c>
      <c r="AU938" s="243" t="s">
        <v>82</v>
      </c>
      <c r="AV938" s="13" t="s">
        <v>82</v>
      </c>
      <c r="AW938" s="13" t="s">
        <v>35</v>
      </c>
      <c r="AX938" s="13" t="s">
        <v>73</v>
      </c>
      <c r="AY938" s="243" t="s">
        <v>198</v>
      </c>
    </row>
    <row r="939" s="13" customFormat="1">
      <c r="A939" s="13"/>
      <c r="B939" s="232"/>
      <c r="C939" s="233"/>
      <c r="D939" s="234" t="s">
        <v>218</v>
      </c>
      <c r="E939" s="235" t="s">
        <v>19</v>
      </c>
      <c r="F939" s="236" t="s">
        <v>1293</v>
      </c>
      <c r="G939" s="233"/>
      <c r="H939" s="237">
        <v>51.840000000000003</v>
      </c>
      <c r="I939" s="238"/>
      <c r="J939" s="233"/>
      <c r="K939" s="233"/>
      <c r="L939" s="239"/>
      <c r="M939" s="240"/>
      <c r="N939" s="241"/>
      <c r="O939" s="241"/>
      <c r="P939" s="241"/>
      <c r="Q939" s="241"/>
      <c r="R939" s="241"/>
      <c r="S939" s="241"/>
      <c r="T939" s="242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T939" s="243" t="s">
        <v>218</v>
      </c>
      <c r="AU939" s="243" t="s">
        <v>82</v>
      </c>
      <c r="AV939" s="13" t="s">
        <v>82</v>
      </c>
      <c r="AW939" s="13" t="s">
        <v>35</v>
      </c>
      <c r="AX939" s="13" t="s">
        <v>73</v>
      </c>
      <c r="AY939" s="243" t="s">
        <v>198</v>
      </c>
    </row>
    <row r="940" s="13" customFormat="1">
      <c r="A940" s="13"/>
      <c r="B940" s="232"/>
      <c r="C940" s="233"/>
      <c r="D940" s="234" t="s">
        <v>218</v>
      </c>
      <c r="E940" s="235" t="s">
        <v>19</v>
      </c>
      <c r="F940" s="236" t="s">
        <v>1294</v>
      </c>
      <c r="G940" s="233"/>
      <c r="H940" s="237">
        <v>51.840000000000003</v>
      </c>
      <c r="I940" s="238"/>
      <c r="J940" s="233"/>
      <c r="K940" s="233"/>
      <c r="L940" s="239"/>
      <c r="M940" s="240"/>
      <c r="N940" s="241"/>
      <c r="O940" s="241"/>
      <c r="P940" s="241"/>
      <c r="Q940" s="241"/>
      <c r="R940" s="241"/>
      <c r="S940" s="241"/>
      <c r="T940" s="242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T940" s="243" t="s">
        <v>218</v>
      </c>
      <c r="AU940" s="243" t="s">
        <v>82</v>
      </c>
      <c r="AV940" s="13" t="s">
        <v>82</v>
      </c>
      <c r="AW940" s="13" t="s">
        <v>35</v>
      </c>
      <c r="AX940" s="13" t="s">
        <v>73</v>
      </c>
      <c r="AY940" s="243" t="s">
        <v>198</v>
      </c>
    </row>
    <row r="941" s="14" customFormat="1">
      <c r="A941" s="14"/>
      <c r="B941" s="244"/>
      <c r="C941" s="245"/>
      <c r="D941" s="234" t="s">
        <v>218</v>
      </c>
      <c r="E941" s="246" t="s">
        <v>19</v>
      </c>
      <c r="F941" s="247" t="s">
        <v>233</v>
      </c>
      <c r="G941" s="245"/>
      <c r="H941" s="248">
        <v>311.04000000000002</v>
      </c>
      <c r="I941" s="249"/>
      <c r="J941" s="245"/>
      <c r="K941" s="245"/>
      <c r="L941" s="250"/>
      <c r="M941" s="251"/>
      <c r="N941" s="252"/>
      <c r="O941" s="252"/>
      <c r="P941" s="252"/>
      <c r="Q941" s="252"/>
      <c r="R941" s="252"/>
      <c r="S941" s="252"/>
      <c r="T941" s="253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T941" s="254" t="s">
        <v>218</v>
      </c>
      <c r="AU941" s="254" t="s">
        <v>82</v>
      </c>
      <c r="AV941" s="14" t="s">
        <v>205</v>
      </c>
      <c r="AW941" s="14" t="s">
        <v>35</v>
      </c>
      <c r="AX941" s="14" t="s">
        <v>80</v>
      </c>
      <c r="AY941" s="254" t="s">
        <v>198</v>
      </c>
    </row>
    <row r="942" s="2" customFormat="1" ht="24.15" customHeight="1">
      <c r="A942" s="40"/>
      <c r="B942" s="41"/>
      <c r="C942" s="255" t="s">
        <v>1295</v>
      </c>
      <c r="D942" s="255" t="s">
        <v>243</v>
      </c>
      <c r="E942" s="256" t="s">
        <v>1296</v>
      </c>
      <c r="F942" s="257" t="s">
        <v>1297</v>
      </c>
      <c r="G942" s="258" t="s">
        <v>203</v>
      </c>
      <c r="H942" s="259">
        <v>258.55200000000002</v>
      </c>
      <c r="I942" s="260"/>
      <c r="J942" s="261">
        <f>ROUND(I942*H942,2)</f>
        <v>0</v>
      </c>
      <c r="K942" s="257" t="s">
        <v>204</v>
      </c>
      <c r="L942" s="262"/>
      <c r="M942" s="263" t="s">
        <v>19</v>
      </c>
      <c r="N942" s="264" t="s">
        <v>44</v>
      </c>
      <c r="O942" s="86"/>
      <c r="P942" s="223">
        <f>O942*H942</f>
        <v>0</v>
      </c>
      <c r="Q942" s="223">
        <v>0.0070000000000000001</v>
      </c>
      <c r="R942" s="223">
        <f>Q942*H942</f>
        <v>1.8098640000000001</v>
      </c>
      <c r="S942" s="223">
        <v>0</v>
      </c>
      <c r="T942" s="224">
        <f>S942*H942</f>
        <v>0</v>
      </c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R942" s="225" t="s">
        <v>399</v>
      </c>
      <c r="AT942" s="225" t="s">
        <v>243</v>
      </c>
      <c r="AU942" s="225" t="s">
        <v>82</v>
      </c>
      <c r="AY942" s="19" t="s">
        <v>198</v>
      </c>
      <c r="BE942" s="226">
        <f>IF(N942="základní",J942,0)</f>
        <v>0</v>
      </c>
      <c r="BF942" s="226">
        <f>IF(N942="snížená",J942,0)</f>
        <v>0</v>
      </c>
      <c r="BG942" s="226">
        <f>IF(N942="zákl. přenesená",J942,0)</f>
        <v>0</v>
      </c>
      <c r="BH942" s="226">
        <f>IF(N942="sníž. přenesená",J942,0)</f>
        <v>0</v>
      </c>
      <c r="BI942" s="226">
        <f>IF(N942="nulová",J942,0)</f>
        <v>0</v>
      </c>
      <c r="BJ942" s="19" t="s">
        <v>80</v>
      </c>
      <c r="BK942" s="226">
        <f>ROUND(I942*H942,2)</f>
        <v>0</v>
      </c>
      <c r="BL942" s="19" t="s">
        <v>302</v>
      </c>
      <c r="BM942" s="225" t="s">
        <v>1298</v>
      </c>
    </row>
    <row r="943" s="13" customFormat="1">
      <c r="A943" s="13"/>
      <c r="B943" s="232"/>
      <c r="C943" s="233"/>
      <c r="D943" s="234" t="s">
        <v>218</v>
      </c>
      <c r="E943" s="235" t="s">
        <v>19</v>
      </c>
      <c r="F943" s="236" t="s">
        <v>1299</v>
      </c>
      <c r="G943" s="233"/>
      <c r="H943" s="237">
        <v>41.039999999999999</v>
      </c>
      <c r="I943" s="238"/>
      <c r="J943" s="233"/>
      <c r="K943" s="233"/>
      <c r="L943" s="239"/>
      <c r="M943" s="240"/>
      <c r="N943" s="241"/>
      <c r="O943" s="241"/>
      <c r="P943" s="241"/>
      <c r="Q943" s="241"/>
      <c r="R943" s="241"/>
      <c r="S943" s="241"/>
      <c r="T943" s="242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T943" s="243" t="s">
        <v>218</v>
      </c>
      <c r="AU943" s="243" t="s">
        <v>82</v>
      </c>
      <c r="AV943" s="13" t="s">
        <v>82</v>
      </c>
      <c r="AW943" s="13" t="s">
        <v>35</v>
      </c>
      <c r="AX943" s="13" t="s">
        <v>73</v>
      </c>
      <c r="AY943" s="243" t="s">
        <v>198</v>
      </c>
    </row>
    <row r="944" s="13" customFormat="1">
      <c r="A944" s="13"/>
      <c r="B944" s="232"/>
      <c r="C944" s="233"/>
      <c r="D944" s="234" t="s">
        <v>218</v>
      </c>
      <c r="E944" s="235" t="s">
        <v>19</v>
      </c>
      <c r="F944" s="236" t="s">
        <v>1300</v>
      </c>
      <c r="G944" s="233"/>
      <c r="H944" s="237">
        <v>41.039999999999999</v>
      </c>
      <c r="I944" s="238"/>
      <c r="J944" s="233"/>
      <c r="K944" s="233"/>
      <c r="L944" s="239"/>
      <c r="M944" s="240"/>
      <c r="N944" s="241"/>
      <c r="O944" s="241"/>
      <c r="P944" s="241"/>
      <c r="Q944" s="241"/>
      <c r="R944" s="241"/>
      <c r="S944" s="241"/>
      <c r="T944" s="242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T944" s="243" t="s">
        <v>218</v>
      </c>
      <c r="AU944" s="243" t="s">
        <v>82</v>
      </c>
      <c r="AV944" s="13" t="s">
        <v>82</v>
      </c>
      <c r="AW944" s="13" t="s">
        <v>35</v>
      </c>
      <c r="AX944" s="13" t="s">
        <v>73</v>
      </c>
      <c r="AY944" s="243" t="s">
        <v>198</v>
      </c>
    </row>
    <row r="945" s="13" customFormat="1">
      <c r="A945" s="13"/>
      <c r="B945" s="232"/>
      <c r="C945" s="233"/>
      <c r="D945" s="234" t="s">
        <v>218</v>
      </c>
      <c r="E945" s="235" t="s">
        <v>19</v>
      </c>
      <c r="F945" s="236" t="s">
        <v>1301</v>
      </c>
      <c r="G945" s="233"/>
      <c r="H945" s="237">
        <v>41.039999999999999</v>
      </c>
      <c r="I945" s="238"/>
      <c r="J945" s="233"/>
      <c r="K945" s="233"/>
      <c r="L945" s="239"/>
      <c r="M945" s="240"/>
      <c r="N945" s="241"/>
      <c r="O945" s="241"/>
      <c r="P945" s="241"/>
      <c r="Q945" s="241"/>
      <c r="R945" s="241"/>
      <c r="S945" s="241"/>
      <c r="T945" s="242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T945" s="243" t="s">
        <v>218</v>
      </c>
      <c r="AU945" s="243" t="s">
        <v>82</v>
      </c>
      <c r="AV945" s="13" t="s">
        <v>82</v>
      </c>
      <c r="AW945" s="13" t="s">
        <v>35</v>
      </c>
      <c r="AX945" s="13" t="s">
        <v>73</v>
      </c>
      <c r="AY945" s="243" t="s">
        <v>198</v>
      </c>
    </row>
    <row r="946" s="13" customFormat="1">
      <c r="A946" s="13"/>
      <c r="B946" s="232"/>
      <c r="C946" s="233"/>
      <c r="D946" s="234" t="s">
        <v>218</v>
      </c>
      <c r="E946" s="235" t="s">
        <v>19</v>
      </c>
      <c r="F946" s="236" t="s">
        <v>1302</v>
      </c>
      <c r="G946" s="233"/>
      <c r="H946" s="237">
        <v>41.039999999999999</v>
      </c>
      <c r="I946" s="238"/>
      <c r="J946" s="233"/>
      <c r="K946" s="233"/>
      <c r="L946" s="239"/>
      <c r="M946" s="240"/>
      <c r="N946" s="241"/>
      <c r="O946" s="241"/>
      <c r="P946" s="241"/>
      <c r="Q946" s="241"/>
      <c r="R946" s="241"/>
      <c r="S946" s="241"/>
      <c r="T946" s="242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T946" s="243" t="s">
        <v>218</v>
      </c>
      <c r="AU946" s="243" t="s">
        <v>82</v>
      </c>
      <c r="AV946" s="13" t="s">
        <v>82</v>
      </c>
      <c r="AW946" s="13" t="s">
        <v>35</v>
      </c>
      <c r="AX946" s="13" t="s">
        <v>73</v>
      </c>
      <c r="AY946" s="243" t="s">
        <v>198</v>
      </c>
    </row>
    <row r="947" s="13" customFormat="1">
      <c r="A947" s="13"/>
      <c r="B947" s="232"/>
      <c r="C947" s="233"/>
      <c r="D947" s="234" t="s">
        <v>218</v>
      </c>
      <c r="E947" s="235" t="s">
        <v>19</v>
      </c>
      <c r="F947" s="236" t="s">
        <v>1303</v>
      </c>
      <c r="G947" s="233"/>
      <c r="H947" s="237">
        <v>41.039999999999999</v>
      </c>
      <c r="I947" s="238"/>
      <c r="J947" s="233"/>
      <c r="K947" s="233"/>
      <c r="L947" s="239"/>
      <c r="M947" s="240"/>
      <c r="N947" s="241"/>
      <c r="O947" s="241"/>
      <c r="P947" s="241"/>
      <c r="Q947" s="241"/>
      <c r="R947" s="241"/>
      <c r="S947" s="241"/>
      <c r="T947" s="242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T947" s="243" t="s">
        <v>218</v>
      </c>
      <c r="AU947" s="243" t="s">
        <v>82</v>
      </c>
      <c r="AV947" s="13" t="s">
        <v>82</v>
      </c>
      <c r="AW947" s="13" t="s">
        <v>35</v>
      </c>
      <c r="AX947" s="13" t="s">
        <v>73</v>
      </c>
      <c r="AY947" s="243" t="s">
        <v>198</v>
      </c>
    </row>
    <row r="948" s="13" customFormat="1">
      <c r="A948" s="13"/>
      <c r="B948" s="232"/>
      <c r="C948" s="233"/>
      <c r="D948" s="234" t="s">
        <v>218</v>
      </c>
      <c r="E948" s="235" t="s">
        <v>19</v>
      </c>
      <c r="F948" s="236" t="s">
        <v>1304</v>
      </c>
      <c r="G948" s="233"/>
      <c r="H948" s="237">
        <v>41.039999999999999</v>
      </c>
      <c r="I948" s="238"/>
      <c r="J948" s="233"/>
      <c r="K948" s="233"/>
      <c r="L948" s="239"/>
      <c r="M948" s="240"/>
      <c r="N948" s="241"/>
      <c r="O948" s="241"/>
      <c r="P948" s="241"/>
      <c r="Q948" s="241"/>
      <c r="R948" s="241"/>
      <c r="S948" s="241"/>
      <c r="T948" s="242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T948" s="243" t="s">
        <v>218</v>
      </c>
      <c r="AU948" s="243" t="s">
        <v>82</v>
      </c>
      <c r="AV948" s="13" t="s">
        <v>82</v>
      </c>
      <c r="AW948" s="13" t="s">
        <v>35</v>
      </c>
      <c r="AX948" s="13" t="s">
        <v>73</v>
      </c>
      <c r="AY948" s="243" t="s">
        <v>198</v>
      </c>
    </row>
    <row r="949" s="14" customFormat="1">
      <c r="A949" s="14"/>
      <c r="B949" s="244"/>
      <c r="C949" s="245"/>
      <c r="D949" s="234" t="s">
        <v>218</v>
      </c>
      <c r="E949" s="246" t="s">
        <v>19</v>
      </c>
      <c r="F949" s="247" t="s">
        <v>233</v>
      </c>
      <c r="G949" s="245"/>
      <c r="H949" s="248">
        <v>246.24000000000001</v>
      </c>
      <c r="I949" s="249"/>
      <c r="J949" s="245"/>
      <c r="K949" s="245"/>
      <c r="L949" s="250"/>
      <c r="M949" s="251"/>
      <c r="N949" s="252"/>
      <c r="O949" s="252"/>
      <c r="P949" s="252"/>
      <c r="Q949" s="252"/>
      <c r="R949" s="252"/>
      <c r="S949" s="252"/>
      <c r="T949" s="253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T949" s="254" t="s">
        <v>218</v>
      </c>
      <c r="AU949" s="254" t="s">
        <v>82</v>
      </c>
      <c r="AV949" s="14" t="s">
        <v>205</v>
      </c>
      <c r="AW949" s="14" t="s">
        <v>35</v>
      </c>
      <c r="AX949" s="14" t="s">
        <v>80</v>
      </c>
      <c r="AY949" s="254" t="s">
        <v>198</v>
      </c>
    </row>
    <row r="950" s="13" customFormat="1">
      <c r="A950" s="13"/>
      <c r="B950" s="232"/>
      <c r="C950" s="233"/>
      <c r="D950" s="234" t="s">
        <v>218</v>
      </c>
      <c r="E950" s="233"/>
      <c r="F950" s="236" t="s">
        <v>1305</v>
      </c>
      <c r="G950" s="233"/>
      <c r="H950" s="237">
        <v>258.55200000000002</v>
      </c>
      <c r="I950" s="238"/>
      <c r="J950" s="233"/>
      <c r="K950" s="233"/>
      <c r="L950" s="239"/>
      <c r="M950" s="240"/>
      <c r="N950" s="241"/>
      <c r="O950" s="241"/>
      <c r="P950" s="241"/>
      <c r="Q950" s="241"/>
      <c r="R950" s="241"/>
      <c r="S950" s="241"/>
      <c r="T950" s="242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T950" s="243" t="s">
        <v>218</v>
      </c>
      <c r="AU950" s="243" t="s">
        <v>82</v>
      </c>
      <c r="AV950" s="13" t="s">
        <v>82</v>
      </c>
      <c r="AW950" s="13" t="s">
        <v>4</v>
      </c>
      <c r="AX950" s="13" t="s">
        <v>80</v>
      </c>
      <c r="AY950" s="243" t="s">
        <v>198</v>
      </c>
    </row>
    <row r="951" s="2" customFormat="1" ht="24.15" customHeight="1">
      <c r="A951" s="40"/>
      <c r="B951" s="41"/>
      <c r="C951" s="255" t="s">
        <v>1306</v>
      </c>
      <c r="D951" s="255" t="s">
        <v>243</v>
      </c>
      <c r="E951" s="256" t="s">
        <v>1307</v>
      </c>
      <c r="F951" s="257" t="s">
        <v>1308</v>
      </c>
      <c r="G951" s="258" t="s">
        <v>203</v>
      </c>
      <c r="H951" s="259">
        <v>64.799999999999997</v>
      </c>
      <c r="I951" s="260"/>
      <c r="J951" s="261">
        <f>ROUND(I951*H951,2)</f>
        <v>0</v>
      </c>
      <c r="K951" s="257" t="s">
        <v>204</v>
      </c>
      <c r="L951" s="262"/>
      <c r="M951" s="263" t="s">
        <v>19</v>
      </c>
      <c r="N951" s="264" t="s">
        <v>44</v>
      </c>
      <c r="O951" s="86"/>
      <c r="P951" s="223">
        <f>O951*H951</f>
        <v>0</v>
      </c>
      <c r="Q951" s="223">
        <v>0.0080000000000000002</v>
      </c>
      <c r="R951" s="223">
        <f>Q951*H951</f>
        <v>0.51839999999999997</v>
      </c>
      <c r="S951" s="223">
        <v>0</v>
      </c>
      <c r="T951" s="224">
        <f>S951*H951</f>
        <v>0</v>
      </c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R951" s="225" t="s">
        <v>399</v>
      </c>
      <c r="AT951" s="225" t="s">
        <v>243</v>
      </c>
      <c r="AU951" s="225" t="s">
        <v>82</v>
      </c>
      <c r="AY951" s="19" t="s">
        <v>198</v>
      </c>
      <c r="BE951" s="226">
        <f>IF(N951="základní",J951,0)</f>
        <v>0</v>
      </c>
      <c r="BF951" s="226">
        <f>IF(N951="snížená",J951,0)</f>
        <v>0</v>
      </c>
      <c r="BG951" s="226">
        <f>IF(N951="zákl. přenesená",J951,0)</f>
        <v>0</v>
      </c>
      <c r="BH951" s="226">
        <f>IF(N951="sníž. přenesená",J951,0)</f>
        <v>0</v>
      </c>
      <c r="BI951" s="226">
        <f>IF(N951="nulová",J951,0)</f>
        <v>0</v>
      </c>
      <c r="BJ951" s="19" t="s">
        <v>80</v>
      </c>
      <c r="BK951" s="226">
        <f>ROUND(I951*H951,2)</f>
        <v>0</v>
      </c>
      <c r="BL951" s="19" t="s">
        <v>302</v>
      </c>
      <c r="BM951" s="225" t="s">
        <v>1309</v>
      </c>
    </row>
    <row r="952" s="13" customFormat="1">
      <c r="A952" s="13"/>
      <c r="B952" s="232"/>
      <c r="C952" s="233"/>
      <c r="D952" s="234" t="s">
        <v>218</v>
      </c>
      <c r="E952" s="235" t="s">
        <v>19</v>
      </c>
      <c r="F952" s="236" t="s">
        <v>1310</v>
      </c>
      <c r="G952" s="233"/>
      <c r="H952" s="237">
        <v>10.800000000000001</v>
      </c>
      <c r="I952" s="238"/>
      <c r="J952" s="233"/>
      <c r="K952" s="233"/>
      <c r="L952" s="239"/>
      <c r="M952" s="240"/>
      <c r="N952" s="241"/>
      <c r="O952" s="241"/>
      <c r="P952" s="241"/>
      <c r="Q952" s="241"/>
      <c r="R952" s="241"/>
      <c r="S952" s="241"/>
      <c r="T952" s="242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T952" s="243" t="s">
        <v>218</v>
      </c>
      <c r="AU952" s="243" t="s">
        <v>82</v>
      </c>
      <c r="AV952" s="13" t="s">
        <v>82</v>
      </c>
      <c r="AW952" s="13" t="s">
        <v>35</v>
      </c>
      <c r="AX952" s="13" t="s">
        <v>73</v>
      </c>
      <c r="AY952" s="243" t="s">
        <v>198</v>
      </c>
    </row>
    <row r="953" s="13" customFormat="1">
      <c r="A953" s="13"/>
      <c r="B953" s="232"/>
      <c r="C953" s="233"/>
      <c r="D953" s="234" t="s">
        <v>218</v>
      </c>
      <c r="E953" s="235" t="s">
        <v>19</v>
      </c>
      <c r="F953" s="236" t="s">
        <v>1311</v>
      </c>
      <c r="G953" s="233"/>
      <c r="H953" s="237">
        <v>10.800000000000001</v>
      </c>
      <c r="I953" s="238"/>
      <c r="J953" s="233"/>
      <c r="K953" s="233"/>
      <c r="L953" s="239"/>
      <c r="M953" s="240"/>
      <c r="N953" s="241"/>
      <c r="O953" s="241"/>
      <c r="P953" s="241"/>
      <c r="Q953" s="241"/>
      <c r="R953" s="241"/>
      <c r="S953" s="241"/>
      <c r="T953" s="242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T953" s="243" t="s">
        <v>218</v>
      </c>
      <c r="AU953" s="243" t="s">
        <v>82</v>
      </c>
      <c r="AV953" s="13" t="s">
        <v>82</v>
      </c>
      <c r="AW953" s="13" t="s">
        <v>35</v>
      </c>
      <c r="AX953" s="13" t="s">
        <v>73</v>
      </c>
      <c r="AY953" s="243" t="s">
        <v>198</v>
      </c>
    </row>
    <row r="954" s="13" customFormat="1">
      <c r="A954" s="13"/>
      <c r="B954" s="232"/>
      <c r="C954" s="233"/>
      <c r="D954" s="234" t="s">
        <v>218</v>
      </c>
      <c r="E954" s="235" t="s">
        <v>19</v>
      </c>
      <c r="F954" s="236" t="s">
        <v>1312</v>
      </c>
      <c r="G954" s="233"/>
      <c r="H954" s="237">
        <v>10.800000000000001</v>
      </c>
      <c r="I954" s="238"/>
      <c r="J954" s="233"/>
      <c r="K954" s="233"/>
      <c r="L954" s="239"/>
      <c r="M954" s="240"/>
      <c r="N954" s="241"/>
      <c r="O954" s="241"/>
      <c r="P954" s="241"/>
      <c r="Q954" s="241"/>
      <c r="R954" s="241"/>
      <c r="S954" s="241"/>
      <c r="T954" s="242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T954" s="243" t="s">
        <v>218</v>
      </c>
      <c r="AU954" s="243" t="s">
        <v>82</v>
      </c>
      <c r="AV954" s="13" t="s">
        <v>82</v>
      </c>
      <c r="AW954" s="13" t="s">
        <v>35</v>
      </c>
      <c r="AX954" s="13" t="s">
        <v>73</v>
      </c>
      <c r="AY954" s="243" t="s">
        <v>198</v>
      </c>
    </row>
    <row r="955" s="13" customFormat="1">
      <c r="A955" s="13"/>
      <c r="B955" s="232"/>
      <c r="C955" s="233"/>
      <c r="D955" s="234" t="s">
        <v>218</v>
      </c>
      <c r="E955" s="235" t="s">
        <v>19</v>
      </c>
      <c r="F955" s="236" t="s">
        <v>1313</v>
      </c>
      <c r="G955" s="233"/>
      <c r="H955" s="237">
        <v>10.800000000000001</v>
      </c>
      <c r="I955" s="238"/>
      <c r="J955" s="233"/>
      <c r="K955" s="233"/>
      <c r="L955" s="239"/>
      <c r="M955" s="240"/>
      <c r="N955" s="241"/>
      <c r="O955" s="241"/>
      <c r="P955" s="241"/>
      <c r="Q955" s="241"/>
      <c r="R955" s="241"/>
      <c r="S955" s="241"/>
      <c r="T955" s="242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T955" s="243" t="s">
        <v>218</v>
      </c>
      <c r="AU955" s="243" t="s">
        <v>82</v>
      </c>
      <c r="AV955" s="13" t="s">
        <v>82</v>
      </c>
      <c r="AW955" s="13" t="s">
        <v>35</v>
      </c>
      <c r="AX955" s="13" t="s">
        <v>73</v>
      </c>
      <c r="AY955" s="243" t="s">
        <v>198</v>
      </c>
    </row>
    <row r="956" s="13" customFormat="1">
      <c r="A956" s="13"/>
      <c r="B956" s="232"/>
      <c r="C956" s="233"/>
      <c r="D956" s="234" t="s">
        <v>218</v>
      </c>
      <c r="E956" s="235" t="s">
        <v>19</v>
      </c>
      <c r="F956" s="236" t="s">
        <v>1314</v>
      </c>
      <c r="G956" s="233"/>
      <c r="H956" s="237">
        <v>10.800000000000001</v>
      </c>
      <c r="I956" s="238"/>
      <c r="J956" s="233"/>
      <c r="K956" s="233"/>
      <c r="L956" s="239"/>
      <c r="M956" s="240"/>
      <c r="N956" s="241"/>
      <c r="O956" s="241"/>
      <c r="P956" s="241"/>
      <c r="Q956" s="241"/>
      <c r="R956" s="241"/>
      <c r="S956" s="241"/>
      <c r="T956" s="242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T956" s="243" t="s">
        <v>218</v>
      </c>
      <c r="AU956" s="243" t="s">
        <v>82</v>
      </c>
      <c r="AV956" s="13" t="s">
        <v>82</v>
      </c>
      <c r="AW956" s="13" t="s">
        <v>35</v>
      </c>
      <c r="AX956" s="13" t="s">
        <v>73</v>
      </c>
      <c r="AY956" s="243" t="s">
        <v>198</v>
      </c>
    </row>
    <row r="957" s="13" customFormat="1">
      <c r="A957" s="13"/>
      <c r="B957" s="232"/>
      <c r="C957" s="233"/>
      <c r="D957" s="234" t="s">
        <v>218</v>
      </c>
      <c r="E957" s="235" t="s">
        <v>19</v>
      </c>
      <c r="F957" s="236" t="s">
        <v>1315</v>
      </c>
      <c r="G957" s="233"/>
      <c r="H957" s="237">
        <v>10.800000000000001</v>
      </c>
      <c r="I957" s="238"/>
      <c r="J957" s="233"/>
      <c r="K957" s="233"/>
      <c r="L957" s="239"/>
      <c r="M957" s="240"/>
      <c r="N957" s="241"/>
      <c r="O957" s="241"/>
      <c r="P957" s="241"/>
      <c r="Q957" s="241"/>
      <c r="R957" s="241"/>
      <c r="S957" s="241"/>
      <c r="T957" s="242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T957" s="243" t="s">
        <v>218</v>
      </c>
      <c r="AU957" s="243" t="s">
        <v>82</v>
      </c>
      <c r="AV957" s="13" t="s">
        <v>82</v>
      </c>
      <c r="AW957" s="13" t="s">
        <v>35</v>
      </c>
      <c r="AX957" s="13" t="s">
        <v>73</v>
      </c>
      <c r="AY957" s="243" t="s">
        <v>198</v>
      </c>
    </row>
    <row r="958" s="14" customFormat="1">
      <c r="A958" s="14"/>
      <c r="B958" s="244"/>
      <c r="C958" s="245"/>
      <c r="D958" s="234" t="s">
        <v>218</v>
      </c>
      <c r="E958" s="246" t="s">
        <v>19</v>
      </c>
      <c r="F958" s="247" t="s">
        <v>233</v>
      </c>
      <c r="G958" s="245"/>
      <c r="H958" s="248">
        <v>64.799999999999997</v>
      </c>
      <c r="I958" s="249"/>
      <c r="J958" s="245"/>
      <c r="K958" s="245"/>
      <c r="L958" s="250"/>
      <c r="M958" s="251"/>
      <c r="N958" s="252"/>
      <c r="O958" s="252"/>
      <c r="P958" s="252"/>
      <c r="Q958" s="252"/>
      <c r="R958" s="252"/>
      <c r="S958" s="252"/>
      <c r="T958" s="253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T958" s="254" t="s">
        <v>218</v>
      </c>
      <c r="AU958" s="254" t="s">
        <v>82</v>
      </c>
      <c r="AV958" s="14" t="s">
        <v>205</v>
      </c>
      <c r="AW958" s="14" t="s">
        <v>35</v>
      </c>
      <c r="AX958" s="14" t="s">
        <v>80</v>
      </c>
      <c r="AY958" s="254" t="s">
        <v>198</v>
      </c>
    </row>
    <row r="959" s="2" customFormat="1" ht="24.15" customHeight="1">
      <c r="A959" s="40"/>
      <c r="B959" s="41"/>
      <c r="C959" s="214" t="s">
        <v>1316</v>
      </c>
      <c r="D959" s="214" t="s">
        <v>200</v>
      </c>
      <c r="E959" s="215" t="s">
        <v>1317</v>
      </c>
      <c r="F959" s="216" t="s">
        <v>1318</v>
      </c>
      <c r="G959" s="217" t="s">
        <v>203</v>
      </c>
      <c r="H959" s="218">
        <v>411.44</v>
      </c>
      <c r="I959" s="219"/>
      <c r="J959" s="220">
        <f>ROUND(I959*H959,2)</f>
        <v>0</v>
      </c>
      <c r="K959" s="216" t="s">
        <v>204</v>
      </c>
      <c r="L959" s="46"/>
      <c r="M959" s="221" t="s">
        <v>19</v>
      </c>
      <c r="N959" s="222" t="s">
        <v>44</v>
      </c>
      <c r="O959" s="86"/>
      <c r="P959" s="223">
        <f>O959*H959</f>
        <v>0</v>
      </c>
      <c r="Q959" s="223">
        <v>0</v>
      </c>
      <c r="R959" s="223">
        <f>Q959*H959</f>
        <v>0</v>
      </c>
      <c r="S959" s="223">
        <v>0</v>
      </c>
      <c r="T959" s="224">
        <f>S959*H959</f>
        <v>0</v>
      </c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R959" s="225" t="s">
        <v>302</v>
      </c>
      <c r="AT959" s="225" t="s">
        <v>200</v>
      </c>
      <c r="AU959" s="225" t="s">
        <v>82</v>
      </c>
      <c r="AY959" s="19" t="s">
        <v>198</v>
      </c>
      <c r="BE959" s="226">
        <f>IF(N959="základní",J959,0)</f>
        <v>0</v>
      </c>
      <c r="BF959" s="226">
        <f>IF(N959="snížená",J959,0)</f>
        <v>0</v>
      </c>
      <c r="BG959" s="226">
        <f>IF(N959="zákl. přenesená",J959,0)</f>
        <v>0</v>
      </c>
      <c r="BH959" s="226">
        <f>IF(N959="sníž. přenesená",J959,0)</f>
        <v>0</v>
      </c>
      <c r="BI959" s="226">
        <f>IF(N959="nulová",J959,0)</f>
        <v>0</v>
      </c>
      <c r="BJ959" s="19" t="s">
        <v>80</v>
      </c>
      <c r="BK959" s="226">
        <f>ROUND(I959*H959,2)</f>
        <v>0</v>
      </c>
      <c r="BL959" s="19" t="s">
        <v>302</v>
      </c>
      <c r="BM959" s="225" t="s">
        <v>1319</v>
      </c>
    </row>
    <row r="960" s="2" customFormat="1">
      <c r="A960" s="40"/>
      <c r="B960" s="41"/>
      <c r="C960" s="42"/>
      <c r="D960" s="227" t="s">
        <v>207</v>
      </c>
      <c r="E960" s="42"/>
      <c r="F960" s="228" t="s">
        <v>1320</v>
      </c>
      <c r="G960" s="42"/>
      <c r="H960" s="42"/>
      <c r="I960" s="229"/>
      <c r="J960" s="42"/>
      <c r="K960" s="42"/>
      <c r="L960" s="46"/>
      <c r="M960" s="230"/>
      <c r="N960" s="231"/>
      <c r="O960" s="86"/>
      <c r="P960" s="86"/>
      <c r="Q960" s="86"/>
      <c r="R960" s="86"/>
      <c r="S960" s="86"/>
      <c r="T960" s="87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T960" s="19" t="s">
        <v>207</v>
      </c>
      <c r="AU960" s="19" t="s">
        <v>82</v>
      </c>
    </row>
    <row r="961" s="13" customFormat="1">
      <c r="A961" s="13"/>
      <c r="B961" s="232"/>
      <c r="C961" s="233"/>
      <c r="D961" s="234" t="s">
        <v>218</v>
      </c>
      <c r="E961" s="235" t="s">
        <v>19</v>
      </c>
      <c r="F961" s="236" t="s">
        <v>1021</v>
      </c>
      <c r="G961" s="233"/>
      <c r="H961" s="237">
        <v>69.5</v>
      </c>
      <c r="I961" s="238"/>
      <c r="J961" s="233"/>
      <c r="K961" s="233"/>
      <c r="L961" s="239"/>
      <c r="M961" s="240"/>
      <c r="N961" s="241"/>
      <c r="O961" s="241"/>
      <c r="P961" s="241"/>
      <c r="Q961" s="241"/>
      <c r="R961" s="241"/>
      <c r="S961" s="241"/>
      <c r="T961" s="242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T961" s="243" t="s">
        <v>218</v>
      </c>
      <c r="AU961" s="243" t="s">
        <v>82</v>
      </c>
      <c r="AV961" s="13" t="s">
        <v>82</v>
      </c>
      <c r="AW961" s="13" t="s">
        <v>35</v>
      </c>
      <c r="AX961" s="13" t="s">
        <v>73</v>
      </c>
      <c r="AY961" s="243" t="s">
        <v>198</v>
      </c>
    </row>
    <row r="962" s="13" customFormat="1">
      <c r="A962" s="13"/>
      <c r="B962" s="232"/>
      <c r="C962" s="233"/>
      <c r="D962" s="234" t="s">
        <v>218</v>
      </c>
      <c r="E962" s="235" t="s">
        <v>19</v>
      </c>
      <c r="F962" s="236" t="s">
        <v>1022</v>
      </c>
      <c r="G962" s="233"/>
      <c r="H962" s="237">
        <v>67.469999999999999</v>
      </c>
      <c r="I962" s="238"/>
      <c r="J962" s="233"/>
      <c r="K962" s="233"/>
      <c r="L962" s="239"/>
      <c r="M962" s="240"/>
      <c r="N962" s="241"/>
      <c r="O962" s="241"/>
      <c r="P962" s="241"/>
      <c r="Q962" s="241"/>
      <c r="R962" s="241"/>
      <c r="S962" s="241"/>
      <c r="T962" s="242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T962" s="243" t="s">
        <v>218</v>
      </c>
      <c r="AU962" s="243" t="s">
        <v>82</v>
      </c>
      <c r="AV962" s="13" t="s">
        <v>82</v>
      </c>
      <c r="AW962" s="13" t="s">
        <v>35</v>
      </c>
      <c r="AX962" s="13" t="s">
        <v>73</v>
      </c>
      <c r="AY962" s="243" t="s">
        <v>198</v>
      </c>
    </row>
    <row r="963" s="13" customFormat="1">
      <c r="A963" s="13"/>
      <c r="B963" s="232"/>
      <c r="C963" s="233"/>
      <c r="D963" s="234" t="s">
        <v>218</v>
      </c>
      <c r="E963" s="235" t="s">
        <v>19</v>
      </c>
      <c r="F963" s="236" t="s">
        <v>1024</v>
      </c>
      <c r="G963" s="233"/>
      <c r="H963" s="237">
        <v>68.75</v>
      </c>
      <c r="I963" s="238"/>
      <c r="J963" s="233"/>
      <c r="K963" s="233"/>
      <c r="L963" s="239"/>
      <c r="M963" s="240"/>
      <c r="N963" s="241"/>
      <c r="O963" s="241"/>
      <c r="P963" s="241"/>
      <c r="Q963" s="241"/>
      <c r="R963" s="241"/>
      <c r="S963" s="241"/>
      <c r="T963" s="242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T963" s="243" t="s">
        <v>218</v>
      </c>
      <c r="AU963" s="243" t="s">
        <v>82</v>
      </c>
      <c r="AV963" s="13" t="s">
        <v>82</v>
      </c>
      <c r="AW963" s="13" t="s">
        <v>35</v>
      </c>
      <c r="AX963" s="13" t="s">
        <v>73</v>
      </c>
      <c r="AY963" s="243" t="s">
        <v>198</v>
      </c>
    </row>
    <row r="964" s="13" customFormat="1">
      <c r="A964" s="13"/>
      <c r="B964" s="232"/>
      <c r="C964" s="233"/>
      <c r="D964" s="234" t="s">
        <v>218</v>
      </c>
      <c r="E964" s="235" t="s">
        <v>19</v>
      </c>
      <c r="F964" s="236" t="s">
        <v>1026</v>
      </c>
      <c r="G964" s="233"/>
      <c r="H964" s="237">
        <v>69.5</v>
      </c>
      <c r="I964" s="238"/>
      <c r="J964" s="233"/>
      <c r="K964" s="233"/>
      <c r="L964" s="239"/>
      <c r="M964" s="240"/>
      <c r="N964" s="241"/>
      <c r="O964" s="241"/>
      <c r="P964" s="241"/>
      <c r="Q964" s="241"/>
      <c r="R964" s="241"/>
      <c r="S964" s="241"/>
      <c r="T964" s="242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T964" s="243" t="s">
        <v>218</v>
      </c>
      <c r="AU964" s="243" t="s">
        <v>82</v>
      </c>
      <c r="AV964" s="13" t="s">
        <v>82</v>
      </c>
      <c r="AW964" s="13" t="s">
        <v>35</v>
      </c>
      <c r="AX964" s="13" t="s">
        <v>73</v>
      </c>
      <c r="AY964" s="243" t="s">
        <v>198</v>
      </c>
    </row>
    <row r="965" s="13" customFormat="1">
      <c r="A965" s="13"/>
      <c r="B965" s="232"/>
      <c r="C965" s="233"/>
      <c r="D965" s="234" t="s">
        <v>218</v>
      </c>
      <c r="E965" s="235" t="s">
        <v>19</v>
      </c>
      <c r="F965" s="236" t="s">
        <v>1027</v>
      </c>
      <c r="G965" s="233"/>
      <c r="H965" s="237">
        <v>67.469999999999999</v>
      </c>
      <c r="I965" s="238"/>
      <c r="J965" s="233"/>
      <c r="K965" s="233"/>
      <c r="L965" s="239"/>
      <c r="M965" s="240"/>
      <c r="N965" s="241"/>
      <c r="O965" s="241"/>
      <c r="P965" s="241"/>
      <c r="Q965" s="241"/>
      <c r="R965" s="241"/>
      <c r="S965" s="241"/>
      <c r="T965" s="242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T965" s="243" t="s">
        <v>218</v>
      </c>
      <c r="AU965" s="243" t="s">
        <v>82</v>
      </c>
      <c r="AV965" s="13" t="s">
        <v>82</v>
      </c>
      <c r="AW965" s="13" t="s">
        <v>35</v>
      </c>
      <c r="AX965" s="13" t="s">
        <v>73</v>
      </c>
      <c r="AY965" s="243" t="s">
        <v>198</v>
      </c>
    </row>
    <row r="966" s="13" customFormat="1">
      <c r="A966" s="13"/>
      <c r="B966" s="232"/>
      <c r="C966" s="233"/>
      <c r="D966" s="234" t="s">
        <v>218</v>
      </c>
      <c r="E966" s="235" t="s">
        <v>19</v>
      </c>
      <c r="F966" s="236" t="s">
        <v>1029</v>
      </c>
      <c r="G966" s="233"/>
      <c r="H966" s="237">
        <v>68.75</v>
      </c>
      <c r="I966" s="238"/>
      <c r="J966" s="233"/>
      <c r="K966" s="233"/>
      <c r="L966" s="239"/>
      <c r="M966" s="240"/>
      <c r="N966" s="241"/>
      <c r="O966" s="241"/>
      <c r="P966" s="241"/>
      <c r="Q966" s="241"/>
      <c r="R966" s="241"/>
      <c r="S966" s="241"/>
      <c r="T966" s="242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T966" s="243" t="s">
        <v>218</v>
      </c>
      <c r="AU966" s="243" t="s">
        <v>82</v>
      </c>
      <c r="AV966" s="13" t="s">
        <v>82</v>
      </c>
      <c r="AW966" s="13" t="s">
        <v>35</v>
      </c>
      <c r="AX966" s="13" t="s">
        <v>73</v>
      </c>
      <c r="AY966" s="243" t="s">
        <v>198</v>
      </c>
    </row>
    <row r="967" s="14" customFormat="1">
      <c r="A967" s="14"/>
      <c r="B967" s="244"/>
      <c r="C967" s="245"/>
      <c r="D967" s="234" t="s">
        <v>218</v>
      </c>
      <c r="E967" s="246" t="s">
        <v>19</v>
      </c>
      <c r="F967" s="247" t="s">
        <v>233</v>
      </c>
      <c r="G967" s="245"/>
      <c r="H967" s="248">
        <v>411.44</v>
      </c>
      <c r="I967" s="249"/>
      <c r="J967" s="245"/>
      <c r="K967" s="245"/>
      <c r="L967" s="250"/>
      <c r="M967" s="251"/>
      <c r="N967" s="252"/>
      <c r="O967" s="252"/>
      <c r="P967" s="252"/>
      <c r="Q967" s="252"/>
      <c r="R967" s="252"/>
      <c r="S967" s="252"/>
      <c r="T967" s="253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T967" s="254" t="s">
        <v>218</v>
      </c>
      <c r="AU967" s="254" t="s">
        <v>82</v>
      </c>
      <c r="AV967" s="14" t="s">
        <v>205</v>
      </c>
      <c r="AW967" s="14" t="s">
        <v>35</v>
      </c>
      <c r="AX967" s="14" t="s">
        <v>80</v>
      </c>
      <c r="AY967" s="254" t="s">
        <v>198</v>
      </c>
    </row>
    <row r="968" s="2" customFormat="1" ht="24.15" customHeight="1">
      <c r="A968" s="40"/>
      <c r="B968" s="41"/>
      <c r="C968" s="255" t="s">
        <v>1321</v>
      </c>
      <c r="D968" s="255" t="s">
        <v>243</v>
      </c>
      <c r="E968" s="256" t="s">
        <v>1322</v>
      </c>
      <c r="F968" s="257" t="s">
        <v>1323</v>
      </c>
      <c r="G968" s="258" t="s">
        <v>203</v>
      </c>
      <c r="H968" s="259">
        <v>419.66899999999998</v>
      </c>
      <c r="I968" s="260"/>
      <c r="J968" s="261">
        <f>ROUND(I968*H968,2)</f>
        <v>0</v>
      </c>
      <c r="K968" s="257" t="s">
        <v>204</v>
      </c>
      <c r="L968" s="262"/>
      <c r="M968" s="263" t="s">
        <v>19</v>
      </c>
      <c r="N968" s="264" t="s">
        <v>44</v>
      </c>
      <c r="O968" s="86"/>
      <c r="P968" s="223">
        <f>O968*H968</f>
        <v>0</v>
      </c>
      <c r="Q968" s="223">
        <v>0.0030000000000000001</v>
      </c>
      <c r="R968" s="223">
        <f>Q968*H968</f>
        <v>1.259007</v>
      </c>
      <c r="S968" s="223">
        <v>0</v>
      </c>
      <c r="T968" s="224">
        <f>S968*H968</f>
        <v>0</v>
      </c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R968" s="225" t="s">
        <v>399</v>
      </c>
      <c r="AT968" s="225" t="s">
        <v>243</v>
      </c>
      <c r="AU968" s="225" t="s">
        <v>82</v>
      </c>
      <c r="AY968" s="19" t="s">
        <v>198</v>
      </c>
      <c r="BE968" s="226">
        <f>IF(N968="základní",J968,0)</f>
        <v>0</v>
      </c>
      <c r="BF968" s="226">
        <f>IF(N968="snížená",J968,0)</f>
        <v>0</v>
      </c>
      <c r="BG968" s="226">
        <f>IF(N968="zákl. přenesená",J968,0)</f>
        <v>0</v>
      </c>
      <c r="BH968" s="226">
        <f>IF(N968="sníž. přenesená",J968,0)</f>
        <v>0</v>
      </c>
      <c r="BI968" s="226">
        <f>IF(N968="nulová",J968,0)</f>
        <v>0</v>
      </c>
      <c r="BJ968" s="19" t="s">
        <v>80</v>
      </c>
      <c r="BK968" s="226">
        <f>ROUND(I968*H968,2)</f>
        <v>0</v>
      </c>
      <c r="BL968" s="19" t="s">
        <v>302</v>
      </c>
      <c r="BM968" s="225" t="s">
        <v>1324</v>
      </c>
    </row>
    <row r="969" s="13" customFormat="1">
      <c r="A969" s="13"/>
      <c r="B969" s="232"/>
      <c r="C969" s="233"/>
      <c r="D969" s="234" t="s">
        <v>218</v>
      </c>
      <c r="E969" s="233"/>
      <c r="F969" s="236" t="s">
        <v>1325</v>
      </c>
      <c r="G969" s="233"/>
      <c r="H969" s="237">
        <v>419.66899999999998</v>
      </c>
      <c r="I969" s="238"/>
      <c r="J969" s="233"/>
      <c r="K969" s="233"/>
      <c r="L969" s="239"/>
      <c r="M969" s="240"/>
      <c r="N969" s="241"/>
      <c r="O969" s="241"/>
      <c r="P969" s="241"/>
      <c r="Q969" s="241"/>
      <c r="R969" s="241"/>
      <c r="S969" s="241"/>
      <c r="T969" s="242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T969" s="243" t="s">
        <v>218</v>
      </c>
      <c r="AU969" s="243" t="s">
        <v>82</v>
      </c>
      <c r="AV969" s="13" t="s">
        <v>82</v>
      </c>
      <c r="AW969" s="13" t="s">
        <v>4</v>
      </c>
      <c r="AX969" s="13" t="s">
        <v>80</v>
      </c>
      <c r="AY969" s="243" t="s">
        <v>198</v>
      </c>
    </row>
    <row r="970" s="2" customFormat="1" ht="76.35" customHeight="1">
      <c r="A970" s="40"/>
      <c r="B970" s="41"/>
      <c r="C970" s="214" t="s">
        <v>1326</v>
      </c>
      <c r="D970" s="214" t="s">
        <v>200</v>
      </c>
      <c r="E970" s="215" t="s">
        <v>1327</v>
      </c>
      <c r="F970" s="216" t="s">
        <v>1328</v>
      </c>
      <c r="G970" s="217" t="s">
        <v>246</v>
      </c>
      <c r="H970" s="218">
        <v>35.877000000000002</v>
      </c>
      <c r="I970" s="219"/>
      <c r="J970" s="220">
        <f>ROUND(I970*H970,2)</f>
        <v>0</v>
      </c>
      <c r="K970" s="216" t="s">
        <v>204</v>
      </c>
      <c r="L970" s="46"/>
      <c r="M970" s="221" t="s">
        <v>19</v>
      </c>
      <c r="N970" s="222" t="s">
        <v>44</v>
      </c>
      <c r="O970" s="86"/>
      <c r="P970" s="223">
        <f>O970*H970</f>
        <v>0</v>
      </c>
      <c r="Q970" s="223">
        <v>0</v>
      </c>
      <c r="R970" s="223">
        <f>Q970*H970</f>
        <v>0</v>
      </c>
      <c r="S970" s="223">
        <v>0</v>
      </c>
      <c r="T970" s="224">
        <f>S970*H970</f>
        <v>0</v>
      </c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R970" s="225" t="s">
        <v>302</v>
      </c>
      <c r="AT970" s="225" t="s">
        <v>200</v>
      </c>
      <c r="AU970" s="225" t="s">
        <v>82</v>
      </c>
      <c r="AY970" s="19" t="s">
        <v>198</v>
      </c>
      <c r="BE970" s="226">
        <f>IF(N970="základní",J970,0)</f>
        <v>0</v>
      </c>
      <c r="BF970" s="226">
        <f>IF(N970="snížená",J970,0)</f>
        <v>0</v>
      </c>
      <c r="BG970" s="226">
        <f>IF(N970="zákl. přenesená",J970,0)</f>
        <v>0</v>
      </c>
      <c r="BH970" s="226">
        <f>IF(N970="sníž. přenesená",J970,0)</f>
        <v>0</v>
      </c>
      <c r="BI970" s="226">
        <f>IF(N970="nulová",J970,0)</f>
        <v>0</v>
      </c>
      <c r="BJ970" s="19" t="s">
        <v>80</v>
      </c>
      <c r="BK970" s="226">
        <f>ROUND(I970*H970,2)</f>
        <v>0</v>
      </c>
      <c r="BL970" s="19" t="s">
        <v>302</v>
      </c>
      <c r="BM970" s="225" t="s">
        <v>1329</v>
      </c>
    </row>
    <row r="971" s="2" customFormat="1">
      <c r="A971" s="40"/>
      <c r="B971" s="41"/>
      <c r="C971" s="42"/>
      <c r="D971" s="227" t="s">
        <v>207</v>
      </c>
      <c r="E971" s="42"/>
      <c r="F971" s="228" t="s">
        <v>1330</v>
      </c>
      <c r="G971" s="42"/>
      <c r="H971" s="42"/>
      <c r="I971" s="229"/>
      <c r="J971" s="42"/>
      <c r="K971" s="42"/>
      <c r="L971" s="46"/>
      <c r="M971" s="230"/>
      <c r="N971" s="231"/>
      <c r="O971" s="86"/>
      <c r="P971" s="86"/>
      <c r="Q971" s="86"/>
      <c r="R971" s="86"/>
      <c r="S971" s="86"/>
      <c r="T971" s="87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T971" s="19" t="s">
        <v>207</v>
      </c>
      <c r="AU971" s="19" t="s">
        <v>82</v>
      </c>
    </row>
    <row r="972" s="12" customFormat="1" ht="22.8" customHeight="1">
      <c r="A972" s="12"/>
      <c r="B972" s="198"/>
      <c r="C972" s="199"/>
      <c r="D972" s="200" t="s">
        <v>72</v>
      </c>
      <c r="E972" s="212" t="s">
        <v>1331</v>
      </c>
      <c r="F972" s="212" t="s">
        <v>1332</v>
      </c>
      <c r="G972" s="199"/>
      <c r="H972" s="199"/>
      <c r="I972" s="202"/>
      <c r="J972" s="213">
        <f>BK972</f>
        <v>0</v>
      </c>
      <c r="K972" s="199"/>
      <c r="L972" s="204"/>
      <c r="M972" s="205"/>
      <c r="N972" s="206"/>
      <c r="O972" s="206"/>
      <c r="P972" s="207">
        <f>SUM(P973:P977)</f>
        <v>0</v>
      </c>
      <c r="Q972" s="206"/>
      <c r="R972" s="207">
        <f>SUM(R973:R977)</f>
        <v>0.0457606812</v>
      </c>
      <c r="S972" s="206"/>
      <c r="T972" s="208">
        <f>SUM(T973:T977)</f>
        <v>0</v>
      </c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R972" s="209" t="s">
        <v>82</v>
      </c>
      <c r="AT972" s="210" t="s">
        <v>72</v>
      </c>
      <c r="AU972" s="210" t="s">
        <v>80</v>
      </c>
      <c r="AY972" s="209" t="s">
        <v>198</v>
      </c>
      <c r="BK972" s="211">
        <f>SUM(BK973:BK977)</f>
        <v>0</v>
      </c>
    </row>
    <row r="973" s="2" customFormat="1" ht="33" customHeight="1">
      <c r="A973" s="40"/>
      <c r="B973" s="41"/>
      <c r="C973" s="214" t="s">
        <v>1333</v>
      </c>
      <c r="D973" s="214" t="s">
        <v>200</v>
      </c>
      <c r="E973" s="215" t="s">
        <v>1334</v>
      </c>
      <c r="F973" s="216" t="s">
        <v>1335</v>
      </c>
      <c r="G973" s="217" t="s">
        <v>237</v>
      </c>
      <c r="H973" s="218">
        <v>58.200000000000003</v>
      </c>
      <c r="I973" s="219"/>
      <c r="J973" s="220">
        <f>ROUND(I973*H973,2)</f>
        <v>0</v>
      </c>
      <c r="K973" s="216" t="s">
        <v>204</v>
      </c>
      <c r="L973" s="46"/>
      <c r="M973" s="221" t="s">
        <v>19</v>
      </c>
      <c r="N973" s="222" t="s">
        <v>44</v>
      </c>
      <c r="O973" s="86"/>
      <c r="P973" s="223">
        <f>O973*H973</f>
        <v>0</v>
      </c>
      <c r="Q973" s="223">
        <v>0.00078626599999999998</v>
      </c>
      <c r="R973" s="223">
        <f>Q973*H973</f>
        <v>0.0457606812</v>
      </c>
      <c r="S973" s="223">
        <v>0</v>
      </c>
      <c r="T973" s="224">
        <f>S973*H973</f>
        <v>0</v>
      </c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R973" s="225" t="s">
        <v>302</v>
      </c>
      <c r="AT973" s="225" t="s">
        <v>200</v>
      </c>
      <c r="AU973" s="225" t="s">
        <v>82</v>
      </c>
      <c r="AY973" s="19" t="s">
        <v>198</v>
      </c>
      <c r="BE973" s="226">
        <f>IF(N973="základní",J973,0)</f>
        <v>0</v>
      </c>
      <c r="BF973" s="226">
        <f>IF(N973="snížená",J973,0)</f>
        <v>0</v>
      </c>
      <c r="BG973" s="226">
        <f>IF(N973="zákl. přenesená",J973,0)</f>
        <v>0</v>
      </c>
      <c r="BH973" s="226">
        <f>IF(N973="sníž. přenesená",J973,0)</f>
        <v>0</v>
      </c>
      <c r="BI973" s="226">
        <f>IF(N973="nulová",J973,0)</f>
        <v>0</v>
      </c>
      <c r="BJ973" s="19" t="s">
        <v>80</v>
      </c>
      <c r="BK973" s="226">
        <f>ROUND(I973*H973,2)</f>
        <v>0</v>
      </c>
      <c r="BL973" s="19" t="s">
        <v>302</v>
      </c>
      <c r="BM973" s="225" t="s">
        <v>1336</v>
      </c>
    </row>
    <row r="974" s="2" customFormat="1">
      <c r="A974" s="40"/>
      <c r="B974" s="41"/>
      <c r="C974" s="42"/>
      <c r="D974" s="227" t="s">
        <v>207</v>
      </c>
      <c r="E974" s="42"/>
      <c r="F974" s="228" t="s">
        <v>1337</v>
      </c>
      <c r="G974" s="42"/>
      <c r="H974" s="42"/>
      <c r="I974" s="229"/>
      <c r="J974" s="42"/>
      <c r="K974" s="42"/>
      <c r="L974" s="46"/>
      <c r="M974" s="230"/>
      <c r="N974" s="231"/>
      <c r="O974" s="86"/>
      <c r="P974" s="86"/>
      <c r="Q974" s="86"/>
      <c r="R974" s="86"/>
      <c r="S974" s="86"/>
      <c r="T974" s="87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T974" s="19" t="s">
        <v>207</v>
      </c>
      <c r="AU974" s="19" t="s">
        <v>82</v>
      </c>
    </row>
    <row r="975" s="13" customFormat="1">
      <c r="A975" s="13"/>
      <c r="B975" s="232"/>
      <c r="C975" s="233"/>
      <c r="D975" s="234" t="s">
        <v>218</v>
      </c>
      <c r="E975" s="235" t="s">
        <v>19</v>
      </c>
      <c r="F975" s="236" t="s">
        <v>1338</v>
      </c>
      <c r="G975" s="233"/>
      <c r="H975" s="237">
        <v>58.200000000000003</v>
      </c>
      <c r="I975" s="238"/>
      <c r="J975" s="233"/>
      <c r="K975" s="233"/>
      <c r="L975" s="239"/>
      <c r="M975" s="240"/>
      <c r="N975" s="241"/>
      <c r="O975" s="241"/>
      <c r="P975" s="241"/>
      <c r="Q975" s="241"/>
      <c r="R975" s="241"/>
      <c r="S975" s="241"/>
      <c r="T975" s="242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T975" s="243" t="s">
        <v>218</v>
      </c>
      <c r="AU975" s="243" t="s">
        <v>82</v>
      </c>
      <c r="AV975" s="13" t="s">
        <v>82</v>
      </c>
      <c r="AW975" s="13" t="s">
        <v>35</v>
      </c>
      <c r="AX975" s="13" t="s">
        <v>80</v>
      </c>
      <c r="AY975" s="243" t="s">
        <v>198</v>
      </c>
    </row>
    <row r="976" s="2" customFormat="1" ht="49.05" customHeight="1">
      <c r="A976" s="40"/>
      <c r="B976" s="41"/>
      <c r="C976" s="214" t="s">
        <v>1339</v>
      </c>
      <c r="D976" s="214" t="s">
        <v>200</v>
      </c>
      <c r="E976" s="215" t="s">
        <v>1340</v>
      </c>
      <c r="F976" s="216" t="s">
        <v>1341</v>
      </c>
      <c r="G976" s="217" t="s">
        <v>246</v>
      </c>
      <c r="H976" s="218">
        <v>0.045999999999999999</v>
      </c>
      <c r="I976" s="219"/>
      <c r="J976" s="220">
        <f>ROUND(I976*H976,2)</f>
        <v>0</v>
      </c>
      <c r="K976" s="216" t="s">
        <v>204</v>
      </c>
      <c r="L976" s="46"/>
      <c r="M976" s="221" t="s">
        <v>19</v>
      </c>
      <c r="N976" s="222" t="s">
        <v>44</v>
      </c>
      <c r="O976" s="86"/>
      <c r="P976" s="223">
        <f>O976*H976</f>
        <v>0</v>
      </c>
      <c r="Q976" s="223">
        <v>0</v>
      </c>
      <c r="R976" s="223">
        <f>Q976*H976</f>
        <v>0</v>
      </c>
      <c r="S976" s="223">
        <v>0</v>
      </c>
      <c r="T976" s="224">
        <f>S976*H976</f>
        <v>0</v>
      </c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R976" s="225" t="s">
        <v>302</v>
      </c>
      <c r="AT976" s="225" t="s">
        <v>200</v>
      </c>
      <c r="AU976" s="225" t="s">
        <v>82</v>
      </c>
      <c r="AY976" s="19" t="s">
        <v>198</v>
      </c>
      <c r="BE976" s="226">
        <f>IF(N976="základní",J976,0)</f>
        <v>0</v>
      </c>
      <c r="BF976" s="226">
        <f>IF(N976="snížená",J976,0)</f>
        <v>0</v>
      </c>
      <c r="BG976" s="226">
        <f>IF(N976="zákl. přenesená",J976,0)</f>
        <v>0</v>
      </c>
      <c r="BH976" s="226">
        <f>IF(N976="sníž. přenesená",J976,0)</f>
        <v>0</v>
      </c>
      <c r="BI976" s="226">
        <f>IF(N976="nulová",J976,0)</f>
        <v>0</v>
      </c>
      <c r="BJ976" s="19" t="s">
        <v>80</v>
      </c>
      <c r="BK976" s="226">
        <f>ROUND(I976*H976,2)</f>
        <v>0</v>
      </c>
      <c r="BL976" s="19" t="s">
        <v>302</v>
      </c>
      <c r="BM976" s="225" t="s">
        <v>1342</v>
      </c>
    </row>
    <row r="977" s="2" customFormat="1">
      <c r="A977" s="40"/>
      <c r="B977" s="41"/>
      <c r="C977" s="42"/>
      <c r="D977" s="227" t="s">
        <v>207</v>
      </c>
      <c r="E977" s="42"/>
      <c r="F977" s="228" t="s">
        <v>1343</v>
      </c>
      <c r="G977" s="42"/>
      <c r="H977" s="42"/>
      <c r="I977" s="229"/>
      <c r="J977" s="42"/>
      <c r="K977" s="42"/>
      <c r="L977" s="46"/>
      <c r="M977" s="230"/>
      <c r="N977" s="231"/>
      <c r="O977" s="86"/>
      <c r="P977" s="86"/>
      <c r="Q977" s="86"/>
      <c r="R977" s="86"/>
      <c r="S977" s="86"/>
      <c r="T977" s="87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T977" s="19" t="s">
        <v>207</v>
      </c>
      <c r="AU977" s="19" t="s">
        <v>82</v>
      </c>
    </row>
    <row r="978" s="12" customFormat="1" ht="22.8" customHeight="1">
      <c r="A978" s="12"/>
      <c r="B978" s="198"/>
      <c r="C978" s="199"/>
      <c r="D978" s="200" t="s">
        <v>72</v>
      </c>
      <c r="E978" s="212" t="s">
        <v>1344</v>
      </c>
      <c r="F978" s="212" t="s">
        <v>1345</v>
      </c>
      <c r="G978" s="199"/>
      <c r="H978" s="199"/>
      <c r="I978" s="202"/>
      <c r="J978" s="213">
        <f>BK978</f>
        <v>0</v>
      </c>
      <c r="K978" s="199"/>
      <c r="L978" s="204"/>
      <c r="M978" s="205"/>
      <c r="N978" s="206"/>
      <c r="O978" s="206"/>
      <c r="P978" s="207">
        <f>SUM(P979:P1092)</f>
        <v>0</v>
      </c>
      <c r="Q978" s="206"/>
      <c r="R978" s="207">
        <f>SUM(R979:R1092)</f>
        <v>6.2745944377500003</v>
      </c>
      <c r="S978" s="206"/>
      <c r="T978" s="208">
        <f>SUM(T979:T1092)</f>
        <v>0</v>
      </c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R978" s="209" t="s">
        <v>82</v>
      </c>
      <c r="AT978" s="210" t="s">
        <v>72</v>
      </c>
      <c r="AU978" s="210" t="s">
        <v>80</v>
      </c>
      <c r="AY978" s="209" t="s">
        <v>198</v>
      </c>
      <c r="BK978" s="211">
        <f>SUM(BK979:BK1092)</f>
        <v>0</v>
      </c>
    </row>
    <row r="979" s="2" customFormat="1" ht="33" customHeight="1">
      <c r="A979" s="40"/>
      <c r="B979" s="41"/>
      <c r="C979" s="214" t="s">
        <v>1346</v>
      </c>
      <c r="D979" s="214" t="s">
        <v>200</v>
      </c>
      <c r="E979" s="215" t="s">
        <v>1347</v>
      </c>
      <c r="F979" s="216" t="s">
        <v>1348</v>
      </c>
      <c r="G979" s="217" t="s">
        <v>203</v>
      </c>
      <c r="H979" s="218">
        <v>24.059999999999999</v>
      </c>
      <c r="I979" s="219"/>
      <c r="J979" s="220">
        <f>ROUND(I979*H979,2)</f>
        <v>0</v>
      </c>
      <c r="K979" s="216" t="s">
        <v>204</v>
      </c>
      <c r="L979" s="46"/>
      <c r="M979" s="221" t="s">
        <v>19</v>
      </c>
      <c r="N979" s="222" t="s">
        <v>44</v>
      </c>
      <c r="O979" s="86"/>
      <c r="P979" s="223">
        <f>O979*H979</f>
        <v>0</v>
      </c>
      <c r="Q979" s="223">
        <v>0.000264725</v>
      </c>
      <c r="R979" s="223">
        <f>Q979*H979</f>
        <v>0.0063692834999999996</v>
      </c>
      <c r="S979" s="223">
        <v>0</v>
      </c>
      <c r="T979" s="224">
        <f>S979*H979</f>
        <v>0</v>
      </c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R979" s="225" t="s">
        <v>302</v>
      </c>
      <c r="AT979" s="225" t="s">
        <v>200</v>
      </c>
      <c r="AU979" s="225" t="s">
        <v>82</v>
      </c>
      <c r="AY979" s="19" t="s">
        <v>198</v>
      </c>
      <c r="BE979" s="226">
        <f>IF(N979="základní",J979,0)</f>
        <v>0</v>
      </c>
      <c r="BF979" s="226">
        <f>IF(N979="snížená",J979,0)</f>
        <v>0</v>
      </c>
      <c r="BG979" s="226">
        <f>IF(N979="zákl. přenesená",J979,0)</f>
        <v>0</v>
      </c>
      <c r="BH979" s="226">
        <f>IF(N979="sníž. přenesená",J979,0)</f>
        <v>0</v>
      </c>
      <c r="BI979" s="226">
        <f>IF(N979="nulová",J979,0)</f>
        <v>0</v>
      </c>
      <c r="BJ979" s="19" t="s">
        <v>80</v>
      </c>
      <c r="BK979" s="226">
        <f>ROUND(I979*H979,2)</f>
        <v>0</v>
      </c>
      <c r="BL979" s="19" t="s">
        <v>302</v>
      </c>
      <c r="BM979" s="225" t="s">
        <v>1349</v>
      </c>
    </row>
    <row r="980" s="2" customFormat="1">
      <c r="A980" s="40"/>
      <c r="B980" s="41"/>
      <c r="C980" s="42"/>
      <c r="D980" s="227" t="s">
        <v>207</v>
      </c>
      <c r="E980" s="42"/>
      <c r="F980" s="228" t="s">
        <v>1350</v>
      </c>
      <c r="G980" s="42"/>
      <c r="H980" s="42"/>
      <c r="I980" s="229"/>
      <c r="J980" s="42"/>
      <c r="K980" s="42"/>
      <c r="L980" s="46"/>
      <c r="M980" s="230"/>
      <c r="N980" s="231"/>
      <c r="O980" s="86"/>
      <c r="P980" s="86"/>
      <c r="Q980" s="86"/>
      <c r="R980" s="86"/>
      <c r="S980" s="86"/>
      <c r="T980" s="87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T980" s="19" t="s">
        <v>207</v>
      </c>
      <c r="AU980" s="19" t="s">
        <v>82</v>
      </c>
    </row>
    <row r="981" s="13" customFormat="1">
      <c r="A981" s="13"/>
      <c r="B981" s="232"/>
      <c r="C981" s="233"/>
      <c r="D981" s="234" t="s">
        <v>218</v>
      </c>
      <c r="E981" s="235" t="s">
        <v>19</v>
      </c>
      <c r="F981" s="236" t="s">
        <v>1351</v>
      </c>
      <c r="G981" s="233"/>
      <c r="H981" s="237">
        <v>20</v>
      </c>
      <c r="I981" s="238"/>
      <c r="J981" s="233"/>
      <c r="K981" s="233"/>
      <c r="L981" s="239"/>
      <c r="M981" s="240"/>
      <c r="N981" s="241"/>
      <c r="O981" s="241"/>
      <c r="P981" s="241"/>
      <c r="Q981" s="241"/>
      <c r="R981" s="241"/>
      <c r="S981" s="241"/>
      <c r="T981" s="242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T981" s="243" t="s">
        <v>218</v>
      </c>
      <c r="AU981" s="243" t="s">
        <v>82</v>
      </c>
      <c r="AV981" s="13" t="s">
        <v>82</v>
      </c>
      <c r="AW981" s="13" t="s">
        <v>35</v>
      </c>
      <c r="AX981" s="13" t="s">
        <v>73</v>
      </c>
      <c r="AY981" s="243" t="s">
        <v>198</v>
      </c>
    </row>
    <row r="982" s="13" customFormat="1">
      <c r="A982" s="13"/>
      <c r="B982" s="232"/>
      <c r="C982" s="233"/>
      <c r="D982" s="234" t="s">
        <v>218</v>
      </c>
      <c r="E982" s="235" t="s">
        <v>19</v>
      </c>
      <c r="F982" s="236" t="s">
        <v>1352</v>
      </c>
      <c r="G982" s="233"/>
      <c r="H982" s="237">
        <v>4.0599999999999996</v>
      </c>
      <c r="I982" s="238"/>
      <c r="J982" s="233"/>
      <c r="K982" s="233"/>
      <c r="L982" s="239"/>
      <c r="M982" s="240"/>
      <c r="N982" s="241"/>
      <c r="O982" s="241"/>
      <c r="P982" s="241"/>
      <c r="Q982" s="241"/>
      <c r="R982" s="241"/>
      <c r="S982" s="241"/>
      <c r="T982" s="242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T982" s="243" t="s">
        <v>218</v>
      </c>
      <c r="AU982" s="243" t="s">
        <v>82</v>
      </c>
      <c r="AV982" s="13" t="s">
        <v>82</v>
      </c>
      <c r="AW982" s="13" t="s">
        <v>35</v>
      </c>
      <c r="AX982" s="13" t="s">
        <v>73</v>
      </c>
      <c r="AY982" s="243" t="s">
        <v>198</v>
      </c>
    </row>
    <row r="983" s="14" customFormat="1">
      <c r="A983" s="14"/>
      <c r="B983" s="244"/>
      <c r="C983" s="245"/>
      <c r="D983" s="234" t="s">
        <v>218</v>
      </c>
      <c r="E983" s="246" t="s">
        <v>19</v>
      </c>
      <c r="F983" s="247" t="s">
        <v>233</v>
      </c>
      <c r="G983" s="245"/>
      <c r="H983" s="248">
        <v>24.059999999999999</v>
      </c>
      <c r="I983" s="249"/>
      <c r="J983" s="245"/>
      <c r="K983" s="245"/>
      <c r="L983" s="250"/>
      <c r="M983" s="251"/>
      <c r="N983" s="252"/>
      <c r="O983" s="252"/>
      <c r="P983" s="252"/>
      <c r="Q983" s="252"/>
      <c r="R983" s="252"/>
      <c r="S983" s="252"/>
      <c r="T983" s="253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T983" s="254" t="s">
        <v>218</v>
      </c>
      <c r="AU983" s="254" t="s">
        <v>82</v>
      </c>
      <c r="AV983" s="14" t="s">
        <v>205</v>
      </c>
      <c r="AW983" s="14" t="s">
        <v>35</v>
      </c>
      <c r="AX983" s="14" t="s">
        <v>80</v>
      </c>
      <c r="AY983" s="254" t="s">
        <v>198</v>
      </c>
    </row>
    <row r="984" s="2" customFormat="1" ht="24.15" customHeight="1">
      <c r="A984" s="40"/>
      <c r="B984" s="41"/>
      <c r="C984" s="255" t="s">
        <v>1353</v>
      </c>
      <c r="D984" s="255" t="s">
        <v>243</v>
      </c>
      <c r="E984" s="256" t="s">
        <v>1354</v>
      </c>
      <c r="F984" s="257" t="s">
        <v>1355</v>
      </c>
      <c r="G984" s="258" t="s">
        <v>203</v>
      </c>
      <c r="H984" s="259">
        <v>24.059999999999999</v>
      </c>
      <c r="I984" s="260"/>
      <c r="J984" s="261">
        <f>ROUND(I984*H984,2)</f>
        <v>0</v>
      </c>
      <c r="K984" s="257" t="s">
        <v>204</v>
      </c>
      <c r="L984" s="262"/>
      <c r="M984" s="263" t="s">
        <v>19</v>
      </c>
      <c r="N984" s="264" t="s">
        <v>44</v>
      </c>
      <c r="O984" s="86"/>
      <c r="P984" s="223">
        <f>O984*H984</f>
        <v>0</v>
      </c>
      <c r="Q984" s="223">
        <v>0.02639</v>
      </c>
      <c r="R984" s="223">
        <f>Q984*H984</f>
        <v>0.63494339999999994</v>
      </c>
      <c r="S984" s="223">
        <v>0</v>
      </c>
      <c r="T984" s="224">
        <f>S984*H984</f>
        <v>0</v>
      </c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R984" s="225" t="s">
        <v>399</v>
      </c>
      <c r="AT984" s="225" t="s">
        <v>243</v>
      </c>
      <c r="AU984" s="225" t="s">
        <v>82</v>
      </c>
      <c r="AY984" s="19" t="s">
        <v>198</v>
      </c>
      <c r="BE984" s="226">
        <f>IF(N984="základní",J984,0)</f>
        <v>0</v>
      </c>
      <c r="BF984" s="226">
        <f>IF(N984="snížená",J984,0)</f>
        <v>0</v>
      </c>
      <c r="BG984" s="226">
        <f>IF(N984="zákl. přenesená",J984,0)</f>
        <v>0</v>
      </c>
      <c r="BH984" s="226">
        <f>IF(N984="sníž. přenesená",J984,0)</f>
        <v>0</v>
      </c>
      <c r="BI984" s="226">
        <f>IF(N984="nulová",J984,0)</f>
        <v>0</v>
      </c>
      <c r="BJ984" s="19" t="s">
        <v>80</v>
      </c>
      <c r="BK984" s="226">
        <f>ROUND(I984*H984,2)</f>
        <v>0</v>
      </c>
      <c r="BL984" s="19" t="s">
        <v>302</v>
      </c>
      <c r="BM984" s="225" t="s">
        <v>1356</v>
      </c>
    </row>
    <row r="985" s="13" customFormat="1">
      <c r="A985" s="13"/>
      <c r="B985" s="232"/>
      <c r="C985" s="233"/>
      <c r="D985" s="234" t="s">
        <v>218</v>
      </c>
      <c r="E985" s="235" t="s">
        <v>19</v>
      </c>
      <c r="F985" s="236" t="s">
        <v>1351</v>
      </c>
      <c r="G985" s="233"/>
      <c r="H985" s="237">
        <v>20</v>
      </c>
      <c r="I985" s="238"/>
      <c r="J985" s="233"/>
      <c r="K985" s="233"/>
      <c r="L985" s="239"/>
      <c r="M985" s="240"/>
      <c r="N985" s="241"/>
      <c r="O985" s="241"/>
      <c r="P985" s="241"/>
      <c r="Q985" s="241"/>
      <c r="R985" s="241"/>
      <c r="S985" s="241"/>
      <c r="T985" s="242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T985" s="243" t="s">
        <v>218</v>
      </c>
      <c r="AU985" s="243" t="s">
        <v>82</v>
      </c>
      <c r="AV985" s="13" t="s">
        <v>82</v>
      </c>
      <c r="AW985" s="13" t="s">
        <v>35</v>
      </c>
      <c r="AX985" s="13" t="s">
        <v>73</v>
      </c>
      <c r="AY985" s="243" t="s">
        <v>198</v>
      </c>
    </row>
    <row r="986" s="13" customFormat="1">
      <c r="A986" s="13"/>
      <c r="B986" s="232"/>
      <c r="C986" s="233"/>
      <c r="D986" s="234" t="s">
        <v>218</v>
      </c>
      <c r="E986" s="235" t="s">
        <v>19</v>
      </c>
      <c r="F986" s="236" t="s">
        <v>1352</v>
      </c>
      <c r="G986" s="233"/>
      <c r="H986" s="237">
        <v>4.0599999999999996</v>
      </c>
      <c r="I986" s="238"/>
      <c r="J986" s="233"/>
      <c r="K986" s="233"/>
      <c r="L986" s="239"/>
      <c r="M986" s="240"/>
      <c r="N986" s="241"/>
      <c r="O986" s="241"/>
      <c r="P986" s="241"/>
      <c r="Q986" s="241"/>
      <c r="R986" s="241"/>
      <c r="S986" s="241"/>
      <c r="T986" s="242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T986" s="243" t="s">
        <v>218</v>
      </c>
      <c r="AU986" s="243" t="s">
        <v>82</v>
      </c>
      <c r="AV986" s="13" t="s">
        <v>82</v>
      </c>
      <c r="AW986" s="13" t="s">
        <v>35</v>
      </c>
      <c r="AX986" s="13" t="s">
        <v>73</v>
      </c>
      <c r="AY986" s="243" t="s">
        <v>198</v>
      </c>
    </row>
    <row r="987" s="14" customFormat="1">
      <c r="A987" s="14"/>
      <c r="B987" s="244"/>
      <c r="C987" s="245"/>
      <c r="D987" s="234" t="s">
        <v>218</v>
      </c>
      <c r="E987" s="246" t="s">
        <v>19</v>
      </c>
      <c r="F987" s="247" t="s">
        <v>233</v>
      </c>
      <c r="G987" s="245"/>
      <c r="H987" s="248">
        <v>24.059999999999999</v>
      </c>
      <c r="I987" s="249"/>
      <c r="J987" s="245"/>
      <c r="K987" s="245"/>
      <c r="L987" s="250"/>
      <c r="M987" s="251"/>
      <c r="N987" s="252"/>
      <c r="O987" s="252"/>
      <c r="P987" s="252"/>
      <c r="Q987" s="252"/>
      <c r="R987" s="252"/>
      <c r="S987" s="252"/>
      <c r="T987" s="253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T987" s="254" t="s">
        <v>218</v>
      </c>
      <c r="AU987" s="254" t="s">
        <v>82</v>
      </c>
      <c r="AV987" s="14" t="s">
        <v>205</v>
      </c>
      <c r="AW987" s="14" t="s">
        <v>35</v>
      </c>
      <c r="AX987" s="14" t="s">
        <v>80</v>
      </c>
      <c r="AY987" s="254" t="s">
        <v>198</v>
      </c>
    </row>
    <row r="988" s="2" customFormat="1" ht="33" customHeight="1">
      <c r="A988" s="40"/>
      <c r="B988" s="41"/>
      <c r="C988" s="214" t="s">
        <v>1357</v>
      </c>
      <c r="D988" s="214" t="s">
        <v>200</v>
      </c>
      <c r="E988" s="215" t="s">
        <v>1358</v>
      </c>
      <c r="F988" s="216" t="s">
        <v>1359</v>
      </c>
      <c r="G988" s="217" t="s">
        <v>203</v>
      </c>
      <c r="H988" s="218">
        <v>110.01000000000001</v>
      </c>
      <c r="I988" s="219"/>
      <c r="J988" s="220">
        <f>ROUND(I988*H988,2)</f>
        <v>0</v>
      </c>
      <c r="K988" s="216" t="s">
        <v>204</v>
      </c>
      <c r="L988" s="46"/>
      <c r="M988" s="221" t="s">
        <v>19</v>
      </c>
      <c r="N988" s="222" t="s">
        <v>44</v>
      </c>
      <c r="O988" s="86"/>
      <c r="P988" s="223">
        <f>O988*H988</f>
        <v>0</v>
      </c>
      <c r="Q988" s="223">
        <v>0.000260425</v>
      </c>
      <c r="R988" s="223">
        <f>Q988*H988</f>
        <v>0.028649354250000002</v>
      </c>
      <c r="S988" s="223">
        <v>0</v>
      </c>
      <c r="T988" s="224">
        <f>S988*H988</f>
        <v>0</v>
      </c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R988" s="225" t="s">
        <v>302</v>
      </c>
      <c r="AT988" s="225" t="s">
        <v>200</v>
      </c>
      <c r="AU988" s="225" t="s">
        <v>82</v>
      </c>
      <c r="AY988" s="19" t="s">
        <v>198</v>
      </c>
      <c r="BE988" s="226">
        <f>IF(N988="základní",J988,0)</f>
        <v>0</v>
      </c>
      <c r="BF988" s="226">
        <f>IF(N988="snížená",J988,0)</f>
        <v>0</v>
      </c>
      <c r="BG988" s="226">
        <f>IF(N988="zákl. přenesená",J988,0)</f>
        <v>0</v>
      </c>
      <c r="BH988" s="226">
        <f>IF(N988="sníž. přenesená",J988,0)</f>
        <v>0</v>
      </c>
      <c r="BI988" s="226">
        <f>IF(N988="nulová",J988,0)</f>
        <v>0</v>
      </c>
      <c r="BJ988" s="19" t="s">
        <v>80</v>
      </c>
      <c r="BK988" s="226">
        <f>ROUND(I988*H988,2)</f>
        <v>0</v>
      </c>
      <c r="BL988" s="19" t="s">
        <v>302</v>
      </c>
      <c r="BM988" s="225" t="s">
        <v>1360</v>
      </c>
    </row>
    <row r="989" s="2" customFormat="1">
      <c r="A989" s="40"/>
      <c r="B989" s="41"/>
      <c r="C989" s="42"/>
      <c r="D989" s="227" t="s">
        <v>207</v>
      </c>
      <c r="E989" s="42"/>
      <c r="F989" s="228" t="s">
        <v>1361</v>
      </c>
      <c r="G989" s="42"/>
      <c r="H989" s="42"/>
      <c r="I989" s="229"/>
      <c r="J989" s="42"/>
      <c r="K989" s="42"/>
      <c r="L989" s="46"/>
      <c r="M989" s="230"/>
      <c r="N989" s="231"/>
      <c r="O989" s="86"/>
      <c r="P989" s="86"/>
      <c r="Q989" s="86"/>
      <c r="R989" s="86"/>
      <c r="S989" s="86"/>
      <c r="T989" s="87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T989" s="19" t="s">
        <v>207</v>
      </c>
      <c r="AU989" s="19" t="s">
        <v>82</v>
      </c>
    </row>
    <row r="990" s="13" customFormat="1">
      <c r="A990" s="13"/>
      <c r="B990" s="232"/>
      <c r="C990" s="233"/>
      <c r="D990" s="234" t="s">
        <v>218</v>
      </c>
      <c r="E990" s="235" t="s">
        <v>19</v>
      </c>
      <c r="F990" s="236" t="s">
        <v>1362</v>
      </c>
      <c r="G990" s="233"/>
      <c r="H990" s="237">
        <v>79.200000000000003</v>
      </c>
      <c r="I990" s="238"/>
      <c r="J990" s="233"/>
      <c r="K990" s="233"/>
      <c r="L990" s="239"/>
      <c r="M990" s="240"/>
      <c r="N990" s="241"/>
      <c r="O990" s="241"/>
      <c r="P990" s="241"/>
      <c r="Q990" s="241"/>
      <c r="R990" s="241"/>
      <c r="S990" s="241"/>
      <c r="T990" s="242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T990" s="243" t="s">
        <v>218</v>
      </c>
      <c r="AU990" s="243" t="s">
        <v>82</v>
      </c>
      <c r="AV990" s="13" t="s">
        <v>82</v>
      </c>
      <c r="AW990" s="13" t="s">
        <v>35</v>
      </c>
      <c r="AX990" s="13" t="s">
        <v>73</v>
      </c>
      <c r="AY990" s="243" t="s">
        <v>198</v>
      </c>
    </row>
    <row r="991" s="13" customFormat="1">
      <c r="A991" s="13"/>
      <c r="B991" s="232"/>
      <c r="C991" s="233"/>
      <c r="D991" s="234" t="s">
        <v>218</v>
      </c>
      <c r="E991" s="235" t="s">
        <v>19</v>
      </c>
      <c r="F991" s="236" t="s">
        <v>1363</v>
      </c>
      <c r="G991" s="233"/>
      <c r="H991" s="237">
        <v>17.600000000000001</v>
      </c>
      <c r="I991" s="238"/>
      <c r="J991" s="233"/>
      <c r="K991" s="233"/>
      <c r="L991" s="239"/>
      <c r="M991" s="240"/>
      <c r="N991" s="241"/>
      <c r="O991" s="241"/>
      <c r="P991" s="241"/>
      <c r="Q991" s="241"/>
      <c r="R991" s="241"/>
      <c r="S991" s="241"/>
      <c r="T991" s="242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T991" s="243" t="s">
        <v>218</v>
      </c>
      <c r="AU991" s="243" t="s">
        <v>82</v>
      </c>
      <c r="AV991" s="13" t="s">
        <v>82</v>
      </c>
      <c r="AW991" s="13" t="s">
        <v>35</v>
      </c>
      <c r="AX991" s="13" t="s">
        <v>73</v>
      </c>
      <c r="AY991" s="243" t="s">
        <v>198</v>
      </c>
    </row>
    <row r="992" s="13" customFormat="1">
      <c r="A992" s="13"/>
      <c r="B992" s="232"/>
      <c r="C992" s="233"/>
      <c r="D992" s="234" t="s">
        <v>218</v>
      </c>
      <c r="E992" s="235" t="s">
        <v>19</v>
      </c>
      <c r="F992" s="236" t="s">
        <v>1364</v>
      </c>
      <c r="G992" s="233"/>
      <c r="H992" s="237">
        <v>13.210000000000001</v>
      </c>
      <c r="I992" s="238"/>
      <c r="J992" s="233"/>
      <c r="K992" s="233"/>
      <c r="L992" s="239"/>
      <c r="M992" s="240"/>
      <c r="N992" s="241"/>
      <c r="O992" s="241"/>
      <c r="P992" s="241"/>
      <c r="Q992" s="241"/>
      <c r="R992" s="241"/>
      <c r="S992" s="241"/>
      <c r="T992" s="242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T992" s="243" t="s">
        <v>218</v>
      </c>
      <c r="AU992" s="243" t="s">
        <v>82</v>
      </c>
      <c r="AV992" s="13" t="s">
        <v>82</v>
      </c>
      <c r="AW992" s="13" t="s">
        <v>35</v>
      </c>
      <c r="AX992" s="13" t="s">
        <v>73</v>
      </c>
      <c r="AY992" s="243" t="s">
        <v>198</v>
      </c>
    </row>
    <row r="993" s="14" customFormat="1">
      <c r="A993" s="14"/>
      <c r="B993" s="244"/>
      <c r="C993" s="245"/>
      <c r="D993" s="234" t="s">
        <v>218</v>
      </c>
      <c r="E993" s="246" t="s">
        <v>19</v>
      </c>
      <c r="F993" s="247" t="s">
        <v>233</v>
      </c>
      <c r="G993" s="245"/>
      <c r="H993" s="248">
        <v>110.01000000000001</v>
      </c>
      <c r="I993" s="249"/>
      <c r="J993" s="245"/>
      <c r="K993" s="245"/>
      <c r="L993" s="250"/>
      <c r="M993" s="251"/>
      <c r="N993" s="252"/>
      <c r="O993" s="252"/>
      <c r="P993" s="252"/>
      <c r="Q993" s="252"/>
      <c r="R993" s="252"/>
      <c r="S993" s="252"/>
      <c r="T993" s="253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T993" s="254" t="s">
        <v>218</v>
      </c>
      <c r="AU993" s="254" t="s">
        <v>82</v>
      </c>
      <c r="AV993" s="14" t="s">
        <v>205</v>
      </c>
      <c r="AW993" s="14" t="s">
        <v>35</v>
      </c>
      <c r="AX993" s="14" t="s">
        <v>80</v>
      </c>
      <c r="AY993" s="254" t="s">
        <v>198</v>
      </c>
    </row>
    <row r="994" s="2" customFormat="1" ht="24.15" customHeight="1">
      <c r="A994" s="40"/>
      <c r="B994" s="41"/>
      <c r="C994" s="255" t="s">
        <v>1365</v>
      </c>
      <c r="D994" s="255" t="s">
        <v>243</v>
      </c>
      <c r="E994" s="256" t="s">
        <v>1366</v>
      </c>
      <c r="F994" s="257" t="s">
        <v>1367</v>
      </c>
      <c r="G994" s="258" t="s">
        <v>203</v>
      </c>
      <c r="H994" s="259">
        <v>110.01000000000001</v>
      </c>
      <c r="I994" s="260"/>
      <c r="J994" s="261">
        <f>ROUND(I994*H994,2)</f>
        <v>0</v>
      </c>
      <c r="K994" s="257" t="s">
        <v>204</v>
      </c>
      <c r="L994" s="262"/>
      <c r="M994" s="263" t="s">
        <v>19</v>
      </c>
      <c r="N994" s="264" t="s">
        <v>44</v>
      </c>
      <c r="O994" s="86"/>
      <c r="P994" s="223">
        <f>O994*H994</f>
        <v>0</v>
      </c>
      <c r="Q994" s="223">
        <v>0.036110000000000003</v>
      </c>
      <c r="R994" s="223">
        <f>Q994*H994</f>
        <v>3.9724611000000007</v>
      </c>
      <c r="S994" s="223">
        <v>0</v>
      </c>
      <c r="T994" s="224">
        <f>S994*H994</f>
        <v>0</v>
      </c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R994" s="225" t="s">
        <v>399</v>
      </c>
      <c r="AT994" s="225" t="s">
        <v>243</v>
      </c>
      <c r="AU994" s="225" t="s">
        <v>82</v>
      </c>
      <c r="AY994" s="19" t="s">
        <v>198</v>
      </c>
      <c r="BE994" s="226">
        <f>IF(N994="základní",J994,0)</f>
        <v>0</v>
      </c>
      <c r="BF994" s="226">
        <f>IF(N994="snížená",J994,0)</f>
        <v>0</v>
      </c>
      <c r="BG994" s="226">
        <f>IF(N994="zákl. přenesená",J994,0)</f>
        <v>0</v>
      </c>
      <c r="BH994" s="226">
        <f>IF(N994="sníž. přenesená",J994,0)</f>
        <v>0</v>
      </c>
      <c r="BI994" s="226">
        <f>IF(N994="nulová",J994,0)</f>
        <v>0</v>
      </c>
      <c r="BJ994" s="19" t="s">
        <v>80</v>
      </c>
      <c r="BK994" s="226">
        <f>ROUND(I994*H994,2)</f>
        <v>0</v>
      </c>
      <c r="BL994" s="19" t="s">
        <v>302</v>
      </c>
      <c r="BM994" s="225" t="s">
        <v>1368</v>
      </c>
    </row>
    <row r="995" s="13" customFormat="1">
      <c r="A995" s="13"/>
      <c r="B995" s="232"/>
      <c r="C995" s="233"/>
      <c r="D995" s="234" t="s">
        <v>218</v>
      </c>
      <c r="E995" s="235" t="s">
        <v>19</v>
      </c>
      <c r="F995" s="236" t="s">
        <v>1362</v>
      </c>
      <c r="G995" s="233"/>
      <c r="H995" s="237">
        <v>79.200000000000003</v>
      </c>
      <c r="I995" s="238"/>
      <c r="J995" s="233"/>
      <c r="K995" s="233"/>
      <c r="L995" s="239"/>
      <c r="M995" s="240"/>
      <c r="N995" s="241"/>
      <c r="O995" s="241"/>
      <c r="P995" s="241"/>
      <c r="Q995" s="241"/>
      <c r="R995" s="241"/>
      <c r="S995" s="241"/>
      <c r="T995" s="242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T995" s="243" t="s">
        <v>218</v>
      </c>
      <c r="AU995" s="243" t="s">
        <v>82</v>
      </c>
      <c r="AV995" s="13" t="s">
        <v>82</v>
      </c>
      <c r="AW995" s="13" t="s">
        <v>35</v>
      </c>
      <c r="AX995" s="13" t="s">
        <v>73</v>
      </c>
      <c r="AY995" s="243" t="s">
        <v>198</v>
      </c>
    </row>
    <row r="996" s="13" customFormat="1">
      <c r="A996" s="13"/>
      <c r="B996" s="232"/>
      <c r="C996" s="233"/>
      <c r="D996" s="234" t="s">
        <v>218</v>
      </c>
      <c r="E996" s="235" t="s">
        <v>19</v>
      </c>
      <c r="F996" s="236" t="s">
        <v>1363</v>
      </c>
      <c r="G996" s="233"/>
      <c r="H996" s="237">
        <v>17.600000000000001</v>
      </c>
      <c r="I996" s="238"/>
      <c r="J996" s="233"/>
      <c r="K996" s="233"/>
      <c r="L996" s="239"/>
      <c r="M996" s="240"/>
      <c r="N996" s="241"/>
      <c r="O996" s="241"/>
      <c r="P996" s="241"/>
      <c r="Q996" s="241"/>
      <c r="R996" s="241"/>
      <c r="S996" s="241"/>
      <c r="T996" s="242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T996" s="243" t="s">
        <v>218</v>
      </c>
      <c r="AU996" s="243" t="s">
        <v>82</v>
      </c>
      <c r="AV996" s="13" t="s">
        <v>82</v>
      </c>
      <c r="AW996" s="13" t="s">
        <v>35</v>
      </c>
      <c r="AX996" s="13" t="s">
        <v>73</v>
      </c>
      <c r="AY996" s="243" t="s">
        <v>198</v>
      </c>
    </row>
    <row r="997" s="13" customFormat="1">
      <c r="A997" s="13"/>
      <c r="B997" s="232"/>
      <c r="C997" s="233"/>
      <c r="D997" s="234" t="s">
        <v>218</v>
      </c>
      <c r="E997" s="235" t="s">
        <v>19</v>
      </c>
      <c r="F997" s="236" t="s">
        <v>1364</v>
      </c>
      <c r="G997" s="233"/>
      <c r="H997" s="237">
        <v>13.210000000000001</v>
      </c>
      <c r="I997" s="238"/>
      <c r="J997" s="233"/>
      <c r="K997" s="233"/>
      <c r="L997" s="239"/>
      <c r="M997" s="240"/>
      <c r="N997" s="241"/>
      <c r="O997" s="241"/>
      <c r="P997" s="241"/>
      <c r="Q997" s="241"/>
      <c r="R997" s="241"/>
      <c r="S997" s="241"/>
      <c r="T997" s="242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T997" s="243" t="s">
        <v>218</v>
      </c>
      <c r="AU997" s="243" t="s">
        <v>82</v>
      </c>
      <c r="AV997" s="13" t="s">
        <v>82</v>
      </c>
      <c r="AW997" s="13" t="s">
        <v>35</v>
      </c>
      <c r="AX997" s="13" t="s">
        <v>73</v>
      </c>
      <c r="AY997" s="243" t="s">
        <v>198</v>
      </c>
    </row>
    <row r="998" s="14" customFormat="1">
      <c r="A998" s="14"/>
      <c r="B998" s="244"/>
      <c r="C998" s="245"/>
      <c r="D998" s="234" t="s">
        <v>218</v>
      </c>
      <c r="E998" s="246" t="s">
        <v>19</v>
      </c>
      <c r="F998" s="247" t="s">
        <v>233</v>
      </c>
      <c r="G998" s="245"/>
      <c r="H998" s="248">
        <v>110.01000000000001</v>
      </c>
      <c r="I998" s="249"/>
      <c r="J998" s="245"/>
      <c r="K998" s="245"/>
      <c r="L998" s="250"/>
      <c r="M998" s="251"/>
      <c r="N998" s="252"/>
      <c r="O998" s="252"/>
      <c r="P998" s="252"/>
      <c r="Q998" s="252"/>
      <c r="R998" s="252"/>
      <c r="S998" s="252"/>
      <c r="T998" s="253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T998" s="254" t="s">
        <v>218</v>
      </c>
      <c r="AU998" s="254" t="s">
        <v>82</v>
      </c>
      <c r="AV998" s="14" t="s">
        <v>205</v>
      </c>
      <c r="AW998" s="14" t="s">
        <v>35</v>
      </c>
      <c r="AX998" s="14" t="s">
        <v>80</v>
      </c>
      <c r="AY998" s="254" t="s">
        <v>198</v>
      </c>
    </row>
    <row r="999" s="2" customFormat="1" ht="37.8" customHeight="1">
      <c r="A999" s="40"/>
      <c r="B999" s="41"/>
      <c r="C999" s="214" t="s">
        <v>1369</v>
      </c>
      <c r="D999" s="214" t="s">
        <v>200</v>
      </c>
      <c r="E999" s="215" t="s">
        <v>1370</v>
      </c>
      <c r="F999" s="216" t="s">
        <v>1371</v>
      </c>
      <c r="G999" s="217" t="s">
        <v>441</v>
      </c>
      <c r="H999" s="218">
        <v>4</v>
      </c>
      <c r="I999" s="219"/>
      <c r="J999" s="220">
        <f>ROUND(I999*H999,2)</f>
        <v>0</v>
      </c>
      <c r="K999" s="216" t="s">
        <v>204</v>
      </c>
      <c r="L999" s="46"/>
      <c r="M999" s="221" t="s">
        <v>19</v>
      </c>
      <c r="N999" s="222" t="s">
        <v>44</v>
      </c>
      <c r="O999" s="86"/>
      <c r="P999" s="223">
        <f>O999*H999</f>
        <v>0</v>
      </c>
      <c r="Q999" s="223">
        <v>0</v>
      </c>
      <c r="R999" s="223">
        <f>Q999*H999</f>
        <v>0</v>
      </c>
      <c r="S999" s="223">
        <v>0</v>
      </c>
      <c r="T999" s="224">
        <f>S999*H999</f>
        <v>0</v>
      </c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  <c r="AR999" s="225" t="s">
        <v>302</v>
      </c>
      <c r="AT999" s="225" t="s">
        <v>200</v>
      </c>
      <c r="AU999" s="225" t="s">
        <v>82</v>
      </c>
      <c r="AY999" s="19" t="s">
        <v>198</v>
      </c>
      <c r="BE999" s="226">
        <f>IF(N999="základní",J999,0)</f>
        <v>0</v>
      </c>
      <c r="BF999" s="226">
        <f>IF(N999="snížená",J999,0)</f>
        <v>0</v>
      </c>
      <c r="BG999" s="226">
        <f>IF(N999="zákl. přenesená",J999,0)</f>
        <v>0</v>
      </c>
      <c r="BH999" s="226">
        <f>IF(N999="sníž. přenesená",J999,0)</f>
        <v>0</v>
      </c>
      <c r="BI999" s="226">
        <f>IF(N999="nulová",J999,0)</f>
        <v>0</v>
      </c>
      <c r="BJ999" s="19" t="s">
        <v>80</v>
      </c>
      <c r="BK999" s="226">
        <f>ROUND(I999*H999,2)</f>
        <v>0</v>
      </c>
      <c r="BL999" s="19" t="s">
        <v>302</v>
      </c>
      <c r="BM999" s="225" t="s">
        <v>1372</v>
      </c>
    </row>
    <row r="1000" s="2" customFormat="1">
      <c r="A1000" s="40"/>
      <c r="B1000" s="41"/>
      <c r="C1000" s="42"/>
      <c r="D1000" s="227" t="s">
        <v>207</v>
      </c>
      <c r="E1000" s="42"/>
      <c r="F1000" s="228" t="s">
        <v>1373</v>
      </c>
      <c r="G1000" s="42"/>
      <c r="H1000" s="42"/>
      <c r="I1000" s="229"/>
      <c r="J1000" s="42"/>
      <c r="K1000" s="42"/>
      <c r="L1000" s="46"/>
      <c r="M1000" s="230"/>
      <c r="N1000" s="231"/>
      <c r="O1000" s="86"/>
      <c r="P1000" s="86"/>
      <c r="Q1000" s="86"/>
      <c r="R1000" s="86"/>
      <c r="S1000" s="86"/>
      <c r="T1000" s="87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  <c r="AT1000" s="19" t="s">
        <v>207</v>
      </c>
      <c r="AU1000" s="19" t="s">
        <v>82</v>
      </c>
    </row>
    <row r="1001" s="13" customFormat="1">
      <c r="A1001" s="13"/>
      <c r="B1001" s="232"/>
      <c r="C1001" s="233"/>
      <c r="D1001" s="234" t="s">
        <v>218</v>
      </c>
      <c r="E1001" s="235" t="s">
        <v>19</v>
      </c>
      <c r="F1001" s="236" t="s">
        <v>1047</v>
      </c>
      <c r="G1001" s="233"/>
      <c r="H1001" s="237">
        <v>4</v>
      </c>
      <c r="I1001" s="238"/>
      <c r="J1001" s="233"/>
      <c r="K1001" s="233"/>
      <c r="L1001" s="239"/>
      <c r="M1001" s="240"/>
      <c r="N1001" s="241"/>
      <c r="O1001" s="241"/>
      <c r="P1001" s="241"/>
      <c r="Q1001" s="241"/>
      <c r="R1001" s="241"/>
      <c r="S1001" s="241"/>
      <c r="T1001" s="242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3"/>
      <c r="AT1001" s="243" t="s">
        <v>218</v>
      </c>
      <c r="AU1001" s="243" t="s">
        <v>82</v>
      </c>
      <c r="AV1001" s="13" t="s">
        <v>82</v>
      </c>
      <c r="AW1001" s="13" t="s">
        <v>35</v>
      </c>
      <c r="AX1001" s="13" t="s">
        <v>80</v>
      </c>
      <c r="AY1001" s="243" t="s">
        <v>198</v>
      </c>
    </row>
    <row r="1002" s="2" customFormat="1" ht="37.8" customHeight="1">
      <c r="A1002" s="40"/>
      <c r="B1002" s="41"/>
      <c r="C1002" s="255" t="s">
        <v>1374</v>
      </c>
      <c r="D1002" s="255" t="s">
        <v>243</v>
      </c>
      <c r="E1002" s="256" t="s">
        <v>1375</v>
      </c>
      <c r="F1002" s="257" t="s">
        <v>1376</v>
      </c>
      <c r="G1002" s="258" t="s">
        <v>441</v>
      </c>
      <c r="H1002" s="259">
        <v>4</v>
      </c>
      <c r="I1002" s="260"/>
      <c r="J1002" s="261">
        <f>ROUND(I1002*H1002,2)</f>
        <v>0</v>
      </c>
      <c r="K1002" s="257" t="s">
        <v>19</v>
      </c>
      <c r="L1002" s="262"/>
      <c r="M1002" s="263" t="s">
        <v>19</v>
      </c>
      <c r="N1002" s="264" t="s">
        <v>44</v>
      </c>
      <c r="O1002" s="86"/>
      <c r="P1002" s="223">
        <f>O1002*H1002</f>
        <v>0</v>
      </c>
      <c r="Q1002" s="223">
        <v>0.02</v>
      </c>
      <c r="R1002" s="223">
        <f>Q1002*H1002</f>
        <v>0.080000000000000002</v>
      </c>
      <c r="S1002" s="223">
        <v>0</v>
      </c>
      <c r="T1002" s="224">
        <f>S1002*H1002</f>
        <v>0</v>
      </c>
      <c r="U1002" s="40"/>
      <c r="V1002" s="40"/>
      <c r="W1002" s="40"/>
      <c r="X1002" s="40"/>
      <c r="Y1002" s="40"/>
      <c r="Z1002" s="40"/>
      <c r="AA1002" s="40"/>
      <c r="AB1002" s="40"/>
      <c r="AC1002" s="40"/>
      <c r="AD1002" s="40"/>
      <c r="AE1002" s="40"/>
      <c r="AR1002" s="225" t="s">
        <v>399</v>
      </c>
      <c r="AT1002" s="225" t="s">
        <v>243</v>
      </c>
      <c r="AU1002" s="225" t="s">
        <v>82</v>
      </c>
      <c r="AY1002" s="19" t="s">
        <v>198</v>
      </c>
      <c r="BE1002" s="226">
        <f>IF(N1002="základní",J1002,0)</f>
        <v>0</v>
      </c>
      <c r="BF1002" s="226">
        <f>IF(N1002="snížená",J1002,0)</f>
        <v>0</v>
      </c>
      <c r="BG1002" s="226">
        <f>IF(N1002="zákl. přenesená",J1002,0)</f>
        <v>0</v>
      </c>
      <c r="BH1002" s="226">
        <f>IF(N1002="sníž. přenesená",J1002,0)</f>
        <v>0</v>
      </c>
      <c r="BI1002" s="226">
        <f>IF(N1002="nulová",J1002,0)</f>
        <v>0</v>
      </c>
      <c r="BJ1002" s="19" t="s">
        <v>80</v>
      </c>
      <c r="BK1002" s="226">
        <f>ROUND(I1002*H1002,2)</f>
        <v>0</v>
      </c>
      <c r="BL1002" s="19" t="s">
        <v>302</v>
      </c>
      <c r="BM1002" s="225" t="s">
        <v>1377</v>
      </c>
    </row>
    <row r="1003" s="13" customFormat="1">
      <c r="A1003" s="13"/>
      <c r="B1003" s="232"/>
      <c r="C1003" s="233"/>
      <c r="D1003" s="234" t="s">
        <v>218</v>
      </c>
      <c r="E1003" s="235" t="s">
        <v>19</v>
      </c>
      <c r="F1003" s="236" t="s">
        <v>1047</v>
      </c>
      <c r="G1003" s="233"/>
      <c r="H1003" s="237">
        <v>4</v>
      </c>
      <c r="I1003" s="238"/>
      <c r="J1003" s="233"/>
      <c r="K1003" s="233"/>
      <c r="L1003" s="239"/>
      <c r="M1003" s="240"/>
      <c r="N1003" s="241"/>
      <c r="O1003" s="241"/>
      <c r="P1003" s="241"/>
      <c r="Q1003" s="241"/>
      <c r="R1003" s="241"/>
      <c r="S1003" s="241"/>
      <c r="T1003" s="242"/>
      <c r="U1003" s="13"/>
      <c r="V1003" s="13"/>
      <c r="W1003" s="13"/>
      <c r="X1003" s="13"/>
      <c r="Y1003" s="13"/>
      <c r="Z1003" s="13"/>
      <c r="AA1003" s="13"/>
      <c r="AB1003" s="13"/>
      <c r="AC1003" s="13"/>
      <c r="AD1003" s="13"/>
      <c r="AE1003" s="13"/>
      <c r="AT1003" s="243" t="s">
        <v>218</v>
      </c>
      <c r="AU1003" s="243" t="s">
        <v>82</v>
      </c>
      <c r="AV1003" s="13" t="s">
        <v>82</v>
      </c>
      <c r="AW1003" s="13" t="s">
        <v>35</v>
      </c>
      <c r="AX1003" s="13" t="s">
        <v>80</v>
      </c>
      <c r="AY1003" s="243" t="s">
        <v>198</v>
      </c>
    </row>
    <row r="1004" s="2" customFormat="1" ht="37.8" customHeight="1">
      <c r="A1004" s="40"/>
      <c r="B1004" s="41"/>
      <c r="C1004" s="214" t="s">
        <v>1378</v>
      </c>
      <c r="D1004" s="214" t="s">
        <v>200</v>
      </c>
      <c r="E1004" s="215" t="s">
        <v>1379</v>
      </c>
      <c r="F1004" s="216" t="s">
        <v>1380</v>
      </c>
      <c r="G1004" s="217" t="s">
        <v>441</v>
      </c>
      <c r="H1004" s="218">
        <v>4</v>
      </c>
      <c r="I1004" s="219"/>
      <c r="J1004" s="220">
        <f>ROUND(I1004*H1004,2)</f>
        <v>0</v>
      </c>
      <c r="K1004" s="216" t="s">
        <v>204</v>
      </c>
      <c r="L1004" s="46"/>
      <c r="M1004" s="221" t="s">
        <v>19</v>
      </c>
      <c r="N1004" s="222" t="s">
        <v>44</v>
      </c>
      <c r="O1004" s="86"/>
      <c r="P1004" s="223">
        <f>O1004*H1004</f>
        <v>0</v>
      </c>
      <c r="Q1004" s="223">
        <v>0</v>
      </c>
      <c r="R1004" s="223">
        <f>Q1004*H1004</f>
        <v>0</v>
      </c>
      <c r="S1004" s="223">
        <v>0</v>
      </c>
      <c r="T1004" s="224">
        <f>S1004*H1004</f>
        <v>0</v>
      </c>
      <c r="U1004" s="40"/>
      <c r="V1004" s="40"/>
      <c r="W1004" s="40"/>
      <c r="X1004" s="40"/>
      <c r="Y1004" s="40"/>
      <c r="Z1004" s="40"/>
      <c r="AA1004" s="40"/>
      <c r="AB1004" s="40"/>
      <c r="AC1004" s="40"/>
      <c r="AD1004" s="40"/>
      <c r="AE1004" s="40"/>
      <c r="AR1004" s="225" t="s">
        <v>205</v>
      </c>
      <c r="AT1004" s="225" t="s">
        <v>200</v>
      </c>
      <c r="AU1004" s="225" t="s">
        <v>82</v>
      </c>
      <c r="AY1004" s="19" t="s">
        <v>198</v>
      </c>
      <c r="BE1004" s="226">
        <f>IF(N1004="základní",J1004,0)</f>
        <v>0</v>
      </c>
      <c r="BF1004" s="226">
        <f>IF(N1004="snížená",J1004,0)</f>
        <v>0</v>
      </c>
      <c r="BG1004" s="226">
        <f>IF(N1004="zákl. přenesená",J1004,0)</f>
        <v>0</v>
      </c>
      <c r="BH1004" s="226">
        <f>IF(N1004="sníž. přenesená",J1004,0)</f>
        <v>0</v>
      </c>
      <c r="BI1004" s="226">
        <f>IF(N1004="nulová",J1004,0)</f>
        <v>0</v>
      </c>
      <c r="BJ1004" s="19" t="s">
        <v>80</v>
      </c>
      <c r="BK1004" s="226">
        <f>ROUND(I1004*H1004,2)</f>
        <v>0</v>
      </c>
      <c r="BL1004" s="19" t="s">
        <v>205</v>
      </c>
      <c r="BM1004" s="225" t="s">
        <v>1381</v>
      </c>
    </row>
    <row r="1005" s="2" customFormat="1">
      <c r="A1005" s="40"/>
      <c r="B1005" s="41"/>
      <c r="C1005" s="42"/>
      <c r="D1005" s="227" t="s">
        <v>207</v>
      </c>
      <c r="E1005" s="42"/>
      <c r="F1005" s="228" t="s">
        <v>1382</v>
      </c>
      <c r="G1005" s="42"/>
      <c r="H1005" s="42"/>
      <c r="I1005" s="229"/>
      <c r="J1005" s="42"/>
      <c r="K1005" s="42"/>
      <c r="L1005" s="46"/>
      <c r="M1005" s="230"/>
      <c r="N1005" s="231"/>
      <c r="O1005" s="86"/>
      <c r="P1005" s="86"/>
      <c r="Q1005" s="86"/>
      <c r="R1005" s="86"/>
      <c r="S1005" s="86"/>
      <c r="T1005" s="87"/>
      <c r="U1005" s="40"/>
      <c r="V1005" s="40"/>
      <c r="W1005" s="40"/>
      <c r="X1005" s="40"/>
      <c r="Y1005" s="40"/>
      <c r="Z1005" s="40"/>
      <c r="AA1005" s="40"/>
      <c r="AB1005" s="40"/>
      <c r="AC1005" s="40"/>
      <c r="AD1005" s="40"/>
      <c r="AE1005" s="40"/>
      <c r="AT1005" s="19" t="s">
        <v>207</v>
      </c>
      <c r="AU1005" s="19" t="s">
        <v>82</v>
      </c>
    </row>
    <row r="1006" s="13" customFormat="1">
      <c r="A1006" s="13"/>
      <c r="B1006" s="232"/>
      <c r="C1006" s="233"/>
      <c r="D1006" s="234" t="s">
        <v>218</v>
      </c>
      <c r="E1006" s="235" t="s">
        <v>19</v>
      </c>
      <c r="F1006" s="236" t="s">
        <v>1068</v>
      </c>
      <c r="G1006" s="233"/>
      <c r="H1006" s="237">
        <v>4</v>
      </c>
      <c r="I1006" s="238"/>
      <c r="J1006" s="233"/>
      <c r="K1006" s="233"/>
      <c r="L1006" s="239"/>
      <c r="M1006" s="240"/>
      <c r="N1006" s="241"/>
      <c r="O1006" s="241"/>
      <c r="P1006" s="241"/>
      <c r="Q1006" s="241"/>
      <c r="R1006" s="241"/>
      <c r="S1006" s="241"/>
      <c r="T1006" s="242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T1006" s="243" t="s">
        <v>218</v>
      </c>
      <c r="AU1006" s="243" t="s">
        <v>82</v>
      </c>
      <c r="AV1006" s="13" t="s">
        <v>82</v>
      </c>
      <c r="AW1006" s="13" t="s">
        <v>35</v>
      </c>
      <c r="AX1006" s="13" t="s">
        <v>80</v>
      </c>
      <c r="AY1006" s="243" t="s">
        <v>198</v>
      </c>
    </row>
    <row r="1007" s="2" customFormat="1" ht="33" customHeight="1">
      <c r="A1007" s="40"/>
      <c r="B1007" s="41"/>
      <c r="C1007" s="255" t="s">
        <v>1383</v>
      </c>
      <c r="D1007" s="255" t="s">
        <v>243</v>
      </c>
      <c r="E1007" s="256" t="s">
        <v>1384</v>
      </c>
      <c r="F1007" s="257" t="s">
        <v>1385</v>
      </c>
      <c r="G1007" s="258" t="s">
        <v>441</v>
      </c>
      <c r="H1007" s="259">
        <v>4</v>
      </c>
      <c r="I1007" s="260"/>
      <c r="J1007" s="261">
        <f>ROUND(I1007*H1007,2)</f>
        <v>0</v>
      </c>
      <c r="K1007" s="257" t="s">
        <v>19</v>
      </c>
      <c r="L1007" s="262"/>
      <c r="M1007" s="263" t="s">
        <v>19</v>
      </c>
      <c r="N1007" s="264" t="s">
        <v>44</v>
      </c>
      <c r="O1007" s="86"/>
      <c r="P1007" s="223">
        <f>O1007*H1007</f>
        <v>0</v>
      </c>
      <c r="Q1007" s="223">
        <v>0.02</v>
      </c>
      <c r="R1007" s="223">
        <f>Q1007*H1007</f>
        <v>0.080000000000000002</v>
      </c>
      <c r="S1007" s="223">
        <v>0</v>
      </c>
      <c r="T1007" s="224">
        <f>S1007*H1007</f>
        <v>0</v>
      </c>
      <c r="U1007" s="40"/>
      <c r="V1007" s="40"/>
      <c r="W1007" s="40"/>
      <c r="X1007" s="40"/>
      <c r="Y1007" s="40"/>
      <c r="Z1007" s="40"/>
      <c r="AA1007" s="40"/>
      <c r="AB1007" s="40"/>
      <c r="AC1007" s="40"/>
      <c r="AD1007" s="40"/>
      <c r="AE1007" s="40"/>
      <c r="AR1007" s="225" t="s">
        <v>247</v>
      </c>
      <c r="AT1007" s="225" t="s">
        <v>243</v>
      </c>
      <c r="AU1007" s="225" t="s">
        <v>82</v>
      </c>
      <c r="AY1007" s="19" t="s">
        <v>198</v>
      </c>
      <c r="BE1007" s="226">
        <f>IF(N1007="základní",J1007,0)</f>
        <v>0</v>
      </c>
      <c r="BF1007" s="226">
        <f>IF(N1007="snížená",J1007,0)</f>
        <v>0</v>
      </c>
      <c r="BG1007" s="226">
        <f>IF(N1007="zákl. přenesená",J1007,0)</f>
        <v>0</v>
      </c>
      <c r="BH1007" s="226">
        <f>IF(N1007="sníž. přenesená",J1007,0)</f>
        <v>0</v>
      </c>
      <c r="BI1007" s="226">
        <f>IF(N1007="nulová",J1007,0)</f>
        <v>0</v>
      </c>
      <c r="BJ1007" s="19" t="s">
        <v>80</v>
      </c>
      <c r="BK1007" s="226">
        <f>ROUND(I1007*H1007,2)</f>
        <v>0</v>
      </c>
      <c r="BL1007" s="19" t="s">
        <v>205</v>
      </c>
      <c r="BM1007" s="225" t="s">
        <v>1386</v>
      </c>
    </row>
    <row r="1008" s="13" customFormat="1">
      <c r="A1008" s="13"/>
      <c r="B1008" s="232"/>
      <c r="C1008" s="233"/>
      <c r="D1008" s="234" t="s">
        <v>218</v>
      </c>
      <c r="E1008" s="235" t="s">
        <v>19</v>
      </c>
      <c r="F1008" s="236" t="s">
        <v>1068</v>
      </c>
      <c r="G1008" s="233"/>
      <c r="H1008" s="237">
        <v>4</v>
      </c>
      <c r="I1008" s="238"/>
      <c r="J1008" s="233"/>
      <c r="K1008" s="233"/>
      <c r="L1008" s="239"/>
      <c r="M1008" s="240"/>
      <c r="N1008" s="241"/>
      <c r="O1008" s="241"/>
      <c r="P1008" s="241"/>
      <c r="Q1008" s="241"/>
      <c r="R1008" s="241"/>
      <c r="S1008" s="241"/>
      <c r="T1008" s="242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T1008" s="243" t="s">
        <v>218</v>
      </c>
      <c r="AU1008" s="243" t="s">
        <v>82</v>
      </c>
      <c r="AV1008" s="13" t="s">
        <v>82</v>
      </c>
      <c r="AW1008" s="13" t="s">
        <v>35</v>
      </c>
      <c r="AX1008" s="13" t="s">
        <v>80</v>
      </c>
      <c r="AY1008" s="243" t="s">
        <v>198</v>
      </c>
    </row>
    <row r="1009" s="2" customFormat="1" ht="37.8" customHeight="1">
      <c r="A1009" s="40"/>
      <c r="B1009" s="41"/>
      <c r="C1009" s="214" t="s">
        <v>1387</v>
      </c>
      <c r="D1009" s="214" t="s">
        <v>200</v>
      </c>
      <c r="E1009" s="215" t="s">
        <v>1388</v>
      </c>
      <c r="F1009" s="216" t="s">
        <v>1389</v>
      </c>
      <c r="G1009" s="217" t="s">
        <v>441</v>
      </c>
      <c r="H1009" s="218">
        <v>11</v>
      </c>
      <c r="I1009" s="219"/>
      <c r="J1009" s="220">
        <f>ROUND(I1009*H1009,2)</f>
        <v>0</v>
      </c>
      <c r="K1009" s="216" t="s">
        <v>204</v>
      </c>
      <c r="L1009" s="46"/>
      <c r="M1009" s="221" t="s">
        <v>19</v>
      </c>
      <c r="N1009" s="222" t="s">
        <v>44</v>
      </c>
      <c r="O1009" s="86"/>
      <c r="P1009" s="223">
        <f>O1009*H1009</f>
        <v>0</v>
      </c>
      <c r="Q1009" s="223">
        <v>0</v>
      </c>
      <c r="R1009" s="223">
        <f>Q1009*H1009</f>
        <v>0</v>
      </c>
      <c r="S1009" s="223">
        <v>0</v>
      </c>
      <c r="T1009" s="224">
        <f>S1009*H1009</f>
        <v>0</v>
      </c>
      <c r="U1009" s="40"/>
      <c r="V1009" s="40"/>
      <c r="W1009" s="40"/>
      <c r="X1009" s="40"/>
      <c r="Y1009" s="40"/>
      <c r="Z1009" s="40"/>
      <c r="AA1009" s="40"/>
      <c r="AB1009" s="40"/>
      <c r="AC1009" s="40"/>
      <c r="AD1009" s="40"/>
      <c r="AE1009" s="40"/>
      <c r="AR1009" s="225" t="s">
        <v>302</v>
      </c>
      <c r="AT1009" s="225" t="s">
        <v>200</v>
      </c>
      <c r="AU1009" s="225" t="s">
        <v>82</v>
      </c>
      <c r="AY1009" s="19" t="s">
        <v>198</v>
      </c>
      <c r="BE1009" s="226">
        <f>IF(N1009="základní",J1009,0)</f>
        <v>0</v>
      </c>
      <c r="BF1009" s="226">
        <f>IF(N1009="snížená",J1009,0)</f>
        <v>0</v>
      </c>
      <c r="BG1009" s="226">
        <f>IF(N1009="zákl. přenesená",J1009,0)</f>
        <v>0</v>
      </c>
      <c r="BH1009" s="226">
        <f>IF(N1009="sníž. přenesená",J1009,0)</f>
        <v>0</v>
      </c>
      <c r="BI1009" s="226">
        <f>IF(N1009="nulová",J1009,0)</f>
        <v>0</v>
      </c>
      <c r="BJ1009" s="19" t="s">
        <v>80</v>
      </c>
      <c r="BK1009" s="226">
        <f>ROUND(I1009*H1009,2)</f>
        <v>0</v>
      </c>
      <c r="BL1009" s="19" t="s">
        <v>302</v>
      </c>
      <c r="BM1009" s="225" t="s">
        <v>1390</v>
      </c>
    </row>
    <row r="1010" s="2" customFormat="1">
      <c r="A1010" s="40"/>
      <c r="B1010" s="41"/>
      <c r="C1010" s="42"/>
      <c r="D1010" s="227" t="s">
        <v>207</v>
      </c>
      <c r="E1010" s="42"/>
      <c r="F1010" s="228" t="s">
        <v>1391</v>
      </c>
      <c r="G1010" s="42"/>
      <c r="H1010" s="42"/>
      <c r="I1010" s="229"/>
      <c r="J1010" s="42"/>
      <c r="K1010" s="42"/>
      <c r="L1010" s="46"/>
      <c r="M1010" s="230"/>
      <c r="N1010" s="231"/>
      <c r="O1010" s="86"/>
      <c r="P1010" s="86"/>
      <c r="Q1010" s="86"/>
      <c r="R1010" s="86"/>
      <c r="S1010" s="86"/>
      <c r="T1010" s="87"/>
      <c r="U1010" s="40"/>
      <c r="V1010" s="40"/>
      <c r="W1010" s="40"/>
      <c r="X1010" s="40"/>
      <c r="Y1010" s="40"/>
      <c r="Z1010" s="40"/>
      <c r="AA1010" s="40"/>
      <c r="AB1010" s="40"/>
      <c r="AC1010" s="40"/>
      <c r="AD1010" s="40"/>
      <c r="AE1010" s="40"/>
      <c r="AT1010" s="19" t="s">
        <v>207</v>
      </c>
      <c r="AU1010" s="19" t="s">
        <v>82</v>
      </c>
    </row>
    <row r="1011" s="13" customFormat="1">
      <c r="A1011" s="13"/>
      <c r="B1011" s="232"/>
      <c r="C1011" s="233"/>
      <c r="D1011" s="234" t="s">
        <v>218</v>
      </c>
      <c r="E1011" s="235" t="s">
        <v>19</v>
      </c>
      <c r="F1011" s="236" t="s">
        <v>1067</v>
      </c>
      <c r="G1011" s="233"/>
      <c r="H1011" s="237">
        <v>11</v>
      </c>
      <c r="I1011" s="238"/>
      <c r="J1011" s="233"/>
      <c r="K1011" s="233"/>
      <c r="L1011" s="239"/>
      <c r="M1011" s="240"/>
      <c r="N1011" s="241"/>
      <c r="O1011" s="241"/>
      <c r="P1011" s="241"/>
      <c r="Q1011" s="241"/>
      <c r="R1011" s="241"/>
      <c r="S1011" s="241"/>
      <c r="T1011" s="242"/>
      <c r="U1011" s="13"/>
      <c r="V1011" s="13"/>
      <c r="W1011" s="13"/>
      <c r="X1011" s="13"/>
      <c r="Y1011" s="13"/>
      <c r="Z1011" s="13"/>
      <c r="AA1011" s="13"/>
      <c r="AB1011" s="13"/>
      <c r="AC1011" s="13"/>
      <c r="AD1011" s="13"/>
      <c r="AE1011" s="13"/>
      <c r="AT1011" s="243" t="s">
        <v>218</v>
      </c>
      <c r="AU1011" s="243" t="s">
        <v>82</v>
      </c>
      <c r="AV1011" s="13" t="s">
        <v>82</v>
      </c>
      <c r="AW1011" s="13" t="s">
        <v>35</v>
      </c>
      <c r="AX1011" s="13" t="s">
        <v>80</v>
      </c>
      <c r="AY1011" s="243" t="s">
        <v>198</v>
      </c>
    </row>
    <row r="1012" s="2" customFormat="1" ht="44.25" customHeight="1">
      <c r="A1012" s="40"/>
      <c r="B1012" s="41"/>
      <c r="C1012" s="255" t="s">
        <v>1392</v>
      </c>
      <c r="D1012" s="255" t="s">
        <v>243</v>
      </c>
      <c r="E1012" s="256" t="s">
        <v>1393</v>
      </c>
      <c r="F1012" s="257" t="s">
        <v>1394</v>
      </c>
      <c r="G1012" s="258" t="s">
        <v>441</v>
      </c>
      <c r="H1012" s="259">
        <v>11</v>
      </c>
      <c r="I1012" s="260"/>
      <c r="J1012" s="261">
        <f>ROUND(I1012*H1012,2)</f>
        <v>0</v>
      </c>
      <c r="K1012" s="257" t="s">
        <v>19</v>
      </c>
      <c r="L1012" s="262"/>
      <c r="M1012" s="263" t="s">
        <v>19</v>
      </c>
      <c r="N1012" s="264" t="s">
        <v>44</v>
      </c>
      <c r="O1012" s="86"/>
      <c r="P1012" s="223">
        <f>O1012*H1012</f>
        <v>0</v>
      </c>
      <c r="Q1012" s="223">
        <v>0.02</v>
      </c>
      <c r="R1012" s="223">
        <f>Q1012*H1012</f>
        <v>0.22</v>
      </c>
      <c r="S1012" s="223">
        <v>0</v>
      </c>
      <c r="T1012" s="224">
        <f>S1012*H1012</f>
        <v>0</v>
      </c>
      <c r="U1012" s="40"/>
      <c r="V1012" s="40"/>
      <c r="W1012" s="40"/>
      <c r="X1012" s="40"/>
      <c r="Y1012" s="40"/>
      <c r="Z1012" s="40"/>
      <c r="AA1012" s="40"/>
      <c r="AB1012" s="40"/>
      <c r="AC1012" s="40"/>
      <c r="AD1012" s="40"/>
      <c r="AE1012" s="40"/>
      <c r="AR1012" s="225" t="s">
        <v>399</v>
      </c>
      <c r="AT1012" s="225" t="s">
        <v>243</v>
      </c>
      <c r="AU1012" s="225" t="s">
        <v>82</v>
      </c>
      <c r="AY1012" s="19" t="s">
        <v>198</v>
      </c>
      <c r="BE1012" s="226">
        <f>IF(N1012="základní",J1012,0)</f>
        <v>0</v>
      </c>
      <c r="BF1012" s="226">
        <f>IF(N1012="snížená",J1012,0)</f>
        <v>0</v>
      </c>
      <c r="BG1012" s="226">
        <f>IF(N1012="zákl. přenesená",J1012,0)</f>
        <v>0</v>
      </c>
      <c r="BH1012" s="226">
        <f>IF(N1012="sníž. přenesená",J1012,0)</f>
        <v>0</v>
      </c>
      <c r="BI1012" s="226">
        <f>IF(N1012="nulová",J1012,0)</f>
        <v>0</v>
      </c>
      <c r="BJ1012" s="19" t="s">
        <v>80</v>
      </c>
      <c r="BK1012" s="226">
        <f>ROUND(I1012*H1012,2)</f>
        <v>0</v>
      </c>
      <c r="BL1012" s="19" t="s">
        <v>302</v>
      </c>
      <c r="BM1012" s="225" t="s">
        <v>1395</v>
      </c>
    </row>
    <row r="1013" s="13" customFormat="1">
      <c r="A1013" s="13"/>
      <c r="B1013" s="232"/>
      <c r="C1013" s="233"/>
      <c r="D1013" s="234" t="s">
        <v>218</v>
      </c>
      <c r="E1013" s="235" t="s">
        <v>19</v>
      </c>
      <c r="F1013" s="236" t="s">
        <v>1067</v>
      </c>
      <c r="G1013" s="233"/>
      <c r="H1013" s="237">
        <v>11</v>
      </c>
      <c r="I1013" s="238"/>
      <c r="J1013" s="233"/>
      <c r="K1013" s="233"/>
      <c r="L1013" s="239"/>
      <c r="M1013" s="240"/>
      <c r="N1013" s="241"/>
      <c r="O1013" s="241"/>
      <c r="P1013" s="241"/>
      <c r="Q1013" s="241"/>
      <c r="R1013" s="241"/>
      <c r="S1013" s="241"/>
      <c r="T1013" s="242"/>
      <c r="U1013" s="13"/>
      <c r="V1013" s="13"/>
      <c r="W1013" s="13"/>
      <c r="X1013" s="13"/>
      <c r="Y1013" s="13"/>
      <c r="Z1013" s="13"/>
      <c r="AA1013" s="13"/>
      <c r="AB1013" s="13"/>
      <c r="AC1013" s="13"/>
      <c r="AD1013" s="13"/>
      <c r="AE1013" s="13"/>
      <c r="AT1013" s="243" t="s">
        <v>218</v>
      </c>
      <c r="AU1013" s="243" t="s">
        <v>82</v>
      </c>
      <c r="AV1013" s="13" t="s">
        <v>82</v>
      </c>
      <c r="AW1013" s="13" t="s">
        <v>35</v>
      </c>
      <c r="AX1013" s="13" t="s">
        <v>80</v>
      </c>
      <c r="AY1013" s="243" t="s">
        <v>198</v>
      </c>
    </row>
    <row r="1014" s="2" customFormat="1" ht="37.8" customHeight="1">
      <c r="A1014" s="40"/>
      <c r="B1014" s="41"/>
      <c r="C1014" s="214" t="s">
        <v>1396</v>
      </c>
      <c r="D1014" s="214" t="s">
        <v>200</v>
      </c>
      <c r="E1014" s="215" t="s">
        <v>1397</v>
      </c>
      <c r="F1014" s="216" t="s">
        <v>1398</v>
      </c>
      <c r="G1014" s="217" t="s">
        <v>441</v>
      </c>
      <c r="H1014" s="218">
        <v>6</v>
      </c>
      <c r="I1014" s="219"/>
      <c r="J1014" s="220">
        <f>ROUND(I1014*H1014,2)</f>
        <v>0</v>
      </c>
      <c r="K1014" s="216" t="s">
        <v>204</v>
      </c>
      <c r="L1014" s="46"/>
      <c r="M1014" s="221" t="s">
        <v>19</v>
      </c>
      <c r="N1014" s="222" t="s">
        <v>44</v>
      </c>
      <c r="O1014" s="86"/>
      <c r="P1014" s="223">
        <f>O1014*H1014</f>
        <v>0</v>
      </c>
      <c r="Q1014" s="223">
        <v>0</v>
      </c>
      <c r="R1014" s="223">
        <f>Q1014*H1014</f>
        <v>0</v>
      </c>
      <c r="S1014" s="223">
        <v>0</v>
      </c>
      <c r="T1014" s="224">
        <f>S1014*H1014</f>
        <v>0</v>
      </c>
      <c r="U1014" s="40"/>
      <c r="V1014" s="40"/>
      <c r="W1014" s="40"/>
      <c r="X1014" s="40"/>
      <c r="Y1014" s="40"/>
      <c r="Z1014" s="40"/>
      <c r="AA1014" s="40"/>
      <c r="AB1014" s="40"/>
      <c r="AC1014" s="40"/>
      <c r="AD1014" s="40"/>
      <c r="AE1014" s="40"/>
      <c r="AR1014" s="225" t="s">
        <v>302</v>
      </c>
      <c r="AT1014" s="225" t="s">
        <v>200</v>
      </c>
      <c r="AU1014" s="225" t="s">
        <v>82</v>
      </c>
      <c r="AY1014" s="19" t="s">
        <v>198</v>
      </c>
      <c r="BE1014" s="226">
        <f>IF(N1014="základní",J1014,0)</f>
        <v>0</v>
      </c>
      <c r="BF1014" s="226">
        <f>IF(N1014="snížená",J1014,0)</f>
        <v>0</v>
      </c>
      <c r="BG1014" s="226">
        <f>IF(N1014="zákl. přenesená",J1014,0)</f>
        <v>0</v>
      </c>
      <c r="BH1014" s="226">
        <f>IF(N1014="sníž. přenesená",J1014,0)</f>
        <v>0</v>
      </c>
      <c r="BI1014" s="226">
        <f>IF(N1014="nulová",J1014,0)</f>
        <v>0</v>
      </c>
      <c r="BJ1014" s="19" t="s">
        <v>80</v>
      </c>
      <c r="BK1014" s="226">
        <f>ROUND(I1014*H1014,2)</f>
        <v>0</v>
      </c>
      <c r="BL1014" s="19" t="s">
        <v>302</v>
      </c>
      <c r="BM1014" s="225" t="s">
        <v>1399</v>
      </c>
    </row>
    <row r="1015" s="2" customFormat="1">
      <c r="A1015" s="40"/>
      <c r="B1015" s="41"/>
      <c r="C1015" s="42"/>
      <c r="D1015" s="227" t="s">
        <v>207</v>
      </c>
      <c r="E1015" s="42"/>
      <c r="F1015" s="228" t="s">
        <v>1400</v>
      </c>
      <c r="G1015" s="42"/>
      <c r="H1015" s="42"/>
      <c r="I1015" s="229"/>
      <c r="J1015" s="42"/>
      <c r="K1015" s="42"/>
      <c r="L1015" s="46"/>
      <c r="M1015" s="230"/>
      <c r="N1015" s="231"/>
      <c r="O1015" s="86"/>
      <c r="P1015" s="86"/>
      <c r="Q1015" s="86"/>
      <c r="R1015" s="86"/>
      <c r="S1015" s="86"/>
      <c r="T1015" s="87"/>
      <c r="U1015" s="40"/>
      <c r="V1015" s="40"/>
      <c r="W1015" s="40"/>
      <c r="X1015" s="40"/>
      <c r="Y1015" s="40"/>
      <c r="Z1015" s="40"/>
      <c r="AA1015" s="40"/>
      <c r="AB1015" s="40"/>
      <c r="AC1015" s="40"/>
      <c r="AD1015" s="40"/>
      <c r="AE1015" s="40"/>
      <c r="AT1015" s="19" t="s">
        <v>207</v>
      </c>
      <c r="AU1015" s="19" t="s">
        <v>82</v>
      </c>
    </row>
    <row r="1016" s="13" customFormat="1">
      <c r="A1016" s="13"/>
      <c r="B1016" s="232"/>
      <c r="C1016" s="233"/>
      <c r="D1016" s="234" t="s">
        <v>218</v>
      </c>
      <c r="E1016" s="235" t="s">
        <v>19</v>
      </c>
      <c r="F1016" s="236" t="s">
        <v>1094</v>
      </c>
      <c r="G1016" s="233"/>
      <c r="H1016" s="237">
        <v>3</v>
      </c>
      <c r="I1016" s="238"/>
      <c r="J1016" s="233"/>
      <c r="K1016" s="233"/>
      <c r="L1016" s="239"/>
      <c r="M1016" s="240"/>
      <c r="N1016" s="241"/>
      <c r="O1016" s="241"/>
      <c r="P1016" s="241"/>
      <c r="Q1016" s="241"/>
      <c r="R1016" s="241"/>
      <c r="S1016" s="241"/>
      <c r="T1016" s="242"/>
      <c r="U1016" s="13"/>
      <c r="V1016" s="13"/>
      <c r="W1016" s="13"/>
      <c r="X1016" s="13"/>
      <c r="Y1016" s="13"/>
      <c r="Z1016" s="13"/>
      <c r="AA1016" s="13"/>
      <c r="AB1016" s="13"/>
      <c r="AC1016" s="13"/>
      <c r="AD1016" s="13"/>
      <c r="AE1016" s="13"/>
      <c r="AT1016" s="243" t="s">
        <v>218</v>
      </c>
      <c r="AU1016" s="243" t="s">
        <v>82</v>
      </c>
      <c r="AV1016" s="13" t="s">
        <v>82</v>
      </c>
      <c r="AW1016" s="13" t="s">
        <v>35</v>
      </c>
      <c r="AX1016" s="13" t="s">
        <v>73</v>
      </c>
      <c r="AY1016" s="243" t="s">
        <v>198</v>
      </c>
    </row>
    <row r="1017" s="13" customFormat="1">
      <c r="A1017" s="13"/>
      <c r="B1017" s="232"/>
      <c r="C1017" s="233"/>
      <c r="D1017" s="234" t="s">
        <v>218</v>
      </c>
      <c r="E1017" s="235" t="s">
        <v>19</v>
      </c>
      <c r="F1017" s="236" t="s">
        <v>1093</v>
      </c>
      <c r="G1017" s="233"/>
      <c r="H1017" s="237">
        <v>3</v>
      </c>
      <c r="I1017" s="238"/>
      <c r="J1017" s="233"/>
      <c r="K1017" s="233"/>
      <c r="L1017" s="239"/>
      <c r="M1017" s="240"/>
      <c r="N1017" s="241"/>
      <c r="O1017" s="241"/>
      <c r="P1017" s="241"/>
      <c r="Q1017" s="241"/>
      <c r="R1017" s="241"/>
      <c r="S1017" s="241"/>
      <c r="T1017" s="242"/>
      <c r="U1017" s="13"/>
      <c r="V1017" s="13"/>
      <c r="W1017" s="13"/>
      <c r="X1017" s="13"/>
      <c r="Y1017" s="13"/>
      <c r="Z1017" s="13"/>
      <c r="AA1017" s="13"/>
      <c r="AB1017" s="13"/>
      <c r="AC1017" s="13"/>
      <c r="AD1017" s="13"/>
      <c r="AE1017" s="13"/>
      <c r="AT1017" s="243" t="s">
        <v>218</v>
      </c>
      <c r="AU1017" s="243" t="s">
        <v>82</v>
      </c>
      <c r="AV1017" s="13" t="s">
        <v>82</v>
      </c>
      <c r="AW1017" s="13" t="s">
        <v>35</v>
      </c>
      <c r="AX1017" s="13" t="s">
        <v>73</v>
      </c>
      <c r="AY1017" s="243" t="s">
        <v>198</v>
      </c>
    </row>
    <row r="1018" s="14" customFormat="1">
      <c r="A1018" s="14"/>
      <c r="B1018" s="244"/>
      <c r="C1018" s="245"/>
      <c r="D1018" s="234" t="s">
        <v>218</v>
      </c>
      <c r="E1018" s="246" t="s">
        <v>19</v>
      </c>
      <c r="F1018" s="247" t="s">
        <v>233</v>
      </c>
      <c r="G1018" s="245"/>
      <c r="H1018" s="248">
        <v>6</v>
      </c>
      <c r="I1018" s="249"/>
      <c r="J1018" s="245"/>
      <c r="K1018" s="245"/>
      <c r="L1018" s="250"/>
      <c r="M1018" s="251"/>
      <c r="N1018" s="252"/>
      <c r="O1018" s="252"/>
      <c r="P1018" s="252"/>
      <c r="Q1018" s="252"/>
      <c r="R1018" s="252"/>
      <c r="S1018" s="252"/>
      <c r="T1018" s="253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T1018" s="254" t="s">
        <v>218</v>
      </c>
      <c r="AU1018" s="254" t="s">
        <v>82</v>
      </c>
      <c r="AV1018" s="14" t="s">
        <v>205</v>
      </c>
      <c r="AW1018" s="14" t="s">
        <v>35</v>
      </c>
      <c r="AX1018" s="14" t="s">
        <v>80</v>
      </c>
      <c r="AY1018" s="254" t="s">
        <v>198</v>
      </c>
    </row>
    <row r="1019" s="2" customFormat="1" ht="24.15" customHeight="1">
      <c r="A1019" s="40"/>
      <c r="B1019" s="41"/>
      <c r="C1019" s="255" t="s">
        <v>1401</v>
      </c>
      <c r="D1019" s="255" t="s">
        <v>243</v>
      </c>
      <c r="E1019" s="256" t="s">
        <v>1402</v>
      </c>
      <c r="F1019" s="257" t="s">
        <v>1403</v>
      </c>
      <c r="G1019" s="258" t="s">
        <v>441</v>
      </c>
      <c r="H1019" s="259">
        <v>3</v>
      </c>
      <c r="I1019" s="260"/>
      <c r="J1019" s="261">
        <f>ROUND(I1019*H1019,2)</f>
        <v>0</v>
      </c>
      <c r="K1019" s="257" t="s">
        <v>19</v>
      </c>
      <c r="L1019" s="262"/>
      <c r="M1019" s="263" t="s">
        <v>19</v>
      </c>
      <c r="N1019" s="264" t="s">
        <v>44</v>
      </c>
      <c r="O1019" s="86"/>
      <c r="P1019" s="223">
        <f>O1019*H1019</f>
        <v>0</v>
      </c>
      <c r="Q1019" s="223">
        <v>0.040000000000000001</v>
      </c>
      <c r="R1019" s="223">
        <f>Q1019*H1019</f>
        <v>0.12</v>
      </c>
      <c r="S1019" s="223">
        <v>0</v>
      </c>
      <c r="T1019" s="224">
        <f>S1019*H1019</f>
        <v>0</v>
      </c>
      <c r="U1019" s="40"/>
      <c r="V1019" s="40"/>
      <c r="W1019" s="40"/>
      <c r="X1019" s="40"/>
      <c r="Y1019" s="40"/>
      <c r="Z1019" s="40"/>
      <c r="AA1019" s="40"/>
      <c r="AB1019" s="40"/>
      <c r="AC1019" s="40"/>
      <c r="AD1019" s="40"/>
      <c r="AE1019" s="40"/>
      <c r="AR1019" s="225" t="s">
        <v>399</v>
      </c>
      <c r="AT1019" s="225" t="s">
        <v>243</v>
      </c>
      <c r="AU1019" s="225" t="s">
        <v>82</v>
      </c>
      <c r="AY1019" s="19" t="s">
        <v>198</v>
      </c>
      <c r="BE1019" s="226">
        <f>IF(N1019="základní",J1019,0)</f>
        <v>0</v>
      </c>
      <c r="BF1019" s="226">
        <f>IF(N1019="snížená",J1019,0)</f>
        <v>0</v>
      </c>
      <c r="BG1019" s="226">
        <f>IF(N1019="zákl. přenesená",J1019,0)</f>
        <v>0</v>
      </c>
      <c r="BH1019" s="226">
        <f>IF(N1019="sníž. přenesená",J1019,0)</f>
        <v>0</v>
      </c>
      <c r="BI1019" s="226">
        <f>IF(N1019="nulová",J1019,0)</f>
        <v>0</v>
      </c>
      <c r="BJ1019" s="19" t="s">
        <v>80</v>
      </c>
      <c r="BK1019" s="226">
        <f>ROUND(I1019*H1019,2)</f>
        <v>0</v>
      </c>
      <c r="BL1019" s="19" t="s">
        <v>302</v>
      </c>
      <c r="BM1019" s="225" t="s">
        <v>1404</v>
      </c>
    </row>
    <row r="1020" s="13" customFormat="1">
      <c r="A1020" s="13"/>
      <c r="B1020" s="232"/>
      <c r="C1020" s="233"/>
      <c r="D1020" s="234" t="s">
        <v>218</v>
      </c>
      <c r="E1020" s="235" t="s">
        <v>19</v>
      </c>
      <c r="F1020" s="236" t="s">
        <v>1094</v>
      </c>
      <c r="G1020" s="233"/>
      <c r="H1020" s="237">
        <v>3</v>
      </c>
      <c r="I1020" s="238"/>
      <c r="J1020" s="233"/>
      <c r="K1020" s="233"/>
      <c r="L1020" s="239"/>
      <c r="M1020" s="240"/>
      <c r="N1020" s="241"/>
      <c r="O1020" s="241"/>
      <c r="P1020" s="241"/>
      <c r="Q1020" s="241"/>
      <c r="R1020" s="241"/>
      <c r="S1020" s="241"/>
      <c r="T1020" s="242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13"/>
      <c r="AT1020" s="243" t="s">
        <v>218</v>
      </c>
      <c r="AU1020" s="243" t="s">
        <v>82</v>
      </c>
      <c r="AV1020" s="13" t="s">
        <v>82</v>
      </c>
      <c r="AW1020" s="13" t="s">
        <v>35</v>
      </c>
      <c r="AX1020" s="13" t="s">
        <v>80</v>
      </c>
      <c r="AY1020" s="243" t="s">
        <v>198</v>
      </c>
    </row>
    <row r="1021" s="2" customFormat="1" ht="24.15" customHeight="1">
      <c r="A1021" s="40"/>
      <c r="B1021" s="41"/>
      <c r="C1021" s="255" t="s">
        <v>1405</v>
      </c>
      <c r="D1021" s="255" t="s">
        <v>243</v>
      </c>
      <c r="E1021" s="256" t="s">
        <v>1406</v>
      </c>
      <c r="F1021" s="257" t="s">
        <v>1407</v>
      </c>
      <c r="G1021" s="258" t="s">
        <v>441</v>
      </c>
      <c r="H1021" s="259">
        <v>3</v>
      </c>
      <c r="I1021" s="260"/>
      <c r="J1021" s="261">
        <f>ROUND(I1021*H1021,2)</f>
        <v>0</v>
      </c>
      <c r="K1021" s="257" t="s">
        <v>19</v>
      </c>
      <c r="L1021" s="262"/>
      <c r="M1021" s="263" t="s">
        <v>19</v>
      </c>
      <c r="N1021" s="264" t="s">
        <v>44</v>
      </c>
      <c r="O1021" s="86"/>
      <c r="P1021" s="223">
        <f>O1021*H1021</f>
        <v>0</v>
      </c>
      <c r="Q1021" s="223">
        <v>0.040000000000000001</v>
      </c>
      <c r="R1021" s="223">
        <f>Q1021*H1021</f>
        <v>0.12</v>
      </c>
      <c r="S1021" s="223">
        <v>0</v>
      </c>
      <c r="T1021" s="224">
        <f>S1021*H1021</f>
        <v>0</v>
      </c>
      <c r="U1021" s="40"/>
      <c r="V1021" s="40"/>
      <c r="W1021" s="40"/>
      <c r="X1021" s="40"/>
      <c r="Y1021" s="40"/>
      <c r="Z1021" s="40"/>
      <c r="AA1021" s="40"/>
      <c r="AB1021" s="40"/>
      <c r="AC1021" s="40"/>
      <c r="AD1021" s="40"/>
      <c r="AE1021" s="40"/>
      <c r="AR1021" s="225" t="s">
        <v>399</v>
      </c>
      <c r="AT1021" s="225" t="s">
        <v>243</v>
      </c>
      <c r="AU1021" s="225" t="s">
        <v>82</v>
      </c>
      <c r="AY1021" s="19" t="s">
        <v>198</v>
      </c>
      <c r="BE1021" s="226">
        <f>IF(N1021="základní",J1021,0)</f>
        <v>0</v>
      </c>
      <c r="BF1021" s="226">
        <f>IF(N1021="snížená",J1021,0)</f>
        <v>0</v>
      </c>
      <c r="BG1021" s="226">
        <f>IF(N1021="zákl. přenesená",J1021,0)</f>
        <v>0</v>
      </c>
      <c r="BH1021" s="226">
        <f>IF(N1021="sníž. přenesená",J1021,0)</f>
        <v>0</v>
      </c>
      <c r="BI1021" s="226">
        <f>IF(N1021="nulová",J1021,0)</f>
        <v>0</v>
      </c>
      <c r="BJ1021" s="19" t="s">
        <v>80</v>
      </c>
      <c r="BK1021" s="226">
        <f>ROUND(I1021*H1021,2)</f>
        <v>0</v>
      </c>
      <c r="BL1021" s="19" t="s">
        <v>302</v>
      </c>
      <c r="BM1021" s="225" t="s">
        <v>1408</v>
      </c>
    </row>
    <row r="1022" s="13" customFormat="1">
      <c r="A1022" s="13"/>
      <c r="B1022" s="232"/>
      <c r="C1022" s="233"/>
      <c r="D1022" s="234" t="s">
        <v>218</v>
      </c>
      <c r="E1022" s="235" t="s">
        <v>19</v>
      </c>
      <c r="F1022" s="236" t="s">
        <v>1093</v>
      </c>
      <c r="G1022" s="233"/>
      <c r="H1022" s="237">
        <v>3</v>
      </c>
      <c r="I1022" s="238"/>
      <c r="J1022" s="233"/>
      <c r="K1022" s="233"/>
      <c r="L1022" s="239"/>
      <c r="M1022" s="240"/>
      <c r="N1022" s="241"/>
      <c r="O1022" s="241"/>
      <c r="P1022" s="241"/>
      <c r="Q1022" s="241"/>
      <c r="R1022" s="241"/>
      <c r="S1022" s="241"/>
      <c r="T1022" s="242"/>
      <c r="U1022" s="13"/>
      <c r="V1022" s="13"/>
      <c r="W1022" s="13"/>
      <c r="X1022" s="13"/>
      <c r="Y1022" s="13"/>
      <c r="Z1022" s="13"/>
      <c r="AA1022" s="13"/>
      <c r="AB1022" s="13"/>
      <c r="AC1022" s="13"/>
      <c r="AD1022" s="13"/>
      <c r="AE1022" s="13"/>
      <c r="AT1022" s="243" t="s">
        <v>218</v>
      </c>
      <c r="AU1022" s="243" t="s">
        <v>82</v>
      </c>
      <c r="AV1022" s="13" t="s">
        <v>82</v>
      </c>
      <c r="AW1022" s="13" t="s">
        <v>35</v>
      </c>
      <c r="AX1022" s="13" t="s">
        <v>80</v>
      </c>
      <c r="AY1022" s="243" t="s">
        <v>198</v>
      </c>
    </row>
    <row r="1023" s="2" customFormat="1" ht="24.15" customHeight="1">
      <c r="A1023" s="40"/>
      <c r="B1023" s="41"/>
      <c r="C1023" s="214" t="s">
        <v>1409</v>
      </c>
      <c r="D1023" s="214" t="s">
        <v>200</v>
      </c>
      <c r="E1023" s="215" t="s">
        <v>1410</v>
      </c>
      <c r="F1023" s="216" t="s">
        <v>1411</v>
      </c>
      <c r="G1023" s="217" t="s">
        <v>441</v>
      </c>
      <c r="H1023" s="218">
        <v>2</v>
      </c>
      <c r="I1023" s="219"/>
      <c r="J1023" s="220">
        <f>ROUND(I1023*H1023,2)</f>
        <v>0</v>
      </c>
      <c r="K1023" s="216" t="s">
        <v>204</v>
      </c>
      <c r="L1023" s="46"/>
      <c r="M1023" s="221" t="s">
        <v>19</v>
      </c>
      <c r="N1023" s="222" t="s">
        <v>44</v>
      </c>
      <c r="O1023" s="86"/>
      <c r="P1023" s="223">
        <f>O1023*H1023</f>
        <v>0</v>
      </c>
      <c r="Q1023" s="223">
        <v>0.00088475000000000001</v>
      </c>
      <c r="R1023" s="223">
        <f>Q1023*H1023</f>
        <v>0.0017695</v>
      </c>
      <c r="S1023" s="223">
        <v>0</v>
      </c>
      <c r="T1023" s="224">
        <f>S1023*H1023</f>
        <v>0</v>
      </c>
      <c r="U1023" s="40"/>
      <c r="V1023" s="40"/>
      <c r="W1023" s="40"/>
      <c r="X1023" s="40"/>
      <c r="Y1023" s="40"/>
      <c r="Z1023" s="40"/>
      <c r="AA1023" s="40"/>
      <c r="AB1023" s="40"/>
      <c r="AC1023" s="40"/>
      <c r="AD1023" s="40"/>
      <c r="AE1023" s="40"/>
      <c r="AR1023" s="225" t="s">
        <v>302</v>
      </c>
      <c r="AT1023" s="225" t="s">
        <v>200</v>
      </c>
      <c r="AU1023" s="225" t="s">
        <v>82</v>
      </c>
      <c r="AY1023" s="19" t="s">
        <v>198</v>
      </c>
      <c r="BE1023" s="226">
        <f>IF(N1023="základní",J1023,0)</f>
        <v>0</v>
      </c>
      <c r="BF1023" s="226">
        <f>IF(N1023="snížená",J1023,0)</f>
        <v>0</v>
      </c>
      <c r="BG1023" s="226">
        <f>IF(N1023="zákl. přenesená",J1023,0)</f>
        <v>0</v>
      </c>
      <c r="BH1023" s="226">
        <f>IF(N1023="sníž. přenesená",J1023,0)</f>
        <v>0</v>
      </c>
      <c r="BI1023" s="226">
        <f>IF(N1023="nulová",J1023,0)</f>
        <v>0</v>
      </c>
      <c r="BJ1023" s="19" t="s">
        <v>80</v>
      </c>
      <c r="BK1023" s="226">
        <f>ROUND(I1023*H1023,2)</f>
        <v>0</v>
      </c>
      <c r="BL1023" s="19" t="s">
        <v>302</v>
      </c>
      <c r="BM1023" s="225" t="s">
        <v>1412</v>
      </c>
    </row>
    <row r="1024" s="2" customFormat="1">
      <c r="A1024" s="40"/>
      <c r="B1024" s="41"/>
      <c r="C1024" s="42"/>
      <c r="D1024" s="227" t="s">
        <v>207</v>
      </c>
      <c r="E1024" s="42"/>
      <c r="F1024" s="228" t="s">
        <v>1413</v>
      </c>
      <c r="G1024" s="42"/>
      <c r="H1024" s="42"/>
      <c r="I1024" s="229"/>
      <c r="J1024" s="42"/>
      <c r="K1024" s="42"/>
      <c r="L1024" s="46"/>
      <c r="M1024" s="230"/>
      <c r="N1024" s="231"/>
      <c r="O1024" s="86"/>
      <c r="P1024" s="86"/>
      <c r="Q1024" s="86"/>
      <c r="R1024" s="86"/>
      <c r="S1024" s="86"/>
      <c r="T1024" s="87"/>
      <c r="U1024" s="40"/>
      <c r="V1024" s="40"/>
      <c r="W1024" s="40"/>
      <c r="X1024" s="40"/>
      <c r="Y1024" s="40"/>
      <c r="Z1024" s="40"/>
      <c r="AA1024" s="40"/>
      <c r="AB1024" s="40"/>
      <c r="AC1024" s="40"/>
      <c r="AD1024" s="40"/>
      <c r="AE1024" s="40"/>
      <c r="AT1024" s="19" t="s">
        <v>207</v>
      </c>
      <c r="AU1024" s="19" t="s">
        <v>82</v>
      </c>
    </row>
    <row r="1025" s="13" customFormat="1">
      <c r="A1025" s="13"/>
      <c r="B1025" s="232"/>
      <c r="C1025" s="233"/>
      <c r="D1025" s="234" t="s">
        <v>218</v>
      </c>
      <c r="E1025" s="235" t="s">
        <v>19</v>
      </c>
      <c r="F1025" s="236" t="s">
        <v>1414</v>
      </c>
      <c r="G1025" s="233"/>
      <c r="H1025" s="237">
        <v>2</v>
      </c>
      <c r="I1025" s="238"/>
      <c r="J1025" s="233"/>
      <c r="K1025" s="233"/>
      <c r="L1025" s="239"/>
      <c r="M1025" s="240"/>
      <c r="N1025" s="241"/>
      <c r="O1025" s="241"/>
      <c r="P1025" s="241"/>
      <c r="Q1025" s="241"/>
      <c r="R1025" s="241"/>
      <c r="S1025" s="241"/>
      <c r="T1025" s="242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  <c r="AT1025" s="243" t="s">
        <v>218</v>
      </c>
      <c r="AU1025" s="243" t="s">
        <v>82</v>
      </c>
      <c r="AV1025" s="13" t="s">
        <v>82</v>
      </c>
      <c r="AW1025" s="13" t="s">
        <v>35</v>
      </c>
      <c r="AX1025" s="13" t="s">
        <v>80</v>
      </c>
      <c r="AY1025" s="243" t="s">
        <v>198</v>
      </c>
    </row>
    <row r="1026" s="2" customFormat="1" ht="24.15" customHeight="1">
      <c r="A1026" s="40"/>
      <c r="B1026" s="41"/>
      <c r="C1026" s="255" t="s">
        <v>1415</v>
      </c>
      <c r="D1026" s="255" t="s">
        <v>243</v>
      </c>
      <c r="E1026" s="256" t="s">
        <v>1416</v>
      </c>
      <c r="F1026" s="257" t="s">
        <v>1417</v>
      </c>
      <c r="G1026" s="258" t="s">
        <v>441</v>
      </c>
      <c r="H1026" s="259">
        <v>2</v>
      </c>
      <c r="I1026" s="260"/>
      <c r="J1026" s="261">
        <f>ROUND(I1026*H1026,2)</f>
        <v>0</v>
      </c>
      <c r="K1026" s="257" t="s">
        <v>19</v>
      </c>
      <c r="L1026" s="262"/>
      <c r="M1026" s="263" t="s">
        <v>19</v>
      </c>
      <c r="N1026" s="264" t="s">
        <v>44</v>
      </c>
      <c r="O1026" s="86"/>
      <c r="P1026" s="223">
        <f>O1026*H1026</f>
        <v>0</v>
      </c>
      <c r="Q1026" s="223">
        <v>0.040000000000000001</v>
      </c>
      <c r="R1026" s="223">
        <f>Q1026*H1026</f>
        <v>0.080000000000000002</v>
      </c>
      <c r="S1026" s="223">
        <v>0</v>
      </c>
      <c r="T1026" s="224">
        <f>S1026*H1026</f>
        <v>0</v>
      </c>
      <c r="U1026" s="40"/>
      <c r="V1026" s="40"/>
      <c r="W1026" s="40"/>
      <c r="X1026" s="40"/>
      <c r="Y1026" s="40"/>
      <c r="Z1026" s="40"/>
      <c r="AA1026" s="40"/>
      <c r="AB1026" s="40"/>
      <c r="AC1026" s="40"/>
      <c r="AD1026" s="40"/>
      <c r="AE1026" s="40"/>
      <c r="AR1026" s="225" t="s">
        <v>399</v>
      </c>
      <c r="AT1026" s="225" t="s">
        <v>243</v>
      </c>
      <c r="AU1026" s="225" t="s">
        <v>82</v>
      </c>
      <c r="AY1026" s="19" t="s">
        <v>198</v>
      </c>
      <c r="BE1026" s="226">
        <f>IF(N1026="základní",J1026,0)</f>
        <v>0</v>
      </c>
      <c r="BF1026" s="226">
        <f>IF(N1026="snížená",J1026,0)</f>
        <v>0</v>
      </c>
      <c r="BG1026" s="226">
        <f>IF(N1026="zákl. přenesená",J1026,0)</f>
        <v>0</v>
      </c>
      <c r="BH1026" s="226">
        <f>IF(N1026="sníž. přenesená",J1026,0)</f>
        <v>0</v>
      </c>
      <c r="BI1026" s="226">
        <f>IF(N1026="nulová",J1026,0)</f>
        <v>0</v>
      </c>
      <c r="BJ1026" s="19" t="s">
        <v>80</v>
      </c>
      <c r="BK1026" s="226">
        <f>ROUND(I1026*H1026,2)</f>
        <v>0</v>
      </c>
      <c r="BL1026" s="19" t="s">
        <v>302</v>
      </c>
      <c r="BM1026" s="225" t="s">
        <v>1418</v>
      </c>
    </row>
    <row r="1027" s="13" customFormat="1">
      <c r="A1027" s="13"/>
      <c r="B1027" s="232"/>
      <c r="C1027" s="233"/>
      <c r="D1027" s="234" t="s">
        <v>218</v>
      </c>
      <c r="E1027" s="235" t="s">
        <v>19</v>
      </c>
      <c r="F1027" s="236" t="s">
        <v>1414</v>
      </c>
      <c r="G1027" s="233"/>
      <c r="H1027" s="237">
        <v>2</v>
      </c>
      <c r="I1027" s="238"/>
      <c r="J1027" s="233"/>
      <c r="K1027" s="233"/>
      <c r="L1027" s="239"/>
      <c r="M1027" s="240"/>
      <c r="N1027" s="241"/>
      <c r="O1027" s="241"/>
      <c r="P1027" s="241"/>
      <c r="Q1027" s="241"/>
      <c r="R1027" s="241"/>
      <c r="S1027" s="241"/>
      <c r="T1027" s="242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  <c r="AT1027" s="243" t="s">
        <v>218</v>
      </c>
      <c r="AU1027" s="243" t="s">
        <v>82</v>
      </c>
      <c r="AV1027" s="13" t="s">
        <v>82</v>
      </c>
      <c r="AW1027" s="13" t="s">
        <v>35</v>
      </c>
      <c r="AX1027" s="13" t="s">
        <v>80</v>
      </c>
      <c r="AY1027" s="243" t="s">
        <v>198</v>
      </c>
    </row>
    <row r="1028" s="2" customFormat="1" ht="24.15" customHeight="1">
      <c r="A1028" s="40"/>
      <c r="B1028" s="41"/>
      <c r="C1028" s="214" t="s">
        <v>1419</v>
      </c>
      <c r="D1028" s="214" t="s">
        <v>200</v>
      </c>
      <c r="E1028" s="215" t="s">
        <v>1420</v>
      </c>
      <c r="F1028" s="216" t="s">
        <v>1421</v>
      </c>
      <c r="G1028" s="217" t="s">
        <v>441</v>
      </c>
      <c r="H1028" s="218">
        <v>1</v>
      </c>
      <c r="I1028" s="219"/>
      <c r="J1028" s="220">
        <f>ROUND(I1028*H1028,2)</f>
        <v>0</v>
      </c>
      <c r="K1028" s="216" t="s">
        <v>204</v>
      </c>
      <c r="L1028" s="46"/>
      <c r="M1028" s="221" t="s">
        <v>19</v>
      </c>
      <c r="N1028" s="222" t="s">
        <v>44</v>
      </c>
      <c r="O1028" s="86"/>
      <c r="P1028" s="223">
        <f>O1028*H1028</f>
        <v>0</v>
      </c>
      <c r="Q1028" s="223">
        <v>0.00092179999999999996</v>
      </c>
      <c r="R1028" s="223">
        <f>Q1028*H1028</f>
        <v>0.00092179999999999996</v>
      </c>
      <c r="S1028" s="223">
        <v>0</v>
      </c>
      <c r="T1028" s="224">
        <f>S1028*H1028</f>
        <v>0</v>
      </c>
      <c r="U1028" s="40"/>
      <c r="V1028" s="40"/>
      <c r="W1028" s="40"/>
      <c r="X1028" s="40"/>
      <c r="Y1028" s="40"/>
      <c r="Z1028" s="40"/>
      <c r="AA1028" s="40"/>
      <c r="AB1028" s="40"/>
      <c r="AC1028" s="40"/>
      <c r="AD1028" s="40"/>
      <c r="AE1028" s="40"/>
      <c r="AR1028" s="225" t="s">
        <v>302</v>
      </c>
      <c r="AT1028" s="225" t="s">
        <v>200</v>
      </c>
      <c r="AU1028" s="225" t="s">
        <v>82</v>
      </c>
      <c r="AY1028" s="19" t="s">
        <v>198</v>
      </c>
      <c r="BE1028" s="226">
        <f>IF(N1028="základní",J1028,0)</f>
        <v>0</v>
      </c>
      <c r="BF1028" s="226">
        <f>IF(N1028="snížená",J1028,0)</f>
        <v>0</v>
      </c>
      <c r="BG1028" s="226">
        <f>IF(N1028="zákl. přenesená",J1028,0)</f>
        <v>0</v>
      </c>
      <c r="BH1028" s="226">
        <f>IF(N1028="sníž. přenesená",J1028,0)</f>
        <v>0</v>
      </c>
      <c r="BI1028" s="226">
        <f>IF(N1028="nulová",J1028,0)</f>
        <v>0</v>
      </c>
      <c r="BJ1028" s="19" t="s">
        <v>80</v>
      </c>
      <c r="BK1028" s="226">
        <f>ROUND(I1028*H1028,2)</f>
        <v>0</v>
      </c>
      <c r="BL1028" s="19" t="s">
        <v>302</v>
      </c>
      <c r="BM1028" s="225" t="s">
        <v>1422</v>
      </c>
    </row>
    <row r="1029" s="2" customFormat="1">
      <c r="A1029" s="40"/>
      <c r="B1029" s="41"/>
      <c r="C1029" s="42"/>
      <c r="D1029" s="227" t="s">
        <v>207</v>
      </c>
      <c r="E1029" s="42"/>
      <c r="F1029" s="228" t="s">
        <v>1423</v>
      </c>
      <c r="G1029" s="42"/>
      <c r="H1029" s="42"/>
      <c r="I1029" s="229"/>
      <c r="J1029" s="42"/>
      <c r="K1029" s="42"/>
      <c r="L1029" s="46"/>
      <c r="M1029" s="230"/>
      <c r="N1029" s="231"/>
      <c r="O1029" s="86"/>
      <c r="P1029" s="86"/>
      <c r="Q1029" s="86"/>
      <c r="R1029" s="86"/>
      <c r="S1029" s="86"/>
      <c r="T1029" s="87"/>
      <c r="U1029" s="40"/>
      <c r="V1029" s="40"/>
      <c r="W1029" s="40"/>
      <c r="X1029" s="40"/>
      <c r="Y1029" s="40"/>
      <c r="Z1029" s="40"/>
      <c r="AA1029" s="40"/>
      <c r="AB1029" s="40"/>
      <c r="AC1029" s="40"/>
      <c r="AD1029" s="40"/>
      <c r="AE1029" s="40"/>
      <c r="AT1029" s="19" t="s">
        <v>207</v>
      </c>
      <c r="AU1029" s="19" t="s">
        <v>82</v>
      </c>
    </row>
    <row r="1030" s="13" customFormat="1">
      <c r="A1030" s="13"/>
      <c r="B1030" s="232"/>
      <c r="C1030" s="233"/>
      <c r="D1030" s="234" t="s">
        <v>218</v>
      </c>
      <c r="E1030" s="235" t="s">
        <v>19</v>
      </c>
      <c r="F1030" s="236" t="s">
        <v>1424</v>
      </c>
      <c r="G1030" s="233"/>
      <c r="H1030" s="237">
        <v>1</v>
      </c>
      <c r="I1030" s="238"/>
      <c r="J1030" s="233"/>
      <c r="K1030" s="233"/>
      <c r="L1030" s="239"/>
      <c r="M1030" s="240"/>
      <c r="N1030" s="241"/>
      <c r="O1030" s="241"/>
      <c r="P1030" s="241"/>
      <c r="Q1030" s="241"/>
      <c r="R1030" s="241"/>
      <c r="S1030" s="241"/>
      <c r="T1030" s="242"/>
      <c r="U1030" s="13"/>
      <c r="V1030" s="13"/>
      <c r="W1030" s="13"/>
      <c r="X1030" s="13"/>
      <c r="Y1030" s="13"/>
      <c r="Z1030" s="13"/>
      <c r="AA1030" s="13"/>
      <c r="AB1030" s="13"/>
      <c r="AC1030" s="13"/>
      <c r="AD1030" s="13"/>
      <c r="AE1030" s="13"/>
      <c r="AT1030" s="243" t="s">
        <v>218</v>
      </c>
      <c r="AU1030" s="243" t="s">
        <v>82</v>
      </c>
      <c r="AV1030" s="13" t="s">
        <v>82</v>
      </c>
      <c r="AW1030" s="13" t="s">
        <v>35</v>
      </c>
      <c r="AX1030" s="13" t="s">
        <v>80</v>
      </c>
      <c r="AY1030" s="243" t="s">
        <v>198</v>
      </c>
    </row>
    <row r="1031" s="2" customFormat="1" ht="49.05" customHeight="1">
      <c r="A1031" s="40"/>
      <c r="B1031" s="41"/>
      <c r="C1031" s="255" t="s">
        <v>1425</v>
      </c>
      <c r="D1031" s="255" t="s">
        <v>243</v>
      </c>
      <c r="E1031" s="256" t="s">
        <v>1426</v>
      </c>
      <c r="F1031" s="257" t="s">
        <v>1427</v>
      </c>
      <c r="G1031" s="258" t="s">
        <v>441</v>
      </c>
      <c r="H1031" s="259">
        <v>1</v>
      </c>
      <c r="I1031" s="260"/>
      <c r="J1031" s="261">
        <f>ROUND(I1031*H1031,2)</f>
        <v>0</v>
      </c>
      <c r="K1031" s="257" t="s">
        <v>19</v>
      </c>
      <c r="L1031" s="262"/>
      <c r="M1031" s="263" t="s">
        <v>19</v>
      </c>
      <c r="N1031" s="264" t="s">
        <v>44</v>
      </c>
      <c r="O1031" s="86"/>
      <c r="P1031" s="223">
        <f>O1031*H1031</f>
        <v>0</v>
      </c>
      <c r="Q1031" s="223">
        <v>0.040000000000000001</v>
      </c>
      <c r="R1031" s="223">
        <f>Q1031*H1031</f>
        <v>0.040000000000000001</v>
      </c>
      <c r="S1031" s="223">
        <v>0</v>
      </c>
      <c r="T1031" s="224">
        <f>S1031*H1031</f>
        <v>0</v>
      </c>
      <c r="U1031" s="40"/>
      <c r="V1031" s="40"/>
      <c r="W1031" s="40"/>
      <c r="X1031" s="40"/>
      <c r="Y1031" s="40"/>
      <c r="Z1031" s="40"/>
      <c r="AA1031" s="40"/>
      <c r="AB1031" s="40"/>
      <c r="AC1031" s="40"/>
      <c r="AD1031" s="40"/>
      <c r="AE1031" s="40"/>
      <c r="AR1031" s="225" t="s">
        <v>399</v>
      </c>
      <c r="AT1031" s="225" t="s">
        <v>243</v>
      </c>
      <c r="AU1031" s="225" t="s">
        <v>82</v>
      </c>
      <c r="AY1031" s="19" t="s">
        <v>198</v>
      </c>
      <c r="BE1031" s="226">
        <f>IF(N1031="základní",J1031,0)</f>
        <v>0</v>
      </c>
      <c r="BF1031" s="226">
        <f>IF(N1031="snížená",J1031,0)</f>
        <v>0</v>
      </c>
      <c r="BG1031" s="226">
        <f>IF(N1031="zákl. přenesená",J1031,0)</f>
        <v>0</v>
      </c>
      <c r="BH1031" s="226">
        <f>IF(N1031="sníž. přenesená",J1031,0)</f>
        <v>0</v>
      </c>
      <c r="BI1031" s="226">
        <f>IF(N1031="nulová",J1031,0)</f>
        <v>0</v>
      </c>
      <c r="BJ1031" s="19" t="s">
        <v>80</v>
      </c>
      <c r="BK1031" s="226">
        <f>ROUND(I1031*H1031,2)</f>
        <v>0</v>
      </c>
      <c r="BL1031" s="19" t="s">
        <v>302</v>
      </c>
      <c r="BM1031" s="225" t="s">
        <v>1428</v>
      </c>
    </row>
    <row r="1032" s="2" customFormat="1" ht="33" customHeight="1">
      <c r="A1032" s="40"/>
      <c r="B1032" s="41"/>
      <c r="C1032" s="214" t="s">
        <v>1429</v>
      </c>
      <c r="D1032" s="214" t="s">
        <v>200</v>
      </c>
      <c r="E1032" s="215" t="s">
        <v>1430</v>
      </c>
      <c r="F1032" s="216" t="s">
        <v>1431</v>
      </c>
      <c r="G1032" s="217" t="s">
        <v>237</v>
      </c>
      <c r="H1032" s="218">
        <v>82.260000000000005</v>
      </c>
      <c r="I1032" s="219"/>
      <c r="J1032" s="220">
        <f>ROUND(I1032*H1032,2)</f>
        <v>0</v>
      </c>
      <c r="K1032" s="216" t="s">
        <v>204</v>
      </c>
      <c r="L1032" s="46"/>
      <c r="M1032" s="221" t="s">
        <v>19</v>
      </c>
      <c r="N1032" s="222" t="s">
        <v>44</v>
      </c>
      <c r="O1032" s="86"/>
      <c r="P1032" s="223">
        <f>O1032*H1032</f>
        <v>0</v>
      </c>
      <c r="Q1032" s="223">
        <v>0</v>
      </c>
      <c r="R1032" s="223">
        <f>Q1032*H1032</f>
        <v>0</v>
      </c>
      <c r="S1032" s="223">
        <v>0</v>
      </c>
      <c r="T1032" s="224">
        <f>S1032*H1032</f>
        <v>0</v>
      </c>
      <c r="U1032" s="40"/>
      <c r="V1032" s="40"/>
      <c r="W1032" s="40"/>
      <c r="X1032" s="40"/>
      <c r="Y1032" s="40"/>
      <c r="Z1032" s="40"/>
      <c r="AA1032" s="40"/>
      <c r="AB1032" s="40"/>
      <c r="AC1032" s="40"/>
      <c r="AD1032" s="40"/>
      <c r="AE1032" s="40"/>
      <c r="AR1032" s="225" t="s">
        <v>205</v>
      </c>
      <c r="AT1032" s="225" t="s">
        <v>200</v>
      </c>
      <c r="AU1032" s="225" t="s">
        <v>82</v>
      </c>
      <c r="AY1032" s="19" t="s">
        <v>198</v>
      </c>
      <c r="BE1032" s="226">
        <f>IF(N1032="základní",J1032,0)</f>
        <v>0</v>
      </c>
      <c r="BF1032" s="226">
        <f>IF(N1032="snížená",J1032,0)</f>
        <v>0</v>
      </c>
      <c r="BG1032" s="226">
        <f>IF(N1032="zákl. přenesená",J1032,0)</f>
        <v>0</v>
      </c>
      <c r="BH1032" s="226">
        <f>IF(N1032="sníž. přenesená",J1032,0)</f>
        <v>0</v>
      </c>
      <c r="BI1032" s="226">
        <f>IF(N1032="nulová",J1032,0)</f>
        <v>0</v>
      </c>
      <c r="BJ1032" s="19" t="s">
        <v>80</v>
      </c>
      <c r="BK1032" s="226">
        <f>ROUND(I1032*H1032,2)</f>
        <v>0</v>
      </c>
      <c r="BL1032" s="19" t="s">
        <v>205</v>
      </c>
      <c r="BM1032" s="225" t="s">
        <v>1432</v>
      </c>
    </row>
    <row r="1033" s="2" customFormat="1">
      <c r="A1033" s="40"/>
      <c r="B1033" s="41"/>
      <c r="C1033" s="42"/>
      <c r="D1033" s="227" t="s">
        <v>207</v>
      </c>
      <c r="E1033" s="42"/>
      <c r="F1033" s="228" t="s">
        <v>1433</v>
      </c>
      <c r="G1033" s="42"/>
      <c r="H1033" s="42"/>
      <c r="I1033" s="229"/>
      <c r="J1033" s="42"/>
      <c r="K1033" s="42"/>
      <c r="L1033" s="46"/>
      <c r="M1033" s="230"/>
      <c r="N1033" s="231"/>
      <c r="O1033" s="86"/>
      <c r="P1033" s="86"/>
      <c r="Q1033" s="86"/>
      <c r="R1033" s="86"/>
      <c r="S1033" s="86"/>
      <c r="T1033" s="87"/>
      <c r="U1033" s="40"/>
      <c r="V1033" s="40"/>
      <c r="W1033" s="40"/>
      <c r="X1033" s="40"/>
      <c r="Y1033" s="40"/>
      <c r="Z1033" s="40"/>
      <c r="AA1033" s="40"/>
      <c r="AB1033" s="40"/>
      <c r="AC1033" s="40"/>
      <c r="AD1033" s="40"/>
      <c r="AE1033" s="40"/>
      <c r="AT1033" s="19" t="s">
        <v>207</v>
      </c>
      <c r="AU1033" s="19" t="s">
        <v>82</v>
      </c>
    </row>
    <row r="1034" s="13" customFormat="1">
      <c r="A1034" s="13"/>
      <c r="B1034" s="232"/>
      <c r="C1034" s="233"/>
      <c r="D1034" s="234" t="s">
        <v>218</v>
      </c>
      <c r="E1034" s="235" t="s">
        <v>19</v>
      </c>
      <c r="F1034" s="236" t="s">
        <v>1434</v>
      </c>
      <c r="G1034" s="233"/>
      <c r="H1034" s="237">
        <v>39.600000000000001</v>
      </c>
      <c r="I1034" s="238"/>
      <c r="J1034" s="233"/>
      <c r="K1034" s="233"/>
      <c r="L1034" s="239"/>
      <c r="M1034" s="240"/>
      <c r="N1034" s="241"/>
      <c r="O1034" s="241"/>
      <c r="P1034" s="241"/>
      <c r="Q1034" s="241"/>
      <c r="R1034" s="241"/>
      <c r="S1034" s="241"/>
      <c r="T1034" s="242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  <c r="AT1034" s="243" t="s">
        <v>218</v>
      </c>
      <c r="AU1034" s="243" t="s">
        <v>82</v>
      </c>
      <c r="AV1034" s="13" t="s">
        <v>82</v>
      </c>
      <c r="AW1034" s="13" t="s">
        <v>35</v>
      </c>
      <c r="AX1034" s="13" t="s">
        <v>73</v>
      </c>
      <c r="AY1034" s="243" t="s">
        <v>198</v>
      </c>
    </row>
    <row r="1035" s="13" customFormat="1">
      <c r="A1035" s="13"/>
      <c r="B1035" s="232"/>
      <c r="C1035" s="233"/>
      <c r="D1035" s="234" t="s">
        <v>218</v>
      </c>
      <c r="E1035" s="235" t="s">
        <v>19</v>
      </c>
      <c r="F1035" s="236" t="s">
        <v>1435</v>
      </c>
      <c r="G1035" s="233"/>
      <c r="H1035" s="237">
        <v>8.8000000000000007</v>
      </c>
      <c r="I1035" s="238"/>
      <c r="J1035" s="233"/>
      <c r="K1035" s="233"/>
      <c r="L1035" s="239"/>
      <c r="M1035" s="240"/>
      <c r="N1035" s="241"/>
      <c r="O1035" s="241"/>
      <c r="P1035" s="241"/>
      <c r="Q1035" s="241"/>
      <c r="R1035" s="241"/>
      <c r="S1035" s="241"/>
      <c r="T1035" s="242"/>
      <c r="U1035" s="13"/>
      <c r="V1035" s="13"/>
      <c r="W1035" s="13"/>
      <c r="X1035" s="13"/>
      <c r="Y1035" s="13"/>
      <c r="Z1035" s="13"/>
      <c r="AA1035" s="13"/>
      <c r="AB1035" s="13"/>
      <c r="AC1035" s="13"/>
      <c r="AD1035" s="13"/>
      <c r="AE1035" s="13"/>
      <c r="AT1035" s="243" t="s">
        <v>218</v>
      </c>
      <c r="AU1035" s="243" t="s">
        <v>82</v>
      </c>
      <c r="AV1035" s="13" t="s">
        <v>82</v>
      </c>
      <c r="AW1035" s="13" t="s">
        <v>35</v>
      </c>
      <c r="AX1035" s="13" t="s">
        <v>73</v>
      </c>
      <c r="AY1035" s="243" t="s">
        <v>198</v>
      </c>
    </row>
    <row r="1036" s="13" customFormat="1">
      <c r="A1036" s="13"/>
      <c r="B1036" s="232"/>
      <c r="C1036" s="233"/>
      <c r="D1036" s="234" t="s">
        <v>218</v>
      </c>
      <c r="E1036" s="235" t="s">
        <v>19</v>
      </c>
      <c r="F1036" s="236" t="s">
        <v>1436</v>
      </c>
      <c r="G1036" s="233"/>
      <c r="H1036" s="237">
        <v>16</v>
      </c>
      <c r="I1036" s="238"/>
      <c r="J1036" s="233"/>
      <c r="K1036" s="233"/>
      <c r="L1036" s="239"/>
      <c r="M1036" s="240"/>
      <c r="N1036" s="241"/>
      <c r="O1036" s="241"/>
      <c r="P1036" s="241"/>
      <c r="Q1036" s="241"/>
      <c r="R1036" s="241"/>
      <c r="S1036" s="241"/>
      <c r="T1036" s="242"/>
      <c r="U1036" s="13"/>
      <c r="V1036" s="13"/>
      <c r="W1036" s="13"/>
      <c r="X1036" s="13"/>
      <c r="Y1036" s="13"/>
      <c r="Z1036" s="13"/>
      <c r="AA1036" s="13"/>
      <c r="AB1036" s="13"/>
      <c r="AC1036" s="13"/>
      <c r="AD1036" s="13"/>
      <c r="AE1036" s="13"/>
      <c r="AT1036" s="243" t="s">
        <v>218</v>
      </c>
      <c r="AU1036" s="243" t="s">
        <v>82</v>
      </c>
      <c r="AV1036" s="13" t="s">
        <v>82</v>
      </c>
      <c r="AW1036" s="13" t="s">
        <v>35</v>
      </c>
      <c r="AX1036" s="13" t="s">
        <v>73</v>
      </c>
      <c r="AY1036" s="243" t="s">
        <v>198</v>
      </c>
    </row>
    <row r="1037" s="13" customFormat="1">
      <c r="A1037" s="13"/>
      <c r="B1037" s="232"/>
      <c r="C1037" s="233"/>
      <c r="D1037" s="234" t="s">
        <v>218</v>
      </c>
      <c r="E1037" s="235" t="s">
        <v>19</v>
      </c>
      <c r="F1037" s="236" t="s">
        <v>1437</v>
      </c>
      <c r="G1037" s="233"/>
      <c r="H1037" s="237">
        <v>5.7999999999999998</v>
      </c>
      <c r="I1037" s="238"/>
      <c r="J1037" s="233"/>
      <c r="K1037" s="233"/>
      <c r="L1037" s="239"/>
      <c r="M1037" s="240"/>
      <c r="N1037" s="241"/>
      <c r="O1037" s="241"/>
      <c r="P1037" s="241"/>
      <c r="Q1037" s="241"/>
      <c r="R1037" s="241"/>
      <c r="S1037" s="241"/>
      <c r="T1037" s="242"/>
      <c r="U1037" s="13"/>
      <c r="V1037" s="13"/>
      <c r="W1037" s="13"/>
      <c r="X1037" s="13"/>
      <c r="Y1037" s="13"/>
      <c r="Z1037" s="13"/>
      <c r="AA1037" s="13"/>
      <c r="AB1037" s="13"/>
      <c r="AC1037" s="13"/>
      <c r="AD1037" s="13"/>
      <c r="AE1037" s="13"/>
      <c r="AT1037" s="243" t="s">
        <v>218</v>
      </c>
      <c r="AU1037" s="243" t="s">
        <v>82</v>
      </c>
      <c r="AV1037" s="13" t="s">
        <v>82</v>
      </c>
      <c r="AW1037" s="13" t="s">
        <v>35</v>
      </c>
      <c r="AX1037" s="13" t="s">
        <v>73</v>
      </c>
      <c r="AY1037" s="243" t="s">
        <v>198</v>
      </c>
    </row>
    <row r="1038" s="13" customFormat="1">
      <c r="A1038" s="13"/>
      <c r="B1038" s="232"/>
      <c r="C1038" s="233"/>
      <c r="D1038" s="234" t="s">
        <v>218</v>
      </c>
      <c r="E1038" s="235" t="s">
        <v>19</v>
      </c>
      <c r="F1038" s="236" t="s">
        <v>1438</v>
      </c>
      <c r="G1038" s="233"/>
      <c r="H1038" s="237">
        <v>4.6799999999999997</v>
      </c>
      <c r="I1038" s="238"/>
      <c r="J1038" s="233"/>
      <c r="K1038" s="233"/>
      <c r="L1038" s="239"/>
      <c r="M1038" s="240"/>
      <c r="N1038" s="241"/>
      <c r="O1038" s="241"/>
      <c r="P1038" s="241"/>
      <c r="Q1038" s="241"/>
      <c r="R1038" s="241"/>
      <c r="S1038" s="241"/>
      <c r="T1038" s="242"/>
      <c r="U1038" s="13"/>
      <c r="V1038" s="13"/>
      <c r="W1038" s="13"/>
      <c r="X1038" s="13"/>
      <c r="Y1038" s="13"/>
      <c r="Z1038" s="13"/>
      <c r="AA1038" s="13"/>
      <c r="AB1038" s="13"/>
      <c r="AC1038" s="13"/>
      <c r="AD1038" s="13"/>
      <c r="AE1038" s="13"/>
      <c r="AT1038" s="243" t="s">
        <v>218</v>
      </c>
      <c r="AU1038" s="243" t="s">
        <v>82</v>
      </c>
      <c r="AV1038" s="13" t="s">
        <v>82</v>
      </c>
      <c r="AW1038" s="13" t="s">
        <v>35</v>
      </c>
      <c r="AX1038" s="13" t="s">
        <v>73</v>
      </c>
      <c r="AY1038" s="243" t="s">
        <v>198</v>
      </c>
    </row>
    <row r="1039" s="13" customFormat="1">
      <c r="A1039" s="13"/>
      <c r="B1039" s="232"/>
      <c r="C1039" s="233"/>
      <c r="D1039" s="234" t="s">
        <v>218</v>
      </c>
      <c r="E1039" s="235" t="s">
        <v>19</v>
      </c>
      <c r="F1039" s="236" t="s">
        <v>1439</v>
      </c>
      <c r="G1039" s="233"/>
      <c r="H1039" s="237">
        <v>7.3799999999999999</v>
      </c>
      <c r="I1039" s="238"/>
      <c r="J1039" s="233"/>
      <c r="K1039" s="233"/>
      <c r="L1039" s="239"/>
      <c r="M1039" s="240"/>
      <c r="N1039" s="241"/>
      <c r="O1039" s="241"/>
      <c r="P1039" s="241"/>
      <c r="Q1039" s="241"/>
      <c r="R1039" s="241"/>
      <c r="S1039" s="241"/>
      <c r="T1039" s="242"/>
      <c r="U1039" s="13"/>
      <c r="V1039" s="13"/>
      <c r="W1039" s="13"/>
      <c r="X1039" s="13"/>
      <c r="Y1039" s="13"/>
      <c r="Z1039" s="13"/>
      <c r="AA1039" s="13"/>
      <c r="AB1039" s="13"/>
      <c r="AC1039" s="13"/>
      <c r="AD1039" s="13"/>
      <c r="AE1039" s="13"/>
      <c r="AT1039" s="243" t="s">
        <v>218</v>
      </c>
      <c r="AU1039" s="243" t="s">
        <v>82</v>
      </c>
      <c r="AV1039" s="13" t="s">
        <v>82</v>
      </c>
      <c r="AW1039" s="13" t="s">
        <v>35</v>
      </c>
      <c r="AX1039" s="13" t="s">
        <v>73</v>
      </c>
      <c r="AY1039" s="243" t="s">
        <v>198</v>
      </c>
    </row>
    <row r="1040" s="14" customFormat="1">
      <c r="A1040" s="14"/>
      <c r="B1040" s="244"/>
      <c r="C1040" s="245"/>
      <c r="D1040" s="234" t="s">
        <v>218</v>
      </c>
      <c r="E1040" s="246" t="s">
        <v>19</v>
      </c>
      <c r="F1040" s="247" t="s">
        <v>233</v>
      </c>
      <c r="G1040" s="245"/>
      <c r="H1040" s="248">
        <v>82.260000000000005</v>
      </c>
      <c r="I1040" s="249"/>
      <c r="J1040" s="245"/>
      <c r="K1040" s="245"/>
      <c r="L1040" s="250"/>
      <c r="M1040" s="251"/>
      <c r="N1040" s="252"/>
      <c r="O1040" s="252"/>
      <c r="P1040" s="252"/>
      <c r="Q1040" s="252"/>
      <c r="R1040" s="252"/>
      <c r="S1040" s="252"/>
      <c r="T1040" s="253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T1040" s="254" t="s">
        <v>218</v>
      </c>
      <c r="AU1040" s="254" t="s">
        <v>82</v>
      </c>
      <c r="AV1040" s="14" t="s">
        <v>205</v>
      </c>
      <c r="AW1040" s="14" t="s">
        <v>35</v>
      </c>
      <c r="AX1040" s="14" t="s">
        <v>80</v>
      </c>
      <c r="AY1040" s="254" t="s">
        <v>198</v>
      </c>
    </row>
    <row r="1041" s="2" customFormat="1" ht="16.5" customHeight="1">
      <c r="A1041" s="40"/>
      <c r="B1041" s="41"/>
      <c r="C1041" s="255" t="s">
        <v>1440</v>
      </c>
      <c r="D1041" s="255" t="s">
        <v>243</v>
      </c>
      <c r="E1041" s="256" t="s">
        <v>1441</v>
      </c>
      <c r="F1041" s="257" t="s">
        <v>1442</v>
      </c>
      <c r="G1041" s="258" t="s">
        <v>237</v>
      </c>
      <c r="H1041" s="259">
        <v>48.399999999999999</v>
      </c>
      <c r="I1041" s="260"/>
      <c r="J1041" s="261">
        <f>ROUND(I1041*H1041,2)</f>
        <v>0</v>
      </c>
      <c r="K1041" s="257" t="s">
        <v>204</v>
      </c>
      <c r="L1041" s="262"/>
      <c r="M1041" s="263" t="s">
        <v>19</v>
      </c>
      <c r="N1041" s="264" t="s">
        <v>44</v>
      </c>
      <c r="O1041" s="86"/>
      <c r="P1041" s="223">
        <f>O1041*H1041</f>
        <v>0</v>
      </c>
      <c r="Q1041" s="223">
        <v>0.0015</v>
      </c>
      <c r="R1041" s="223">
        <f>Q1041*H1041</f>
        <v>0.072599999999999998</v>
      </c>
      <c r="S1041" s="223">
        <v>0</v>
      </c>
      <c r="T1041" s="224">
        <f>S1041*H1041</f>
        <v>0</v>
      </c>
      <c r="U1041" s="40"/>
      <c r="V1041" s="40"/>
      <c r="W1041" s="40"/>
      <c r="X1041" s="40"/>
      <c r="Y1041" s="40"/>
      <c r="Z1041" s="40"/>
      <c r="AA1041" s="40"/>
      <c r="AB1041" s="40"/>
      <c r="AC1041" s="40"/>
      <c r="AD1041" s="40"/>
      <c r="AE1041" s="40"/>
      <c r="AR1041" s="225" t="s">
        <v>247</v>
      </c>
      <c r="AT1041" s="225" t="s">
        <v>243</v>
      </c>
      <c r="AU1041" s="225" t="s">
        <v>82</v>
      </c>
      <c r="AY1041" s="19" t="s">
        <v>198</v>
      </c>
      <c r="BE1041" s="226">
        <f>IF(N1041="základní",J1041,0)</f>
        <v>0</v>
      </c>
      <c r="BF1041" s="226">
        <f>IF(N1041="snížená",J1041,0)</f>
        <v>0</v>
      </c>
      <c r="BG1041" s="226">
        <f>IF(N1041="zákl. přenesená",J1041,0)</f>
        <v>0</v>
      </c>
      <c r="BH1041" s="226">
        <f>IF(N1041="sníž. přenesená",J1041,0)</f>
        <v>0</v>
      </c>
      <c r="BI1041" s="226">
        <f>IF(N1041="nulová",J1041,0)</f>
        <v>0</v>
      </c>
      <c r="BJ1041" s="19" t="s">
        <v>80</v>
      </c>
      <c r="BK1041" s="226">
        <f>ROUND(I1041*H1041,2)</f>
        <v>0</v>
      </c>
      <c r="BL1041" s="19" t="s">
        <v>205</v>
      </c>
      <c r="BM1041" s="225" t="s">
        <v>1443</v>
      </c>
    </row>
    <row r="1042" s="13" customFormat="1">
      <c r="A1042" s="13"/>
      <c r="B1042" s="232"/>
      <c r="C1042" s="233"/>
      <c r="D1042" s="234" t="s">
        <v>218</v>
      </c>
      <c r="E1042" s="235" t="s">
        <v>19</v>
      </c>
      <c r="F1042" s="236" t="s">
        <v>1434</v>
      </c>
      <c r="G1042" s="233"/>
      <c r="H1042" s="237">
        <v>39.600000000000001</v>
      </c>
      <c r="I1042" s="238"/>
      <c r="J1042" s="233"/>
      <c r="K1042" s="233"/>
      <c r="L1042" s="239"/>
      <c r="M1042" s="240"/>
      <c r="N1042" s="241"/>
      <c r="O1042" s="241"/>
      <c r="P1042" s="241"/>
      <c r="Q1042" s="241"/>
      <c r="R1042" s="241"/>
      <c r="S1042" s="241"/>
      <c r="T1042" s="242"/>
      <c r="U1042" s="13"/>
      <c r="V1042" s="13"/>
      <c r="W1042" s="13"/>
      <c r="X1042" s="13"/>
      <c r="Y1042" s="13"/>
      <c r="Z1042" s="13"/>
      <c r="AA1042" s="13"/>
      <c r="AB1042" s="13"/>
      <c r="AC1042" s="13"/>
      <c r="AD1042" s="13"/>
      <c r="AE1042" s="13"/>
      <c r="AT1042" s="243" t="s">
        <v>218</v>
      </c>
      <c r="AU1042" s="243" t="s">
        <v>82</v>
      </c>
      <c r="AV1042" s="13" t="s">
        <v>82</v>
      </c>
      <c r="AW1042" s="13" t="s">
        <v>35</v>
      </c>
      <c r="AX1042" s="13" t="s">
        <v>73</v>
      </c>
      <c r="AY1042" s="243" t="s">
        <v>198</v>
      </c>
    </row>
    <row r="1043" s="13" customFormat="1">
      <c r="A1043" s="13"/>
      <c r="B1043" s="232"/>
      <c r="C1043" s="233"/>
      <c r="D1043" s="234" t="s">
        <v>218</v>
      </c>
      <c r="E1043" s="235" t="s">
        <v>19</v>
      </c>
      <c r="F1043" s="236" t="s">
        <v>1435</v>
      </c>
      <c r="G1043" s="233"/>
      <c r="H1043" s="237">
        <v>8.8000000000000007</v>
      </c>
      <c r="I1043" s="238"/>
      <c r="J1043" s="233"/>
      <c r="K1043" s="233"/>
      <c r="L1043" s="239"/>
      <c r="M1043" s="240"/>
      <c r="N1043" s="241"/>
      <c r="O1043" s="241"/>
      <c r="P1043" s="241"/>
      <c r="Q1043" s="241"/>
      <c r="R1043" s="241"/>
      <c r="S1043" s="241"/>
      <c r="T1043" s="242"/>
      <c r="U1043" s="13"/>
      <c r="V1043" s="13"/>
      <c r="W1043" s="13"/>
      <c r="X1043" s="13"/>
      <c r="Y1043" s="13"/>
      <c r="Z1043" s="13"/>
      <c r="AA1043" s="13"/>
      <c r="AB1043" s="13"/>
      <c r="AC1043" s="13"/>
      <c r="AD1043" s="13"/>
      <c r="AE1043" s="13"/>
      <c r="AT1043" s="243" t="s">
        <v>218</v>
      </c>
      <c r="AU1043" s="243" t="s">
        <v>82</v>
      </c>
      <c r="AV1043" s="13" t="s">
        <v>82</v>
      </c>
      <c r="AW1043" s="13" t="s">
        <v>35</v>
      </c>
      <c r="AX1043" s="13" t="s">
        <v>73</v>
      </c>
      <c r="AY1043" s="243" t="s">
        <v>198</v>
      </c>
    </row>
    <row r="1044" s="14" customFormat="1">
      <c r="A1044" s="14"/>
      <c r="B1044" s="244"/>
      <c r="C1044" s="245"/>
      <c r="D1044" s="234" t="s">
        <v>218</v>
      </c>
      <c r="E1044" s="246" t="s">
        <v>19</v>
      </c>
      <c r="F1044" s="247" t="s">
        <v>233</v>
      </c>
      <c r="G1044" s="245"/>
      <c r="H1044" s="248">
        <v>48.399999999999999</v>
      </c>
      <c r="I1044" s="249"/>
      <c r="J1044" s="245"/>
      <c r="K1044" s="245"/>
      <c r="L1044" s="250"/>
      <c r="M1044" s="251"/>
      <c r="N1044" s="252"/>
      <c r="O1044" s="252"/>
      <c r="P1044" s="252"/>
      <c r="Q1044" s="252"/>
      <c r="R1044" s="252"/>
      <c r="S1044" s="252"/>
      <c r="T1044" s="253"/>
      <c r="U1044" s="14"/>
      <c r="V1044" s="14"/>
      <c r="W1044" s="14"/>
      <c r="X1044" s="14"/>
      <c r="Y1044" s="14"/>
      <c r="Z1044" s="14"/>
      <c r="AA1044" s="14"/>
      <c r="AB1044" s="14"/>
      <c r="AC1044" s="14"/>
      <c r="AD1044" s="14"/>
      <c r="AE1044" s="14"/>
      <c r="AT1044" s="254" t="s">
        <v>218</v>
      </c>
      <c r="AU1044" s="254" t="s">
        <v>82</v>
      </c>
      <c r="AV1044" s="14" t="s">
        <v>205</v>
      </c>
      <c r="AW1044" s="14" t="s">
        <v>35</v>
      </c>
      <c r="AX1044" s="14" t="s">
        <v>80</v>
      </c>
      <c r="AY1044" s="254" t="s">
        <v>198</v>
      </c>
    </row>
    <row r="1045" s="2" customFormat="1" ht="21.75" customHeight="1">
      <c r="A1045" s="40"/>
      <c r="B1045" s="41"/>
      <c r="C1045" s="255" t="s">
        <v>1444</v>
      </c>
      <c r="D1045" s="255" t="s">
        <v>243</v>
      </c>
      <c r="E1045" s="256" t="s">
        <v>1445</v>
      </c>
      <c r="F1045" s="257" t="s">
        <v>1446</v>
      </c>
      <c r="G1045" s="258" t="s">
        <v>237</v>
      </c>
      <c r="H1045" s="259">
        <v>16</v>
      </c>
      <c r="I1045" s="260"/>
      <c r="J1045" s="261">
        <f>ROUND(I1045*H1045,2)</f>
        <v>0</v>
      </c>
      <c r="K1045" s="257" t="s">
        <v>19</v>
      </c>
      <c r="L1045" s="262"/>
      <c r="M1045" s="263" t="s">
        <v>19</v>
      </c>
      <c r="N1045" s="264" t="s">
        <v>44</v>
      </c>
      <c r="O1045" s="86"/>
      <c r="P1045" s="223">
        <f>O1045*H1045</f>
        <v>0</v>
      </c>
      <c r="Q1045" s="223">
        <v>0.0030000000000000001</v>
      </c>
      <c r="R1045" s="223">
        <f>Q1045*H1045</f>
        <v>0.048000000000000001</v>
      </c>
      <c r="S1045" s="223">
        <v>0</v>
      </c>
      <c r="T1045" s="224">
        <f>S1045*H1045</f>
        <v>0</v>
      </c>
      <c r="U1045" s="40"/>
      <c r="V1045" s="40"/>
      <c r="W1045" s="40"/>
      <c r="X1045" s="40"/>
      <c r="Y1045" s="40"/>
      <c r="Z1045" s="40"/>
      <c r="AA1045" s="40"/>
      <c r="AB1045" s="40"/>
      <c r="AC1045" s="40"/>
      <c r="AD1045" s="40"/>
      <c r="AE1045" s="40"/>
      <c r="AR1045" s="225" t="s">
        <v>247</v>
      </c>
      <c r="AT1045" s="225" t="s">
        <v>243</v>
      </c>
      <c r="AU1045" s="225" t="s">
        <v>82</v>
      </c>
      <c r="AY1045" s="19" t="s">
        <v>198</v>
      </c>
      <c r="BE1045" s="226">
        <f>IF(N1045="základní",J1045,0)</f>
        <v>0</v>
      </c>
      <c r="BF1045" s="226">
        <f>IF(N1045="snížená",J1045,0)</f>
        <v>0</v>
      </c>
      <c r="BG1045" s="226">
        <f>IF(N1045="zákl. přenesená",J1045,0)</f>
        <v>0</v>
      </c>
      <c r="BH1045" s="226">
        <f>IF(N1045="sníž. přenesená",J1045,0)</f>
        <v>0</v>
      </c>
      <c r="BI1045" s="226">
        <f>IF(N1045="nulová",J1045,0)</f>
        <v>0</v>
      </c>
      <c r="BJ1045" s="19" t="s">
        <v>80</v>
      </c>
      <c r="BK1045" s="226">
        <f>ROUND(I1045*H1045,2)</f>
        <v>0</v>
      </c>
      <c r="BL1045" s="19" t="s">
        <v>205</v>
      </c>
      <c r="BM1045" s="225" t="s">
        <v>1447</v>
      </c>
    </row>
    <row r="1046" s="13" customFormat="1">
      <c r="A1046" s="13"/>
      <c r="B1046" s="232"/>
      <c r="C1046" s="233"/>
      <c r="D1046" s="234" t="s">
        <v>218</v>
      </c>
      <c r="E1046" s="235" t="s">
        <v>19</v>
      </c>
      <c r="F1046" s="236" t="s">
        <v>1436</v>
      </c>
      <c r="G1046" s="233"/>
      <c r="H1046" s="237">
        <v>16</v>
      </c>
      <c r="I1046" s="238"/>
      <c r="J1046" s="233"/>
      <c r="K1046" s="233"/>
      <c r="L1046" s="239"/>
      <c r="M1046" s="240"/>
      <c r="N1046" s="241"/>
      <c r="O1046" s="241"/>
      <c r="P1046" s="241"/>
      <c r="Q1046" s="241"/>
      <c r="R1046" s="241"/>
      <c r="S1046" s="241"/>
      <c r="T1046" s="242"/>
      <c r="U1046" s="13"/>
      <c r="V1046" s="13"/>
      <c r="W1046" s="13"/>
      <c r="X1046" s="13"/>
      <c r="Y1046" s="13"/>
      <c r="Z1046" s="13"/>
      <c r="AA1046" s="13"/>
      <c r="AB1046" s="13"/>
      <c r="AC1046" s="13"/>
      <c r="AD1046" s="13"/>
      <c r="AE1046" s="13"/>
      <c r="AT1046" s="243" t="s">
        <v>218</v>
      </c>
      <c r="AU1046" s="243" t="s">
        <v>82</v>
      </c>
      <c r="AV1046" s="13" t="s">
        <v>82</v>
      </c>
      <c r="AW1046" s="13" t="s">
        <v>35</v>
      </c>
      <c r="AX1046" s="13" t="s">
        <v>80</v>
      </c>
      <c r="AY1046" s="243" t="s">
        <v>198</v>
      </c>
    </row>
    <row r="1047" s="2" customFormat="1" ht="21.75" customHeight="1">
      <c r="A1047" s="40"/>
      <c r="B1047" s="41"/>
      <c r="C1047" s="255" t="s">
        <v>1448</v>
      </c>
      <c r="D1047" s="255" t="s">
        <v>243</v>
      </c>
      <c r="E1047" s="256" t="s">
        <v>1449</v>
      </c>
      <c r="F1047" s="257" t="s">
        <v>1450</v>
      </c>
      <c r="G1047" s="258" t="s">
        <v>237</v>
      </c>
      <c r="H1047" s="259">
        <v>5.7999999999999998</v>
      </c>
      <c r="I1047" s="260"/>
      <c r="J1047" s="261">
        <f>ROUND(I1047*H1047,2)</f>
        <v>0</v>
      </c>
      <c r="K1047" s="257" t="s">
        <v>19</v>
      </c>
      <c r="L1047" s="262"/>
      <c r="M1047" s="263" t="s">
        <v>19</v>
      </c>
      <c r="N1047" s="264" t="s">
        <v>44</v>
      </c>
      <c r="O1047" s="86"/>
      <c r="P1047" s="223">
        <f>O1047*H1047</f>
        <v>0</v>
      </c>
      <c r="Q1047" s="223">
        <v>0.0015</v>
      </c>
      <c r="R1047" s="223">
        <f>Q1047*H1047</f>
        <v>0.0086999999999999994</v>
      </c>
      <c r="S1047" s="223">
        <v>0</v>
      </c>
      <c r="T1047" s="224">
        <f>S1047*H1047</f>
        <v>0</v>
      </c>
      <c r="U1047" s="40"/>
      <c r="V1047" s="40"/>
      <c r="W1047" s="40"/>
      <c r="X1047" s="40"/>
      <c r="Y1047" s="40"/>
      <c r="Z1047" s="40"/>
      <c r="AA1047" s="40"/>
      <c r="AB1047" s="40"/>
      <c r="AC1047" s="40"/>
      <c r="AD1047" s="40"/>
      <c r="AE1047" s="40"/>
      <c r="AR1047" s="225" t="s">
        <v>247</v>
      </c>
      <c r="AT1047" s="225" t="s">
        <v>243</v>
      </c>
      <c r="AU1047" s="225" t="s">
        <v>82</v>
      </c>
      <c r="AY1047" s="19" t="s">
        <v>198</v>
      </c>
      <c r="BE1047" s="226">
        <f>IF(N1047="základní",J1047,0)</f>
        <v>0</v>
      </c>
      <c r="BF1047" s="226">
        <f>IF(N1047="snížená",J1047,0)</f>
        <v>0</v>
      </c>
      <c r="BG1047" s="226">
        <f>IF(N1047="zákl. přenesená",J1047,0)</f>
        <v>0</v>
      </c>
      <c r="BH1047" s="226">
        <f>IF(N1047="sníž. přenesená",J1047,0)</f>
        <v>0</v>
      </c>
      <c r="BI1047" s="226">
        <f>IF(N1047="nulová",J1047,0)</f>
        <v>0</v>
      </c>
      <c r="BJ1047" s="19" t="s">
        <v>80</v>
      </c>
      <c r="BK1047" s="226">
        <f>ROUND(I1047*H1047,2)</f>
        <v>0</v>
      </c>
      <c r="BL1047" s="19" t="s">
        <v>205</v>
      </c>
      <c r="BM1047" s="225" t="s">
        <v>1451</v>
      </c>
    </row>
    <row r="1048" s="13" customFormat="1">
      <c r="A1048" s="13"/>
      <c r="B1048" s="232"/>
      <c r="C1048" s="233"/>
      <c r="D1048" s="234" t="s">
        <v>218</v>
      </c>
      <c r="E1048" s="235" t="s">
        <v>19</v>
      </c>
      <c r="F1048" s="236" t="s">
        <v>1437</v>
      </c>
      <c r="G1048" s="233"/>
      <c r="H1048" s="237">
        <v>5.7999999999999998</v>
      </c>
      <c r="I1048" s="238"/>
      <c r="J1048" s="233"/>
      <c r="K1048" s="233"/>
      <c r="L1048" s="239"/>
      <c r="M1048" s="240"/>
      <c r="N1048" s="241"/>
      <c r="O1048" s="241"/>
      <c r="P1048" s="241"/>
      <c r="Q1048" s="241"/>
      <c r="R1048" s="241"/>
      <c r="S1048" s="241"/>
      <c r="T1048" s="242"/>
      <c r="U1048" s="13"/>
      <c r="V1048" s="13"/>
      <c r="W1048" s="13"/>
      <c r="X1048" s="13"/>
      <c r="Y1048" s="13"/>
      <c r="Z1048" s="13"/>
      <c r="AA1048" s="13"/>
      <c r="AB1048" s="13"/>
      <c r="AC1048" s="13"/>
      <c r="AD1048" s="13"/>
      <c r="AE1048" s="13"/>
      <c r="AT1048" s="243" t="s">
        <v>218</v>
      </c>
      <c r="AU1048" s="243" t="s">
        <v>82</v>
      </c>
      <c r="AV1048" s="13" t="s">
        <v>82</v>
      </c>
      <c r="AW1048" s="13" t="s">
        <v>35</v>
      </c>
      <c r="AX1048" s="13" t="s">
        <v>80</v>
      </c>
      <c r="AY1048" s="243" t="s">
        <v>198</v>
      </c>
    </row>
    <row r="1049" s="2" customFormat="1" ht="21.75" customHeight="1">
      <c r="A1049" s="40"/>
      <c r="B1049" s="41"/>
      <c r="C1049" s="255" t="s">
        <v>1452</v>
      </c>
      <c r="D1049" s="255" t="s">
        <v>243</v>
      </c>
      <c r="E1049" s="256" t="s">
        <v>1453</v>
      </c>
      <c r="F1049" s="257" t="s">
        <v>1454</v>
      </c>
      <c r="G1049" s="258" t="s">
        <v>237</v>
      </c>
      <c r="H1049" s="259">
        <v>12.060000000000001</v>
      </c>
      <c r="I1049" s="260"/>
      <c r="J1049" s="261">
        <f>ROUND(I1049*H1049,2)</f>
        <v>0</v>
      </c>
      <c r="K1049" s="257" t="s">
        <v>19</v>
      </c>
      <c r="L1049" s="262"/>
      <c r="M1049" s="263" t="s">
        <v>19</v>
      </c>
      <c r="N1049" s="264" t="s">
        <v>44</v>
      </c>
      <c r="O1049" s="86"/>
      <c r="P1049" s="223">
        <f>O1049*H1049</f>
        <v>0</v>
      </c>
      <c r="Q1049" s="223">
        <v>0.0030000000000000001</v>
      </c>
      <c r="R1049" s="223">
        <f>Q1049*H1049</f>
        <v>0.036180000000000004</v>
      </c>
      <c r="S1049" s="223">
        <v>0</v>
      </c>
      <c r="T1049" s="224">
        <f>S1049*H1049</f>
        <v>0</v>
      </c>
      <c r="U1049" s="40"/>
      <c r="V1049" s="40"/>
      <c r="W1049" s="40"/>
      <c r="X1049" s="40"/>
      <c r="Y1049" s="40"/>
      <c r="Z1049" s="40"/>
      <c r="AA1049" s="40"/>
      <c r="AB1049" s="40"/>
      <c r="AC1049" s="40"/>
      <c r="AD1049" s="40"/>
      <c r="AE1049" s="40"/>
      <c r="AR1049" s="225" t="s">
        <v>247</v>
      </c>
      <c r="AT1049" s="225" t="s">
        <v>243</v>
      </c>
      <c r="AU1049" s="225" t="s">
        <v>82</v>
      </c>
      <c r="AY1049" s="19" t="s">
        <v>198</v>
      </c>
      <c r="BE1049" s="226">
        <f>IF(N1049="základní",J1049,0)</f>
        <v>0</v>
      </c>
      <c r="BF1049" s="226">
        <f>IF(N1049="snížená",J1049,0)</f>
        <v>0</v>
      </c>
      <c r="BG1049" s="226">
        <f>IF(N1049="zákl. přenesená",J1049,0)</f>
        <v>0</v>
      </c>
      <c r="BH1049" s="226">
        <f>IF(N1049="sníž. přenesená",J1049,0)</f>
        <v>0</v>
      </c>
      <c r="BI1049" s="226">
        <f>IF(N1049="nulová",J1049,0)</f>
        <v>0</v>
      </c>
      <c r="BJ1049" s="19" t="s">
        <v>80</v>
      </c>
      <c r="BK1049" s="226">
        <f>ROUND(I1049*H1049,2)</f>
        <v>0</v>
      </c>
      <c r="BL1049" s="19" t="s">
        <v>205</v>
      </c>
      <c r="BM1049" s="225" t="s">
        <v>1455</v>
      </c>
    </row>
    <row r="1050" s="13" customFormat="1">
      <c r="A1050" s="13"/>
      <c r="B1050" s="232"/>
      <c r="C1050" s="233"/>
      <c r="D1050" s="234" t="s">
        <v>218</v>
      </c>
      <c r="E1050" s="235" t="s">
        <v>19</v>
      </c>
      <c r="F1050" s="236" t="s">
        <v>1438</v>
      </c>
      <c r="G1050" s="233"/>
      <c r="H1050" s="237">
        <v>4.6799999999999997</v>
      </c>
      <c r="I1050" s="238"/>
      <c r="J1050" s="233"/>
      <c r="K1050" s="233"/>
      <c r="L1050" s="239"/>
      <c r="M1050" s="240"/>
      <c r="N1050" s="241"/>
      <c r="O1050" s="241"/>
      <c r="P1050" s="241"/>
      <c r="Q1050" s="241"/>
      <c r="R1050" s="241"/>
      <c r="S1050" s="241"/>
      <c r="T1050" s="242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13"/>
      <c r="AT1050" s="243" t="s">
        <v>218</v>
      </c>
      <c r="AU1050" s="243" t="s">
        <v>82</v>
      </c>
      <c r="AV1050" s="13" t="s">
        <v>82</v>
      </c>
      <c r="AW1050" s="13" t="s">
        <v>35</v>
      </c>
      <c r="AX1050" s="13" t="s">
        <v>73</v>
      </c>
      <c r="AY1050" s="243" t="s">
        <v>198</v>
      </c>
    </row>
    <row r="1051" s="13" customFormat="1">
      <c r="A1051" s="13"/>
      <c r="B1051" s="232"/>
      <c r="C1051" s="233"/>
      <c r="D1051" s="234" t="s">
        <v>218</v>
      </c>
      <c r="E1051" s="235" t="s">
        <v>19</v>
      </c>
      <c r="F1051" s="236" t="s">
        <v>1439</v>
      </c>
      <c r="G1051" s="233"/>
      <c r="H1051" s="237">
        <v>7.3799999999999999</v>
      </c>
      <c r="I1051" s="238"/>
      <c r="J1051" s="233"/>
      <c r="K1051" s="233"/>
      <c r="L1051" s="239"/>
      <c r="M1051" s="240"/>
      <c r="N1051" s="241"/>
      <c r="O1051" s="241"/>
      <c r="P1051" s="241"/>
      <c r="Q1051" s="241"/>
      <c r="R1051" s="241"/>
      <c r="S1051" s="241"/>
      <c r="T1051" s="242"/>
      <c r="U1051" s="13"/>
      <c r="V1051" s="13"/>
      <c r="W1051" s="13"/>
      <c r="X1051" s="13"/>
      <c r="Y1051" s="13"/>
      <c r="Z1051" s="13"/>
      <c r="AA1051" s="13"/>
      <c r="AB1051" s="13"/>
      <c r="AC1051" s="13"/>
      <c r="AD1051" s="13"/>
      <c r="AE1051" s="13"/>
      <c r="AT1051" s="243" t="s">
        <v>218</v>
      </c>
      <c r="AU1051" s="243" t="s">
        <v>82</v>
      </c>
      <c r="AV1051" s="13" t="s">
        <v>82</v>
      </c>
      <c r="AW1051" s="13" t="s">
        <v>35</v>
      </c>
      <c r="AX1051" s="13" t="s">
        <v>73</v>
      </c>
      <c r="AY1051" s="243" t="s">
        <v>198</v>
      </c>
    </row>
    <row r="1052" s="14" customFormat="1">
      <c r="A1052" s="14"/>
      <c r="B1052" s="244"/>
      <c r="C1052" s="245"/>
      <c r="D1052" s="234" t="s">
        <v>218</v>
      </c>
      <c r="E1052" s="246" t="s">
        <v>19</v>
      </c>
      <c r="F1052" s="247" t="s">
        <v>233</v>
      </c>
      <c r="G1052" s="245"/>
      <c r="H1052" s="248">
        <v>12.060000000000001</v>
      </c>
      <c r="I1052" s="249"/>
      <c r="J1052" s="245"/>
      <c r="K1052" s="245"/>
      <c r="L1052" s="250"/>
      <c r="M1052" s="251"/>
      <c r="N1052" s="252"/>
      <c r="O1052" s="252"/>
      <c r="P1052" s="252"/>
      <c r="Q1052" s="252"/>
      <c r="R1052" s="252"/>
      <c r="S1052" s="252"/>
      <c r="T1052" s="253"/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T1052" s="254" t="s">
        <v>218</v>
      </c>
      <c r="AU1052" s="254" t="s">
        <v>82</v>
      </c>
      <c r="AV1052" s="14" t="s">
        <v>205</v>
      </c>
      <c r="AW1052" s="14" t="s">
        <v>35</v>
      </c>
      <c r="AX1052" s="14" t="s">
        <v>80</v>
      </c>
      <c r="AY1052" s="254" t="s">
        <v>198</v>
      </c>
    </row>
    <row r="1053" s="2" customFormat="1" ht="16.5" customHeight="1">
      <c r="A1053" s="40"/>
      <c r="B1053" s="41"/>
      <c r="C1053" s="255" t="s">
        <v>1456</v>
      </c>
      <c r="D1053" s="255" t="s">
        <v>243</v>
      </c>
      <c r="E1053" s="256" t="s">
        <v>1457</v>
      </c>
      <c r="F1053" s="257" t="s">
        <v>1458</v>
      </c>
      <c r="G1053" s="258" t="s">
        <v>1459</v>
      </c>
      <c r="H1053" s="259">
        <v>20</v>
      </c>
      <c r="I1053" s="260"/>
      <c r="J1053" s="261">
        <f>ROUND(I1053*H1053,2)</f>
        <v>0</v>
      </c>
      <c r="K1053" s="257" t="s">
        <v>204</v>
      </c>
      <c r="L1053" s="262"/>
      <c r="M1053" s="263" t="s">
        <v>19</v>
      </c>
      <c r="N1053" s="264" t="s">
        <v>44</v>
      </c>
      <c r="O1053" s="86"/>
      <c r="P1053" s="223">
        <f>O1053*H1053</f>
        <v>0</v>
      </c>
      <c r="Q1053" s="223">
        <v>0.00020000000000000001</v>
      </c>
      <c r="R1053" s="223">
        <f>Q1053*H1053</f>
        <v>0.0040000000000000001</v>
      </c>
      <c r="S1053" s="223">
        <v>0</v>
      </c>
      <c r="T1053" s="224">
        <f>S1053*H1053</f>
        <v>0</v>
      </c>
      <c r="U1053" s="40"/>
      <c r="V1053" s="40"/>
      <c r="W1053" s="40"/>
      <c r="X1053" s="40"/>
      <c r="Y1053" s="40"/>
      <c r="Z1053" s="40"/>
      <c r="AA1053" s="40"/>
      <c r="AB1053" s="40"/>
      <c r="AC1053" s="40"/>
      <c r="AD1053" s="40"/>
      <c r="AE1053" s="40"/>
      <c r="AR1053" s="225" t="s">
        <v>247</v>
      </c>
      <c r="AT1053" s="225" t="s">
        <v>243</v>
      </c>
      <c r="AU1053" s="225" t="s">
        <v>82</v>
      </c>
      <c r="AY1053" s="19" t="s">
        <v>198</v>
      </c>
      <c r="BE1053" s="226">
        <f>IF(N1053="základní",J1053,0)</f>
        <v>0</v>
      </c>
      <c r="BF1053" s="226">
        <f>IF(N1053="snížená",J1053,0)</f>
        <v>0</v>
      </c>
      <c r="BG1053" s="226">
        <f>IF(N1053="zákl. přenesená",J1053,0)</f>
        <v>0</v>
      </c>
      <c r="BH1053" s="226">
        <f>IF(N1053="sníž. přenesená",J1053,0)</f>
        <v>0</v>
      </c>
      <c r="BI1053" s="226">
        <f>IF(N1053="nulová",J1053,0)</f>
        <v>0</v>
      </c>
      <c r="BJ1053" s="19" t="s">
        <v>80</v>
      </c>
      <c r="BK1053" s="226">
        <f>ROUND(I1053*H1053,2)</f>
        <v>0</v>
      </c>
      <c r="BL1053" s="19" t="s">
        <v>205</v>
      </c>
      <c r="BM1053" s="225" t="s">
        <v>1460</v>
      </c>
    </row>
    <row r="1054" s="13" customFormat="1">
      <c r="A1054" s="13"/>
      <c r="B1054" s="232"/>
      <c r="C1054" s="233"/>
      <c r="D1054" s="234" t="s">
        <v>218</v>
      </c>
      <c r="E1054" s="235" t="s">
        <v>19</v>
      </c>
      <c r="F1054" s="236" t="s">
        <v>1461</v>
      </c>
      <c r="G1054" s="233"/>
      <c r="H1054" s="237">
        <v>6</v>
      </c>
      <c r="I1054" s="238"/>
      <c r="J1054" s="233"/>
      <c r="K1054" s="233"/>
      <c r="L1054" s="239"/>
      <c r="M1054" s="240"/>
      <c r="N1054" s="241"/>
      <c r="O1054" s="241"/>
      <c r="P1054" s="241"/>
      <c r="Q1054" s="241"/>
      <c r="R1054" s="241"/>
      <c r="S1054" s="241"/>
      <c r="T1054" s="242"/>
      <c r="U1054" s="13"/>
      <c r="V1054" s="13"/>
      <c r="W1054" s="13"/>
      <c r="X1054" s="13"/>
      <c r="Y1054" s="13"/>
      <c r="Z1054" s="13"/>
      <c r="AA1054" s="13"/>
      <c r="AB1054" s="13"/>
      <c r="AC1054" s="13"/>
      <c r="AD1054" s="13"/>
      <c r="AE1054" s="13"/>
      <c r="AT1054" s="243" t="s">
        <v>218</v>
      </c>
      <c r="AU1054" s="243" t="s">
        <v>82</v>
      </c>
      <c r="AV1054" s="13" t="s">
        <v>82</v>
      </c>
      <c r="AW1054" s="13" t="s">
        <v>35</v>
      </c>
      <c r="AX1054" s="13" t="s">
        <v>73</v>
      </c>
      <c r="AY1054" s="243" t="s">
        <v>198</v>
      </c>
    </row>
    <row r="1055" s="13" customFormat="1">
      <c r="A1055" s="13"/>
      <c r="B1055" s="232"/>
      <c r="C1055" s="233"/>
      <c r="D1055" s="234" t="s">
        <v>218</v>
      </c>
      <c r="E1055" s="235" t="s">
        <v>19</v>
      </c>
      <c r="F1055" s="236" t="s">
        <v>1462</v>
      </c>
      <c r="G1055" s="233"/>
      <c r="H1055" s="237">
        <v>4</v>
      </c>
      <c r="I1055" s="238"/>
      <c r="J1055" s="233"/>
      <c r="K1055" s="233"/>
      <c r="L1055" s="239"/>
      <c r="M1055" s="240"/>
      <c r="N1055" s="241"/>
      <c r="O1055" s="241"/>
      <c r="P1055" s="241"/>
      <c r="Q1055" s="241"/>
      <c r="R1055" s="241"/>
      <c r="S1055" s="241"/>
      <c r="T1055" s="242"/>
      <c r="U1055" s="13"/>
      <c r="V1055" s="13"/>
      <c r="W1055" s="13"/>
      <c r="X1055" s="13"/>
      <c r="Y1055" s="13"/>
      <c r="Z1055" s="13"/>
      <c r="AA1055" s="13"/>
      <c r="AB1055" s="13"/>
      <c r="AC1055" s="13"/>
      <c r="AD1055" s="13"/>
      <c r="AE1055" s="13"/>
      <c r="AT1055" s="243" t="s">
        <v>218</v>
      </c>
      <c r="AU1055" s="243" t="s">
        <v>82</v>
      </c>
      <c r="AV1055" s="13" t="s">
        <v>82</v>
      </c>
      <c r="AW1055" s="13" t="s">
        <v>35</v>
      </c>
      <c r="AX1055" s="13" t="s">
        <v>73</v>
      </c>
      <c r="AY1055" s="243" t="s">
        <v>198</v>
      </c>
    </row>
    <row r="1056" s="13" customFormat="1">
      <c r="A1056" s="13"/>
      <c r="B1056" s="232"/>
      <c r="C1056" s="233"/>
      <c r="D1056" s="234" t="s">
        <v>218</v>
      </c>
      <c r="E1056" s="235" t="s">
        <v>19</v>
      </c>
      <c r="F1056" s="236" t="s">
        <v>1463</v>
      </c>
      <c r="G1056" s="233"/>
      <c r="H1056" s="237">
        <v>4</v>
      </c>
      <c r="I1056" s="238"/>
      <c r="J1056" s="233"/>
      <c r="K1056" s="233"/>
      <c r="L1056" s="239"/>
      <c r="M1056" s="240"/>
      <c r="N1056" s="241"/>
      <c r="O1056" s="241"/>
      <c r="P1056" s="241"/>
      <c r="Q1056" s="241"/>
      <c r="R1056" s="241"/>
      <c r="S1056" s="241"/>
      <c r="T1056" s="242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  <c r="AT1056" s="243" t="s">
        <v>218</v>
      </c>
      <c r="AU1056" s="243" t="s">
        <v>82</v>
      </c>
      <c r="AV1056" s="13" t="s">
        <v>82</v>
      </c>
      <c r="AW1056" s="13" t="s">
        <v>35</v>
      </c>
      <c r="AX1056" s="13" t="s">
        <v>73</v>
      </c>
      <c r="AY1056" s="243" t="s">
        <v>198</v>
      </c>
    </row>
    <row r="1057" s="13" customFormat="1">
      <c r="A1057" s="13"/>
      <c r="B1057" s="232"/>
      <c r="C1057" s="233"/>
      <c r="D1057" s="234" t="s">
        <v>218</v>
      </c>
      <c r="E1057" s="235" t="s">
        <v>19</v>
      </c>
      <c r="F1057" s="236" t="s">
        <v>1464</v>
      </c>
      <c r="G1057" s="233"/>
      <c r="H1057" s="237">
        <v>1</v>
      </c>
      <c r="I1057" s="238"/>
      <c r="J1057" s="233"/>
      <c r="K1057" s="233"/>
      <c r="L1057" s="239"/>
      <c r="M1057" s="240"/>
      <c r="N1057" s="241"/>
      <c r="O1057" s="241"/>
      <c r="P1057" s="241"/>
      <c r="Q1057" s="241"/>
      <c r="R1057" s="241"/>
      <c r="S1057" s="241"/>
      <c r="T1057" s="242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  <c r="AT1057" s="243" t="s">
        <v>218</v>
      </c>
      <c r="AU1057" s="243" t="s">
        <v>82</v>
      </c>
      <c r="AV1057" s="13" t="s">
        <v>82</v>
      </c>
      <c r="AW1057" s="13" t="s">
        <v>35</v>
      </c>
      <c r="AX1057" s="13" t="s">
        <v>73</v>
      </c>
      <c r="AY1057" s="243" t="s">
        <v>198</v>
      </c>
    </row>
    <row r="1058" s="13" customFormat="1">
      <c r="A1058" s="13"/>
      <c r="B1058" s="232"/>
      <c r="C1058" s="233"/>
      <c r="D1058" s="234" t="s">
        <v>218</v>
      </c>
      <c r="E1058" s="235" t="s">
        <v>19</v>
      </c>
      <c r="F1058" s="236" t="s">
        <v>1465</v>
      </c>
      <c r="G1058" s="233"/>
      <c r="H1058" s="237">
        <v>2</v>
      </c>
      <c r="I1058" s="238"/>
      <c r="J1058" s="233"/>
      <c r="K1058" s="233"/>
      <c r="L1058" s="239"/>
      <c r="M1058" s="240"/>
      <c r="N1058" s="241"/>
      <c r="O1058" s="241"/>
      <c r="P1058" s="241"/>
      <c r="Q1058" s="241"/>
      <c r="R1058" s="241"/>
      <c r="S1058" s="241"/>
      <c r="T1058" s="242"/>
      <c r="U1058" s="13"/>
      <c r="V1058" s="13"/>
      <c r="W1058" s="13"/>
      <c r="X1058" s="13"/>
      <c r="Y1058" s="13"/>
      <c r="Z1058" s="13"/>
      <c r="AA1058" s="13"/>
      <c r="AB1058" s="13"/>
      <c r="AC1058" s="13"/>
      <c r="AD1058" s="13"/>
      <c r="AE1058" s="13"/>
      <c r="AT1058" s="243" t="s">
        <v>218</v>
      </c>
      <c r="AU1058" s="243" t="s">
        <v>82</v>
      </c>
      <c r="AV1058" s="13" t="s">
        <v>82</v>
      </c>
      <c r="AW1058" s="13" t="s">
        <v>35</v>
      </c>
      <c r="AX1058" s="13" t="s">
        <v>73</v>
      </c>
      <c r="AY1058" s="243" t="s">
        <v>198</v>
      </c>
    </row>
    <row r="1059" s="13" customFormat="1">
      <c r="A1059" s="13"/>
      <c r="B1059" s="232"/>
      <c r="C1059" s="233"/>
      <c r="D1059" s="234" t="s">
        <v>218</v>
      </c>
      <c r="E1059" s="235" t="s">
        <v>19</v>
      </c>
      <c r="F1059" s="236" t="s">
        <v>1466</v>
      </c>
      <c r="G1059" s="233"/>
      <c r="H1059" s="237">
        <v>3</v>
      </c>
      <c r="I1059" s="238"/>
      <c r="J1059" s="233"/>
      <c r="K1059" s="233"/>
      <c r="L1059" s="239"/>
      <c r="M1059" s="240"/>
      <c r="N1059" s="241"/>
      <c r="O1059" s="241"/>
      <c r="P1059" s="241"/>
      <c r="Q1059" s="241"/>
      <c r="R1059" s="241"/>
      <c r="S1059" s="241"/>
      <c r="T1059" s="242"/>
      <c r="U1059" s="13"/>
      <c r="V1059" s="13"/>
      <c r="W1059" s="13"/>
      <c r="X1059" s="13"/>
      <c r="Y1059" s="13"/>
      <c r="Z1059" s="13"/>
      <c r="AA1059" s="13"/>
      <c r="AB1059" s="13"/>
      <c r="AC1059" s="13"/>
      <c r="AD1059" s="13"/>
      <c r="AE1059" s="13"/>
      <c r="AT1059" s="243" t="s">
        <v>218</v>
      </c>
      <c r="AU1059" s="243" t="s">
        <v>82</v>
      </c>
      <c r="AV1059" s="13" t="s">
        <v>82</v>
      </c>
      <c r="AW1059" s="13" t="s">
        <v>35</v>
      </c>
      <c r="AX1059" s="13" t="s">
        <v>73</v>
      </c>
      <c r="AY1059" s="243" t="s">
        <v>198</v>
      </c>
    </row>
    <row r="1060" s="14" customFormat="1">
      <c r="A1060" s="14"/>
      <c r="B1060" s="244"/>
      <c r="C1060" s="245"/>
      <c r="D1060" s="234" t="s">
        <v>218</v>
      </c>
      <c r="E1060" s="246" t="s">
        <v>19</v>
      </c>
      <c r="F1060" s="247" t="s">
        <v>233</v>
      </c>
      <c r="G1060" s="245"/>
      <c r="H1060" s="248">
        <v>20</v>
      </c>
      <c r="I1060" s="249"/>
      <c r="J1060" s="245"/>
      <c r="K1060" s="245"/>
      <c r="L1060" s="250"/>
      <c r="M1060" s="251"/>
      <c r="N1060" s="252"/>
      <c r="O1060" s="252"/>
      <c r="P1060" s="252"/>
      <c r="Q1060" s="252"/>
      <c r="R1060" s="252"/>
      <c r="S1060" s="252"/>
      <c r="T1060" s="253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T1060" s="254" t="s">
        <v>218</v>
      </c>
      <c r="AU1060" s="254" t="s">
        <v>82</v>
      </c>
      <c r="AV1060" s="14" t="s">
        <v>205</v>
      </c>
      <c r="AW1060" s="14" t="s">
        <v>35</v>
      </c>
      <c r="AX1060" s="14" t="s">
        <v>80</v>
      </c>
      <c r="AY1060" s="254" t="s">
        <v>198</v>
      </c>
    </row>
    <row r="1061" s="2" customFormat="1" ht="24.15" customHeight="1">
      <c r="A1061" s="40"/>
      <c r="B1061" s="41"/>
      <c r="C1061" s="214" t="s">
        <v>1467</v>
      </c>
      <c r="D1061" s="214" t="s">
        <v>200</v>
      </c>
      <c r="E1061" s="215" t="s">
        <v>1468</v>
      </c>
      <c r="F1061" s="216" t="s">
        <v>1469</v>
      </c>
      <c r="G1061" s="217" t="s">
        <v>441</v>
      </c>
      <c r="H1061" s="218">
        <v>18</v>
      </c>
      <c r="I1061" s="219"/>
      <c r="J1061" s="220">
        <f>ROUND(I1061*H1061,2)</f>
        <v>0</v>
      </c>
      <c r="K1061" s="216" t="s">
        <v>204</v>
      </c>
      <c r="L1061" s="46"/>
      <c r="M1061" s="221" t="s">
        <v>19</v>
      </c>
      <c r="N1061" s="222" t="s">
        <v>44</v>
      </c>
      <c r="O1061" s="86"/>
      <c r="P1061" s="223">
        <f>O1061*H1061</f>
        <v>0</v>
      </c>
      <c r="Q1061" s="223">
        <v>0</v>
      </c>
      <c r="R1061" s="223">
        <f>Q1061*H1061</f>
        <v>0</v>
      </c>
      <c r="S1061" s="223">
        <v>0</v>
      </c>
      <c r="T1061" s="224">
        <f>S1061*H1061</f>
        <v>0</v>
      </c>
      <c r="U1061" s="40"/>
      <c r="V1061" s="40"/>
      <c r="W1061" s="40"/>
      <c r="X1061" s="40"/>
      <c r="Y1061" s="40"/>
      <c r="Z1061" s="40"/>
      <c r="AA1061" s="40"/>
      <c r="AB1061" s="40"/>
      <c r="AC1061" s="40"/>
      <c r="AD1061" s="40"/>
      <c r="AE1061" s="40"/>
      <c r="AR1061" s="225" t="s">
        <v>302</v>
      </c>
      <c r="AT1061" s="225" t="s">
        <v>200</v>
      </c>
      <c r="AU1061" s="225" t="s">
        <v>82</v>
      </c>
      <c r="AY1061" s="19" t="s">
        <v>198</v>
      </c>
      <c r="BE1061" s="226">
        <f>IF(N1061="základní",J1061,0)</f>
        <v>0</v>
      </c>
      <c r="BF1061" s="226">
        <f>IF(N1061="snížená",J1061,0)</f>
        <v>0</v>
      </c>
      <c r="BG1061" s="226">
        <f>IF(N1061="zákl. přenesená",J1061,0)</f>
        <v>0</v>
      </c>
      <c r="BH1061" s="226">
        <f>IF(N1061="sníž. přenesená",J1061,0)</f>
        <v>0</v>
      </c>
      <c r="BI1061" s="226">
        <f>IF(N1061="nulová",J1061,0)</f>
        <v>0</v>
      </c>
      <c r="BJ1061" s="19" t="s">
        <v>80</v>
      </c>
      <c r="BK1061" s="226">
        <f>ROUND(I1061*H1061,2)</f>
        <v>0</v>
      </c>
      <c r="BL1061" s="19" t="s">
        <v>302</v>
      </c>
      <c r="BM1061" s="225" t="s">
        <v>1470</v>
      </c>
    </row>
    <row r="1062" s="2" customFormat="1">
      <c r="A1062" s="40"/>
      <c r="B1062" s="41"/>
      <c r="C1062" s="42"/>
      <c r="D1062" s="227" t="s">
        <v>207</v>
      </c>
      <c r="E1062" s="42"/>
      <c r="F1062" s="228" t="s">
        <v>1471</v>
      </c>
      <c r="G1062" s="42"/>
      <c r="H1062" s="42"/>
      <c r="I1062" s="229"/>
      <c r="J1062" s="42"/>
      <c r="K1062" s="42"/>
      <c r="L1062" s="46"/>
      <c r="M1062" s="230"/>
      <c r="N1062" s="231"/>
      <c r="O1062" s="86"/>
      <c r="P1062" s="86"/>
      <c r="Q1062" s="86"/>
      <c r="R1062" s="86"/>
      <c r="S1062" s="86"/>
      <c r="T1062" s="87"/>
      <c r="U1062" s="40"/>
      <c r="V1062" s="40"/>
      <c r="W1062" s="40"/>
      <c r="X1062" s="40"/>
      <c r="Y1062" s="40"/>
      <c r="Z1062" s="40"/>
      <c r="AA1062" s="40"/>
      <c r="AB1062" s="40"/>
      <c r="AC1062" s="40"/>
      <c r="AD1062" s="40"/>
      <c r="AE1062" s="40"/>
      <c r="AT1062" s="19" t="s">
        <v>207</v>
      </c>
      <c r="AU1062" s="19" t="s">
        <v>82</v>
      </c>
    </row>
    <row r="1063" s="13" customFormat="1">
      <c r="A1063" s="13"/>
      <c r="B1063" s="232"/>
      <c r="C1063" s="233"/>
      <c r="D1063" s="234" t="s">
        <v>218</v>
      </c>
      <c r="E1063" s="235" t="s">
        <v>19</v>
      </c>
      <c r="F1063" s="236" t="s">
        <v>1472</v>
      </c>
      <c r="G1063" s="233"/>
      <c r="H1063" s="237">
        <v>6</v>
      </c>
      <c r="I1063" s="238"/>
      <c r="J1063" s="233"/>
      <c r="K1063" s="233"/>
      <c r="L1063" s="239"/>
      <c r="M1063" s="240"/>
      <c r="N1063" s="241"/>
      <c r="O1063" s="241"/>
      <c r="P1063" s="241"/>
      <c r="Q1063" s="241"/>
      <c r="R1063" s="241"/>
      <c r="S1063" s="241"/>
      <c r="T1063" s="242"/>
      <c r="U1063" s="13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13"/>
      <c r="AT1063" s="243" t="s">
        <v>218</v>
      </c>
      <c r="AU1063" s="243" t="s">
        <v>82</v>
      </c>
      <c r="AV1063" s="13" t="s">
        <v>82</v>
      </c>
      <c r="AW1063" s="13" t="s">
        <v>35</v>
      </c>
      <c r="AX1063" s="13" t="s">
        <v>73</v>
      </c>
      <c r="AY1063" s="243" t="s">
        <v>198</v>
      </c>
    </row>
    <row r="1064" s="13" customFormat="1">
      <c r="A1064" s="13"/>
      <c r="B1064" s="232"/>
      <c r="C1064" s="233"/>
      <c r="D1064" s="234" t="s">
        <v>218</v>
      </c>
      <c r="E1064" s="235" t="s">
        <v>19</v>
      </c>
      <c r="F1064" s="236" t="s">
        <v>1473</v>
      </c>
      <c r="G1064" s="233"/>
      <c r="H1064" s="237">
        <v>3</v>
      </c>
      <c r="I1064" s="238"/>
      <c r="J1064" s="233"/>
      <c r="K1064" s="233"/>
      <c r="L1064" s="239"/>
      <c r="M1064" s="240"/>
      <c r="N1064" s="241"/>
      <c r="O1064" s="241"/>
      <c r="P1064" s="241"/>
      <c r="Q1064" s="241"/>
      <c r="R1064" s="241"/>
      <c r="S1064" s="241"/>
      <c r="T1064" s="242"/>
      <c r="U1064" s="13"/>
      <c r="V1064" s="13"/>
      <c r="W1064" s="13"/>
      <c r="X1064" s="13"/>
      <c r="Y1064" s="13"/>
      <c r="Z1064" s="13"/>
      <c r="AA1064" s="13"/>
      <c r="AB1064" s="13"/>
      <c r="AC1064" s="13"/>
      <c r="AD1064" s="13"/>
      <c r="AE1064" s="13"/>
      <c r="AT1064" s="243" t="s">
        <v>218</v>
      </c>
      <c r="AU1064" s="243" t="s">
        <v>82</v>
      </c>
      <c r="AV1064" s="13" t="s">
        <v>82</v>
      </c>
      <c r="AW1064" s="13" t="s">
        <v>35</v>
      </c>
      <c r="AX1064" s="13" t="s">
        <v>73</v>
      </c>
      <c r="AY1064" s="243" t="s">
        <v>198</v>
      </c>
    </row>
    <row r="1065" s="13" customFormat="1">
      <c r="A1065" s="13"/>
      <c r="B1065" s="232"/>
      <c r="C1065" s="233"/>
      <c r="D1065" s="234" t="s">
        <v>218</v>
      </c>
      <c r="E1065" s="235" t="s">
        <v>19</v>
      </c>
      <c r="F1065" s="236" t="s">
        <v>1474</v>
      </c>
      <c r="G1065" s="233"/>
      <c r="H1065" s="237">
        <v>6</v>
      </c>
      <c r="I1065" s="238"/>
      <c r="J1065" s="233"/>
      <c r="K1065" s="233"/>
      <c r="L1065" s="239"/>
      <c r="M1065" s="240"/>
      <c r="N1065" s="241"/>
      <c r="O1065" s="241"/>
      <c r="P1065" s="241"/>
      <c r="Q1065" s="241"/>
      <c r="R1065" s="241"/>
      <c r="S1065" s="241"/>
      <c r="T1065" s="242"/>
      <c r="U1065" s="13"/>
      <c r="V1065" s="13"/>
      <c r="W1065" s="13"/>
      <c r="X1065" s="13"/>
      <c r="Y1065" s="13"/>
      <c r="Z1065" s="13"/>
      <c r="AA1065" s="13"/>
      <c r="AB1065" s="13"/>
      <c r="AC1065" s="13"/>
      <c r="AD1065" s="13"/>
      <c r="AE1065" s="13"/>
      <c r="AT1065" s="243" t="s">
        <v>218</v>
      </c>
      <c r="AU1065" s="243" t="s">
        <v>82</v>
      </c>
      <c r="AV1065" s="13" t="s">
        <v>82</v>
      </c>
      <c r="AW1065" s="13" t="s">
        <v>35</v>
      </c>
      <c r="AX1065" s="13" t="s">
        <v>73</v>
      </c>
      <c r="AY1065" s="243" t="s">
        <v>198</v>
      </c>
    </row>
    <row r="1066" s="13" customFormat="1">
      <c r="A1066" s="13"/>
      <c r="B1066" s="232"/>
      <c r="C1066" s="233"/>
      <c r="D1066" s="234" t="s">
        <v>218</v>
      </c>
      <c r="E1066" s="235" t="s">
        <v>19</v>
      </c>
      <c r="F1066" s="236" t="s">
        <v>1475</v>
      </c>
      <c r="G1066" s="233"/>
      <c r="H1066" s="237">
        <v>3</v>
      </c>
      <c r="I1066" s="238"/>
      <c r="J1066" s="233"/>
      <c r="K1066" s="233"/>
      <c r="L1066" s="239"/>
      <c r="M1066" s="240"/>
      <c r="N1066" s="241"/>
      <c r="O1066" s="241"/>
      <c r="P1066" s="241"/>
      <c r="Q1066" s="241"/>
      <c r="R1066" s="241"/>
      <c r="S1066" s="241"/>
      <c r="T1066" s="242"/>
      <c r="U1066" s="13"/>
      <c r="V1066" s="13"/>
      <c r="W1066" s="13"/>
      <c r="X1066" s="13"/>
      <c r="Y1066" s="13"/>
      <c r="Z1066" s="13"/>
      <c r="AA1066" s="13"/>
      <c r="AB1066" s="13"/>
      <c r="AC1066" s="13"/>
      <c r="AD1066" s="13"/>
      <c r="AE1066" s="13"/>
      <c r="AT1066" s="243" t="s">
        <v>218</v>
      </c>
      <c r="AU1066" s="243" t="s">
        <v>82</v>
      </c>
      <c r="AV1066" s="13" t="s">
        <v>82</v>
      </c>
      <c r="AW1066" s="13" t="s">
        <v>35</v>
      </c>
      <c r="AX1066" s="13" t="s">
        <v>73</v>
      </c>
      <c r="AY1066" s="243" t="s">
        <v>198</v>
      </c>
    </row>
    <row r="1067" s="14" customFormat="1">
      <c r="A1067" s="14"/>
      <c r="B1067" s="244"/>
      <c r="C1067" s="245"/>
      <c r="D1067" s="234" t="s">
        <v>218</v>
      </c>
      <c r="E1067" s="246" t="s">
        <v>19</v>
      </c>
      <c r="F1067" s="247" t="s">
        <v>233</v>
      </c>
      <c r="G1067" s="245"/>
      <c r="H1067" s="248">
        <v>18</v>
      </c>
      <c r="I1067" s="249"/>
      <c r="J1067" s="245"/>
      <c r="K1067" s="245"/>
      <c r="L1067" s="250"/>
      <c r="M1067" s="251"/>
      <c r="N1067" s="252"/>
      <c r="O1067" s="252"/>
      <c r="P1067" s="252"/>
      <c r="Q1067" s="252"/>
      <c r="R1067" s="252"/>
      <c r="S1067" s="252"/>
      <c r="T1067" s="253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T1067" s="254" t="s">
        <v>218</v>
      </c>
      <c r="AU1067" s="254" t="s">
        <v>82</v>
      </c>
      <c r="AV1067" s="14" t="s">
        <v>205</v>
      </c>
      <c r="AW1067" s="14" t="s">
        <v>35</v>
      </c>
      <c r="AX1067" s="14" t="s">
        <v>80</v>
      </c>
      <c r="AY1067" s="254" t="s">
        <v>198</v>
      </c>
    </row>
    <row r="1068" s="2" customFormat="1" ht="16.5" customHeight="1">
      <c r="A1068" s="40"/>
      <c r="B1068" s="41"/>
      <c r="C1068" s="255" t="s">
        <v>1476</v>
      </c>
      <c r="D1068" s="255" t="s">
        <v>243</v>
      </c>
      <c r="E1068" s="256" t="s">
        <v>1477</v>
      </c>
      <c r="F1068" s="257" t="s">
        <v>1478</v>
      </c>
      <c r="G1068" s="258" t="s">
        <v>441</v>
      </c>
      <c r="H1068" s="259">
        <v>6</v>
      </c>
      <c r="I1068" s="260"/>
      <c r="J1068" s="261">
        <f>ROUND(I1068*H1068,2)</f>
        <v>0</v>
      </c>
      <c r="K1068" s="257" t="s">
        <v>19</v>
      </c>
      <c r="L1068" s="262"/>
      <c r="M1068" s="263" t="s">
        <v>19</v>
      </c>
      <c r="N1068" s="264" t="s">
        <v>44</v>
      </c>
      <c r="O1068" s="86"/>
      <c r="P1068" s="223">
        <f>O1068*H1068</f>
        <v>0</v>
      </c>
      <c r="Q1068" s="223">
        <v>0.02</v>
      </c>
      <c r="R1068" s="223">
        <f>Q1068*H1068</f>
        <v>0.12</v>
      </c>
      <c r="S1068" s="223">
        <v>0</v>
      </c>
      <c r="T1068" s="224">
        <f>S1068*H1068</f>
        <v>0</v>
      </c>
      <c r="U1068" s="40"/>
      <c r="V1068" s="40"/>
      <c r="W1068" s="40"/>
      <c r="X1068" s="40"/>
      <c r="Y1068" s="40"/>
      <c r="Z1068" s="40"/>
      <c r="AA1068" s="40"/>
      <c r="AB1068" s="40"/>
      <c r="AC1068" s="40"/>
      <c r="AD1068" s="40"/>
      <c r="AE1068" s="40"/>
      <c r="AR1068" s="225" t="s">
        <v>399</v>
      </c>
      <c r="AT1068" s="225" t="s">
        <v>243</v>
      </c>
      <c r="AU1068" s="225" t="s">
        <v>82</v>
      </c>
      <c r="AY1068" s="19" t="s">
        <v>198</v>
      </c>
      <c r="BE1068" s="226">
        <f>IF(N1068="základní",J1068,0)</f>
        <v>0</v>
      </c>
      <c r="BF1068" s="226">
        <f>IF(N1068="snížená",J1068,0)</f>
        <v>0</v>
      </c>
      <c r="BG1068" s="226">
        <f>IF(N1068="zákl. přenesená",J1068,0)</f>
        <v>0</v>
      </c>
      <c r="BH1068" s="226">
        <f>IF(N1068="sníž. přenesená",J1068,0)</f>
        <v>0</v>
      </c>
      <c r="BI1068" s="226">
        <f>IF(N1068="nulová",J1068,0)</f>
        <v>0</v>
      </c>
      <c r="BJ1068" s="19" t="s">
        <v>80</v>
      </c>
      <c r="BK1068" s="226">
        <f>ROUND(I1068*H1068,2)</f>
        <v>0</v>
      </c>
      <c r="BL1068" s="19" t="s">
        <v>302</v>
      </c>
      <c r="BM1068" s="225" t="s">
        <v>1479</v>
      </c>
    </row>
    <row r="1069" s="13" customFormat="1">
      <c r="A1069" s="13"/>
      <c r="B1069" s="232"/>
      <c r="C1069" s="233"/>
      <c r="D1069" s="234" t="s">
        <v>218</v>
      </c>
      <c r="E1069" s="235" t="s">
        <v>19</v>
      </c>
      <c r="F1069" s="236" t="s">
        <v>1472</v>
      </c>
      <c r="G1069" s="233"/>
      <c r="H1069" s="237">
        <v>6</v>
      </c>
      <c r="I1069" s="238"/>
      <c r="J1069" s="233"/>
      <c r="K1069" s="233"/>
      <c r="L1069" s="239"/>
      <c r="M1069" s="240"/>
      <c r="N1069" s="241"/>
      <c r="O1069" s="241"/>
      <c r="P1069" s="241"/>
      <c r="Q1069" s="241"/>
      <c r="R1069" s="241"/>
      <c r="S1069" s="241"/>
      <c r="T1069" s="242"/>
      <c r="U1069" s="13"/>
      <c r="V1069" s="13"/>
      <c r="W1069" s="13"/>
      <c r="X1069" s="13"/>
      <c r="Y1069" s="13"/>
      <c r="Z1069" s="13"/>
      <c r="AA1069" s="13"/>
      <c r="AB1069" s="13"/>
      <c r="AC1069" s="13"/>
      <c r="AD1069" s="13"/>
      <c r="AE1069" s="13"/>
      <c r="AT1069" s="243" t="s">
        <v>218</v>
      </c>
      <c r="AU1069" s="243" t="s">
        <v>82</v>
      </c>
      <c r="AV1069" s="13" t="s">
        <v>82</v>
      </c>
      <c r="AW1069" s="13" t="s">
        <v>35</v>
      </c>
      <c r="AX1069" s="13" t="s">
        <v>80</v>
      </c>
      <c r="AY1069" s="243" t="s">
        <v>198</v>
      </c>
    </row>
    <row r="1070" s="2" customFormat="1" ht="16.5" customHeight="1">
      <c r="A1070" s="40"/>
      <c r="B1070" s="41"/>
      <c r="C1070" s="255" t="s">
        <v>1480</v>
      </c>
      <c r="D1070" s="255" t="s">
        <v>243</v>
      </c>
      <c r="E1070" s="256" t="s">
        <v>1481</v>
      </c>
      <c r="F1070" s="257" t="s">
        <v>1482</v>
      </c>
      <c r="G1070" s="258" t="s">
        <v>441</v>
      </c>
      <c r="H1070" s="259">
        <v>3</v>
      </c>
      <c r="I1070" s="260"/>
      <c r="J1070" s="261">
        <f>ROUND(I1070*H1070,2)</f>
        <v>0</v>
      </c>
      <c r="K1070" s="257" t="s">
        <v>19</v>
      </c>
      <c r="L1070" s="262"/>
      <c r="M1070" s="263" t="s">
        <v>19</v>
      </c>
      <c r="N1070" s="264" t="s">
        <v>44</v>
      </c>
      <c r="O1070" s="86"/>
      <c r="P1070" s="223">
        <f>O1070*H1070</f>
        <v>0</v>
      </c>
      <c r="Q1070" s="223">
        <v>0.02</v>
      </c>
      <c r="R1070" s="223">
        <f>Q1070*H1070</f>
        <v>0.059999999999999998</v>
      </c>
      <c r="S1070" s="223">
        <v>0</v>
      </c>
      <c r="T1070" s="224">
        <f>S1070*H1070</f>
        <v>0</v>
      </c>
      <c r="U1070" s="40"/>
      <c r="V1070" s="40"/>
      <c r="W1070" s="40"/>
      <c r="X1070" s="40"/>
      <c r="Y1070" s="40"/>
      <c r="Z1070" s="40"/>
      <c r="AA1070" s="40"/>
      <c r="AB1070" s="40"/>
      <c r="AC1070" s="40"/>
      <c r="AD1070" s="40"/>
      <c r="AE1070" s="40"/>
      <c r="AR1070" s="225" t="s">
        <v>399</v>
      </c>
      <c r="AT1070" s="225" t="s">
        <v>243</v>
      </c>
      <c r="AU1070" s="225" t="s">
        <v>82</v>
      </c>
      <c r="AY1070" s="19" t="s">
        <v>198</v>
      </c>
      <c r="BE1070" s="226">
        <f>IF(N1070="základní",J1070,0)</f>
        <v>0</v>
      </c>
      <c r="BF1070" s="226">
        <f>IF(N1070="snížená",J1070,0)</f>
        <v>0</v>
      </c>
      <c r="BG1070" s="226">
        <f>IF(N1070="zákl. přenesená",J1070,0)</f>
        <v>0</v>
      </c>
      <c r="BH1070" s="226">
        <f>IF(N1070="sníž. přenesená",J1070,0)</f>
        <v>0</v>
      </c>
      <c r="BI1070" s="226">
        <f>IF(N1070="nulová",J1070,0)</f>
        <v>0</v>
      </c>
      <c r="BJ1070" s="19" t="s">
        <v>80</v>
      </c>
      <c r="BK1070" s="226">
        <f>ROUND(I1070*H1070,2)</f>
        <v>0</v>
      </c>
      <c r="BL1070" s="19" t="s">
        <v>302</v>
      </c>
      <c r="BM1070" s="225" t="s">
        <v>1483</v>
      </c>
    </row>
    <row r="1071" s="13" customFormat="1">
      <c r="A1071" s="13"/>
      <c r="B1071" s="232"/>
      <c r="C1071" s="233"/>
      <c r="D1071" s="234" t="s">
        <v>218</v>
      </c>
      <c r="E1071" s="235" t="s">
        <v>19</v>
      </c>
      <c r="F1071" s="236" t="s">
        <v>1473</v>
      </c>
      <c r="G1071" s="233"/>
      <c r="H1071" s="237">
        <v>3</v>
      </c>
      <c r="I1071" s="238"/>
      <c r="J1071" s="233"/>
      <c r="K1071" s="233"/>
      <c r="L1071" s="239"/>
      <c r="M1071" s="240"/>
      <c r="N1071" s="241"/>
      <c r="O1071" s="241"/>
      <c r="P1071" s="241"/>
      <c r="Q1071" s="241"/>
      <c r="R1071" s="241"/>
      <c r="S1071" s="241"/>
      <c r="T1071" s="242"/>
      <c r="U1071" s="13"/>
      <c r="V1071" s="13"/>
      <c r="W1071" s="13"/>
      <c r="X1071" s="13"/>
      <c r="Y1071" s="13"/>
      <c r="Z1071" s="13"/>
      <c r="AA1071" s="13"/>
      <c r="AB1071" s="13"/>
      <c r="AC1071" s="13"/>
      <c r="AD1071" s="13"/>
      <c r="AE1071" s="13"/>
      <c r="AT1071" s="243" t="s">
        <v>218</v>
      </c>
      <c r="AU1071" s="243" t="s">
        <v>82</v>
      </c>
      <c r="AV1071" s="13" t="s">
        <v>82</v>
      </c>
      <c r="AW1071" s="13" t="s">
        <v>35</v>
      </c>
      <c r="AX1071" s="13" t="s">
        <v>80</v>
      </c>
      <c r="AY1071" s="243" t="s">
        <v>198</v>
      </c>
    </row>
    <row r="1072" s="2" customFormat="1" ht="16.5" customHeight="1">
      <c r="A1072" s="40"/>
      <c r="B1072" s="41"/>
      <c r="C1072" s="255" t="s">
        <v>1484</v>
      </c>
      <c r="D1072" s="255" t="s">
        <v>243</v>
      </c>
      <c r="E1072" s="256" t="s">
        <v>1485</v>
      </c>
      <c r="F1072" s="257" t="s">
        <v>1486</v>
      </c>
      <c r="G1072" s="258" t="s">
        <v>441</v>
      </c>
      <c r="H1072" s="259">
        <v>6</v>
      </c>
      <c r="I1072" s="260"/>
      <c r="J1072" s="261">
        <f>ROUND(I1072*H1072,2)</f>
        <v>0</v>
      </c>
      <c r="K1072" s="257" t="s">
        <v>19</v>
      </c>
      <c r="L1072" s="262"/>
      <c r="M1072" s="263" t="s">
        <v>19</v>
      </c>
      <c r="N1072" s="264" t="s">
        <v>44</v>
      </c>
      <c r="O1072" s="86"/>
      <c r="P1072" s="223">
        <f>O1072*H1072</f>
        <v>0</v>
      </c>
      <c r="Q1072" s="223">
        <v>0.02</v>
      </c>
      <c r="R1072" s="223">
        <f>Q1072*H1072</f>
        <v>0.12</v>
      </c>
      <c r="S1072" s="223">
        <v>0</v>
      </c>
      <c r="T1072" s="224">
        <f>S1072*H1072</f>
        <v>0</v>
      </c>
      <c r="U1072" s="40"/>
      <c r="V1072" s="40"/>
      <c r="W1072" s="40"/>
      <c r="X1072" s="40"/>
      <c r="Y1072" s="40"/>
      <c r="Z1072" s="40"/>
      <c r="AA1072" s="40"/>
      <c r="AB1072" s="40"/>
      <c r="AC1072" s="40"/>
      <c r="AD1072" s="40"/>
      <c r="AE1072" s="40"/>
      <c r="AR1072" s="225" t="s">
        <v>399</v>
      </c>
      <c r="AT1072" s="225" t="s">
        <v>243</v>
      </c>
      <c r="AU1072" s="225" t="s">
        <v>82</v>
      </c>
      <c r="AY1072" s="19" t="s">
        <v>198</v>
      </c>
      <c r="BE1072" s="226">
        <f>IF(N1072="základní",J1072,0)</f>
        <v>0</v>
      </c>
      <c r="BF1072" s="226">
        <f>IF(N1072="snížená",J1072,0)</f>
        <v>0</v>
      </c>
      <c r="BG1072" s="226">
        <f>IF(N1072="zákl. přenesená",J1072,0)</f>
        <v>0</v>
      </c>
      <c r="BH1072" s="226">
        <f>IF(N1072="sníž. přenesená",J1072,0)</f>
        <v>0</v>
      </c>
      <c r="BI1072" s="226">
        <f>IF(N1072="nulová",J1072,0)</f>
        <v>0</v>
      </c>
      <c r="BJ1072" s="19" t="s">
        <v>80</v>
      </c>
      <c r="BK1072" s="226">
        <f>ROUND(I1072*H1072,2)</f>
        <v>0</v>
      </c>
      <c r="BL1072" s="19" t="s">
        <v>302</v>
      </c>
      <c r="BM1072" s="225" t="s">
        <v>1487</v>
      </c>
    </row>
    <row r="1073" s="13" customFormat="1">
      <c r="A1073" s="13"/>
      <c r="B1073" s="232"/>
      <c r="C1073" s="233"/>
      <c r="D1073" s="234" t="s">
        <v>218</v>
      </c>
      <c r="E1073" s="235" t="s">
        <v>19</v>
      </c>
      <c r="F1073" s="236" t="s">
        <v>1474</v>
      </c>
      <c r="G1073" s="233"/>
      <c r="H1073" s="237">
        <v>6</v>
      </c>
      <c r="I1073" s="238"/>
      <c r="J1073" s="233"/>
      <c r="K1073" s="233"/>
      <c r="L1073" s="239"/>
      <c r="M1073" s="240"/>
      <c r="N1073" s="241"/>
      <c r="O1073" s="241"/>
      <c r="P1073" s="241"/>
      <c r="Q1073" s="241"/>
      <c r="R1073" s="241"/>
      <c r="S1073" s="241"/>
      <c r="T1073" s="242"/>
      <c r="U1073" s="13"/>
      <c r="V1073" s="13"/>
      <c r="W1073" s="13"/>
      <c r="X1073" s="13"/>
      <c r="Y1073" s="13"/>
      <c r="Z1073" s="13"/>
      <c r="AA1073" s="13"/>
      <c r="AB1073" s="13"/>
      <c r="AC1073" s="13"/>
      <c r="AD1073" s="13"/>
      <c r="AE1073" s="13"/>
      <c r="AT1073" s="243" t="s">
        <v>218</v>
      </c>
      <c r="AU1073" s="243" t="s">
        <v>82</v>
      </c>
      <c r="AV1073" s="13" t="s">
        <v>82</v>
      </c>
      <c r="AW1073" s="13" t="s">
        <v>35</v>
      </c>
      <c r="AX1073" s="13" t="s">
        <v>80</v>
      </c>
      <c r="AY1073" s="243" t="s">
        <v>198</v>
      </c>
    </row>
    <row r="1074" s="2" customFormat="1" ht="16.5" customHeight="1">
      <c r="A1074" s="40"/>
      <c r="B1074" s="41"/>
      <c r="C1074" s="255" t="s">
        <v>1488</v>
      </c>
      <c r="D1074" s="255" t="s">
        <v>243</v>
      </c>
      <c r="E1074" s="256" t="s">
        <v>1489</v>
      </c>
      <c r="F1074" s="257" t="s">
        <v>1490</v>
      </c>
      <c r="G1074" s="258" t="s">
        <v>441</v>
      </c>
      <c r="H1074" s="259">
        <v>3</v>
      </c>
      <c r="I1074" s="260"/>
      <c r="J1074" s="261">
        <f>ROUND(I1074*H1074,2)</f>
        <v>0</v>
      </c>
      <c r="K1074" s="257" t="s">
        <v>19</v>
      </c>
      <c r="L1074" s="262"/>
      <c r="M1074" s="263" t="s">
        <v>19</v>
      </c>
      <c r="N1074" s="264" t="s">
        <v>44</v>
      </c>
      <c r="O1074" s="86"/>
      <c r="P1074" s="223">
        <f>O1074*H1074</f>
        <v>0</v>
      </c>
      <c r="Q1074" s="223">
        <v>0.02</v>
      </c>
      <c r="R1074" s="223">
        <f>Q1074*H1074</f>
        <v>0.059999999999999998</v>
      </c>
      <c r="S1074" s="223">
        <v>0</v>
      </c>
      <c r="T1074" s="224">
        <f>S1074*H1074</f>
        <v>0</v>
      </c>
      <c r="U1074" s="40"/>
      <c r="V1074" s="40"/>
      <c r="W1074" s="40"/>
      <c r="X1074" s="40"/>
      <c r="Y1074" s="40"/>
      <c r="Z1074" s="40"/>
      <c r="AA1074" s="40"/>
      <c r="AB1074" s="40"/>
      <c r="AC1074" s="40"/>
      <c r="AD1074" s="40"/>
      <c r="AE1074" s="40"/>
      <c r="AR1074" s="225" t="s">
        <v>399</v>
      </c>
      <c r="AT1074" s="225" t="s">
        <v>243</v>
      </c>
      <c r="AU1074" s="225" t="s">
        <v>82</v>
      </c>
      <c r="AY1074" s="19" t="s">
        <v>198</v>
      </c>
      <c r="BE1074" s="226">
        <f>IF(N1074="základní",J1074,0)</f>
        <v>0</v>
      </c>
      <c r="BF1074" s="226">
        <f>IF(N1074="snížená",J1074,0)</f>
        <v>0</v>
      </c>
      <c r="BG1074" s="226">
        <f>IF(N1074="zákl. přenesená",J1074,0)</f>
        <v>0</v>
      </c>
      <c r="BH1074" s="226">
        <f>IF(N1074="sníž. přenesená",J1074,0)</f>
        <v>0</v>
      </c>
      <c r="BI1074" s="226">
        <f>IF(N1074="nulová",J1074,0)</f>
        <v>0</v>
      </c>
      <c r="BJ1074" s="19" t="s">
        <v>80</v>
      </c>
      <c r="BK1074" s="226">
        <f>ROUND(I1074*H1074,2)</f>
        <v>0</v>
      </c>
      <c r="BL1074" s="19" t="s">
        <v>302</v>
      </c>
      <c r="BM1074" s="225" t="s">
        <v>1491</v>
      </c>
    </row>
    <row r="1075" s="13" customFormat="1">
      <c r="A1075" s="13"/>
      <c r="B1075" s="232"/>
      <c r="C1075" s="233"/>
      <c r="D1075" s="234" t="s">
        <v>218</v>
      </c>
      <c r="E1075" s="235" t="s">
        <v>19</v>
      </c>
      <c r="F1075" s="236" t="s">
        <v>1475</v>
      </c>
      <c r="G1075" s="233"/>
      <c r="H1075" s="237">
        <v>3</v>
      </c>
      <c r="I1075" s="238"/>
      <c r="J1075" s="233"/>
      <c r="K1075" s="233"/>
      <c r="L1075" s="239"/>
      <c r="M1075" s="240"/>
      <c r="N1075" s="241"/>
      <c r="O1075" s="241"/>
      <c r="P1075" s="241"/>
      <c r="Q1075" s="241"/>
      <c r="R1075" s="241"/>
      <c r="S1075" s="241"/>
      <c r="T1075" s="242"/>
      <c r="U1075" s="13"/>
      <c r="V1075" s="13"/>
      <c r="W1075" s="13"/>
      <c r="X1075" s="13"/>
      <c r="Y1075" s="13"/>
      <c r="Z1075" s="13"/>
      <c r="AA1075" s="13"/>
      <c r="AB1075" s="13"/>
      <c r="AC1075" s="13"/>
      <c r="AD1075" s="13"/>
      <c r="AE1075" s="13"/>
      <c r="AT1075" s="243" t="s">
        <v>218</v>
      </c>
      <c r="AU1075" s="243" t="s">
        <v>82</v>
      </c>
      <c r="AV1075" s="13" t="s">
        <v>82</v>
      </c>
      <c r="AW1075" s="13" t="s">
        <v>35</v>
      </c>
      <c r="AX1075" s="13" t="s">
        <v>80</v>
      </c>
      <c r="AY1075" s="243" t="s">
        <v>198</v>
      </c>
    </row>
    <row r="1076" s="2" customFormat="1" ht="16.5" customHeight="1">
      <c r="A1076" s="40"/>
      <c r="B1076" s="41"/>
      <c r="C1076" s="214" t="s">
        <v>1492</v>
      </c>
      <c r="D1076" s="214" t="s">
        <v>200</v>
      </c>
      <c r="E1076" s="215" t="s">
        <v>1493</v>
      </c>
      <c r="F1076" s="216" t="s">
        <v>1494</v>
      </c>
      <c r="G1076" s="217" t="s">
        <v>441</v>
      </c>
      <c r="H1076" s="218">
        <v>72</v>
      </c>
      <c r="I1076" s="219"/>
      <c r="J1076" s="220">
        <f>ROUND(I1076*H1076,2)</f>
        <v>0</v>
      </c>
      <c r="K1076" s="216" t="s">
        <v>204</v>
      </c>
      <c r="L1076" s="46"/>
      <c r="M1076" s="221" t="s">
        <v>19</v>
      </c>
      <c r="N1076" s="222" t="s">
        <v>44</v>
      </c>
      <c r="O1076" s="86"/>
      <c r="P1076" s="223">
        <f>O1076*H1076</f>
        <v>0</v>
      </c>
      <c r="Q1076" s="223">
        <v>0</v>
      </c>
      <c r="R1076" s="223">
        <f>Q1076*H1076</f>
        <v>0</v>
      </c>
      <c r="S1076" s="223">
        <v>0</v>
      </c>
      <c r="T1076" s="224">
        <f>S1076*H1076</f>
        <v>0</v>
      </c>
      <c r="U1076" s="40"/>
      <c r="V1076" s="40"/>
      <c r="W1076" s="40"/>
      <c r="X1076" s="40"/>
      <c r="Y1076" s="40"/>
      <c r="Z1076" s="40"/>
      <c r="AA1076" s="40"/>
      <c r="AB1076" s="40"/>
      <c r="AC1076" s="40"/>
      <c r="AD1076" s="40"/>
      <c r="AE1076" s="40"/>
      <c r="AR1076" s="225" t="s">
        <v>302</v>
      </c>
      <c r="AT1076" s="225" t="s">
        <v>200</v>
      </c>
      <c r="AU1076" s="225" t="s">
        <v>82</v>
      </c>
      <c r="AY1076" s="19" t="s">
        <v>198</v>
      </c>
      <c r="BE1076" s="226">
        <f>IF(N1076="základní",J1076,0)</f>
        <v>0</v>
      </c>
      <c r="BF1076" s="226">
        <f>IF(N1076="snížená",J1076,0)</f>
        <v>0</v>
      </c>
      <c r="BG1076" s="226">
        <f>IF(N1076="zákl. přenesená",J1076,0)</f>
        <v>0</v>
      </c>
      <c r="BH1076" s="226">
        <f>IF(N1076="sníž. přenesená",J1076,0)</f>
        <v>0</v>
      </c>
      <c r="BI1076" s="226">
        <f>IF(N1076="nulová",J1076,0)</f>
        <v>0</v>
      </c>
      <c r="BJ1076" s="19" t="s">
        <v>80</v>
      </c>
      <c r="BK1076" s="226">
        <f>ROUND(I1076*H1076,2)</f>
        <v>0</v>
      </c>
      <c r="BL1076" s="19" t="s">
        <v>302</v>
      </c>
      <c r="BM1076" s="225" t="s">
        <v>1495</v>
      </c>
    </row>
    <row r="1077" s="2" customFormat="1">
      <c r="A1077" s="40"/>
      <c r="B1077" s="41"/>
      <c r="C1077" s="42"/>
      <c r="D1077" s="227" t="s">
        <v>207</v>
      </c>
      <c r="E1077" s="42"/>
      <c r="F1077" s="228" t="s">
        <v>1496</v>
      </c>
      <c r="G1077" s="42"/>
      <c r="H1077" s="42"/>
      <c r="I1077" s="229"/>
      <c r="J1077" s="42"/>
      <c r="K1077" s="42"/>
      <c r="L1077" s="46"/>
      <c r="M1077" s="230"/>
      <c r="N1077" s="231"/>
      <c r="O1077" s="86"/>
      <c r="P1077" s="86"/>
      <c r="Q1077" s="86"/>
      <c r="R1077" s="86"/>
      <c r="S1077" s="86"/>
      <c r="T1077" s="87"/>
      <c r="U1077" s="40"/>
      <c r="V1077" s="40"/>
      <c r="W1077" s="40"/>
      <c r="X1077" s="40"/>
      <c r="Y1077" s="40"/>
      <c r="Z1077" s="40"/>
      <c r="AA1077" s="40"/>
      <c r="AB1077" s="40"/>
      <c r="AC1077" s="40"/>
      <c r="AD1077" s="40"/>
      <c r="AE1077" s="40"/>
      <c r="AT1077" s="19" t="s">
        <v>207</v>
      </c>
      <c r="AU1077" s="19" t="s">
        <v>82</v>
      </c>
    </row>
    <row r="1078" s="13" customFormat="1">
      <c r="A1078" s="13"/>
      <c r="B1078" s="232"/>
      <c r="C1078" s="233"/>
      <c r="D1078" s="234" t="s">
        <v>218</v>
      </c>
      <c r="E1078" s="235" t="s">
        <v>19</v>
      </c>
      <c r="F1078" s="236" t="s">
        <v>1497</v>
      </c>
      <c r="G1078" s="233"/>
      <c r="H1078" s="237">
        <v>24</v>
      </c>
      <c r="I1078" s="238"/>
      <c r="J1078" s="233"/>
      <c r="K1078" s="233"/>
      <c r="L1078" s="239"/>
      <c r="M1078" s="240"/>
      <c r="N1078" s="241"/>
      <c r="O1078" s="241"/>
      <c r="P1078" s="241"/>
      <c r="Q1078" s="241"/>
      <c r="R1078" s="241"/>
      <c r="S1078" s="241"/>
      <c r="T1078" s="242"/>
      <c r="U1078" s="13"/>
      <c r="V1078" s="13"/>
      <c r="W1078" s="13"/>
      <c r="X1078" s="13"/>
      <c r="Y1078" s="13"/>
      <c r="Z1078" s="13"/>
      <c r="AA1078" s="13"/>
      <c r="AB1078" s="13"/>
      <c r="AC1078" s="13"/>
      <c r="AD1078" s="13"/>
      <c r="AE1078" s="13"/>
      <c r="AT1078" s="243" t="s">
        <v>218</v>
      </c>
      <c r="AU1078" s="243" t="s">
        <v>82</v>
      </c>
      <c r="AV1078" s="13" t="s">
        <v>82</v>
      </c>
      <c r="AW1078" s="13" t="s">
        <v>35</v>
      </c>
      <c r="AX1078" s="13" t="s">
        <v>73</v>
      </c>
      <c r="AY1078" s="243" t="s">
        <v>198</v>
      </c>
    </row>
    <row r="1079" s="13" customFormat="1">
      <c r="A1079" s="13"/>
      <c r="B1079" s="232"/>
      <c r="C1079" s="233"/>
      <c r="D1079" s="234" t="s">
        <v>218</v>
      </c>
      <c r="E1079" s="235" t="s">
        <v>19</v>
      </c>
      <c r="F1079" s="236" t="s">
        <v>1498</v>
      </c>
      <c r="G1079" s="233"/>
      <c r="H1079" s="237">
        <v>12</v>
      </c>
      <c r="I1079" s="238"/>
      <c r="J1079" s="233"/>
      <c r="K1079" s="233"/>
      <c r="L1079" s="239"/>
      <c r="M1079" s="240"/>
      <c r="N1079" s="241"/>
      <c r="O1079" s="241"/>
      <c r="P1079" s="241"/>
      <c r="Q1079" s="241"/>
      <c r="R1079" s="241"/>
      <c r="S1079" s="241"/>
      <c r="T1079" s="242"/>
      <c r="U1079" s="13"/>
      <c r="V1079" s="13"/>
      <c r="W1079" s="13"/>
      <c r="X1079" s="13"/>
      <c r="Y1079" s="13"/>
      <c r="Z1079" s="13"/>
      <c r="AA1079" s="13"/>
      <c r="AB1079" s="13"/>
      <c r="AC1079" s="13"/>
      <c r="AD1079" s="13"/>
      <c r="AE1079" s="13"/>
      <c r="AT1079" s="243" t="s">
        <v>218</v>
      </c>
      <c r="AU1079" s="243" t="s">
        <v>82</v>
      </c>
      <c r="AV1079" s="13" t="s">
        <v>82</v>
      </c>
      <c r="AW1079" s="13" t="s">
        <v>35</v>
      </c>
      <c r="AX1079" s="13" t="s">
        <v>73</v>
      </c>
      <c r="AY1079" s="243" t="s">
        <v>198</v>
      </c>
    </row>
    <row r="1080" s="13" customFormat="1">
      <c r="A1080" s="13"/>
      <c r="B1080" s="232"/>
      <c r="C1080" s="233"/>
      <c r="D1080" s="234" t="s">
        <v>218</v>
      </c>
      <c r="E1080" s="235" t="s">
        <v>19</v>
      </c>
      <c r="F1080" s="236" t="s">
        <v>1499</v>
      </c>
      <c r="G1080" s="233"/>
      <c r="H1080" s="237">
        <v>24</v>
      </c>
      <c r="I1080" s="238"/>
      <c r="J1080" s="233"/>
      <c r="K1080" s="233"/>
      <c r="L1080" s="239"/>
      <c r="M1080" s="240"/>
      <c r="N1080" s="241"/>
      <c r="O1080" s="241"/>
      <c r="P1080" s="241"/>
      <c r="Q1080" s="241"/>
      <c r="R1080" s="241"/>
      <c r="S1080" s="241"/>
      <c r="T1080" s="242"/>
      <c r="U1080" s="13"/>
      <c r="V1080" s="13"/>
      <c r="W1080" s="13"/>
      <c r="X1080" s="13"/>
      <c r="Y1080" s="13"/>
      <c r="Z1080" s="13"/>
      <c r="AA1080" s="13"/>
      <c r="AB1080" s="13"/>
      <c r="AC1080" s="13"/>
      <c r="AD1080" s="13"/>
      <c r="AE1080" s="13"/>
      <c r="AT1080" s="243" t="s">
        <v>218</v>
      </c>
      <c r="AU1080" s="243" t="s">
        <v>82</v>
      </c>
      <c r="AV1080" s="13" t="s">
        <v>82</v>
      </c>
      <c r="AW1080" s="13" t="s">
        <v>35</v>
      </c>
      <c r="AX1080" s="13" t="s">
        <v>73</v>
      </c>
      <c r="AY1080" s="243" t="s">
        <v>198</v>
      </c>
    </row>
    <row r="1081" s="13" customFormat="1">
      <c r="A1081" s="13"/>
      <c r="B1081" s="232"/>
      <c r="C1081" s="233"/>
      <c r="D1081" s="234" t="s">
        <v>218</v>
      </c>
      <c r="E1081" s="235" t="s">
        <v>19</v>
      </c>
      <c r="F1081" s="236" t="s">
        <v>1500</v>
      </c>
      <c r="G1081" s="233"/>
      <c r="H1081" s="237">
        <v>12</v>
      </c>
      <c r="I1081" s="238"/>
      <c r="J1081" s="233"/>
      <c r="K1081" s="233"/>
      <c r="L1081" s="239"/>
      <c r="M1081" s="240"/>
      <c r="N1081" s="241"/>
      <c r="O1081" s="241"/>
      <c r="P1081" s="241"/>
      <c r="Q1081" s="241"/>
      <c r="R1081" s="241"/>
      <c r="S1081" s="241"/>
      <c r="T1081" s="242"/>
      <c r="U1081" s="13"/>
      <c r="V1081" s="13"/>
      <c r="W1081" s="13"/>
      <c r="X1081" s="13"/>
      <c r="Y1081" s="13"/>
      <c r="Z1081" s="13"/>
      <c r="AA1081" s="13"/>
      <c r="AB1081" s="13"/>
      <c r="AC1081" s="13"/>
      <c r="AD1081" s="13"/>
      <c r="AE1081" s="13"/>
      <c r="AT1081" s="243" t="s">
        <v>218</v>
      </c>
      <c r="AU1081" s="243" t="s">
        <v>82</v>
      </c>
      <c r="AV1081" s="13" t="s">
        <v>82</v>
      </c>
      <c r="AW1081" s="13" t="s">
        <v>35</v>
      </c>
      <c r="AX1081" s="13" t="s">
        <v>73</v>
      </c>
      <c r="AY1081" s="243" t="s">
        <v>198</v>
      </c>
    </row>
    <row r="1082" s="14" customFormat="1">
      <c r="A1082" s="14"/>
      <c r="B1082" s="244"/>
      <c r="C1082" s="245"/>
      <c r="D1082" s="234" t="s">
        <v>218</v>
      </c>
      <c r="E1082" s="246" t="s">
        <v>19</v>
      </c>
      <c r="F1082" s="247" t="s">
        <v>233</v>
      </c>
      <c r="G1082" s="245"/>
      <c r="H1082" s="248">
        <v>72</v>
      </c>
      <c r="I1082" s="249"/>
      <c r="J1082" s="245"/>
      <c r="K1082" s="245"/>
      <c r="L1082" s="250"/>
      <c r="M1082" s="251"/>
      <c r="N1082" s="252"/>
      <c r="O1082" s="252"/>
      <c r="P1082" s="252"/>
      <c r="Q1082" s="252"/>
      <c r="R1082" s="252"/>
      <c r="S1082" s="252"/>
      <c r="T1082" s="253"/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T1082" s="254" t="s">
        <v>218</v>
      </c>
      <c r="AU1082" s="254" t="s">
        <v>82</v>
      </c>
      <c r="AV1082" s="14" t="s">
        <v>205</v>
      </c>
      <c r="AW1082" s="14" t="s">
        <v>35</v>
      </c>
      <c r="AX1082" s="14" t="s">
        <v>80</v>
      </c>
      <c r="AY1082" s="254" t="s">
        <v>198</v>
      </c>
    </row>
    <row r="1083" s="2" customFormat="1" ht="16.5" customHeight="1">
      <c r="A1083" s="40"/>
      <c r="B1083" s="41"/>
      <c r="C1083" s="255" t="s">
        <v>1501</v>
      </c>
      <c r="D1083" s="255" t="s">
        <v>243</v>
      </c>
      <c r="E1083" s="256" t="s">
        <v>1502</v>
      </c>
      <c r="F1083" s="257" t="s">
        <v>1503</v>
      </c>
      <c r="G1083" s="258" t="s">
        <v>441</v>
      </c>
      <c r="H1083" s="259">
        <v>48</v>
      </c>
      <c r="I1083" s="260"/>
      <c r="J1083" s="261">
        <f>ROUND(I1083*H1083,2)</f>
        <v>0</v>
      </c>
      <c r="K1083" s="257" t="s">
        <v>19</v>
      </c>
      <c r="L1083" s="262"/>
      <c r="M1083" s="263" t="s">
        <v>19</v>
      </c>
      <c r="N1083" s="264" t="s">
        <v>44</v>
      </c>
      <c r="O1083" s="86"/>
      <c r="P1083" s="223">
        <f>O1083*H1083</f>
        <v>0</v>
      </c>
      <c r="Q1083" s="223">
        <v>0.0050000000000000001</v>
      </c>
      <c r="R1083" s="223">
        <f>Q1083*H1083</f>
        <v>0.23999999999999999</v>
      </c>
      <c r="S1083" s="223">
        <v>0</v>
      </c>
      <c r="T1083" s="224">
        <f>S1083*H1083</f>
        <v>0</v>
      </c>
      <c r="U1083" s="40"/>
      <c r="V1083" s="40"/>
      <c r="W1083" s="40"/>
      <c r="X1083" s="40"/>
      <c r="Y1083" s="40"/>
      <c r="Z1083" s="40"/>
      <c r="AA1083" s="40"/>
      <c r="AB1083" s="40"/>
      <c r="AC1083" s="40"/>
      <c r="AD1083" s="40"/>
      <c r="AE1083" s="40"/>
      <c r="AR1083" s="225" t="s">
        <v>399</v>
      </c>
      <c r="AT1083" s="225" t="s">
        <v>243</v>
      </c>
      <c r="AU1083" s="225" t="s">
        <v>82</v>
      </c>
      <c r="AY1083" s="19" t="s">
        <v>198</v>
      </c>
      <c r="BE1083" s="226">
        <f>IF(N1083="základní",J1083,0)</f>
        <v>0</v>
      </c>
      <c r="BF1083" s="226">
        <f>IF(N1083="snížená",J1083,0)</f>
        <v>0</v>
      </c>
      <c r="BG1083" s="226">
        <f>IF(N1083="zákl. přenesená",J1083,0)</f>
        <v>0</v>
      </c>
      <c r="BH1083" s="226">
        <f>IF(N1083="sníž. přenesená",J1083,0)</f>
        <v>0</v>
      </c>
      <c r="BI1083" s="226">
        <f>IF(N1083="nulová",J1083,0)</f>
        <v>0</v>
      </c>
      <c r="BJ1083" s="19" t="s">
        <v>80</v>
      </c>
      <c r="BK1083" s="226">
        <f>ROUND(I1083*H1083,2)</f>
        <v>0</v>
      </c>
      <c r="BL1083" s="19" t="s">
        <v>302</v>
      </c>
      <c r="BM1083" s="225" t="s">
        <v>1504</v>
      </c>
    </row>
    <row r="1084" s="13" customFormat="1">
      <c r="A1084" s="13"/>
      <c r="B1084" s="232"/>
      <c r="C1084" s="233"/>
      <c r="D1084" s="234" t="s">
        <v>218</v>
      </c>
      <c r="E1084" s="235" t="s">
        <v>19</v>
      </c>
      <c r="F1084" s="236" t="s">
        <v>1497</v>
      </c>
      <c r="G1084" s="233"/>
      <c r="H1084" s="237">
        <v>24</v>
      </c>
      <c r="I1084" s="238"/>
      <c r="J1084" s="233"/>
      <c r="K1084" s="233"/>
      <c r="L1084" s="239"/>
      <c r="M1084" s="240"/>
      <c r="N1084" s="241"/>
      <c r="O1084" s="241"/>
      <c r="P1084" s="241"/>
      <c r="Q1084" s="241"/>
      <c r="R1084" s="241"/>
      <c r="S1084" s="241"/>
      <c r="T1084" s="242"/>
      <c r="U1084" s="13"/>
      <c r="V1084" s="13"/>
      <c r="W1084" s="13"/>
      <c r="X1084" s="13"/>
      <c r="Y1084" s="13"/>
      <c r="Z1084" s="13"/>
      <c r="AA1084" s="13"/>
      <c r="AB1084" s="13"/>
      <c r="AC1084" s="13"/>
      <c r="AD1084" s="13"/>
      <c r="AE1084" s="13"/>
      <c r="AT1084" s="243" t="s">
        <v>218</v>
      </c>
      <c r="AU1084" s="243" t="s">
        <v>82</v>
      </c>
      <c r="AV1084" s="13" t="s">
        <v>82</v>
      </c>
      <c r="AW1084" s="13" t="s">
        <v>35</v>
      </c>
      <c r="AX1084" s="13" t="s">
        <v>73</v>
      </c>
      <c r="AY1084" s="243" t="s">
        <v>198</v>
      </c>
    </row>
    <row r="1085" s="13" customFormat="1">
      <c r="A1085" s="13"/>
      <c r="B1085" s="232"/>
      <c r="C1085" s="233"/>
      <c r="D1085" s="234" t="s">
        <v>218</v>
      </c>
      <c r="E1085" s="235" t="s">
        <v>19</v>
      </c>
      <c r="F1085" s="236" t="s">
        <v>1499</v>
      </c>
      <c r="G1085" s="233"/>
      <c r="H1085" s="237">
        <v>24</v>
      </c>
      <c r="I1085" s="238"/>
      <c r="J1085" s="233"/>
      <c r="K1085" s="233"/>
      <c r="L1085" s="239"/>
      <c r="M1085" s="240"/>
      <c r="N1085" s="241"/>
      <c r="O1085" s="241"/>
      <c r="P1085" s="241"/>
      <c r="Q1085" s="241"/>
      <c r="R1085" s="241"/>
      <c r="S1085" s="241"/>
      <c r="T1085" s="242"/>
      <c r="U1085" s="13"/>
      <c r="V1085" s="13"/>
      <c r="W1085" s="13"/>
      <c r="X1085" s="13"/>
      <c r="Y1085" s="13"/>
      <c r="Z1085" s="13"/>
      <c r="AA1085" s="13"/>
      <c r="AB1085" s="13"/>
      <c r="AC1085" s="13"/>
      <c r="AD1085" s="13"/>
      <c r="AE1085" s="13"/>
      <c r="AT1085" s="243" t="s">
        <v>218</v>
      </c>
      <c r="AU1085" s="243" t="s">
        <v>82</v>
      </c>
      <c r="AV1085" s="13" t="s">
        <v>82</v>
      </c>
      <c r="AW1085" s="13" t="s">
        <v>35</v>
      </c>
      <c r="AX1085" s="13" t="s">
        <v>73</v>
      </c>
      <c r="AY1085" s="243" t="s">
        <v>198</v>
      </c>
    </row>
    <row r="1086" s="14" customFormat="1">
      <c r="A1086" s="14"/>
      <c r="B1086" s="244"/>
      <c r="C1086" s="245"/>
      <c r="D1086" s="234" t="s">
        <v>218</v>
      </c>
      <c r="E1086" s="246" t="s">
        <v>19</v>
      </c>
      <c r="F1086" s="247" t="s">
        <v>233</v>
      </c>
      <c r="G1086" s="245"/>
      <c r="H1086" s="248">
        <v>48</v>
      </c>
      <c r="I1086" s="249"/>
      <c r="J1086" s="245"/>
      <c r="K1086" s="245"/>
      <c r="L1086" s="250"/>
      <c r="M1086" s="251"/>
      <c r="N1086" s="252"/>
      <c r="O1086" s="252"/>
      <c r="P1086" s="252"/>
      <c r="Q1086" s="252"/>
      <c r="R1086" s="252"/>
      <c r="S1086" s="252"/>
      <c r="T1086" s="253"/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T1086" s="254" t="s">
        <v>218</v>
      </c>
      <c r="AU1086" s="254" t="s">
        <v>82</v>
      </c>
      <c r="AV1086" s="14" t="s">
        <v>205</v>
      </c>
      <c r="AW1086" s="14" t="s">
        <v>35</v>
      </c>
      <c r="AX1086" s="14" t="s">
        <v>80</v>
      </c>
      <c r="AY1086" s="254" t="s">
        <v>198</v>
      </c>
    </row>
    <row r="1087" s="2" customFormat="1" ht="16.5" customHeight="1">
      <c r="A1087" s="40"/>
      <c r="B1087" s="41"/>
      <c r="C1087" s="255" t="s">
        <v>1505</v>
      </c>
      <c r="D1087" s="255" t="s">
        <v>243</v>
      </c>
      <c r="E1087" s="256" t="s">
        <v>1506</v>
      </c>
      <c r="F1087" s="257" t="s">
        <v>1507</v>
      </c>
      <c r="G1087" s="258" t="s">
        <v>441</v>
      </c>
      <c r="H1087" s="259">
        <v>24</v>
      </c>
      <c r="I1087" s="260"/>
      <c r="J1087" s="261">
        <f>ROUND(I1087*H1087,2)</f>
        <v>0</v>
      </c>
      <c r="K1087" s="257" t="s">
        <v>19</v>
      </c>
      <c r="L1087" s="262"/>
      <c r="M1087" s="263" t="s">
        <v>19</v>
      </c>
      <c r="N1087" s="264" t="s">
        <v>44</v>
      </c>
      <c r="O1087" s="86"/>
      <c r="P1087" s="223">
        <f>O1087*H1087</f>
        <v>0</v>
      </c>
      <c r="Q1087" s="223">
        <v>0.0050000000000000001</v>
      </c>
      <c r="R1087" s="223">
        <f>Q1087*H1087</f>
        <v>0.12</v>
      </c>
      <c r="S1087" s="223">
        <v>0</v>
      </c>
      <c r="T1087" s="224">
        <f>S1087*H1087</f>
        <v>0</v>
      </c>
      <c r="U1087" s="40"/>
      <c r="V1087" s="40"/>
      <c r="W1087" s="40"/>
      <c r="X1087" s="40"/>
      <c r="Y1087" s="40"/>
      <c r="Z1087" s="40"/>
      <c r="AA1087" s="40"/>
      <c r="AB1087" s="40"/>
      <c r="AC1087" s="40"/>
      <c r="AD1087" s="40"/>
      <c r="AE1087" s="40"/>
      <c r="AR1087" s="225" t="s">
        <v>399</v>
      </c>
      <c r="AT1087" s="225" t="s">
        <v>243</v>
      </c>
      <c r="AU1087" s="225" t="s">
        <v>82</v>
      </c>
      <c r="AY1087" s="19" t="s">
        <v>198</v>
      </c>
      <c r="BE1087" s="226">
        <f>IF(N1087="základní",J1087,0)</f>
        <v>0</v>
      </c>
      <c r="BF1087" s="226">
        <f>IF(N1087="snížená",J1087,0)</f>
        <v>0</v>
      </c>
      <c r="BG1087" s="226">
        <f>IF(N1087="zákl. přenesená",J1087,0)</f>
        <v>0</v>
      </c>
      <c r="BH1087" s="226">
        <f>IF(N1087="sníž. přenesená",J1087,0)</f>
        <v>0</v>
      </c>
      <c r="BI1087" s="226">
        <f>IF(N1087="nulová",J1087,0)</f>
        <v>0</v>
      </c>
      <c r="BJ1087" s="19" t="s">
        <v>80</v>
      </c>
      <c r="BK1087" s="226">
        <f>ROUND(I1087*H1087,2)</f>
        <v>0</v>
      </c>
      <c r="BL1087" s="19" t="s">
        <v>302</v>
      </c>
      <c r="BM1087" s="225" t="s">
        <v>1508</v>
      </c>
    </row>
    <row r="1088" s="13" customFormat="1">
      <c r="A1088" s="13"/>
      <c r="B1088" s="232"/>
      <c r="C1088" s="233"/>
      <c r="D1088" s="234" t="s">
        <v>218</v>
      </c>
      <c r="E1088" s="235" t="s">
        <v>19</v>
      </c>
      <c r="F1088" s="236" t="s">
        <v>1498</v>
      </c>
      <c r="G1088" s="233"/>
      <c r="H1088" s="237">
        <v>12</v>
      </c>
      <c r="I1088" s="238"/>
      <c r="J1088" s="233"/>
      <c r="K1088" s="233"/>
      <c r="L1088" s="239"/>
      <c r="M1088" s="240"/>
      <c r="N1088" s="241"/>
      <c r="O1088" s="241"/>
      <c r="P1088" s="241"/>
      <c r="Q1088" s="241"/>
      <c r="R1088" s="241"/>
      <c r="S1088" s="241"/>
      <c r="T1088" s="242"/>
      <c r="U1088" s="13"/>
      <c r="V1088" s="13"/>
      <c r="W1088" s="13"/>
      <c r="X1088" s="13"/>
      <c r="Y1088" s="13"/>
      <c r="Z1088" s="13"/>
      <c r="AA1088" s="13"/>
      <c r="AB1088" s="13"/>
      <c r="AC1088" s="13"/>
      <c r="AD1088" s="13"/>
      <c r="AE1088" s="13"/>
      <c r="AT1088" s="243" t="s">
        <v>218</v>
      </c>
      <c r="AU1088" s="243" t="s">
        <v>82</v>
      </c>
      <c r="AV1088" s="13" t="s">
        <v>82</v>
      </c>
      <c r="AW1088" s="13" t="s">
        <v>35</v>
      </c>
      <c r="AX1088" s="13" t="s">
        <v>73</v>
      </c>
      <c r="AY1088" s="243" t="s">
        <v>198</v>
      </c>
    </row>
    <row r="1089" s="13" customFormat="1">
      <c r="A1089" s="13"/>
      <c r="B1089" s="232"/>
      <c r="C1089" s="233"/>
      <c r="D1089" s="234" t="s">
        <v>218</v>
      </c>
      <c r="E1089" s="235" t="s">
        <v>19</v>
      </c>
      <c r="F1089" s="236" t="s">
        <v>1500</v>
      </c>
      <c r="G1089" s="233"/>
      <c r="H1089" s="237">
        <v>12</v>
      </c>
      <c r="I1089" s="238"/>
      <c r="J1089" s="233"/>
      <c r="K1089" s="233"/>
      <c r="L1089" s="239"/>
      <c r="M1089" s="240"/>
      <c r="N1089" s="241"/>
      <c r="O1089" s="241"/>
      <c r="P1089" s="241"/>
      <c r="Q1089" s="241"/>
      <c r="R1089" s="241"/>
      <c r="S1089" s="241"/>
      <c r="T1089" s="242"/>
      <c r="U1089" s="13"/>
      <c r="V1089" s="13"/>
      <c r="W1089" s="13"/>
      <c r="X1089" s="13"/>
      <c r="Y1089" s="13"/>
      <c r="Z1089" s="13"/>
      <c r="AA1089" s="13"/>
      <c r="AB1089" s="13"/>
      <c r="AC1089" s="13"/>
      <c r="AD1089" s="13"/>
      <c r="AE1089" s="13"/>
      <c r="AT1089" s="243" t="s">
        <v>218</v>
      </c>
      <c r="AU1089" s="243" t="s">
        <v>82</v>
      </c>
      <c r="AV1089" s="13" t="s">
        <v>82</v>
      </c>
      <c r="AW1089" s="13" t="s">
        <v>35</v>
      </c>
      <c r="AX1089" s="13" t="s">
        <v>73</v>
      </c>
      <c r="AY1089" s="243" t="s">
        <v>198</v>
      </c>
    </row>
    <row r="1090" s="14" customFormat="1">
      <c r="A1090" s="14"/>
      <c r="B1090" s="244"/>
      <c r="C1090" s="245"/>
      <c r="D1090" s="234" t="s">
        <v>218</v>
      </c>
      <c r="E1090" s="246" t="s">
        <v>19</v>
      </c>
      <c r="F1090" s="247" t="s">
        <v>233</v>
      </c>
      <c r="G1090" s="245"/>
      <c r="H1090" s="248">
        <v>24</v>
      </c>
      <c r="I1090" s="249"/>
      <c r="J1090" s="245"/>
      <c r="K1090" s="245"/>
      <c r="L1090" s="250"/>
      <c r="M1090" s="251"/>
      <c r="N1090" s="252"/>
      <c r="O1090" s="252"/>
      <c r="P1090" s="252"/>
      <c r="Q1090" s="252"/>
      <c r="R1090" s="252"/>
      <c r="S1090" s="252"/>
      <c r="T1090" s="253"/>
      <c r="U1090" s="14"/>
      <c r="V1090" s="14"/>
      <c r="W1090" s="14"/>
      <c r="X1090" s="14"/>
      <c r="Y1090" s="14"/>
      <c r="Z1090" s="14"/>
      <c r="AA1090" s="14"/>
      <c r="AB1090" s="14"/>
      <c r="AC1090" s="14"/>
      <c r="AD1090" s="14"/>
      <c r="AE1090" s="14"/>
      <c r="AT1090" s="254" t="s">
        <v>218</v>
      </c>
      <c r="AU1090" s="254" t="s">
        <v>82</v>
      </c>
      <c r="AV1090" s="14" t="s">
        <v>205</v>
      </c>
      <c r="AW1090" s="14" t="s">
        <v>35</v>
      </c>
      <c r="AX1090" s="14" t="s">
        <v>80</v>
      </c>
      <c r="AY1090" s="254" t="s">
        <v>198</v>
      </c>
    </row>
    <row r="1091" s="2" customFormat="1" ht="49.05" customHeight="1">
      <c r="A1091" s="40"/>
      <c r="B1091" s="41"/>
      <c r="C1091" s="214" t="s">
        <v>1509</v>
      </c>
      <c r="D1091" s="214" t="s">
        <v>200</v>
      </c>
      <c r="E1091" s="215" t="s">
        <v>1510</v>
      </c>
      <c r="F1091" s="216" t="s">
        <v>1511</v>
      </c>
      <c r="G1091" s="217" t="s">
        <v>246</v>
      </c>
      <c r="H1091" s="218">
        <v>6.0250000000000004</v>
      </c>
      <c r="I1091" s="219"/>
      <c r="J1091" s="220">
        <f>ROUND(I1091*H1091,2)</f>
        <v>0</v>
      </c>
      <c r="K1091" s="216" t="s">
        <v>204</v>
      </c>
      <c r="L1091" s="46"/>
      <c r="M1091" s="221" t="s">
        <v>19</v>
      </c>
      <c r="N1091" s="222" t="s">
        <v>44</v>
      </c>
      <c r="O1091" s="86"/>
      <c r="P1091" s="223">
        <f>O1091*H1091</f>
        <v>0</v>
      </c>
      <c r="Q1091" s="223">
        <v>0</v>
      </c>
      <c r="R1091" s="223">
        <f>Q1091*H1091</f>
        <v>0</v>
      </c>
      <c r="S1091" s="223">
        <v>0</v>
      </c>
      <c r="T1091" s="224">
        <f>S1091*H1091</f>
        <v>0</v>
      </c>
      <c r="U1091" s="40"/>
      <c r="V1091" s="40"/>
      <c r="W1091" s="40"/>
      <c r="X1091" s="40"/>
      <c r="Y1091" s="40"/>
      <c r="Z1091" s="40"/>
      <c r="AA1091" s="40"/>
      <c r="AB1091" s="40"/>
      <c r="AC1091" s="40"/>
      <c r="AD1091" s="40"/>
      <c r="AE1091" s="40"/>
      <c r="AR1091" s="225" t="s">
        <v>302</v>
      </c>
      <c r="AT1091" s="225" t="s">
        <v>200</v>
      </c>
      <c r="AU1091" s="225" t="s">
        <v>82</v>
      </c>
      <c r="AY1091" s="19" t="s">
        <v>198</v>
      </c>
      <c r="BE1091" s="226">
        <f>IF(N1091="základní",J1091,0)</f>
        <v>0</v>
      </c>
      <c r="BF1091" s="226">
        <f>IF(N1091="snížená",J1091,0)</f>
        <v>0</v>
      </c>
      <c r="BG1091" s="226">
        <f>IF(N1091="zákl. přenesená",J1091,0)</f>
        <v>0</v>
      </c>
      <c r="BH1091" s="226">
        <f>IF(N1091="sníž. přenesená",J1091,0)</f>
        <v>0</v>
      </c>
      <c r="BI1091" s="226">
        <f>IF(N1091="nulová",J1091,0)</f>
        <v>0</v>
      </c>
      <c r="BJ1091" s="19" t="s">
        <v>80</v>
      </c>
      <c r="BK1091" s="226">
        <f>ROUND(I1091*H1091,2)</f>
        <v>0</v>
      </c>
      <c r="BL1091" s="19" t="s">
        <v>302</v>
      </c>
      <c r="BM1091" s="225" t="s">
        <v>1512</v>
      </c>
    </row>
    <row r="1092" s="2" customFormat="1">
      <c r="A1092" s="40"/>
      <c r="B1092" s="41"/>
      <c r="C1092" s="42"/>
      <c r="D1092" s="227" t="s">
        <v>207</v>
      </c>
      <c r="E1092" s="42"/>
      <c r="F1092" s="228" t="s">
        <v>1513</v>
      </c>
      <c r="G1092" s="42"/>
      <c r="H1092" s="42"/>
      <c r="I1092" s="229"/>
      <c r="J1092" s="42"/>
      <c r="K1092" s="42"/>
      <c r="L1092" s="46"/>
      <c r="M1092" s="230"/>
      <c r="N1092" s="231"/>
      <c r="O1092" s="86"/>
      <c r="P1092" s="86"/>
      <c r="Q1092" s="86"/>
      <c r="R1092" s="86"/>
      <c r="S1092" s="86"/>
      <c r="T1092" s="87"/>
      <c r="U1092" s="40"/>
      <c r="V1092" s="40"/>
      <c r="W1092" s="40"/>
      <c r="X1092" s="40"/>
      <c r="Y1092" s="40"/>
      <c r="Z1092" s="40"/>
      <c r="AA1092" s="40"/>
      <c r="AB1092" s="40"/>
      <c r="AC1092" s="40"/>
      <c r="AD1092" s="40"/>
      <c r="AE1092" s="40"/>
      <c r="AT1092" s="19" t="s">
        <v>207</v>
      </c>
      <c r="AU1092" s="19" t="s">
        <v>82</v>
      </c>
    </row>
    <row r="1093" s="12" customFormat="1" ht="22.8" customHeight="1">
      <c r="A1093" s="12"/>
      <c r="B1093" s="198"/>
      <c r="C1093" s="199"/>
      <c r="D1093" s="200" t="s">
        <v>72</v>
      </c>
      <c r="E1093" s="212" t="s">
        <v>1514</v>
      </c>
      <c r="F1093" s="212" t="s">
        <v>1515</v>
      </c>
      <c r="G1093" s="199"/>
      <c r="H1093" s="199"/>
      <c r="I1093" s="202"/>
      <c r="J1093" s="213">
        <f>BK1093</f>
        <v>0</v>
      </c>
      <c r="K1093" s="199"/>
      <c r="L1093" s="204"/>
      <c r="M1093" s="205"/>
      <c r="N1093" s="206"/>
      <c r="O1093" s="206"/>
      <c r="P1093" s="207">
        <f>SUM(P1094:P1132)</f>
        <v>0</v>
      </c>
      <c r="Q1093" s="206"/>
      <c r="R1093" s="207">
        <f>SUM(R1094:R1132)</f>
        <v>2.1545980078749998</v>
      </c>
      <c r="S1093" s="206"/>
      <c r="T1093" s="208">
        <f>SUM(T1094:T1132)</f>
        <v>0.52500000000000002</v>
      </c>
      <c r="U1093" s="12"/>
      <c r="V1093" s="12"/>
      <c r="W1093" s="12"/>
      <c r="X1093" s="12"/>
      <c r="Y1093" s="12"/>
      <c r="Z1093" s="12"/>
      <c r="AA1093" s="12"/>
      <c r="AB1093" s="12"/>
      <c r="AC1093" s="12"/>
      <c r="AD1093" s="12"/>
      <c r="AE1093" s="12"/>
      <c r="AR1093" s="209" t="s">
        <v>82</v>
      </c>
      <c r="AT1093" s="210" t="s">
        <v>72</v>
      </c>
      <c r="AU1093" s="210" t="s">
        <v>80</v>
      </c>
      <c r="AY1093" s="209" t="s">
        <v>198</v>
      </c>
      <c r="BK1093" s="211">
        <f>SUM(BK1094:BK1132)</f>
        <v>0</v>
      </c>
    </row>
    <row r="1094" s="2" customFormat="1" ht="24.15" customHeight="1">
      <c r="A1094" s="40"/>
      <c r="B1094" s="41"/>
      <c r="C1094" s="214" t="s">
        <v>1516</v>
      </c>
      <c r="D1094" s="214" t="s">
        <v>200</v>
      </c>
      <c r="E1094" s="215" t="s">
        <v>1517</v>
      </c>
      <c r="F1094" s="216" t="s">
        <v>1518</v>
      </c>
      <c r="G1094" s="217" t="s">
        <v>237</v>
      </c>
      <c r="H1094" s="218">
        <v>57.399999999999999</v>
      </c>
      <c r="I1094" s="219"/>
      <c r="J1094" s="220">
        <f>ROUND(I1094*H1094,2)</f>
        <v>0</v>
      </c>
      <c r="K1094" s="216" t="s">
        <v>204</v>
      </c>
      <c r="L1094" s="46"/>
      <c r="M1094" s="221" t="s">
        <v>19</v>
      </c>
      <c r="N1094" s="222" t="s">
        <v>44</v>
      </c>
      <c r="O1094" s="86"/>
      <c r="P1094" s="223">
        <f>O1094*H1094</f>
        <v>0</v>
      </c>
      <c r="Q1094" s="223">
        <v>0</v>
      </c>
      <c r="R1094" s="223">
        <f>Q1094*H1094</f>
        <v>0</v>
      </c>
      <c r="S1094" s="223">
        <v>0</v>
      </c>
      <c r="T1094" s="224">
        <f>S1094*H1094</f>
        <v>0</v>
      </c>
      <c r="U1094" s="40"/>
      <c r="V1094" s="40"/>
      <c r="W1094" s="40"/>
      <c r="X1094" s="40"/>
      <c r="Y1094" s="40"/>
      <c r="Z1094" s="40"/>
      <c r="AA1094" s="40"/>
      <c r="AB1094" s="40"/>
      <c r="AC1094" s="40"/>
      <c r="AD1094" s="40"/>
      <c r="AE1094" s="40"/>
      <c r="AR1094" s="225" t="s">
        <v>302</v>
      </c>
      <c r="AT1094" s="225" t="s">
        <v>200</v>
      </c>
      <c r="AU1094" s="225" t="s">
        <v>82</v>
      </c>
      <c r="AY1094" s="19" t="s">
        <v>198</v>
      </c>
      <c r="BE1094" s="226">
        <f>IF(N1094="základní",J1094,0)</f>
        <v>0</v>
      </c>
      <c r="BF1094" s="226">
        <f>IF(N1094="snížená",J1094,0)</f>
        <v>0</v>
      </c>
      <c r="BG1094" s="226">
        <f>IF(N1094="zákl. přenesená",J1094,0)</f>
        <v>0</v>
      </c>
      <c r="BH1094" s="226">
        <f>IF(N1094="sníž. přenesená",J1094,0)</f>
        <v>0</v>
      </c>
      <c r="BI1094" s="226">
        <f>IF(N1094="nulová",J1094,0)</f>
        <v>0</v>
      </c>
      <c r="BJ1094" s="19" t="s">
        <v>80</v>
      </c>
      <c r="BK1094" s="226">
        <f>ROUND(I1094*H1094,2)</f>
        <v>0</v>
      </c>
      <c r="BL1094" s="19" t="s">
        <v>302</v>
      </c>
      <c r="BM1094" s="225" t="s">
        <v>1519</v>
      </c>
    </row>
    <row r="1095" s="2" customFormat="1">
      <c r="A1095" s="40"/>
      <c r="B1095" s="41"/>
      <c r="C1095" s="42"/>
      <c r="D1095" s="227" t="s">
        <v>207</v>
      </c>
      <c r="E1095" s="42"/>
      <c r="F1095" s="228" t="s">
        <v>1520</v>
      </c>
      <c r="G1095" s="42"/>
      <c r="H1095" s="42"/>
      <c r="I1095" s="229"/>
      <c r="J1095" s="42"/>
      <c r="K1095" s="42"/>
      <c r="L1095" s="46"/>
      <c r="M1095" s="230"/>
      <c r="N1095" s="231"/>
      <c r="O1095" s="86"/>
      <c r="P1095" s="86"/>
      <c r="Q1095" s="86"/>
      <c r="R1095" s="86"/>
      <c r="S1095" s="86"/>
      <c r="T1095" s="87"/>
      <c r="U1095" s="40"/>
      <c r="V1095" s="40"/>
      <c r="W1095" s="40"/>
      <c r="X1095" s="40"/>
      <c r="Y1095" s="40"/>
      <c r="Z1095" s="40"/>
      <c r="AA1095" s="40"/>
      <c r="AB1095" s="40"/>
      <c r="AC1095" s="40"/>
      <c r="AD1095" s="40"/>
      <c r="AE1095" s="40"/>
      <c r="AT1095" s="19" t="s">
        <v>207</v>
      </c>
      <c r="AU1095" s="19" t="s">
        <v>82</v>
      </c>
    </row>
    <row r="1096" s="13" customFormat="1">
      <c r="A1096" s="13"/>
      <c r="B1096" s="232"/>
      <c r="C1096" s="233"/>
      <c r="D1096" s="234" t="s">
        <v>218</v>
      </c>
      <c r="E1096" s="235" t="s">
        <v>19</v>
      </c>
      <c r="F1096" s="236" t="s">
        <v>1521</v>
      </c>
      <c r="G1096" s="233"/>
      <c r="H1096" s="237">
        <v>57.399999999999999</v>
      </c>
      <c r="I1096" s="238"/>
      <c r="J1096" s="233"/>
      <c r="K1096" s="233"/>
      <c r="L1096" s="239"/>
      <c r="M1096" s="240"/>
      <c r="N1096" s="241"/>
      <c r="O1096" s="241"/>
      <c r="P1096" s="241"/>
      <c r="Q1096" s="241"/>
      <c r="R1096" s="241"/>
      <c r="S1096" s="241"/>
      <c r="T1096" s="242"/>
      <c r="U1096" s="13"/>
      <c r="V1096" s="13"/>
      <c r="W1096" s="13"/>
      <c r="X1096" s="13"/>
      <c r="Y1096" s="13"/>
      <c r="Z1096" s="13"/>
      <c r="AA1096" s="13"/>
      <c r="AB1096" s="13"/>
      <c r="AC1096" s="13"/>
      <c r="AD1096" s="13"/>
      <c r="AE1096" s="13"/>
      <c r="AT1096" s="243" t="s">
        <v>218</v>
      </c>
      <c r="AU1096" s="243" t="s">
        <v>82</v>
      </c>
      <c r="AV1096" s="13" t="s">
        <v>82</v>
      </c>
      <c r="AW1096" s="13" t="s">
        <v>35</v>
      </c>
      <c r="AX1096" s="13" t="s">
        <v>80</v>
      </c>
      <c r="AY1096" s="243" t="s">
        <v>198</v>
      </c>
    </row>
    <row r="1097" s="2" customFormat="1" ht="24.15" customHeight="1">
      <c r="A1097" s="40"/>
      <c r="B1097" s="41"/>
      <c r="C1097" s="255" t="s">
        <v>1522</v>
      </c>
      <c r="D1097" s="255" t="s">
        <v>243</v>
      </c>
      <c r="E1097" s="256" t="s">
        <v>1523</v>
      </c>
      <c r="F1097" s="257" t="s">
        <v>1524</v>
      </c>
      <c r="G1097" s="258" t="s">
        <v>237</v>
      </c>
      <c r="H1097" s="259">
        <v>57.399999999999999</v>
      </c>
      <c r="I1097" s="260"/>
      <c r="J1097" s="261">
        <f>ROUND(I1097*H1097,2)</f>
        <v>0</v>
      </c>
      <c r="K1097" s="257" t="s">
        <v>19</v>
      </c>
      <c r="L1097" s="262"/>
      <c r="M1097" s="263" t="s">
        <v>19</v>
      </c>
      <c r="N1097" s="264" t="s">
        <v>44</v>
      </c>
      <c r="O1097" s="86"/>
      <c r="P1097" s="223">
        <f>O1097*H1097</f>
        <v>0</v>
      </c>
      <c r="Q1097" s="223">
        <v>0.025000000000000001</v>
      </c>
      <c r="R1097" s="223">
        <f>Q1097*H1097</f>
        <v>1.4350000000000001</v>
      </c>
      <c r="S1097" s="223">
        <v>0</v>
      </c>
      <c r="T1097" s="224">
        <f>S1097*H1097</f>
        <v>0</v>
      </c>
      <c r="U1097" s="40"/>
      <c r="V1097" s="40"/>
      <c r="W1097" s="40"/>
      <c r="X1097" s="40"/>
      <c r="Y1097" s="40"/>
      <c r="Z1097" s="40"/>
      <c r="AA1097" s="40"/>
      <c r="AB1097" s="40"/>
      <c r="AC1097" s="40"/>
      <c r="AD1097" s="40"/>
      <c r="AE1097" s="40"/>
      <c r="AR1097" s="225" t="s">
        <v>399</v>
      </c>
      <c r="AT1097" s="225" t="s">
        <v>243</v>
      </c>
      <c r="AU1097" s="225" t="s">
        <v>82</v>
      </c>
      <c r="AY1097" s="19" t="s">
        <v>198</v>
      </c>
      <c r="BE1097" s="226">
        <f>IF(N1097="základní",J1097,0)</f>
        <v>0</v>
      </c>
      <c r="BF1097" s="226">
        <f>IF(N1097="snížená",J1097,0)</f>
        <v>0</v>
      </c>
      <c r="BG1097" s="226">
        <f>IF(N1097="zákl. přenesená",J1097,0)</f>
        <v>0</v>
      </c>
      <c r="BH1097" s="226">
        <f>IF(N1097="sníž. přenesená",J1097,0)</f>
        <v>0</v>
      </c>
      <c r="BI1097" s="226">
        <f>IF(N1097="nulová",J1097,0)</f>
        <v>0</v>
      </c>
      <c r="BJ1097" s="19" t="s">
        <v>80</v>
      </c>
      <c r="BK1097" s="226">
        <f>ROUND(I1097*H1097,2)</f>
        <v>0</v>
      </c>
      <c r="BL1097" s="19" t="s">
        <v>302</v>
      </c>
      <c r="BM1097" s="225" t="s">
        <v>1525</v>
      </c>
    </row>
    <row r="1098" s="13" customFormat="1">
      <c r="A1098" s="13"/>
      <c r="B1098" s="232"/>
      <c r="C1098" s="233"/>
      <c r="D1098" s="234" t="s">
        <v>218</v>
      </c>
      <c r="E1098" s="235" t="s">
        <v>19</v>
      </c>
      <c r="F1098" s="236" t="s">
        <v>1521</v>
      </c>
      <c r="G1098" s="233"/>
      <c r="H1098" s="237">
        <v>57.399999999999999</v>
      </c>
      <c r="I1098" s="238"/>
      <c r="J1098" s="233"/>
      <c r="K1098" s="233"/>
      <c r="L1098" s="239"/>
      <c r="M1098" s="240"/>
      <c r="N1098" s="241"/>
      <c r="O1098" s="241"/>
      <c r="P1098" s="241"/>
      <c r="Q1098" s="241"/>
      <c r="R1098" s="241"/>
      <c r="S1098" s="241"/>
      <c r="T1098" s="242"/>
      <c r="U1098" s="13"/>
      <c r="V1098" s="13"/>
      <c r="W1098" s="13"/>
      <c r="X1098" s="13"/>
      <c r="Y1098" s="13"/>
      <c r="Z1098" s="13"/>
      <c r="AA1098" s="13"/>
      <c r="AB1098" s="13"/>
      <c r="AC1098" s="13"/>
      <c r="AD1098" s="13"/>
      <c r="AE1098" s="13"/>
      <c r="AT1098" s="243" t="s">
        <v>218</v>
      </c>
      <c r="AU1098" s="243" t="s">
        <v>82</v>
      </c>
      <c r="AV1098" s="13" t="s">
        <v>82</v>
      </c>
      <c r="AW1098" s="13" t="s">
        <v>35</v>
      </c>
      <c r="AX1098" s="13" t="s">
        <v>80</v>
      </c>
      <c r="AY1098" s="243" t="s">
        <v>198</v>
      </c>
    </row>
    <row r="1099" s="2" customFormat="1" ht="55.5" customHeight="1">
      <c r="A1099" s="40"/>
      <c r="B1099" s="41"/>
      <c r="C1099" s="214" t="s">
        <v>1526</v>
      </c>
      <c r="D1099" s="214" t="s">
        <v>200</v>
      </c>
      <c r="E1099" s="215" t="s">
        <v>1527</v>
      </c>
      <c r="F1099" s="216" t="s">
        <v>1528</v>
      </c>
      <c r="G1099" s="217" t="s">
        <v>203</v>
      </c>
      <c r="H1099" s="218">
        <v>12.68</v>
      </c>
      <c r="I1099" s="219"/>
      <c r="J1099" s="220">
        <f>ROUND(I1099*H1099,2)</f>
        <v>0</v>
      </c>
      <c r="K1099" s="216" t="s">
        <v>204</v>
      </c>
      <c r="L1099" s="46"/>
      <c r="M1099" s="221" t="s">
        <v>19</v>
      </c>
      <c r="N1099" s="222" t="s">
        <v>44</v>
      </c>
      <c r="O1099" s="86"/>
      <c r="P1099" s="223">
        <f>O1099*H1099</f>
        <v>0</v>
      </c>
      <c r="Q1099" s="223">
        <v>0</v>
      </c>
      <c r="R1099" s="223">
        <f>Q1099*H1099</f>
        <v>0</v>
      </c>
      <c r="S1099" s="223">
        <v>0</v>
      </c>
      <c r="T1099" s="224">
        <f>S1099*H1099</f>
        <v>0</v>
      </c>
      <c r="U1099" s="40"/>
      <c r="V1099" s="40"/>
      <c r="W1099" s="40"/>
      <c r="X1099" s="40"/>
      <c r="Y1099" s="40"/>
      <c r="Z1099" s="40"/>
      <c r="AA1099" s="40"/>
      <c r="AB1099" s="40"/>
      <c r="AC1099" s="40"/>
      <c r="AD1099" s="40"/>
      <c r="AE1099" s="40"/>
      <c r="AR1099" s="225" t="s">
        <v>302</v>
      </c>
      <c r="AT1099" s="225" t="s">
        <v>200</v>
      </c>
      <c r="AU1099" s="225" t="s">
        <v>82</v>
      </c>
      <c r="AY1099" s="19" t="s">
        <v>198</v>
      </c>
      <c r="BE1099" s="226">
        <f>IF(N1099="základní",J1099,0)</f>
        <v>0</v>
      </c>
      <c r="BF1099" s="226">
        <f>IF(N1099="snížená",J1099,0)</f>
        <v>0</v>
      </c>
      <c r="BG1099" s="226">
        <f>IF(N1099="zákl. přenesená",J1099,0)</f>
        <v>0</v>
      </c>
      <c r="BH1099" s="226">
        <f>IF(N1099="sníž. přenesená",J1099,0)</f>
        <v>0</v>
      </c>
      <c r="BI1099" s="226">
        <f>IF(N1099="nulová",J1099,0)</f>
        <v>0</v>
      </c>
      <c r="BJ1099" s="19" t="s">
        <v>80</v>
      </c>
      <c r="BK1099" s="226">
        <f>ROUND(I1099*H1099,2)</f>
        <v>0</v>
      </c>
      <c r="BL1099" s="19" t="s">
        <v>302</v>
      </c>
      <c r="BM1099" s="225" t="s">
        <v>1529</v>
      </c>
    </row>
    <row r="1100" s="2" customFormat="1">
      <c r="A1100" s="40"/>
      <c r="B1100" s="41"/>
      <c r="C1100" s="42"/>
      <c r="D1100" s="227" t="s">
        <v>207</v>
      </c>
      <c r="E1100" s="42"/>
      <c r="F1100" s="228" t="s">
        <v>1530</v>
      </c>
      <c r="G1100" s="42"/>
      <c r="H1100" s="42"/>
      <c r="I1100" s="229"/>
      <c r="J1100" s="42"/>
      <c r="K1100" s="42"/>
      <c r="L1100" s="46"/>
      <c r="M1100" s="230"/>
      <c r="N1100" s="231"/>
      <c r="O1100" s="86"/>
      <c r="P1100" s="86"/>
      <c r="Q1100" s="86"/>
      <c r="R1100" s="86"/>
      <c r="S1100" s="86"/>
      <c r="T1100" s="87"/>
      <c r="U1100" s="40"/>
      <c r="V1100" s="40"/>
      <c r="W1100" s="40"/>
      <c r="X1100" s="40"/>
      <c r="Y1100" s="40"/>
      <c r="Z1100" s="40"/>
      <c r="AA1100" s="40"/>
      <c r="AB1100" s="40"/>
      <c r="AC1100" s="40"/>
      <c r="AD1100" s="40"/>
      <c r="AE1100" s="40"/>
      <c r="AT1100" s="19" t="s">
        <v>207</v>
      </c>
      <c r="AU1100" s="19" t="s">
        <v>82</v>
      </c>
    </row>
    <row r="1101" s="13" customFormat="1">
      <c r="A1101" s="13"/>
      <c r="B1101" s="232"/>
      <c r="C1101" s="233"/>
      <c r="D1101" s="234" t="s">
        <v>218</v>
      </c>
      <c r="E1101" s="235" t="s">
        <v>19</v>
      </c>
      <c r="F1101" s="236" t="s">
        <v>1531</v>
      </c>
      <c r="G1101" s="233"/>
      <c r="H1101" s="237">
        <v>12.68</v>
      </c>
      <c r="I1101" s="238"/>
      <c r="J1101" s="233"/>
      <c r="K1101" s="233"/>
      <c r="L1101" s="239"/>
      <c r="M1101" s="240"/>
      <c r="N1101" s="241"/>
      <c r="O1101" s="241"/>
      <c r="P1101" s="241"/>
      <c r="Q1101" s="241"/>
      <c r="R1101" s="241"/>
      <c r="S1101" s="241"/>
      <c r="T1101" s="242"/>
      <c r="U1101" s="13"/>
      <c r="V1101" s="13"/>
      <c r="W1101" s="13"/>
      <c r="X1101" s="13"/>
      <c r="Y1101" s="13"/>
      <c r="Z1101" s="13"/>
      <c r="AA1101" s="13"/>
      <c r="AB1101" s="13"/>
      <c r="AC1101" s="13"/>
      <c r="AD1101" s="13"/>
      <c r="AE1101" s="13"/>
      <c r="AT1101" s="243" t="s">
        <v>218</v>
      </c>
      <c r="AU1101" s="243" t="s">
        <v>82</v>
      </c>
      <c r="AV1101" s="13" t="s">
        <v>82</v>
      </c>
      <c r="AW1101" s="13" t="s">
        <v>35</v>
      </c>
      <c r="AX1101" s="13" t="s">
        <v>80</v>
      </c>
      <c r="AY1101" s="243" t="s">
        <v>198</v>
      </c>
    </row>
    <row r="1102" s="2" customFormat="1" ht="49.05" customHeight="1">
      <c r="A1102" s="40"/>
      <c r="B1102" s="41"/>
      <c r="C1102" s="255" t="s">
        <v>1532</v>
      </c>
      <c r="D1102" s="255" t="s">
        <v>243</v>
      </c>
      <c r="E1102" s="256" t="s">
        <v>1533</v>
      </c>
      <c r="F1102" s="257" t="s">
        <v>1534</v>
      </c>
      <c r="G1102" s="258" t="s">
        <v>203</v>
      </c>
      <c r="H1102" s="259">
        <v>12.68</v>
      </c>
      <c r="I1102" s="260"/>
      <c r="J1102" s="261">
        <f>ROUND(I1102*H1102,2)</f>
        <v>0</v>
      </c>
      <c r="K1102" s="257" t="s">
        <v>19</v>
      </c>
      <c r="L1102" s="262"/>
      <c r="M1102" s="263" t="s">
        <v>19</v>
      </c>
      <c r="N1102" s="264" t="s">
        <v>44</v>
      </c>
      <c r="O1102" s="86"/>
      <c r="P1102" s="223">
        <f>O1102*H1102</f>
        <v>0</v>
      </c>
      <c r="Q1102" s="223">
        <v>0.029999999999999999</v>
      </c>
      <c r="R1102" s="223">
        <f>Q1102*H1102</f>
        <v>0.38039999999999996</v>
      </c>
      <c r="S1102" s="223">
        <v>0</v>
      </c>
      <c r="T1102" s="224">
        <f>S1102*H1102</f>
        <v>0</v>
      </c>
      <c r="U1102" s="40"/>
      <c r="V1102" s="40"/>
      <c r="W1102" s="40"/>
      <c r="X1102" s="40"/>
      <c r="Y1102" s="40"/>
      <c r="Z1102" s="40"/>
      <c r="AA1102" s="40"/>
      <c r="AB1102" s="40"/>
      <c r="AC1102" s="40"/>
      <c r="AD1102" s="40"/>
      <c r="AE1102" s="40"/>
      <c r="AR1102" s="225" t="s">
        <v>399</v>
      </c>
      <c r="AT1102" s="225" t="s">
        <v>243</v>
      </c>
      <c r="AU1102" s="225" t="s">
        <v>82</v>
      </c>
      <c r="AY1102" s="19" t="s">
        <v>198</v>
      </c>
      <c r="BE1102" s="226">
        <f>IF(N1102="základní",J1102,0)</f>
        <v>0</v>
      </c>
      <c r="BF1102" s="226">
        <f>IF(N1102="snížená",J1102,0)</f>
        <v>0</v>
      </c>
      <c r="BG1102" s="226">
        <f>IF(N1102="zákl. přenesená",J1102,0)</f>
        <v>0</v>
      </c>
      <c r="BH1102" s="226">
        <f>IF(N1102="sníž. přenesená",J1102,0)</f>
        <v>0</v>
      </c>
      <c r="BI1102" s="226">
        <f>IF(N1102="nulová",J1102,0)</f>
        <v>0</v>
      </c>
      <c r="BJ1102" s="19" t="s">
        <v>80</v>
      </c>
      <c r="BK1102" s="226">
        <f>ROUND(I1102*H1102,2)</f>
        <v>0</v>
      </c>
      <c r="BL1102" s="19" t="s">
        <v>302</v>
      </c>
      <c r="BM1102" s="225" t="s">
        <v>1535</v>
      </c>
    </row>
    <row r="1103" s="13" customFormat="1">
      <c r="A1103" s="13"/>
      <c r="B1103" s="232"/>
      <c r="C1103" s="233"/>
      <c r="D1103" s="234" t="s">
        <v>218</v>
      </c>
      <c r="E1103" s="235" t="s">
        <v>19</v>
      </c>
      <c r="F1103" s="236" t="s">
        <v>1531</v>
      </c>
      <c r="G1103" s="233"/>
      <c r="H1103" s="237">
        <v>12.68</v>
      </c>
      <c r="I1103" s="238"/>
      <c r="J1103" s="233"/>
      <c r="K1103" s="233"/>
      <c r="L1103" s="239"/>
      <c r="M1103" s="240"/>
      <c r="N1103" s="241"/>
      <c r="O1103" s="241"/>
      <c r="P1103" s="241"/>
      <c r="Q1103" s="241"/>
      <c r="R1103" s="241"/>
      <c r="S1103" s="241"/>
      <c r="T1103" s="242"/>
      <c r="U1103" s="13"/>
      <c r="V1103" s="13"/>
      <c r="W1103" s="13"/>
      <c r="X1103" s="13"/>
      <c r="Y1103" s="13"/>
      <c r="Z1103" s="13"/>
      <c r="AA1103" s="13"/>
      <c r="AB1103" s="13"/>
      <c r="AC1103" s="13"/>
      <c r="AD1103" s="13"/>
      <c r="AE1103" s="13"/>
      <c r="AT1103" s="243" t="s">
        <v>218</v>
      </c>
      <c r="AU1103" s="243" t="s">
        <v>82</v>
      </c>
      <c r="AV1103" s="13" t="s">
        <v>82</v>
      </c>
      <c r="AW1103" s="13" t="s">
        <v>35</v>
      </c>
      <c r="AX1103" s="13" t="s">
        <v>80</v>
      </c>
      <c r="AY1103" s="243" t="s">
        <v>198</v>
      </c>
    </row>
    <row r="1104" s="2" customFormat="1" ht="37.8" customHeight="1">
      <c r="A1104" s="40"/>
      <c r="B1104" s="41"/>
      <c r="C1104" s="214" t="s">
        <v>1536</v>
      </c>
      <c r="D1104" s="214" t="s">
        <v>200</v>
      </c>
      <c r="E1104" s="215" t="s">
        <v>1537</v>
      </c>
      <c r="F1104" s="216" t="s">
        <v>1538</v>
      </c>
      <c r="G1104" s="217" t="s">
        <v>203</v>
      </c>
      <c r="H1104" s="218">
        <v>5.4290000000000003</v>
      </c>
      <c r="I1104" s="219"/>
      <c r="J1104" s="220">
        <f>ROUND(I1104*H1104,2)</f>
        <v>0</v>
      </c>
      <c r="K1104" s="216" t="s">
        <v>204</v>
      </c>
      <c r="L1104" s="46"/>
      <c r="M1104" s="221" t="s">
        <v>19</v>
      </c>
      <c r="N1104" s="222" t="s">
        <v>44</v>
      </c>
      <c r="O1104" s="86"/>
      <c r="P1104" s="223">
        <f>O1104*H1104</f>
        <v>0</v>
      </c>
      <c r="Q1104" s="223">
        <v>0.000268375</v>
      </c>
      <c r="R1104" s="223">
        <f>Q1104*H1104</f>
        <v>0.0014570078750000002</v>
      </c>
      <c r="S1104" s="223">
        <v>0</v>
      </c>
      <c r="T1104" s="224">
        <f>S1104*H1104</f>
        <v>0</v>
      </c>
      <c r="U1104" s="40"/>
      <c r="V1104" s="40"/>
      <c r="W1104" s="40"/>
      <c r="X1104" s="40"/>
      <c r="Y1104" s="40"/>
      <c r="Z1104" s="40"/>
      <c r="AA1104" s="40"/>
      <c r="AB1104" s="40"/>
      <c r="AC1104" s="40"/>
      <c r="AD1104" s="40"/>
      <c r="AE1104" s="40"/>
      <c r="AR1104" s="225" t="s">
        <v>302</v>
      </c>
      <c r="AT1104" s="225" t="s">
        <v>200</v>
      </c>
      <c r="AU1104" s="225" t="s">
        <v>82</v>
      </c>
      <c r="AY1104" s="19" t="s">
        <v>198</v>
      </c>
      <c r="BE1104" s="226">
        <f>IF(N1104="základní",J1104,0)</f>
        <v>0</v>
      </c>
      <c r="BF1104" s="226">
        <f>IF(N1104="snížená",J1104,0)</f>
        <v>0</v>
      </c>
      <c r="BG1104" s="226">
        <f>IF(N1104="zákl. přenesená",J1104,0)</f>
        <v>0</v>
      </c>
      <c r="BH1104" s="226">
        <f>IF(N1104="sníž. přenesená",J1104,0)</f>
        <v>0</v>
      </c>
      <c r="BI1104" s="226">
        <f>IF(N1104="nulová",J1104,0)</f>
        <v>0</v>
      </c>
      <c r="BJ1104" s="19" t="s">
        <v>80</v>
      </c>
      <c r="BK1104" s="226">
        <f>ROUND(I1104*H1104,2)</f>
        <v>0</v>
      </c>
      <c r="BL1104" s="19" t="s">
        <v>302</v>
      </c>
      <c r="BM1104" s="225" t="s">
        <v>1539</v>
      </c>
    </row>
    <row r="1105" s="2" customFormat="1">
      <c r="A1105" s="40"/>
      <c r="B1105" s="41"/>
      <c r="C1105" s="42"/>
      <c r="D1105" s="227" t="s">
        <v>207</v>
      </c>
      <c r="E1105" s="42"/>
      <c r="F1105" s="228" t="s">
        <v>1540</v>
      </c>
      <c r="G1105" s="42"/>
      <c r="H1105" s="42"/>
      <c r="I1105" s="229"/>
      <c r="J1105" s="42"/>
      <c r="K1105" s="42"/>
      <c r="L1105" s="46"/>
      <c r="M1105" s="230"/>
      <c r="N1105" s="231"/>
      <c r="O1105" s="86"/>
      <c r="P1105" s="86"/>
      <c r="Q1105" s="86"/>
      <c r="R1105" s="86"/>
      <c r="S1105" s="86"/>
      <c r="T1105" s="87"/>
      <c r="U1105" s="40"/>
      <c r="V1105" s="40"/>
      <c r="W1105" s="40"/>
      <c r="X1105" s="40"/>
      <c r="Y1105" s="40"/>
      <c r="Z1105" s="40"/>
      <c r="AA1105" s="40"/>
      <c r="AB1105" s="40"/>
      <c r="AC1105" s="40"/>
      <c r="AD1105" s="40"/>
      <c r="AE1105" s="40"/>
      <c r="AT1105" s="19" t="s">
        <v>207</v>
      </c>
      <c r="AU1105" s="19" t="s">
        <v>82</v>
      </c>
    </row>
    <row r="1106" s="13" customFormat="1">
      <c r="A1106" s="13"/>
      <c r="B1106" s="232"/>
      <c r="C1106" s="233"/>
      <c r="D1106" s="234" t="s">
        <v>218</v>
      </c>
      <c r="E1106" s="235" t="s">
        <v>19</v>
      </c>
      <c r="F1106" s="236" t="s">
        <v>1541</v>
      </c>
      <c r="G1106" s="233"/>
      <c r="H1106" s="237">
        <v>5.4290000000000003</v>
      </c>
      <c r="I1106" s="238"/>
      <c r="J1106" s="233"/>
      <c r="K1106" s="233"/>
      <c r="L1106" s="239"/>
      <c r="M1106" s="240"/>
      <c r="N1106" s="241"/>
      <c r="O1106" s="241"/>
      <c r="P1106" s="241"/>
      <c r="Q1106" s="241"/>
      <c r="R1106" s="241"/>
      <c r="S1106" s="241"/>
      <c r="T1106" s="242"/>
      <c r="U1106" s="13"/>
      <c r="V1106" s="13"/>
      <c r="W1106" s="13"/>
      <c r="X1106" s="13"/>
      <c r="Y1106" s="13"/>
      <c r="Z1106" s="13"/>
      <c r="AA1106" s="13"/>
      <c r="AB1106" s="13"/>
      <c r="AC1106" s="13"/>
      <c r="AD1106" s="13"/>
      <c r="AE1106" s="13"/>
      <c r="AT1106" s="243" t="s">
        <v>218</v>
      </c>
      <c r="AU1106" s="243" t="s">
        <v>82</v>
      </c>
      <c r="AV1106" s="13" t="s">
        <v>82</v>
      </c>
      <c r="AW1106" s="13" t="s">
        <v>35</v>
      </c>
      <c r="AX1106" s="13" t="s">
        <v>80</v>
      </c>
      <c r="AY1106" s="243" t="s">
        <v>198</v>
      </c>
    </row>
    <row r="1107" s="2" customFormat="1" ht="24.15" customHeight="1">
      <c r="A1107" s="40"/>
      <c r="B1107" s="41"/>
      <c r="C1107" s="255" t="s">
        <v>1542</v>
      </c>
      <c r="D1107" s="255" t="s">
        <v>243</v>
      </c>
      <c r="E1107" s="256" t="s">
        <v>1543</v>
      </c>
      <c r="F1107" s="257" t="s">
        <v>1544</v>
      </c>
      <c r="G1107" s="258" t="s">
        <v>203</v>
      </c>
      <c r="H1107" s="259">
        <v>5.4290000000000003</v>
      </c>
      <c r="I1107" s="260"/>
      <c r="J1107" s="261">
        <f>ROUND(I1107*H1107,2)</f>
        <v>0</v>
      </c>
      <c r="K1107" s="257" t="s">
        <v>204</v>
      </c>
      <c r="L1107" s="262"/>
      <c r="M1107" s="263" t="s">
        <v>19</v>
      </c>
      <c r="N1107" s="264" t="s">
        <v>44</v>
      </c>
      <c r="O1107" s="86"/>
      <c r="P1107" s="223">
        <f>O1107*H1107</f>
        <v>0</v>
      </c>
      <c r="Q1107" s="223">
        <v>0.027</v>
      </c>
      <c r="R1107" s="223">
        <f>Q1107*H1107</f>
        <v>0.14658300000000002</v>
      </c>
      <c r="S1107" s="223">
        <v>0</v>
      </c>
      <c r="T1107" s="224">
        <f>S1107*H1107</f>
        <v>0</v>
      </c>
      <c r="U1107" s="40"/>
      <c r="V1107" s="40"/>
      <c r="W1107" s="40"/>
      <c r="X1107" s="40"/>
      <c r="Y1107" s="40"/>
      <c r="Z1107" s="40"/>
      <c r="AA1107" s="40"/>
      <c r="AB1107" s="40"/>
      <c r="AC1107" s="40"/>
      <c r="AD1107" s="40"/>
      <c r="AE1107" s="40"/>
      <c r="AR1107" s="225" t="s">
        <v>399</v>
      </c>
      <c r="AT1107" s="225" t="s">
        <v>243</v>
      </c>
      <c r="AU1107" s="225" t="s">
        <v>82</v>
      </c>
      <c r="AY1107" s="19" t="s">
        <v>198</v>
      </c>
      <c r="BE1107" s="226">
        <f>IF(N1107="základní",J1107,0)</f>
        <v>0</v>
      </c>
      <c r="BF1107" s="226">
        <f>IF(N1107="snížená",J1107,0)</f>
        <v>0</v>
      </c>
      <c r="BG1107" s="226">
        <f>IF(N1107="zákl. přenesená",J1107,0)</f>
        <v>0</v>
      </c>
      <c r="BH1107" s="226">
        <f>IF(N1107="sníž. přenesená",J1107,0)</f>
        <v>0</v>
      </c>
      <c r="BI1107" s="226">
        <f>IF(N1107="nulová",J1107,0)</f>
        <v>0</v>
      </c>
      <c r="BJ1107" s="19" t="s">
        <v>80</v>
      </c>
      <c r="BK1107" s="226">
        <f>ROUND(I1107*H1107,2)</f>
        <v>0</v>
      </c>
      <c r="BL1107" s="19" t="s">
        <v>302</v>
      </c>
      <c r="BM1107" s="225" t="s">
        <v>1545</v>
      </c>
    </row>
    <row r="1108" s="13" customFormat="1">
      <c r="A1108" s="13"/>
      <c r="B1108" s="232"/>
      <c r="C1108" s="233"/>
      <c r="D1108" s="234" t="s">
        <v>218</v>
      </c>
      <c r="E1108" s="235" t="s">
        <v>19</v>
      </c>
      <c r="F1108" s="236" t="s">
        <v>1541</v>
      </c>
      <c r="G1108" s="233"/>
      <c r="H1108" s="237">
        <v>5.4290000000000003</v>
      </c>
      <c r="I1108" s="238"/>
      <c r="J1108" s="233"/>
      <c r="K1108" s="233"/>
      <c r="L1108" s="239"/>
      <c r="M1108" s="240"/>
      <c r="N1108" s="241"/>
      <c r="O1108" s="241"/>
      <c r="P1108" s="241"/>
      <c r="Q1108" s="241"/>
      <c r="R1108" s="241"/>
      <c r="S1108" s="241"/>
      <c r="T1108" s="242"/>
      <c r="U1108" s="13"/>
      <c r="V1108" s="13"/>
      <c r="W1108" s="13"/>
      <c r="X1108" s="13"/>
      <c r="Y1108" s="13"/>
      <c r="Z1108" s="13"/>
      <c r="AA1108" s="13"/>
      <c r="AB1108" s="13"/>
      <c r="AC1108" s="13"/>
      <c r="AD1108" s="13"/>
      <c r="AE1108" s="13"/>
      <c r="AT1108" s="243" t="s">
        <v>218</v>
      </c>
      <c r="AU1108" s="243" t="s">
        <v>82</v>
      </c>
      <c r="AV1108" s="13" t="s">
        <v>82</v>
      </c>
      <c r="AW1108" s="13" t="s">
        <v>35</v>
      </c>
      <c r="AX1108" s="13" t="s">
        <v>80</v>
      </c>
      <c r="AY1108" s="243" t="s">
        <v>198</v>
      </c>
    </row>
    <row r="1109" s="2" customFormat="1" ht="24.15" customHeight="1">
      <c r="A1109" s="40"/>
      <c r="B1109" s="41"/>
      <c r="C1109" s="214" t="s">
        <v>1546</v>
      </c>
      <c r="D1109" s="214" t="s">
        <v>200</v>
      </c>
      <c r="E1109" s="215" t="s">
        <v>1547</v>
      </c>
      <c r="F1109" s="216" t="s">
        <v>1548</v>
      </c>
      <c r="G1109" s="217" t="s">
        <v>441</v>
      </c>
      <c r="H1109" s="218">
        <v>1</v>
      </c>
      <c r="I1109" s="219"/>
      <c r="J1109" s="220">
        <f>ROUND(I1109*H1109,2)</f>
        <v>0</v>
      </c>
      <c r="K1109" s="216" t="s">
        <v>204</v>
      </c>
      <c r="L1109" s="46"/>
      <c r="M1109" s="221" t="s">
        <v>19</v>
      </c>
      <c r="N1109" s="222" t="s">
        <v>44</v>
      </c>
      <c r="O1109" s="86"/>
      <c r="P1109" s="223">
        <f>O1109*H1109</f>
        <v>0</v>
      </c>
      <c r="Q1109" s="223">
        <v>0</v>
      </c>
      <c r="R1109" s="223">
        <f>Q1109*H1109</f>
        <v>0</v>
      </c>
      <c r="S1109" s="223">
        <v>0</v>
      </c>
      <c r="T1109" s="224">
        <f>S1109*H1109</f>
        <v>0</v>
      </c>
      <c r="U1109" s="40"/>
      <c r="V1109" s="40"/>
      <c r="W1109" s="40"/>
      <c r="X1109" s="40"/>
      <c r="Y1109" s="40"/>
      <c r="Z1109" s="40"/>
      <c r="AA1109" s="40"/>
      <c r="AB1109" s="40"/>
      <c r="AC1109" s="40"/>
      <c r="AD1109" s="40"/>
      <c r="AE1109" s="40"/>
      <c r="AR1109" s="225" t="s">
        <v>302</v>
      </c>
      <c r="AT1109" s="225" t="s">
        <v>200</v>
      </c>
      <c r="AU1109" s="225" t="s">
        <v>82</v>
      </c>
      <c r="AY1109" s="19" t="s">
        <v>198</v>
      </c>
      <c r="BE1109" s="226">
        <f>IF(N1109="základní",J1109,0)</f>
        <v>0</v>
      </c>
      <c r="BF1109" s="226">
        <f>IF(N1109="snížená",J1109,0)</f>
        <v>0</v>
      </c>
      <c r="BG1109" s="226">
        <f>IF(N1109="zákl. přenesená",J1109,0)</f>
        <v>0</v>
      </c>
      <c r="BH1109" s="226">
        <f>IF(N1109="sníž. přenesená",J1109,0)</f>
        <v>0</v>
      </c>
      <c r="BI1109" s="226">
        <f>IF(N1109="nulová",J1109,0)</f>
        <v>0</v>
      </c>
      <c r="BJ1109" s="19" t="s">
        <v>80</v>
      </c>
      <c r="BK1109" s="226">
        <f>ROUND(I1109*H1109,2)</f>
        <v>0</v>
      </c>
      <c r="BL1109" s="19" t="s">
        <v>302</v>
      </c>
      <c r="BM1109" s="225" t="s">
        <v>1549</v>
      </c>
    </row>
    <row r="1110" s="2" customFormat="1">
      <c r="A1110" s="40"/>
      <c r="B1110" s="41"/>
      <c r="C1110" s="42"/>
      <c r="D1110" s="227" t="s">
        <v>207</v>
      </c>
      <c r="E1110" s="42"/>
      <c r="F1110" s="228" t="s">
        <v>1550</v>
      </c>
      <c r="G1110" s="42"/>
      <c r="H1110" s="42"/>
      <c r="I1110" s="229"/>
      <c r="J1110" s="42"/>
      <c r="K1110" s="42"/>
      <c r="L1110" s="46"/>
      <c r="M1110" s="230"/>
      <c r="N1110" s="231"/>
      <c r="O1110" s="86"/>
      <c r="P1110" s="86"/>
      <c r="Q1110" s="86"/>
      <c r="R1110" s="86"/>
      <c r="S1110" s="86"/>
      <c r="T1110" s="87"/>
      <c r="U1110" s="40"/>
      <c r="V1110" s="40"/>
      <c r="W1110" s="40"/>
      <c r="X1110" s="40"/>
      <c r="Y1110" s="40"/>
      <c r="Z1110" s="40"/>
      <c r="AA1110" s="40"/>
      <c r="AB1110" s="40"/>
      <c r="AC1110" s="40"/>
      <c r="AD1110" s="40"/>
      <c r="AE1110" s="40"/>
      <c r="AT1110" s="19" t="s">
        <v>207</v>
      </c>
      <c r="AU1110" s="19" t="s">
        <v>82</v>
      </c>
    </row>
    <row r="1111" s="13" customFormat="1">
      <c r="A1111" s="13"/>
      <c r="B1111" s="232"/>
      <c r="C1111" s="233"/>
      <c r="D1111" s="234" t="s">
        <v>218</v>
      </c>
      <c r="E1111" s="235" t="s">
        <v>19</v>
      </c>
      <c r="F1111" s="236" t="s">
        <v>1057</v>
      </c>
      <c r="G1111" s="233"/>
      <c r="H1111" s="237">
        <v>1</v>
      </c>
      <c r="I1111" s="238"/>
      <c r="J1111" s="233"/>
      <c r="K1111" s="233"/>
      <c r="L1111" s="239"/>
      <c r="M1111" s="240"/>
      <c r="N1111" s="241"/>
      <c r="O1111" s="241"/>
      <c r="P1111" s="241"/>
      <c r="Q1111" s="241"/>
      <c r="R1111" s="241"/>
      <c r="S1111" s="241"/>
      <c r="T1111" s="242"/>
      <c r="U1111" s="13"/>
      <c r="V1111" s="13"/>
      <c r="W1111" s="13"/>
      <c r="X1111" s="13"/>
      <c r="Y1111" s="13"/>
      <c r="Z1111" s="13"/>
      <c r="AA1111" s="13"/>
      <c r="AB1111" s="13"/>
      <c r="AC1111" s="13"/>
      <c r="AD1111" s="13"/>
      <c r="AE1111" s="13"/>
      <c r="AT1111" s="243" t="s">
        <v>218</v>
      </c>
      <c r="AU1111" s="243" t="s">
        <v>82</v>
      </c>
      <c r="AV1111" s="13" t="s">
        <v>82</v>
      </c>
      <c r="AW1111" s="13" t="s">
        <v>35</v>
      </c>
      <c r="AX1111" s="13" t="s">
        <v>80</v>
      </c>
      <c r="AY1111" s="243" t="s">
        <v>198</v>
      </c>
    </row>
    <row r="1112" s="2" customFormat="1" ht="24.15" customHeight="1">
      <c r="A1112" s="40"/>
      <c r="B1112" s="41"/>
      <c r="C1112" s="255" t="s">
        <v>1551</v>
      </c>
      <c r="D1112" s="255" t="s">
        <v>243</v>
      </c>
      <c r="E1112" s="256" t="s">
        <v>1552</v>
      </c>
      <c r="F1112" s="257" t="s">
        <v>1553</v>
      </c>
      <c r="G1112" s="258" t="s">
        <v>441</v>
      </c>
      <c r="H1112" s="259">
        <v>1</v>
      </c>
      <c r="I1112" s="260"/>
      <c r="J1112" s="261">
        <f>ROUND(I1112*H1112,2)</f>
        <v>0</v>
      </c>
      <c r="K1112" s="257" t="s">
        <v>19</v>
      </c>
      <c r="L1112" s="262"/>
      <c r="M1112" s="263" t="s">
        <v>19</v>
      </c>
      <c r="N1112" s="264" t="s">
        <v>44</v>
      </c>
      <c r="O1112" s="86"/>
      <c r="P1112" s="223">
        <f>O1112*H1112</f>
        <v>0</v>
      </c>
      <c r="Q1112" s="223">
        <v>0.040000000000000001</v>
      </c>
      <c r="R1112" s="223">
        <f>Q1112*H1112</f>
        <v>0.040000000000000001</v>
      </c>
      <c r="S1112" s="223">
        <v>0</v>
      </c>
      <c r="T1112" s="224">
        <f>S1112*H1112</f>
        <v>0</v>
      </c>
      <c r="U1112" s="40"/>
      <c r="V1112" s="40"/>
      <c r="W1112" s="40"/>
      <c r="X1112" s="40"/>
      <c r="Y1112" s="40"/>
      <c r="Z1112" s="40"/>
      <c r="AA1112" s="40"/>
      <c r="AB1112" s="40"/>
      <c r="AC1112" s="40"/>
      <c r="AD1112" s="40"/>
      <c r="AE1112" s="40"/>
      <c r="AR1112" s="225" t="s">
        <v>399</v>
      </c>
      <c r="AT1112" s="225" t="s">
        <v>243</v>
      </c>
      <c r="AU1112" s="225" t="s">
        <v>82</v>
      </c>
      <c r="AY1112" s="19" t="s">
        <v>198</v>
      </c>
      <c r="BE1112" s="226">
        <f>IF(N1112="základní",J1112,0)</f>
        <v>0</v>
      </c>
      <c r="BF1112" s="226">
        <f>IF(N1112="snížená",J1112,0)</f>
        <v>0</v>
      </c>
      <c r="BG1112" s="226">
        <f>IF(N1112="zákl. přenesená",J1112,0)</f>
        <v>0</v>
      </c>
      <c r="BH1112" s="226">
        <f>IF(N1112="sníž. přenesená",J1112,0)</f>
        <v>0</v>
      </c>
      <c r="BI1112" s="226">
        <f>IF(N1112="nulová",J1112,0)</f>
        <v>0</v>
      </c>
      <c r="BJ1112" s="19" t="s">
        <v>80</v>
      </c>
      <c r="BK1112" s="226">
        <f>ROUND(I1112*H1112,2)</f>
        <v>0</v>
      </c>
      <c r="BL1112" s="19" t="s">
        <v>302</v>
      </c>
      <c r="BM1112" s="225" t="s">
        <v>1554</v>
      </c>
    </row>
    <row r="1113" s="13" customFormat="1">
      <c r="A1113" s="13"/>
      <c r="B1113" s="232"/>
      <c r="C1113" s="233"/>
      <c r="D1113" s="234" t="s">
        <v>218</v>
      </c>
      <c r="E1113" s="235" t="s">
        <v>19</v>
      </c>
      <c r="F1113" s="236" t="s">
        <v>1057</v>
      </c>
      <c r="G1113" s="233"/>
      <c r="H1113" s="237">
        <v>1</v>
      </c>
      <c r="I1113" s="238"/>
      <c r="J1113" s="233"/>
      <c r="K1113" s="233"/>
      <c r="L1113" s="239"/>
      <c r="M1113" s="240"/>
      <c r="N1113" s="241"/>
      <c r="O1113" s="241"/>
      <c r="P1113" s="241"/>
      <c r="Q1113" s="241"/>
      <c r="R1113" s="241"/>
      <c r="S1113" s="241"/>
      <c r="T1113" s="242"/>
      <c r="U1113" s="13"/>
      <c r="V1113" s="13"/>
      <c r="W1113" s="13"/>
      <c r="X1113" s="13"/>
      <c r="Y1113" s="13"/>
      <c r="Z1113" s="13"/>
      <c r="AA1113" s="13"/>
      <c r="AB1113" s="13"/>
      <c r="AC1113" s="13"/>
      <c r="AD1113" s="13"/>
      <c r="AE1113" s="13"/>
      <c r="AT1113" s="243" t="s">
        <v>218</v>
      </c>
      <c r="AU1113" s="243" t="s">
        <v>82</v>
      </c>
      <c r="AV1113" s="13" t="s">
        <v>82</v>
      </c>
      <c r="AW1113" s="13" t="s">
        <v>35</v>
      </c>
      <c r="AX1113" s="13" t="s">
        <v>80</v>
      </c>
      <c r="AY1113" s="243" t="s">
        <v>198</v>
      </c>
    </row>
    <row r="1114" s="2" customFormat="1" ht="24.15" customHeight="1">
      <c r="A1114" s="40"/>
      <c r="B1114" s="41"/>
      <c r="C1114" s="214" t="s">
        <v>1555</v>
      </c>
      <c r="D1114" s="214" t="s">
        <v>200</v>
      </c>
      <c r="E1114" s="215" t="s">
        <v>1556</v>
      </c>
      <c r="F1114" s="216" t="s">
        <v>1557</v>
      </c>
      <c r="G1114" s="217" t="s">
        <v>441</v>
      </c>
      <c r="H1114" s="218">
        <v>2</v>
      </c>
      <c r="I1114" s="219"/>
      <c r="J1114" s="220">
        <f>ROUND(I1114*H1114,2)</f>
        <v>0</v>
      </c>
      <c r="K1114" s="216" t="s">
        <v>204</v>
      </c>
      <c r="L1114" s="46"/>
      <c r="M1114" s="221" t="s">
        <v>19</v>
      </c>
      <c r="N1114" s="222" t="s">
        <v>44</v>
      </c>
      <c r="O1114" s="86"/>
      <c r="P1114" s="223">
        <f>O1114*H1114</f>
        <v>0</v>
      </c>
      <c r="Q1114" s="223">
        <v>0</v>
      </c>
      <c r="R1114" s="223">
        <f>Q1114*H1114</f>
        <v>0</v>
      </c>
      <c r="S1114" s="223">
        <v>0</v>
      </c>
      <c r="T1114" s="224">
        <f>S1114*H1114</f>
        <v>0</v>
      </c>
      <c r="U1114" s="40"/>
      <c r="V1114" s="40"/>
      <c r="W1114" s="40"/>
      <c r="X1114" s="40"/>
      <c r="Y1114" s="40"/>
      <c r="Z1114" s="40"/>
      <c r="AA1114" s="40"/>
      <c r="AB1114" s="40"/>
      <c r="AC1114" s="40"/>
      <c r="AD1114" s="40"/>
      <c r="AE1114" s="40"/>
      <c r="AR1114" s="225" t="s">
        <v>302</v>
      </c>
      <c r="AT1114" s="225" t="s">
        <v>200</v>
      </c>
      <c r="AU1114" s="225" t="s">
        <v>82</v>
      </c>
      <c r="AY1114" s="19" t="s">
        <v>198</v>
      </c>
      <c r="BE1114" s="226">
        <f>IF(N1114="základní",J1114,0)</f>
        <v>0</v>
      </c>
      <c r="BF1114" s="226">
        <f>IF(N1114="snížená",J1114,0)</f>
        <v>0</v>
      </c>
      <c r="BG1114" s="226">
        <f>IF(N1114="zákl. přenesená",J1114,0)</f>
        <v>0</v>
      </c>
      <c r="BH1114" s="226">
        <f>IF(N1114="sníž. přenesená",J1114,0)</f>
        <v>0</v>
      </c>
      <c r="BI1114" s="226">
        <f>IF(N1114="nulová",J1114,0)</f>
        <v>0</v>
      </c>
      <c r="BJ1114" s="19" t="s">
        <v>80</v>
      </c>
      <c r="BK1114" s="226">
        <f>ROUND(I1114*H1114,2)</f>
        <v>0</v>
      </c>
      <c r="BL1114" s="19" t="s">
        <v>302</v>
      </c>
      <c r="BM1114" s="225" t="s">
        <v>1558</v>
      </c>
    </row>
    <row r="1115" s="2" customFormat="1">
      <c r="A1115" s="40"/>
      <c r="B1115" s="41"/>
      <c r="C1115" s="42"/>
      <c r="D1115" s="227" t="s">
        <v>207</v>
      </c>
      <c r="E1115" s="42"/>
      <c r="F1115" s="228" t="s">
        <v>1559</v>
      </c>
      <c r="G1115" s="42"/>
      <c r="H1115" s="42"/>
      <c r="I1115" s="229"/>
      <c r="J1115" s="42"/>
      <c r="K1115" s="42"/>
      <c r="L1115" s="46"/>
      <c r="M1115" s="230"/>
      <c r="N1115" s="231"/>
      <c r="O1115" s="86"/>
      <c r="P1115" s="86"/>
      <c r="Q1115" s="86"/>
      <c r="R1115" s="86"/>
      <c r="S1115" s="86"/>
      <c r="T1115" s="87"/>
      <c r="U1115" s="40"/>
      <c r="V1115" s="40"/>
      <c r="W1115" s="40"/>
      <c r="X1115" s="40"/>
      <c r="Y1115" s="40"/>
      <c r="Z1115" s="40"/>
      <c r="AA1115" s="40"/>
      <c r="AB1115" s="40"/>
      <c r="AC1115" s="40"/>
      <c r="AD1115" s="40"/>
      <c r="AE1115" s="40"/>
      <c r="AT1115" s="19" t="s">
        <v>207</v>
      </c>
      <c r="AU1115" s="19" t="s">
        <v>82</v>
      </c>
    </row>
    <row r="1116" s="13" customFormat="1">
      <c r="A1116" s="13"/>
      <c r="B1116" s="232"/>
      <c r="C1116" s="233"/>
      <c r="D1116" s="234" t="s">
        <v>218</v>
      </c>
      <c r="E1116" s="235" t="s">
        <v>19</v>
      </c>
      <c r="F1116" s="236" t="s">
        <v>1560</v>
      </c>
      <c r="G1116" s="233"/>
      <c r="H1116" s="237">
        <v>2</v>
      </c>
      <c r="I1116" s="238"/>
      <c r="J1116" s="233"/>
      <c r="K1116" s="233"/>
      <c r="L1116" s="239"/>
      <c r="M1116" s="240"/>
      <c r="N1116" s="241"/>
      <c r="O1116" s="241"/>
      <c r="P1116" s="241"/>
      <c r="Q1116" s="241"/>
      <c r="R1116" s="241"/>
      <c r="S1116" s="241"/>
      <c r="T1116" s="242"/>
      <c r="U1116" s="13"/>
      <c r="V1116" s="13"/>
      <c r="W1116" s="13"/>
      <c r="X1116" s="13"/>
      <c r="Y1116" s="13"/>
      <c r="Z1116" s="13"/>
      <c r="AA1116" s="13"/>
      <c r="AB1116" s="13"/>
      <c r="AC1116" s="13"/>
      <c r="AD1116" s="13"/>
      <c r="AE1116" s="13"/>
      <c r="AT1116" s="243" t="s">
        <v>218</v>
      </c>
      <c r="AU1116" s="243" t="s">
        <v>82</v>
      </c>
      <c r="AV1116" s="13" t="s">
        <v>82</v>
      </c>
      <c r="AW1116" s="13" t="s">
        <v>35</v>
      </c>
      <c r="AX1116" s="13" t="s">
        <v>80</v>
      </c>
      <c r="AY1116" s="243" t="s">
        <v>198</v>
      </c>
    </row>
    <row r="1117" s="2" customFormat="1" ht="37.8" customHeight="1">
      <c r="A1117" s="40"/>
      <c r="B1117" s="41"/>
      <c r="C1117" s="255" t="s">
        <v>1561</v>
      </c>
      <c r="D1117" s="255" t="s">
        <v>243</v>
      </c>
      <c r="E1117" s="256" t="s">
        <v>1562</v>
      </c>
      <c r="F1117" s="257" t="s">
        <v>1563</v>
      </c>
      <c r="G1117" s="258" t="s">
        <v>441</v>
      </c>
      <c r="H1117" s="259">
        <v>2</v>
      </c>
      <c r="I1117" s="260"/>
      <c r="J1117" s="261">
        <f>ROUND(I1117*H1117,2)</f>
        <v>0</v>
      </c>
      <c r="K1117" s="257" t="s">
        <v>19</v>
      </c>
      <c r="L1117" s="262"/>
      <c r="M1117" s="263" t="s">
        <v>19</v>
      </c>
      <c r="N1117" s="264" t="s">
        <v>44</v>
      </c>
      <c r="O1117" s="86"/>
      <c r="P1117" s="223">
        <f>O1117*H1117</f>
        <v>0</v>
      </c>
      <c r="Q1117" s="223">
        <v>0.050000000000000003</v>
      </c>
      <c r="R1117" s="223">
        <f>Q1117*H1117</f>
        <v>0.10000000000000001</v>
      </c>
      <c r="S1117" s="223">
        <v>0</v>
      </c>
      <c r="T1117" s="224">
        <f>S1117*H1117</f>
        <v>0</v>
      </c>
      <c r="U1117" s="40"/>
      <c r="V1117" s="40"/>
      <c r="W1117" s="40"/>
      <c r="X1117" s="40"/>
      <c r="Y1117" s="40"/>
      <c r="Z1117" s="40"/>
      <c r="AA1117" s="40"/>
      <c r="AB1117" s="40"/>
      <c r="AC1117" s="40"/>
      <c r="AD1117" s="40"/>
      <c r="AE1117" s="40"/>
      <c r="AR1117" s="225" t="s">
        <v>399</v>
      </c>
      <c r="AT1117" s="225" t="s">
        <v>243</v>
      </c>
      <c r="AU1117" s="225" t="s">
        <v>82</v>
      </c>
      <c r="AY1117" s="19" t="s">
        <v>198</v>
      </c>
      <c r="BE1117" s="226">
        <f>IF(N1117="základní",J1117,0)</f>
        <v>0</v>
      </c>
      <c r="BF1117" s="226">
        <f>IF(N1117="snížená",J1117,0)</f>
        <v>0</v>
      </c>
      <c r="BG1117" s="226">
        <f>IF(N1117="zákl. přenesená",J1117,0)</f>
        <v>0</v>
      </c>
      <c r="BH1117" s="226">
        <f>IF(N1117="sníž. přenesená",J1117,0)</f>
        <v>0</v>
      </c>
      <c r="BI1117" s="226">
        <f>IF(N1117="nulová",J1117,0)</f>
        <v>0</v>
      </c>
      <c r="BJ1117" s="19" t="s">
        <v>80</v>
      </c>
      <c r="BK1117" s="226">
        <f>ROUND(I1117*H1117,2)</f>
        <v>0</v>
      </c>
      <c r="BL1117" s="19" t="s">
        <v>302</v>
      </c>
      <c r="BM1117" s="225" t="s">
        <v>1564</v>
      </c>
    </row>
    <row r="1118" s="13" customFormat="1">
      <c r="A1118" s="13"/>
      <c r="B1118" s="232"/>
      <c r="C1118" s="233"/>
      <c r="D1118" s="234" t="s">
        <v>218</v>
      </c>
      <c r="E1118" s="235" t="s">
        <v>19</v>
      </c>
      <c r="F1118" s="236" t="s">
        <v>1560</v>
      </c>
      <c r="G1118" s="233"/>
      <c r="H1118" s="237">
        <v>2</v>
      </c>
      <c r="I1118" s="238"/>
      <c r="J1118" s="233"/>
      <c r="K1118" s="233"/>
      <c r="L1118" s="239"/>
      <c r="M1118" s="240"/>
      <c r="N1118" s="241"/>
      <c r="O1118" s="241"/>
      <c r="P1118" s="241"/>
      <c r="Q1118" s="241"/>
      <c r="R1118" s="241"/>
      <c r="S1118" s="241"/>
      <c r="T1118" s="242"/>
      <c r="U1118" s="13"/>
      <c r="V1118" s="13"/>
      <c r="W1118" s="13"/>
      <c r="X1118" s="13"/>
      <c r="Y1118" s="13"/>
      <c r="Z1118" s="13"/>
      <c r="AA1118" s="13"/>
      <c r="AB1118" s="13"/>
      <c r="AC1118" s="13"/>
      <c r="AD1118" s="13"/>
      <c r="AE1118" s="13"/>
      <c r="AT1118" s="243" t="s">
        <v>218</v>
      </c>
      <c r="AU1118" s="243" t="s">
        <v>82</v>
      </c>
      <c r="AV1118" s="13" t="s">
        <v>82</v>
      </c>
      <c r="AW1118" s="13" t="s">
        <v>35</v>
      </c>
      <c r="AX1118" s="13" t="s">
        <v>80</v>
      </c>
      <c r="AY1118" s="243" t="s">
        <v>198</v>
      </c>
    </row>
    <row r="1119" s="2" customFormat="1" ht="37.8" customHeight="1">
      <c r="A1119" s="40"/>
      <c r="B1119" s="41"/>
      <c r="C1119" s="214" t="s">
        <v>1565</v>
      </c>
      <c r="D1119" s="214" t="s">
        <v>200</v>
      </c>
      <c r="E1119" s="215" t="s">
        <v>1566</v>
      </c>
      <c r="F1119" s="216" t="s">
        <v>1567</v>
      </c>
      <c r="G1119" s="217" t="s">
        <v>203</v>
      </c>
      <c r="H1119" s="218">
        <v>4</v>
      </c>
      <c r="I1119" s="219"/>
      <c r="J1119" s="220">
        <f>ROUND(I1119*H1119,2)</f>
        <v>0</v>
      </c>
      <c r="K1119" s="216" t="s">
        <v>204</v>
      </c>
      <c r="L1119" s="46"/>
      <c r="M1119" s="221" t="s">
        <v>19</v>
      </c>
      <c r="N1119" s="222" t="s">
        <v>44</v>
      </c>
      <c r="O1119" s="86"/>
      <c r="P1119" s="223">
        <f>O1119*H1119</f>
        <v>0</v>
      </c>
      <c r="Q1119" s="223">
        <v>0.000125</v>
      </c>
      <c r="R1119" s="223">
        <f>Q1119*H1119</f>
        <v>0.00050000000000000001</v>
      </c>
      <c r="S1119" s="223">
        <v>0</v>
      </c>
      <c r="T1119" s="224">
        <f>S1119*H1119</f>
        <v>0</v>
      </c>
      <c r="U1119" s="40"/>
      <c r="V1119" s="40"/>
      <c r="W1119" s="40"/>
      <c r="X1119" s="40"/>
      <c r="Y1119" s="40"/>
      <c r="Z1119" s="40"/>
      <c r="AA1119" s="40"/>
      <c r="AB1119" s="40"/>
      <c r="AC1119" s="40"/>
      <c r="AD1119" s="40"/>
      <c r="AE1119" s="40"/>
      <c r="AR1119" s="225" t="s">
        <v>302</v>
      </c>
      <c r="AT1119" s="225" t="s">
        <v>200</v>
      </c>
      <c r="AU1119" s="225" t="s">
        <v>82</v>
      </c>
      <c r="AY1119" s="19" t="s">
        <v>198</v>
      </c>
      <c r="BE1119" s="226">
        <f>IF(N1119="základní",J1119,0)</f>
        <v>0</v>
      </c>
      <c r="BF1119" s="226">
        <f>IF(N1119="snížená",J1119,0)</f>
        <v>0</v>
      </c>
      <c r="BG1119" s="226">
        <f>IF(N1119="zákl. přenesená",J1119,0)</f>
        <v>0</v>
      </c>
      <c r="BH1119" s="226">
        <f>IF(N1119="sníž. přenesená",J1119,0)</f>
        <v>0</v>
      </c>
      <c r="BI1119" s="226">
        <f>IF(N1119="nulová",J1119,0)</f>
        <v>0</v>
      </c>
      <c r="BJ1119" s="19" t="s">
        <v>80</v>
      </c>
      <c r="BK1119" s="226">
        <f>ROUND(I1119*H1119,2)</f>
        <v>0</v>
      </c>
      <c r="BL1119" s="19" t="s">
        <v>302</v>
      </c>
      <c r="BM1119" s="225" t="s">
        <v>1568</v>
      </c>
    </row>
    <row r="1120" s="2" customFormat="1">
      <c r="A1120" s="40"/>
      <c r="B1120" s="41"/>
      <c r="C1120" s="42"/>
      <c r="D1120" s="227" t="s">
        <v>207</v>
      </c>
      <c r="E1120" s="42"/>
      <c r="F1120" s="228" t="s">
        <v>1569</v>
      </c>
      <c r="G1120" s="42"/>
      <c r="H1120" s="42"/>
      <c r="I1120" s="229"/>
      <c r="J1120" s="42"/>
      <c r="K1120" s="42"/>
      <c r="L1120" s="46"/>
      <c r="M1120" s="230"/>
      <c r="N1120" s="231"/>
      <c r="O1120" s="86"/>
      <c r="P1120" s="86"/>
      <c r="Q1120" s="86"/>
      <c r="R1120" s="86"/>
      <c r="S1120" s="86"/>
      <c r="T1120" s="87"/>
      <c r="U1120" s="40"/>
      <c r="V1120" s="40"/>
      <c r="W1120" s="40"/>
      <c r="X1120" s="40"/>
      <c r="Y1120" s="40"/>
      <c r="Z1120" s="40"/>
      <c r="AA1120" s="40"/>
      <c r="AB1120" s="40"/>
      <c r="AC1120" s="40"/>
      <c r="AD1120" s="40"/>
      <c r="AE1120" s="40"/>
      <c r="AT1120" s="19" t="s">
        <v>207</v>
      </c>
      <c r="AU1120" s="19" t="s">
        <v>82</v>
      </c>
    </row>
    <row r="1121" s="13" customFormat="1">
      <c r="A1121" s="13"/>
      <c r="B1121" s="232"/>
      <c r="C1121" s="233"/>
      <c r="D1121" s="234" t="s">
        <v>218</v>
      </c>
      <c r="E1121" s="235" t="s">
        <v>19</v>
      </c>
      <c r="F1121" s="236" t="s">
        <v>1570</v>
      </c>
      <c r="G1121" s="233"/>
      <c r="H1121" s="237">
        <v>4</v>
      </c>
      <c r="I1121" s="238"/>
      <c r="J1121" s="233"/>
      <c r="K1121" s="233"/>
      <c r="L1121" s="239"/>
      <c r="M1121" s="240"/>
      <c r="N1121" s="241"/>
      <c r="O1121" s="241"/>
      <c r="P1121" s="241"/>
      <c r="Q1121" s="241"/>
      <c r="R1121" s="241"/>
      <c r="S1121" s="241"/>
      <c r="T1121" s="242"/>
      <c r="U1121" s="13"/>
      <c r="V1121" s="13"/>
      <c r="W1121" s="13"/>
      <c r="X1121" s="13"/>
      <c r="Y1121" s="13"/>
      <c r="Z1121" s="13"/>
      <c r="AA1121" s="13"/>
      <c r="AB1121" s="13"/>
      <c r="AC1121" s="13"/>
      <c r="AD1121" s="13"/>
      <c r="AE1121" s="13"/>
      <c r="AT1121" s="243" t="s">
        <v>218</v>
      </c>
      <c r="AU1121" s="243" t="s">
        <v>82</v>
      </c>
      <c r="AV1121" s="13" t="s">
        <v>82</v>
      </c>
      <c r="AW1121" s="13" t="s">
        <v>35</v>
      </c>
      <c r="AX1121" s="13" t="s">
        <v>80</v>
      </c>
      <c r="AY1121" s="243" t="s">
        <v>198</v>
      </c>
    </row>
    <row r="1122" s="2" customFormat="1" ht="24.15" customHeight="1">
      <c r="A1122" s="40"/>
      <c r="B1122" s="41"/>
      <c r="C1122" s="255" t="s">
        <v>1571</v>
      </c>
      <c r="D1122" s="255" t="s">
        <v>243</v>
      </c>
      <c r="E1122" s="256" t="s">
        <v>1572</v>
      </c>
      <c r="F1122" s="257" t="s">
        <v>1573</v>
      </c>
      <c r="G1122" s="258" t="s">
        <v>441</v>
      </c>
      <c r="H1122" s="259">
        <v>4</v>
      </c>
      <c r="I1122" s="260"/>
      <c r="J1122" s="261">
        <f>ROUND(I1122*H1122,2)</f>
        <v>0</v>
      </c>
      <c r="K1122" s="257" t="s">
        <v>19</v>
      </c>
      <c r="L1122" s="262"/>
      <c r="M1122" s="263" t="s">
        <v>19</v>
      </c>
      <c r="N1122" s="264" t="s">
        <v>44</v>
      </c>
      <c r="O1122" s="86"/>
      <c r="P1122" s="223">
        <f>O1122*H1122</f>
        <v>0</v>
      </c>
      <c r="Q1122" s="223">
        <v>0.0050000000000000001</v>
      </c>
      <c r="R1122" s="223">
        <f>Q1122*H1122</f>
        <v>0.02</v>
      </c>
      <c r="S1122" s="223">
        <v>0</v>
      </c>
      <c r="T1122" s="224">
        <f>S1122*H1122</f>
        <v>0</v>
      </c>
      <c r="U1122" s="40"/>
      <c r="V1122" s="40"/>
      <c r="W1122" s="40"/>
      <c r="X1122" s="40"/>
      <c r="Y1122" s="40"/>
      <c r="Z1122" s="40"/>
      <c r="AA1122" s="40"/>
      <c r="AB1122" s="40"/>
      <c r="AC1122" s="40"/>
      <c r="AD1122" s="40"/>
      <c r="AE1122" s="40"/>
      <c r="AR1122" s="225" t="s">
        <v>399</v>
      </c>
      <c r="AT1122" s="225" t="s">
        <v>243</v>
      </c>
      <c r="AU1122" s="225" t="s">
        <v>82</v>
      </c>
      <c r="AY1122" s="19" t="s">
        <v>198</v>
      </c>
      <c r="BE1122" s="226">
        <f>IF(N1122="základní",J1122,0)</f>
        <v>0</v>
      </c>
      <c r="BF1122" s="226">
        <f>IF(N1122="snížená",J1122,0)</f>
        <v>0</v>
      </c>
      <c r="BG1122" s="226">
        <f>IF(N1122="zákl. přenesená",J1122,0)</f>
        <v>0</v>
      </c>
      <c r="BH1122" s="226">
        <f>IF(N1122="sníž. přenesená",J1122,0)</f>
        <v>0</v>
      </c>
      <c r="BI1122" s="226">
        <f>IF(N1122="nulová",J1122,0)</f>
        <v>0</v>
      </c>
      <c r="BJ1122" s="19" t="s">
        <v>80</v>
      </c>
      <c r="BK1122" s="226">
        <f>ROUND(I1122*H1122,2)</f>
        <v>0</v>
      </c>
      <c r="BL1122" s="19" t="s">
        <v>302</v>
      </c>
      <c r="BM1122" s="225" t="s">
        <v>1574</v>
      </c>
    </row>
    <row r="1123" s="13" customFormat="1">
      <c r="A1123" s="13"/>
      <c r="B1123" s="232"/>
      <c r="C1123" s="233"/>
      <c r="D1123" s="234" t="s">
        <v>218</v>
      </c>
      <c r="E1123" s="235" t="s">
        <v>19</v>
      </c>
      <c r="F1123" s="236" t="s">
        <v>1570</v>
      </c>
      <c r="G1123" s="233"/>
      <c r="H1123" s="237">
        <v>4</v>
      </c>
      <c r="I1123" s="238"/>
      <c r="J1123" s="233"/>
      <c r="K1123" s="233"/>
      <c r="L1123" s="239"/>
      <c r="M1123" s="240"/>
      <c r="N1123" s="241"/>
      <c r="O1123" s="241"/>
      <c r="P1123" s="241"/>
      <c r="Q1123" s="241"/>
      <c r="R1123" s="241"/>
      <c r="S1123" s="241"/>
      <c r="T1123" s="242"/>
      <c r="U1123" s="13"/>
      <c r="V1123" s="13"/>
      <c r="W1123" s="13"/>
      <c r="X1123" s="13"/>
      <c r="Y1123" s="13"/>
      <c r="Z1123" s="13"/>
      <c r="AA1123" s="13"/>
      <c r="AB1123" s="13"/>
      <c r="AC1123" s="13"/>
      <c r="AD1123" s="13"/>
      <c r="AE1123" s="13"/>
      <c r="AT1123" s="243" t="s">
        <v>218</v>
      </c>
      <c r="AU1123" s="243" t="s">
        <v>82</v>
      </c>
      <c r="AV1123" s="13" t="s">
        <v>82</v>
      </c>
      <c r="AW1123" s="13" t="s">
        <v>35</v>
      </c>
      <c r="AX1123" s="13" t="s">
        <v>80</v>
      </c>
      <c r="AY1123" s="243" t="s">
        <v>198</v>
      </c>
    </row>
    <row r="1124" s="2" customFormat="1" ht="24.15" customHeight="1">
      <c r="A1124" s="40"/>
      <c r="B1124" s="41"/>
      <c r="C1124" s="214" t="s">
        <v>1575</v>
      </c>
      <c r="D1124" s="214" t="s">
        <v>200</v>
      </c>
      <c r="E1124" s="215" t="s">
        <v>1576</v>
      </c>
      <c r="F1124" s="216" t="s">
        <v>1577</v>
      </c>
      <c r="G1124" s="217" t="s">
        <v>441</v>
      </c>
      <c r="H1124" s="218">
        <v>2</v>
      </c>
      <c r="I1124" s="219"/>
      <c r="J1124" s="220">
        <f>ROUND(I1124*H1124,2)</f>
        <v>0</v>
      </c>
      <c r="K1124" s="216" t="s">
        <v>204</v>
      </c>
      <c r="L1124" s="46"/>
      <c r="M1124" s="221" t="s">
        <v>19</v>
      </c>
      <c r="N1124" s="222" t="s">
        <v>44</v>
      </c>
      <c r="O1124" s="86"/>
      <c r="P1124" s="223">
        <f>O1124*H1124</f>
        <v>0</v>
      </c>
      <c r="Q1124" s="223">
        <v>0.00032899999999999997</v>
      </c>
      <c r="R1124" s="223">
        <f>Q1124*H1124</f>
        <v>0.00065799999999999995</v>
      </c>
      <c r="S1124" s="223">
        <v>0</v>
      </c>
      <c r="T1124" s="224">
        <f>S1124*H1124</f>
        <v>0</v>
      </c>
      <c r="U1124" s="40"/>
      <c r="V1124" s="40"/>
      <c r="W1124" s="40"/>
      <c r="X1124" s="40"/>
      <c r="Y1124" s="40"/>
      <c r="Z1124" s="40"/>
      <c r="AA1124" s="40"/>
      <c r="AB1124" s="40"/>
      <c r="AC1124" s="40"/>
      <c r="AD1124" s="40"/>
      <c r="AE1124" s="40"/>
      <c r="AR1124" s="225" t="s">
        <v>302</v>
      </c>
      <c r="AT1124" s="225" t="s">
        <v>200</v>
      </c>
      <c r="AU1124" s="225" t="s">
        <v>82</v>
      </c>
      <c r="AY1124" s="19" t="s">
        <v>198</v>
      </c>
      <c r="BE1124" s="226">
        <f>IF(N1124="základní",J1124,0)</f>
        <v>0</v>
      </c>
      <c r="BF1124" s="226">
        <f>IF(N1124="snížená",J1124,0)</f>
        <v>0</v>
      </c>
      <c r="BG1124" s="226">
        <f>IF(N1124="zákl. přenesená",J1124,0)</f>
        <v>0</v>
      </c>
      <c r="BH1124" s="226">
        <f>IF(N1124="sníž. přenesená",J1124,0)</f>
        <v>0</v>
      </c>
      <c r="BI1124" s="226">
        <f>IF(N1124="nulová",J1124,0)</f>
        <v>0</v>
      </c>
      <c r="BJ1124" s="19" t="s">
        <v>80</v>
      </c>
      <c r="BK1124" s="226">
        <f>ROUND(I1124*H1124,2)</f>
        <v>0</v>
      </c>
      <c r="BL1124" s="19" t="s">
        <v>302</v>
      </c>
      <c r="BM1124" s="225" t="s">
        <v>1578</v>
      </c>
    </row>
    <row r="1125" s="2" customFormat="1">
      <c r="A1125" s="40"/>
      <c r="B1125" s="41"/>
      <c r="C1125" s="42"/>
      <c r="D1125" s="227" t="s">
        <v>207</v>
      </c>
      <c r="E1125" s="42"/>
      <c r="F1125" s="228" t="s">
        <v>1579</v>
      </c>
      <c r="G1125" s="42"/>
      <c r="H1125" s="42"/>
      <c r="I1125" s="229"/>
      <c r="J1125" s="42"/>
      <c r="K1125" s="42"/>
      <c r="L1125" s="46"/>
      <c r="M1125" s="230"/>
      <c r="N1125" s="231"/>
      <c r="O1125" s="86"/>
      <c r="P1125" s="86"/>
      <c r="Q1125" s="86"/>
      <c r="R1125" s="86"/>
      <c r="S1125" s="86"/>
      <c r="T1125" s="87"/>
      <c r="U1125" s="40"/>
      <c r="V1125" s="40"/>
      <c r="W1125" s="40"/>
      <c r="X1125" s="40"/>
      <c r="Y1125" s="40"/>
      <c r="Z1125" s="40"/>
      <c r="AA1125" s="40"/>
      <c r="AB1125" s="40"/>
      <c r="AC1125" s="40"/>
      <c r="AD1125" s="40"/>
      <c r="AE1125" s="40"/>
      <c r="AT1125" s="19" t="s">
        <v>207</v>
      </c>
      <c r="AU1125" s="19" t="s">
        <v>82</v>
      </c>
    </row>
    <row r="1126" s="13" customFormat="1">
      <c r="A1126" s="13"/>
      <c r="B1126" s="232"/>
      <c r="C1126" s="233"/>
      <c r="D1126" s="234" t="s">
        <v>218</v>
      </c>
      <c r="E1126" s="235" t="s">
        <v>19</v>
      </c>
      <c r="F1126" s="236" t="s">
        <v>1069</v>
      </c>
      <c r="G1126" s="233"/>
      <c r="H1126" s="237">
        <v>2</v>
      </c>
      <c r="I1126" s="238"/>
      <c r="J1126" s="233"/>
      <c r="K1126" s="233"/>
      <c r="L1126" s="239"/>
      <c r="M1126" s="240"/>
      <c r="N1126" s="241"/>
      <c r="O1126" s="241"/>
      <c r="P1126" s="241"/>
      <c r="Q1126" s="241"/>
      <c r="R1126" s="241"/>
      <c r="S1126" s="241"/>
      <c r="T1126" s="242"/>
      <c r="U1126" s="13"/>
      <c r="V1126" s="13"/>
      <c r="W1126" s="13"/>
      <c r="X1126" s="13"/>
      <c r="Y1126" s="13"/>
      <c r="Z1126" s="13"/>
      <c r="AA1126" s="13"/>
      <c r="AB1126" s="13"/>
      <c r="AC1126" s="13"/>
      <c r="AD1126" s="13"/>
      <c r="AE1126" s="13"/>
      <c r="AT1126" s="243" t="s">
        <v>218</v>
      </c>
      <c r="AU1126" s="243" t="s">
        <v>82</v>
      </c>
      <c r="AV1126" s="13" t="s">
        <v>82</v>
      </c>
      <c r="AW1126" s="13" t="s">
        <v>35</v>
      </c>
      <c r="AX1126" s="13" t="s">
        <v>80</v>
      </c>
      <c r="AY1126" s="243" t="s">
        <v>198</v>
      </c>
    </row>
    <row r="1127" s="2" customFormat="1" ht="33" customHeight="1">
      <c r="A1127" s="40"/>
      <c r="B1127" s="41"/>
      <c r="C1127" s="255" t="s">
        <v>1580</v>
      </c>
      <c r="D1127" s="255" t="s">
        <v>243</v>
      </c>
      <c r="E1127" s="256" t="s">
        <v>1581</v>
      </c>
      <c r="F1127" s="257" t="s">
        <v>1582</v>
      </c>
      <c r="G1127" s="258" t="s">
        <v>441</v>
      </c>
      <c r="H1127" s="259">
        <v>2</v>
      </c>
      <c r="I1127" s="260"/>
      <c r="J1127" s="261">
        <f>ROUND(I1127*H1127,2)</f>
        <v>0</v>
      </c>
      <c r="K1127" s="257" t="s">
        <v>19</v>
      </c>
      <c r="L1127" s="262"/>
      <c r="M1127" s="263" t="s">
        <v>19</v>
      </c>
      <c r="N1127" s="264" t="s">
        <v>44</v>
      </c>
      <c r="O1127" s="86"/>
      <c r="P1127" s="223">
        <f>O1127*H1127</f>
        <v>0</v>
      </c>
      <c r="Q1127" s="223">
        <v>0.014999999999999999</v>
      </c>
      <c r="R1127" s="223">
        <f>Q1127*H1127</f>
        <v>0.029999999999999999</v>
      </c>
      <c r="S1127" s="223">
        <v>0</v>
      </c>
      <c r="T1127" s="224">
        <f>S1127*H1127</f>
        <v>0</v>
      </c>
      <c r="U1127" s="40"/>
      <c r="V1127" s="40"/>
      <c r="W1127" s="40"/>
      <c r="X1127" s="40"/>
      <c r="Y1127" s="40"/>
      <c r="Z1127" s="40"/>
      <c r="AA1127" s="40"/>
      <c r="AB1127" s="40"/>
      <c r="AC1127" s="40"/>
      <c r="AD1127" s="40"/>
      <c r="AE1127" s="40"/>
      <c r="AR1127" s="225" t="s">
        <v>399</v>
      </c>
      <c r="AT1127" s="225" t="s">
        <v>243</v>
      </c>
      <c r="AU1127" s="225" t="s">
        <v>82</v>
      </c>
      <c r="AY1127" s="19" t="s">
        <v>198</v>
      </c>
      <c r="BE1127" s="226">
        <f>IF(N1127="základní",J1127,0)</f>
        <v>0</v>
      </c>
      <c r="BF1127" s="226">
        <f>IF(N1127="snížená",J1127,0)</f>
        <v>0</v>
      </c>
      <c r="BG1127" s="226">
        <f>IF(N1127="zákl. přenesená",J1127,0)</f>
        <v>0</v>
      </c>
      <c r="BH1127" s="226">
        <f>IF(N1127="sníž. přenesená",J1127,0)</f>
        <v>0</v>
      </c>
      <c r="BI1127" s="226">
        <f>IF(N1127="nulová",J1127,0)</f>
        <v>0</v>
      </c>
      <c r="BJ1127" s="19" t="s">
        <v>80</v>
      </c>
      <c r="BK1127" s="226">
        <f>ROUND(I1127*H1127,2)</f>
        <v>0</v>
      </c>
      <c r="BL1127" s="19" t="s">
        <v>302</v>
      </c>
      <c r="BM1127" s="225" t="s">
        <v>1583</v>
      </c>
    </row>
    <row r="1128" s="13" customFormat="1">
      <c r="A1128" s="13"/>
      <c r="B1128" s="232"/>
      <c r="C1128" s="233"/>
      <c r="D1128" s="234" t="s">
        <v>218</v>
      </c>
      <c r="E1128" s="235" t="s">
        <v>19</v>
      </c>
      <c r="F1128" s="236" t="s">
        <v>1069</v>
      </c>
      <c r="G1128" s="233"/>
      <c r="H1128" s="237">
        <v>2</v>
      </c>
      <c r="I1128" s="238"/>
      <c r="J1128" s="233"/>
      <c r="K1128" s="233"/>
      <c r="L1128" s="239"/>
      <c r="M1128" s="240"/>
      <c r="N1128" s="241"/>
      <c r="O1128" s="241"/>
      <c r="P1128" s="241"/>
      <c r="Q1128" s="241"/>
      <c r="R1128" s="241"/>
      <c r="S1128" s="241"/>
      <c r="T1128" s="242"/>
      <c r="U1128" s="13"/>
      <c r="V1128" s="13"/>
      <c r="W1128" s="13"/>
      <c r="X1128" s="13"/>
      <c r="Y1128" s="13"/>
      <c r="Z1128" s="13"/>
      <c r="AA1128" s="13"/>
      <c r="AB1128" s="13"/>
      <c r="AC1128" s="13"/>
      <c r="AD1128" s="13"/>
      <c r="AE1128" s="13"/>
      <c r="AT1128" s="243" t="s">
        <v>218</v>
      </c>
      <c r="AU1128" s="243" t="s">
        <v>82</v>
      </c>
      <c r="AV1128" s="13" t="s">
        <v>82</v>
      </c>
      <c r="AW1128" s="13" t="s">
        <v>35</v>
      </c>
      <c r="AX1128" s="13" t="s">
        <v>80</v>
      </c>
      <c r="AY1128" s="243" t="s">
        <v>198</v>
      </c>
    </row>
    <row r="1129" s="2" customFormat="1" ht="24.15" customHeight="1">
      <c r="A1129" s="40"/>
      <c r="B1129" s="41"/>
      <c r="C1129" s="214" t="s">
        <v>1584</v>
      </c>
      <c r="D1129" s="214" t="s">
        <v>200</v>
      </c>
      <c r="E1129" s="215" t="s">
        <v>1585</v>
      </c>
      <c r="F1129" s="216" t="s">
        <v>1586</v>
      </c>
      <c r="G1129" s="217" t="s">
        <v>203</v>
      </c>
      <c r="H1129" s="218">
        <v>17.5</v>
      </c>
      <c r="I1129" s="219"/>
      <c r="J1129" s="220">
        <f>ROUND(I1129*H1129,2)</f>
        <v>0</v>
      </c>
      <c r="K1129" s="216" t="s">
        <v>19</v>
      </c>
      <c r="L1129" s="46"/>
      <c r="M1129" s="221" t="s">
        <v>19</v>
      </c>
      <c r="N1129" s="222" t="s">
        <v>44</v>
      </c>
      <c r="O1129" s="86"/>
      <c r="P1129" s="223">
        <f>O1129*H1129</f>
        <v>0</v>
      </c>
      <c r="Q1129" s="223">
        <v>0</v>
      </c>
      <c r="R1129" s="223">
        <f>Q1129*H1129</f>
        <v>0</v>
      </c>
      <c r="S1129" s="223">
        <v>0.029999999999999999</v>
      </c>
      <c r="T1129" s="224">
        <f>S1129*H1129</f>
        <v>0.52500000000000002</v>
      </c>
      <c r="U1129" s="40"/>
      <c r="V1129" s="40"/>
      <c r="W1129" s="40"/>
      <c r="X1129" s="40"/>
      <c r="Y1129" s="40"/>
      <c r="Z1129" s="40"/>
      <c r="AA1129" s="40"/>
      <c r="AB1129" s="40"/>
      <c r="AC1129" s="40"/>
      <c r="AD1129" s="40"/>
      <c r="AE1129" s="40"/>
      <c r="AR1129" s="225" t="s">
        <v>302</v>
      </c>
      <c r="AT1129" s="225" t="s">
        <v>200</v>
      </c>
      <c r="AU1129" s="225" t="s">
        <v>82</v>
      </c>
      <c r="AY1129" s="19" t="s">
        <v>198</v>
      </c>
      <c r="BE1129" s="226">
        <f>IF(N1129="základní",J1129,0)</f>
        <v>0</v>
      </c>
      <c r="BF1129" s="226">
        <f>IF(N1129="snížená",J1129,0)</f>
        <v>0</v>
      </c>
      <c r="BG1129" s="226">
        <f>IF(N1129="zákl. přenesená",J1129,0)</f>
        <v>0</v>
      </c>
      <c r="BH1129" s="226">
        <f>IF(N1129="sníž. přenesená",J1129,0)</f>
        <v>0</v>
      </c>
      <c r="BI1129" s="226">
        <f>IF(N1129="nulová",J1129,0)</f>
        <v>0</v>
      </c>
      <c r="BJ1129" s="19" t="s">
        <v>80</v>
      </c>
      <c r="BK1129" s="226">
        <f>ROUND(I1129*H1129,2)</f>
        <v>0</v>
      </c>
      <c r="BL1129" s="19" t="s">
        <v>302</v>
      </c>
      <c r="BM1129" s="225" t="s">
        <v>1587</v>
      </c>
    </row>
    <row r="1130" s="13" customFormat="1">
      <c r="A1130" s="13"/>
      <c r="B1130" s="232"/>
      <c r="C1130" s="233"/>
      <c r="D1130" s="234" t="s">
        <v>218</v>
      </c>
      <c r="E1130" s="235" t="s">
        <v>19</v>
      </c>
      <c r="F1130" s="236" t="s">
        <v>1588</v>
      </c>
      <c r="G1130" s="233"/>
      <c r="H1130" s="237">
        <v>17.5</v>
      </c>
      <c r="I1130" s="238"/>
      <c r="J1130" s="233"/>
      <c r="K1130" s="233"/>
      <c r="L1130" s="239"/>
      <c r="M1130" s="240"/>
      <c r="N1130" s="241"/>
      <c r="O1130" s="241"/>
      <c r="P1130" s="241"/>
      <c r="Q1130" s="241"/>
      <c r="R1130" s="241"/>
      <c r="S1130" s="241"/>
      <c r="T1130" s="242"/>
      <c r="U1130" s="13"/>
      <c r="V1130" s="13"/>
      <c r="W1130" s="13"/>
      <c r="X1130" s="13"/>
      <c r="Y1130" s="13"/>
      <c r="Z1130" s="13"/>
      <c r="AA1130" s="13"/>
      <c r="AB1130" s="13"/>
      <c r="AC1130" s="13"/>
      <c r="AD1130" s="13"/>
      <c r="AE1130" s="13"/>
      <c r="AT1130" s="243" t="s">
        <v>218</v>
      </c>
      <c r="AU1130" s="243" t="s">
        <v>82</v>
      </c>
      <c r="AV1130" s="13" t="s">
        <v>82</v>
      </c>
      <c r="AW1130" s="13" t="s">
        <v>35</v>
      </c>
      <c r="AX1130" s="13" t="s">
        <v>80</v>
      </c>
      <c r="AY1130" s="243" t="s">
        <v>198</v>
      </c>
    </row>
    <row r="1131" s="2" customFormat="1" ht="49.05" customHeight="1">
      <c r="A1131" s="40"/>
      <c r="B1131" s="41"/>
      <c r="C1131" s="214" t="s">
        <v>1589</v>
      </c>
      <c r="D1131" s="214" t="s">
        <v>200</v>
      </c>
      <c r="E1131" s="215" t="s">
        <v>1590</v>
      </c>
      <c r="F1131" s="216" t="s">
        <v>1591</v>
      </c>
      <c r="G1131" s="217" t="s">
        <v>246</v>
      </c>
      <c r="H1131" s="218">
        <v>2.1549999999999998</v>
      </c>
      <c r="I1131" s="219"/>
      <c r="J1131" s="220">
        <f>ROUND(I1131*H1131,2)</f>
        <v>0</v>
      </c>
      <c r="K1131" s="216" t="s">
        <v>204</v>
      </c>
      <c r="L1131" s="46"/>
      <c r="M1131" s="221" t="s">
        <v>19</v>
      </c>
      <c r="N1131" s="222" t="s">
        <v>44</v>
      </c>
      <c r="O1131" s="86"/>
      <c r="P1131" s="223">
        <f>O1131*H1131</f>
        <v>0</v>
      </c>
      <c r="Q1131" s="223">
        <v>0</v>
      </c>
      <c r="R1131" s="223">
        <f>Q1131*H1131</f>
        <v>0</v>
      </c>
      <c r="S1131" s="223">
        <v>0</v>
      </c>
      <c r="T1131" s="224">
        <f>S1131*H1131</f>
        <v>0</v>
      </c>
      <c r="U1131" s="40"/>
      <c r="V1131" s="40"/>
      <c r="W1131" s="40"/>
      <c r="X1131" s="40"/>
      <c r="Y1131" s="40"/>
      <c r="Z1131" s="40"/>
      <c r="AA1131" s="40"/>
      <c r="AB1131" s="40"/>
      <c r="AC1131" s="40"/>
      <c r="AD1131" s="40"/>
      <c r="AE1131" s="40"/>
      <c r="AR1131" s="225" t="s">
        <v>302</v>
      </c>
      <c r="AT1131" s="225" t="s">
        <v>200</v>
      </c>
      <c r="AU1131" s="225" t="s">
        <v>82</v>
      </c>
      <c r="AY1131" s="19" t="s">
        <v>198</v>
      </c>
      <c r="BE1131" s="226">
        <f>IF(N1131="základní",J1131,0)</f>
        <v>0</v>
      </c>
      <c r="BF1131" s="226">
        <f>IF(N1131="snížená",J1131,0)</f>
        <v>0</v>
      </c>
      <c r="BG1131" s="226">
        <f>IF(N1131="zákl. přenesená",J1131,0)</f>
        <v>0</v>
      </c>
      <c r="BH1131" s="226">
        <f>IF(N1131="sníž. přenesená",J1131,0)</f>
        <v>0</v>
      </c>
      <c r="BI1131" s="226">
        <f>IF(N1131="nulová",J1131,0)</f>
        <v>0</v>
      </c>
      <c r="BJ1131" s="19" t="s">
        <v>80</v>
      </c>
      <c r="BK1131" s="226">
        <f>ROUND(I1131*H1131,2)</f>
        <v>0</v>
      </c>
      <c r="BL1131" s="19" t="s">
        <v>302</v>
      </c>
      <c r="BM1131" s="225" t="s">
        <v>1592</v>
      </c>
    </row>
    <row r="1132" s="2" customFormat="1">
      <c r="A1132" s="40"/>
      <c r="B1132" s="41"/>
      <c r="C1132" s="42"/>
      <c r="D1132" s="227" t="s">
        <v>207</v>
      </c>
      <c r="E1132" s="42"/>
      <c r="F1132" s="228" t="s">
        <v>1593</v>
      </c>
      <c r="G1132" s="42"/>
      <c r="H1132" s="42"/>
      <c r="I1132" s="229"/>
      <c r="J1132" s="42"/>
      <c r="K1132" s="42"/>
      <c r="L1132" s="46"/>
      <c r="M1132" s="230"/>
      <c r="N1132" s="231"/>
      <c r="O1132" s="86"/>
      <c r="P1132" s="86"/>
      <c r="Q1132" s="86"/>
      <c r="R1132" s="86"/>
      <c r="S1132" s="86"/>
      <c r="T1132" s="87"/>
      <c r="U1132" s="40"/>
      <c r="V1132" s="40"/>
      <c r="W1132" s="40"/>
      <c r="X1132" s="40"/>
      <c r="Y1132" s="40"/>
      <c r="Z1132" s="40"/>
      <c r="AA1132" s="40"/>
      <c r="AB1132" s="40"/>
      <c r="AC1132" s="40"/>
      <c r="AD1132" s="40"/>
      <c r="AE1132" s="40"/>
      <c r="AT1132" s="19" t="s">
        <v>207</v>
      </c>
      <c r="AU1132" s="19" t="s">
        <v>82</v>
      </c>
    </row>
    <row r="1133" s="12" customFormat="1" ht="22.8" customHeight="1">
      <c r="A1133" s="12"/>
      <c r="B1133" s="198"/>
      <c r="C1133" s="199"/>
      <c r="D1133" s="200" t="s">
        <v>72</v>
      </c>
      <c r="E1133" s="212" t="s">
        <v>1594</v>
      </c>
      <c r="F1133" s="212" t="s">
        <v>1595</v>
      </c>
      <c r="G1133" s="199"/>
      <c r="H1133" s="199"/>
      <c r="I1133" s="202"/>
      <c r="J1133" s="213">
        <f>BK1133</f>
        <v>0</v>
      </c>
      <c r="K1133" s="199"/>
      <c r="L1133" s="204"/>
      <c r="M1133" s="205"/>
      <c r="N1133" s="206"/>
      <c r="O1133" s="206"/>
      <c r="P1133" s="207">
        <f>SUM(P1134:P1188)</f>
        <v>0</v>
      </c>
      <c r="Q1133" s="206"/>
      <c r="R1133" s="207">
        <f>SUM(R1134:R1188)</f>
        <v>1.6566816799999997</v>
      </c>
      <c r="S1133" s="206"/>
      <c r="T1133" s="208">
        <f>SUM(T1134:T1188)</f>
        <v>0</v>
      </c>
      <c r="U1133" s="12"/>
      <c r="V1133" s="12"/>
      <c r="W1133" s="12"/>
      <c r="X1133" s="12"/>
      <c r="Y1133" s="12"/>
      <c r="Z1133" s="12"/>
      <c r="AA1133" s="12"/>
      <c r="AB1133" s="12"/>
      <c r="AC1133" s="12"/>
      <c r="AD1133" s="12"/>
      <c r="AE1133" s="12"/>
      <c r="AR1133" s="209" t="s">
        <v>82</v>
      </c>
      <c r="AT1133" s="210" t="s">
        <v>72</v>
      </c>
      <c r="AU1133" s="210" t="s">
        <v>80</v>
      </c>
      <c r="AY1133" s="209" t="s">
        <v>198</v>
      </c>
      <c r="BK1133" s="211">
        <f>SUM(BK1134:BK1188)</f>
        <v>0</v>
      </c>
    </row>
    <row r="1134" s="2" customFormat="1" ht="24.15" customHeight="1">
      <c r="A1134" s="40"/>
      <c r="B1134" s="41"/>
      <c r="C1134" s="214" t="s">
        <v>1596</v>
      </c>
      <c r="D1134" s="214" t="s">
        <v>200</v>
      </c>
      <c r="E1134" s="215" t="s">
        <v>1597</v>
      </c>
      <c r="F1134" s="216" t="s">
        <v>1598</v>
      </c>
      <c r="G1134" s="217" t="s">
        <v>203</v>
      </c>
      <c r="H1134" s="218">
        <v>51.079999999999998</v>
      </c>
      <c r="I1134" s="219"/>
      <c r="J1134" s="220">
        <f>ROUND(I1134*H1134,2)</f>
        <v>0</v>
      </c>
      <c r="K1134" s="216" t="s">
        <v>204</v>
      </c>
      <c r="L1134" s="46"/>
      <c r="M1134" s="221" t="s">
        <v>19</v>
      </c>
      <c r="N1134" s="222" t="s">
        <v>44</v>
      </c>
      <c r="O1134" s="86"/>
      <c r="P1134" s="223">
        <f>O1134*H1134</f>
        <v>0</v>
      </c>
      <c r="Q1134" s="223">
        <v>0.00029999999999999997</v>
      </c>
      <c r="R1134" s="223">
        <f>Q1134*H1134</f>
        <v>0.015323999999999997</v>
      </c>
      <c r="S1134" s="223">
        <v>0</v>
      </c>
      <c r="T1134" s="224">
        <f>S1134*H1134</f>
        <v>0</v>
      </c>
      <c r="U1134" s="40"/>
      <c r="V1134" s="40"/>
      <c r="W1134" s="40"/>
      <c r="X1134" s="40"/>
      <c r="Y1134" s="40"/>
      <c r="Z1134" s="40"/>
      <c r="AA1134" s="40"/>
      <c r="AB1134" s="40"/>
      <c r="AC1134" s="40"/>
      <c r="AD1134" s="40"/>
      <c r="AE1134" s="40"/>
      <c r="AR1134" s="225" t="s">
        <v>302</v>
      </c>
      <c r="AT1134" s="225" t="s">
        <v>200</v>
      </c>
      <c r="AU1134" s="225" t="s">
        <v>82</v>
      </c>
      <c r="AY1134" s="19" t="s">
        <v>198</v>
      </c>
      <c r="BE1134" s="226">
        <f>IF(N1134="základní",J1134,0)</f>
        <v>0</v>
      </c>
      <c r="BF1134" s="226">
        <f>IF(N1134="snížená",J1134,0)</f>
        <v>0</v>
      </c>
      <c r="BG1134" s="226">
        <f>IF(N1134="zákl. přenesená",J1134,0)</f>
        <v>0</v>
      </c>
      <c r="BH1134" s="226">
        <f>IF(N1134="sníž. přenesená",J1134,0)</f>
        <v>0</v>
      </c>
      <c r="BI1134" s="226">
        <f>IF(N1134="nulová",J1134,0)</f>
        <v>0</v>
      </c>
      <c r="BJ1134" s="19" t="s">
        <v>80</v>
      </c>
      <c r="BK1134" s="226">
        <f>ROUND(I1134*H1134,2)</f>
        <v>0</v>
      </c>
      <c r="BL1134" s="19" t="s">
        <v>302</v>
      </c>
      <c r="BM1134" s="225" t="s">
        <v>1599</v>
      </c>
    </row>
    <row r="1135" s="2" customFormat="1">
      <c r="A1135" s="40"/>
      <c r="B1135" s="41"/>
      <c r="C1135" s="42"/>
      <c r="D1135" s="227" t="s">
        <v>207</v>
      </c>
      <c r="E1135" s="42"/>
      <c r="F1135" s="228" t="s">
        <v>1600</v>
      </c>
      <c r="G1135" s="42"/>
      <c r="H1135" s="42"/>
      <c r="I1135" s="229"/>
      <c r="J1135" s="42"/>
      <c r="K1135" s="42"/>
      <c r="L1135" s="46"/>
      <c r="M1135" s="230"/>
      <c r="N1135" s="231"/>
      <c r="O1135" s="86"/>
      <c r="P1135" s="86"/>
      <c r="Q1135" s="86"/>
      <c r="R1135" s="86"/>
      <c r="S1135" s="86"/>
      <c r="T1135" s="87"/>
      <c r="U1135" s="40"/>
      <c r="V1135" s="40"/>
      <c r="W1135" s="40"/>
      <c r="X1135" s="40"/>
      <c r="Y1135" s="40"/>
      <c r="Z1135" s="40"/>
      <c r="AA1135" s="40"/>
      <c r="AB1135" s="40"/>
      <c r="AC1135" s="40"/>
      <c r="AD1135" s="40"/>
      <c r="AE1135" s="40"/>
      <c r="AT1135" s="19" t="s">
        <v>207</v>
      </c>
      <c r="AU1135" s="19" t="s">
        <v>82</v>
      </c>
    </row>
    <row r="1136" s="13" customFormat="1">
      <c r="A1136" s="13"/>
      <c r="B1136" s="232"/>
      <c r="C1136" s="233"/>
      <c r="D1136" s="234" t="s">
        <v>218</v>
      </c>
      <c r="E1136" s="235" t="s">
        <v>19</v>
      </c>
      <c r="F1136" s="236" t="s">
        <v>1601</v>
      </c>
      <c r="G1136" s="233"/>
      <c r="H1136" s="237">
        <v>3.25</v>
      </c>
      <c r="I1136" s="238"/>
      <c r="J1136" s="233"/>
      <c r="K1136" s="233"/>
      <c r="L1136" s="239"/>
      <c r="M1136" s="240"/>
      <c r="N1136" s="241"/>
      <c r="O1136" s="241"/>
      <c r="P1136" s="241"/>
      <c r="Q1136" s="241"/>
      <c r="R1136" s="241"/>
      <c r="S1136" s="241"/>
      <c r="T1136" s="242"/>
      <c r="U1136" s="13"/>
      <c r="V1136" s="13"/>
      <c r="W1136" s="13"/>
      <c r="X1136" s="13"/>
      <c r="Y1136" s="13"/>
      <c r="Z1136" s="13"/>
      <c r="AA1136" s="13"/>
      <c r="AB1136" s="13"/>
      <c r="AC1136" s="13"/>
      <c r="AD1136" s="13"/>
      <c r="AE1136" s="13"/>
      <c r="AT1136" s="243" t="s">
        <v>218</v>
      </c>
      <c r="AU1136" s="243" t="s">
        <v>82</v>
      </c>
      <c r="AV1136" s="13" t="s">
        <v>82</v>
      </c>
      <c r="AW1136" s="13" t="s">
        <v>35</v>
      </c>
      <c r="AX1136" s="13" t="s">
        <v>73</v>
      </c>
      <c r="AY1136" s="243" t="s">
        <v>198</v>
      </c>
    </row>
    <row r="1137" s="13" customFormat="1">
      <c r="A1137" s="13"/>
      <c r="B1137" s="232"/>
      <c r="C1137" s="233"/>
      <c r="D1137" s="234" t="s">
        <v>218</v>
      </c>
      <c r="E1137" s="235" t="s">
        <v>19</v>
      </c>
      <c r="F1137" s="236" t="s">
        <v>1602</v>
      </c>
      <c r="G1137" s="233"/>
      <c r="H1137" s="237">
        <v>3.25</v>
      </c>
      <c r="I1137" s="238"/>
      <c r="J1137" s="233"/>
      <c r="K1137" s="233"/>
      <c r="L1137" s="239"/>
      <c r="M1137" s="240"/>
      <c r="N1137" s="241"/>
      <c r="O1137" s="241"/>
      <c r="P1137" s="241"/>
      <c r="Q1137" s="241"/>
      <c r="R1137" s="241"/>
      <c r="S1137" s="241"/>
      <c r="T1137" s="242"/>
      <c r="U1137" s="13"/>
      <c r="V1137" s="13"/>
      <c r="W1137" s="13"/>
      <c r="X1137" s="13"/>
      <c r="Y1137" s="13"/>
      <c r="Z1137" s="13"/>
      <c r="AA1137" s="13"/>
      <c r="AB1137" s="13"/>
      <c r="AC1137" s="13"/>
      <c r="AD1137" s="13"/>
      <c r="AE1137" s="13"/>
      <c r="AT1137" s="243" t="s">
        <v>218</v>
      </c>
      <c r="AU1137" s="243" t="s">
        <v>82</v>
      </c>
      <c r="AV1137" s="13" t="s">
        <v>82</v>
      </c>
      <c r="AW1137" s="13" t="s">
        <v>35</v>
      </c>
      <c r="AX1137" s="13" t="s">
        <v>73</v>
      </c>
      <c r="AY1137" s="243" t="s">
        <v>198</v>
      </c>
    </row>
    <row r="1138" s="13" customFormat="1">
      <c r="A1138" s="13"/>
      <c r="B1138" s="232"/>
      <c r="C1138" s="233"/>
      <c r="D1138" s="234" t="s">
        <v>218</v>
      </c>
      <c r="E1138" s="235" t="s">
        <v>19</v>
      </c>
      <c r="F1138" s="236" t="s">
        <v>1603</v>
      </c>
      <c r="G1138" s="233"/>
      <c r="H1138" s="237">
        <v>20.800000000000001</v>
      </c>
      <c r="I1138" s="238"/>
      <c r="J1138" s="233"/>
      <c r="K1138" s="233"/>
      <c r="L1138" s="239"/>
      <c r="M1138" s="240"/>
      <c r="N1138" s="241"/>
      <c r="O1138" s="241"/>
      <c r="P1138" s="241"/>
      <c r="Q1138" s="241"/>
      <c r="R1138" s="241"/>
      <c r="S1138" s="241"/>
      <c r="T1138" s="242"/>
      <c r="U1138" s="13"/>
      <c r="V1138" s="13"/>
      <c r="W1138" s="13"/>
      <c r="X1138" s="13"/>
      <c r="Y1138" s="13"/>
      <c r="Z1138" s="13"/>
      <c r="AA1138" s="13"/>
      <c r="AB1138" s="13"/>
      <c r="AC1138" s="13"/>
      <c r="AD1138" s="13"/>
      <c r="AE1138" s="13"/>
      <c r="AT1138" s="243" t="s">
        <v>218</v>
      </c>
      <c r="AU1138" s="243" t="s">
        <v>82</v>
      </c>
      <c r="AV1138" s="13" t="s">
        <v>82</v>
      </c>
      <c r="AW1138" s="13" t="s">
        <v>35</v>
      </c>
      <c r="AX1138" s="13" t="s">
        <v>73</v>
      </c>
      <c r="AY1138" s="243" t="s">
        <v>198</v>
      </c>
    </row>
    <row r="1139" s="13" customFormat="1">
      <c r="A1139" s="13"/>
      <c r="B1139" s="232"/>
      <c r="C1139" s="233"/>
      <c r="D1139" s="234" t="s">
        <v>218</v>
      </c>
      <c r="E1139" s="235" t="s">
        <v>19</v>
      </c>
      <c r="F1139" s="236" t="s">
        <v>1604</v>
      </c>
      <c r="G1139" s="233"/>
      <c r="H1139" s="237">
        <v>1.49</v>
      </c>
      <c r="I1139" s="238"/>
      <c r="J1139" s="233"/>
      <c r="K1139" s="233"/>
      <c r="L1139" s="239"/>
      <c r="M1139" s="240"/>
      <c r="N1139" s="241"/>
      <c r="O1139" s="241"/>
      <c r="P1139" s="241"/>
      <c r="Q1139" s="241"/>
      <c r="R1139" s="241"/>
      <c r="S1139" s="241"/>
      <c r="T1139" s="242"/>
      <c r="U1139" s="13"/>
      <c r="V1139" s="13"/>
      <c r="W1139" s="13"/>
      <c r="X1139" s="13"/>
      <c r="Y1139" s="13"/>
      <c r="Z1139" s="13"/>
      <c r="AA1139" s="13"/>
      <c r="AB1139" s="13"/>
      <c r="AC1139" s="13"/>
      <c r="AD1139" s="13"/>
      <c r="AE1139" s="13"/>
      <c r="AT1139" s="243" t="s">
        <v>218</v>
      </c>
      <c r="AU1139" s="243" t="s">
        <v>82</v>
      </c>
      <c r="AV1139" s="13" t="s">
        <v>82</v>
      </c>
      <c r="AW1139" s="13" t="s">
        <v>35</v>
      </c>
      <c r="AX1139" s="13" t="s">
        <v>73</v>
      </c>
      <c r="AY1139" s="243" t="s">
        <v>198</v>
      </c>
    </row>
    <row r="1140" s="13" customFormat="1">
      <c r="A1140" s="13"/>
      <c r="B1140" s="232"/>
      <c r="C1140" s="233"/>
      <c r="D1140" s="234" t="s">
        <v>218</v>
      </c>
      <c r="E1140" s="235" t="s">
        <v>19</v>
      </c>
      <c r="F1140" s="236" t="s">
        <v>1605</v>
      </c>
      <c r="G1140" s="233"/>
      <c r="H1140" s="237">
        <v>20.800000000000001</v>
      </c>
      <c r="I1140" s="238"/>
      <c r="J1140" s="233"/>
      <c r="K1140" s="233"/>
      <c r="L1140" s="239"/>
      <c r="M1140" s="240"/>
      <c r="N1140" s="241"/>
      <c r="O1140" s="241"/>
      <c r="P1140" s="241"/>
      <c r="Q1140" s="241"/>
      <c r="R1140" s="241"/>
      <c r="S1140" s="241"/>
      <c r="T1140" s="242"/>
      <c r="U1140" s="13"/>
      <c r="V1140" s="13"/>
      <c r="W1140" s="13"/>
      <c r="X1140" s="13"/>
      <c r="Y1140" s="13"/>
      <c r="Z1140" s="13"/>
      <c r="AA1140" s="13"/>
      <c r="AB1140" s="13"/>
      <c r="AC1140" s="13"/>
      <c r="AD1140" s="13"/>
      <c r="AE1140" s="13"/>
      <c r="AT1140" s="243" t="s">
        <v>218</v>
      </c>
      <c r="AU1140" s="243" t="s">
        <v>82</v>
      </c>
      <c r="AV1140" s="13" t="s">
        <v>82</v>
      </c>
      <c r="AW1140" s="13" t="s">
        <v>35</v>
      </c>
      <c r="AX1140" s="13" t="s">
        <v>73</v>
      </c>
      <c r="AY1140" s="243" t="s">
        <v>198</v>
      </c>
    </row>
    <row r="1141" s="13" customFormat="1">
      <c r="A1141" s="13"/>
      <c r="B1141" s="232"/>
      <c r="C1141" s="233"/>
      <c r="D1141" s="234" t="s">
        <v>218</v>
      </c>
      <c r="E1141" s="235" t="s">
        <v>19</v>
      </c>
      <c r="F1141" s="236" t="s">
        <v>1606</v>
      </c>
      <c r="G1141" s="233"/>
      <c r="H1141" s="237">
        <v>1.49</v>
      </c>
      <c r="I1141" s="238"/>
      <c r="J1141" s="233"/>
      <c r="K1141" s="233"/>
      <c r="L1141" s="239"/>
      <c r="M1141" s="240"/>
      <c r="N1141" s="241"/>
      <c r="O1141" s="241"/>
      <c r="P1141" s="241"/>
      <c r="Q1141" s="241"/>
      <c r="R1141" s="241"/>
      <c r="S1141" s="241"/>
      <c r="T1141" s="242"/>
      <c r="U1141" s="13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13"/>
      <c r="AT1141" s="243" t="s">
        <v>218</v>
      </c>
      <c r="AU1141" s="243" t="s">
        <v>82</v>
      </c>
      <c r="AV1141" s="13" t="s">
        <v>82</v>
      </c>
      <c r="AW1141" s="13" t="s">
        <v>35</v>
      </c>
      <c r="AX1141" s="13" t="s">
        <v>73</v>
      </c>
      <c r="AY1141" s="243" t="s">
        <v>198</v>
      </c>
    </row>
    <row r="1142" s="14" customFormat="1">
      <c r="A1142" s="14"/>
      <c r="B1142" s="244"/>
      <c r="C1142" s="245"/>
      <c r="D1142" s="234" t="s">
        <v>218</v>
      </c>
      <c r="E1142" s="246" t="s">
        <v>19</v>
      </c>
      <c r="F1142" s="247" t="s">
        <v>233</v>
      </c>
      <c r="G1142" s="245"/>
      <c r="H1142" s="248">
        <v>51.079999999999998</v>
      </c>
      <c r="I1142" s="249"/>
      <c r="J1142" s="245"/>
      <c r="K1142" s="245"/>
      <c r="L1142" s="250"/>
      <c r="M1142" s="251"/>
      <c r="N1142" s="252"/>
      <c r="O1142" s="252"/>
      <c r="P1142" s="252"/>
      <c r="Q1142" s="252"/>
      <c r="R1142" s="252"/>
      <c r="S1142" s="252"/>
      <c r="T1142" s="253"/>
      <c r="U1142" s="14"/>
      <c r="V1142" s="14"/>
      <c r="W1142" s="14"/>
      <c r="X1142" s="14"/>
      <c r="Y1142" s="14"/>
      <c r="Z1142" s="14"/>
      <c r="AA1142" s="14"/>
      <c r="AB1142" s="14"/>
      <c r="AC1142" s="14"/>
      <c r="AD1142" s="14"/>
      <c r="AE1142" s="14"/>
      <c r="AT1142" s="254" t="s">
        <v>218</v>
      </c>
      <c r="AU1142" s="254" t="s">
        <v>82</v>
      </c>
      <c r="AV1142" s="14" t="s">
        <v>205</v>
      </c>
      <c r="AW1142" s="14" t="s">
        <v>35</v>
      </c>
      <c r="AX1142" s="14" t="s">
        <v>80</v>
      </c>
      <c r="AY1142" s="254" t="s">
        <v>198</v>
      </c>
    </row>
    <row r="1143" s="2" customFormat="1" ht="37.8" customHeight="1">
      <c r="A1143" s="40"/>
      <c r="B1143" s="41"/>
      <c r="C1143" s="214" t="s">
        <v>1607</v>
      </c>
      <c r="D1143" s="214" t="s">
        <v>200</v>
      </c>
      <c r="E1143" s="215" t="s">
        <v>1608</v>
      </c>
      <c r="F1143" s="216" t="s">
        <v>1609</v>
      </c>
      <c r="G1143" s="217" t="s">
        <v>237</v>
      </c>
      <c r="H1143" s="218">
        <v>83.299999999999997</v>
      </c>
      <c r="I1143" s="219"/>
      <c r="J1143" s="220">
        <f>ROUND(I1143*H1143,2)</f>
        <v>0</v>
      </c>
      <c r="K1143" s="216" t="s">
        <v>204</v>
      </c>
      <c r="L1143" s="46"/>
      <c r="M1143" s="221" t="s">
        <v>19</v>
      </c>
      <c r="N1143" s="222" t="s">
        <v>44</v>
      </c>
      <c r="O1143" s="86"/>
      <c r="P1143" s="223">
        <f>O1143*H1143</f>
        <v>0</v>
      </c>
      <c r="Q1143" s="223">
        <v>0.000428</v>
      </c>
      <c r="R1143" s="223">
        <f>Q1143*H1143</f>
        <v>0.035652400000000001</v>
      </c>
      <c r="S1143" s="223">
        <v>0</v>
      </c>
      <c r="T1143" s="224">
        <f>S1143*H1143</f>
        <v>0</v>
      </c>
      <c r="U1143" s="40"/>
      <c r="V1143" s="40"/>
      <c r="W1143" s="40"/>
      <c r="X1143" s="40"/>
      <c r="Y1143" s="40"/>
      <c r="Z1143" s="40"/>
      <c r="AA1143" s="40"/>
      <c r="AB1143" s="40"/>
      <c r="AC1143" s="40"/>
      <c r="AD1143" s="40"/>
      <c r="AE1143" s="40"/>
      <c r="AR1143" s="225" t="s">
        <v>302</v>
      </c>
      <c r="AT1143" s="225" t="s">
        <v>200</v>
      </c>
      <c r="AU1143" s="225" t="s">
        <v>82</v>
      </c>
      <c r="AY1143" s="19" t="s">
        <v>198</v>
      </c>
      <c r="BE1143" s="226">
        <f>IF(N1143="základní",J1143,0)</f>
        <v>0</v>
      </c>
      <c r="BF1143" s="226">
        <f>IF(N1143="snížená",J1143,0)</f>
        <v>0</v>
      </c>
      <c r="BG1143" s="226">
        <f>IF(N1143="zákl. přenesená",J1143,0)</f>
        <v>0</v>
      </c>
      <c r="BH1143" s="226">
        <f>IF(N1143="sníž. přenesená",J1143,0)</f>
        <v>0</v>
      </c>
      <c r="BI1143" s="226">
        <f>IF(N1143="nulová",J1143,0)</f>
        <v>0</v>
      </c>
      <c r="BJ1143" s="19" t="s">
        <v>80</v>
      </c>
      <c r="BK1143" s="226">
        <f>ROUND(I1143*H1143,2)</f>
        <v>0</v>
      </c>
      <c r="BL1143" s="19" t="s">
        <v>302</v>
      </c>
      <c r="BM1143" s="225" t="s">
        <v>1610</v>
      </c>
    </row>
    <row r="1144" s="2" customFormat="1">
      <c r="A1144" s="40"/>
      <c r="B1144" s="41"/>
      <c r="C1144" s="42"/>
      <c r="D1144" s="227" t="s">
        <v>207</v>
      </c>
      <c r="E1144" s="42"/>
      <c r="F1144" s="228" t="s">
        <v>1611</v>
      </c>
      <c r="G1144" s="42"/>
      <c r="H1144" s="42"/>
      <c r="I1144" s="229"/>
      <c r="J1144" s="42"/>
      <c r="K1144" s="42"/>
      <c r="L1144" s="46"/>
      <c r="M1144" s="230"/>
      <c r="N1144" s="231"/>
      <c r="O1144" s="86"/>
      <c r="P1144" s="86"/>
      <c r="Q1144" s="86"/>
      <c r="R1144" s="86"/>
      <c r="S1144" s="86"/>
      <c r="T1144" s="87"/>
      <c r="U1144" s="40"/>
      <c r="V1144" s="40"/>
      <c r="W1144" s="40"/>
      <c r="X1144" s="40"/>
      <c r="Y1144" s="40"/>
      <c r="Z1144" s="40"/>
      <c r="AA1144" s="40"/>
      <c r="AB1144" s="40"/>
      <c r="AC1144" s="40"/>
      <c r="AD1144" s="40"/>
      <c r="AE1144" s="40"/>
      <c r="AT1144" s="19" t="s">
        <v>207</v>
      </c>
      <c r="AU1144" s="19" t="s">
        <v>82</v>
      </c>
    </row>
    <row r="1145" s="13" customFormat="1">
      <c r="A1145" s="13"/>
      <c r="B1145" s="232"/>
      <c r="C1145" s="233"/>
      <c r="D1145" s="234" t="s">
        <v>218</v>
      </c>
      <c r="E1145" s="235" t="s">
        <v>19</v>
      </c>
      <c r="F1145" s="236" t="s">
        <v>1612</v>
      </c>
      <c r="G1145" s="233"/>
      <c r="H1145" s="237">
        <v>6.4900000000000002</v>
      </c>
      <c r="I1145" s="238"/>
      <c r="J1145" s="233"/>
      <c r="K1145" s="233"/>
      <c r="L1145" s="239"/>
      <c r="M1145" s="240"/>
      <c r="N1145" s="241"/>
      <c r="O1145" s="241"/>
      <c r="P1145" s="241"/>
      <c r="Q1145" s="241"/>
      <c r="R1145" s="241"/>
      <c r="S1145" s="241"/>
      <c r="T1145" s="242"/>
      <c r="U1145" s="13"/>
      <c r="V1145" s="13"/>
      <c r="W1145" s="13"/>
      <c r="X1145" s="13"/>
      <c r="Y1145" s="13"/>
      <c r="Z1145" s="13"/>
      <c r="AA1145" s="13"/>
      <c r="AB1145" s="13"/>
      <c r="AC1145" s="13"/>
      <c r="AD1145" s="13"/>
      <c r="AE1145" s="13"/>
      <c r="AT1145" s="243" t="s">
        <v>218</v>
      </c>
      <c r="AU1145" s="243" t="s">
        <v>82</v>
      </c>
      <c r="AV1145" s="13" t="s">
        <v>82</v>
      </c>
      <c r="AW1145" s="13" t="s">
        <v>35</v>
      </c>
      <c r="AX1145" s="13" t="s">
        <v>73</v>
      </c>
      <c r="AY1145" s="243" t="s">
        <v>198</v>
      </c>
    </row>
    <row r="1146" s="13" customFormat="1">
      <c r="A1146" s="13"/>
      <c r="B1146" s="232"/>
      <c r="C1146" s="233"/>
      <c r="D1146" s="234" t="s">
        <v>218</v>
      </c>
      <c r="E1146" s="235" t="s">
        <v>19</v>
      </c>
      <c r="F1146" s="236" t="s">
        <v>1613</v>
      </c>
      <c r="G1146" s="233"/>
      <c r="H1146" s="237">
        <v>6.4900000000000002</v>
      </c>
      <c r="I1146" s="238"/>
      <c r="J1146" s="233"/>
      <c r="K1146" s="233"/>
      <c r="L1146" s="239"/>
      <c r="M1146" s="240"/>
      <c r="N1146" s="241"/>
      <c r="O1146" s="241"/>
      <c r="P1146" s="241"/>
      <c r="Q1146" s="241"/>
      <c r="R1146" s="241"/>
      <c r="S1146" s="241"/>
      <c r="T1146" s="242"/>
      <c r="U1146" s="13"/>
      <c r="V1146" s="13"/>
      <c r="W1146" s="13"/>
      <c r="X1146" s="13"/>
      <c r="Y1146" s="13"/>
      <c r="Z1146" s="13"/>
      <c r="AA1146" s="13"/>
      <c r="AB1146" s="13"/>
      <c r="AC1146" s="13"/>
      <c r="AD1146" s="13"/>
      <c r="AE1146" s="13"/>
      <c r="AT1146" s="243" t="s">
        <v>218</v>
      </c>
      <c r="AU1146" s="243" t="s">
        <v>82</v>
      </c>
      <c r="AV1146" s="13" t="s">
        <v>82</v>
      </c>
      <c r="AW1146" s="13" t="s">
        <v>35</v>
      </c>
      <c r="AX1146" s="13" t="s">
        <v>73</v>
      </c>
      <c r="AY1146" s="243" t="s">
        <v>198</v>
      </c>
    </row>
    <row r="1147" s="13" customFormat="1">
      <c r="A1147" s="13"/>
      <c r="B1147" s="232"/>
      <c r="C1147" s="233"/>
      <c r="D1147" s="234" t="s">
        <v>218</v>
      </c>
      <c r="E1147" s="235" t="s">
        <v>19</v>
      </c>
      <c r="F1147" s="236" t="s">
        <v>1614</v>
      </c>
      <c r="G1147" s="233"/>
      <c r="H1147" s="237">
        <v>33.890000000000001</v>
      </c>
      <c r="I1147" s="238"/>
      <c r="J1147" s="233"/>
      <c r="K1147" s="233"/>
      <c r="L1147" s="239"/>
      <c r="M1147" s="240"/>
      <c r="N1147" s="241"/>
      <c r="O1147" s="241"/>
      <c r="P1147" s="241"/>
      <c r="Q1147" s="241"/>
      <c r="R1147" s="241"/>
      <c r="S1147" s="241"/>
      <c r="T1147" s="242"/>
      <c r="U1147" s="13"/>
      <c r="V1147" s="13"/>
      <c r="W1147" s="13"/>
      <c r="X1147" s="13"/>
      <c r="Y1147" s="13"/>
      <c r="Z1147" s="13"/>
      <c r="AA1147" s="13"/>
      <c r="AB1147" s="13"/>
      <c r="AC1147" s="13"/>
      <c r="AD1147" s="13"/>
      <c r="AE1147" s="13"/>
      <c r="AT1147" s="243" t="s">
        <v>218</v>
      </c>
      <c r="AU1147" s="243" t="s">
        <v>82</v>
      </c>
      <c r="AV1147" s="13" t="s">
        <v>82</v>
      </c>
      <c r="AW1147" s="13" t="s">
        <v>35</v>
      </c>
      <c r="AX1147" s="13" t="s">
        <v>73</v>
      </c>
      <c r="AY1147" s="243" t="s">
        <v>198</v>
      </c>
    </row>
    <row r="1148" s="13" customFormat="1">
      <c r="A1148" s="13"/>
      <c r="B1148" s="232"/>
      <c r="C1148" s="233"/>
      <c r="D1148" s="234" t="s">
        <v>218</v>
      </c>
      <c r="E1148" s="235" t="s">
        <v>19</v>
      </c>
      <c r="F1148" s="236" t="s">
        <v>1615</v>
      </c>
      <c r="G1148" s="233"/>
      <c r="H1148" s="237">
        <v>1.27</v>
      </c>
      <c r="I1148" s="238"/>
      <c r="J1148" s="233"/>
      <c r="K1148" s="233"/>
      <c r="L1148" s="239"/>
      <c r="M1148" s="240"/>
      <c r="N1148" s="241"/>
      <c r="O1148" s="241"/>
      <c r="P1148" s="241"/>
      <c r="Q1148" s="241"/>
      <c r="R1148" s="241"/>
      <c r="S1148" s="241"/>
      <c r="T1148" s="242"/>
      <c r="U1148" s="13"/>
      <c r="V1148" s="13"/>
      <c r="W1148" s="13"/>
      <c r="X1148" s="13"/>
      <c r="Y1148" s="13"/>
      <c r="Z1148" s="13"/>
      <c r="AA1148" s="13"/>
      <c r="AB1148" s="13"/>
      <c r="AC1148" s="13"/>
      <c r="AD1148" s="13"/>
      <c r="AE1148" s="13"/>
      <c r="AT1148" s="243" t="s">
        <v>218</v>
      </c>
      <c r="AU1148" s="243" t="s">
        <v>82</v>
      </c>
      <c r="AV1148" s="13" t="s">
        <v>82</v>
      </c>
      <c r="AW1148" s="13" t="s">
        <v>35</v>
      </c>
      <c r="AX1148" s="13" t="s">
        <v>73</v>
      </c>
      <c r="AY1148" s="243" t="s">
        <v>198</v>
      </c>
    </row>
    <row r="1149" s="13" customFormat="1">
      <c r="A1149" s="13"/>
      <c r="B1149" s="232"/>
      <c r="C1149" s="233"/>
      <c r="D1149" s="234" t="s">
        <v>218</v>
      </c>
      <c r="E1149" s="235" t="s">
        <v>19</v>
      </c>
      <c r="F1149" s="236" t="s">
        <v>1616</v>
      </c>
      <c r="G1149" s="233"/>
      <c r="H1149" s="237">
        <v>33.890000000000001</v>
      </c>
      <c r="I1149" s="238"/>
      <c r="J1149" s="233"/>
      <c r="K1149" s="233"/>
      <c r="L1149" s="239"/>
      <c r="M1149" s="240"/>
      <c r="N1149" s="241"/>
      <c r="O1149" s="241"/>
      <c r="P1149" s="241"/>
      <c r="Q1149" s="241"/>
      <c r="R1149" s="241"/>
      <c r="S1149" s="241"/>
      <c r="T1149" s="242"/>
      <c r="U1149" s="13"/>
      <c r="V1149" s="13"/>
      <c r="W1149" s="13"/>
      <c r="X1149" s="13"/>
      <c r="Y1149" s="13"/>
      <c r="Z1149" s="13"/>
      <c r="AA1149" s="13"/>
      <c r="AB1149" s="13"/>
      <c r="AC1149" s="13"/>
      <c r="AD1149" s="13"/>
      <c r="AE1149" s="13"/>
      <c r="AT1149" s="243" t="s">
        <v>218</v>
      </c>
      <c r="AU1149" s="243" t="s">
        <v>82</v>
      </c>
      <c r="AV1149" s="13" t="s">
        <v>82</v>
      </c>
      <c r="AW1149" s="13" t="s">
        <v>35</v>
      </c>
      <c r="AX1149" s="13" t="s">
        <v>73</v>
      </c>
      <c r="AY1149" s="243" t="s">
        <v>198</v>
      </c>
    </row>
    <row r="1150" s="13" customFormat="1">
      <c r="A1150" s="13"/>
      <c r="B1150" s="232"/>
      <c r="C1150" s="233"/>
      <c r="D1150" s="234" t="s">
        <v>218</v>
      </c>
      <c r="E1150" s="235" t="s">
        <v>19</v>
      </c>
      <c r="F1150" s="236" t="s">
        <v>1617</v>
      </c>
      <c r="G1150" s="233"/>
      <c r="H1150" s="237">
        <v>1.27</v>
      </c>
      <c r="I1150" s="238"/>
      <c r="J1150" s="233"/>
      <c r="K1150" s="233"/>
      <c r="L1150" s="239"/>
      <c r="M1150" s="240"/>
      <c r="N1150" s="241"/>
      <c r="O1150" s="241"/>
      <c r="P1150" s="241"/>
      <c r="Q1150" s="241"/>
      <c r="R1150" s="241"/>
      <c r="S1150" s="241"/>
      <c r="T1150" s="242"/>
      <c r="U1150" s="13"/>
      <c r="V1150" s="13"/>
      <c r="W1150" s="13"/>
      <c r="X1150" s="13"/>
      <c r="Y1150" s="13"/>
      <c r="Z1150" s="13"/>
      <c r="AA1150" s="13"/>
      <c r="AB1150" s="13"/>
      <c r="AC1150" s="13"/>
      <c r="AD1150" s="13"/>
      <c r="AE1150" s="13"/>
      <c r="AT1150" s="243" t="s">
        <v>218</v>
      </c>
      <c r="AU1150" s="243" t="s">
        <v>82</v>
      </c>
      <c r="AV1150" s="13" t="s">
        <v>82</v>
      </c>
      <c r="AW1150" s="13" t="s">
        <v>35</v>
      </c>
      <c r="AX1150" s="13" t="s">
        <v>73</v>
      </c>
      <c r="AY1150" s="243" t="s">
        <v>198</v>
      </c>
    </row>
    <row r="1151" s="14" customFormat="1">
      <c r="A1151" s="14"/>
      <c r="B1151" s="244"/>
      <c r="C1151" s="245"/>
      <c r="D1151" s="234" t="s">
        <v>218</v>
      </c>
      <c r="E1151" s="246" t="s">
        <v>19</v>
      </c>
      <c r="F1151" s="247" t="s">
        <v>233</v>
      </c>
      <c r="G1151" s="245"/>
      <c r="H1151" s="248">
        <v>83.299999999999997</v>
      </c>
      <c r="I1151" s="249"/>
      <c r="J1151" s="245"/>
      <c r="K1151" s="245"/>
      <c r="L1151" s="250"/>
      <c r="M1151" s="251"/>
      <c r="N1151" s="252"/>
      <c r="O1151" s="252"/>
      <c r="P1151" s="252"/>
      <c r="Q1151" s="252"/>
      <c r="R1151" s="252"/>
      <c r="S1151" s="252"/>
      <c r="T1151" s="253"/>
      <c r="U1151" s="14"/>
      <c r="V1151" s="14"/>
      <c r="W1151" s="14"/>
      <c r="X1151" s="14"/>
      <c r="Y1151" s="14"/>
      <c r="Z1151" s="14"/>
      <c r="AA1151" s="14"/>
      <c r="AB1151" s="14"/>
      <c r="AC1151" s="14"/>
      <c r="AD1151" s="14"/>
      <c r="AE1151" s="14"/>
      <c r="AT1151" s="254" t="s">
        <v>218</v>
      </c>
      <c r="AU1151" s="254" t="s">
        <v>82</v>
      </c>
      <c r="AV1151" s="14" t="s">
        <v>205</v>
      </c>
      <c r="AW1151" s="14" t="s">
        <v>35</v>
      </c>
      <c r="AX1151" s="14" t="s">
        <v>80</v>
      </c>
      <c r="AY1151" s="254" t="s">
        <v>198</v>
      </c>
    </row>
    <row r="1152" s="2" customFormat="1" ht="24.15" customHeight="1">
      <c r="A1152" s="40"/>
      <c r="B1152" s="41"/>
      <c r="C1152" s="255" t="s">
        <v>1618</v>
      </c>
      <c r="D1152" s="255" t="s">
        <v>243</v>
      </c>
      <c r="E1152" s="256" t="s">
        <v>1619</v>
      </c>
      <c r="F1152" s="257" t="s">
        <v>1620</v>
      </c>
      <c r="G1152" s="258" t="s">
        <v>441</v>
      </c>
      <c r="H1152" s="259">
        <v>320</v>
      </c>
      <c r="I1152" s="260"/>
      <c r="J1152" s="261">
        <f>ROUND(I1152*H1152,2)</f>
        <v>0</v>
      </c>
      <c r="K1152" s="257" t="s">
        <v>19</v>
      </c>
      <c r="L1152" s="262"/>
      <c r="M1152" s="263" t="s">
        <v>19</v>
      </c>
      <c r="N1152" s="264" t="s">
        <v>44</v>
      </c>
      <c r="O1152" s="86"/>
      <c r="P1152" s="223">
        <f>O1152*H1152</f>
        <v>0</v>
      </c>
      <c r="Q1152" s="223">
        <v>0.00044999999999999999</v>
      </c>
      <c r="R1152" s="223">
        <f>Q1152*H1152</f>
        <v>0.14399999999999999</v>
      </c>
      <c r="S1152" s="223">
        <v>0</v>
      </c>
      <c r="T1152" s="224">
        <f>S1152*H1152</f>
        <v>0</v>
      </c>
      <c r="U1152" s="40"/>
      <c r="V1152" s="40"/>
      <c r="W1152" s="40"/>
      <c r="X1152" s="40"/>
      <c r="Y1152" s="40"/>
      <c r="Z1152" s="40"/>
      <c r="AA1152" s="40"/>
      <c r="AB1152" s="40"/>
      <c r="AC1152" s="40"/>
      <c r="AD1152" s="40"/>
      <c r="AE1152" s="40"/>
      <c r="AR1152" s="225" t="s">
        <v>399</v>
      </c>
      <c r="AT1152" s="225" t="s">
        <v>243</v>
      </c>
      <c r="AU1152" s="225" t="s">
        <v>82</v>
      </c>
      <c r="AY1152" s="19" t="s">
        <v>198</v>
      </c>
      <c r="BE1152" s="226">
        <f>IF(N1152="základní",J1152,0)</f>
        <v>0</v>
      </c>
      <c r="BF1152" s="226">
        <f>IF(N1152="snížená",J1152,0)</f>
        <v>0</v>
      </c>
      <c r="BG1152" s="226">
        <f>IF(N1152="zákl. přenesená",J1152,0)</f>
        <v>0</v>
      </c>
      <c r="BH1152" s="226">
        <f>IF(N1152="sníž. přenesená",J1152,0)</f>
        <v>0</v>
      </c>
      <c r="BI1152" s="226">
        <f>IF(N1152="nulová",J1152,0)</f>
        <v>0</v>
      </c>
      <c r="BJ1152" s="19" t="s">
        <v>80</v>
      </c>
      <c r="BK1152" s="226">
        <f>ROUND(I1152*H1152,2)</f>
        <v>0</v>
      </c>
      <c r="BL1152" s="19" t="s">
        <v>302</v>
      </c>
      <c r="BM1152" s="225" t="s">
        <v>1621</v>
      </c>
    </row>
    <row r="1153" s="2" customFormat="1" ht="37.8" customHeight="1">
      <c r="A1153" s="40"/>
      <c r="B1153" s="41"/>
      <c r="C1153" s="214" t="s">
        <v>1622</v>
      </c>
      <c r="D1153" s="214" t="s">
        <v>200</v>
      </c>
      <c r="E1153" s="215" t="s">
        <v>1623</v>
      </c>
      <c r="F1153" s="216" t="s">
        <v>1624</v>
      </c>
      <c r="G1153" s="217" t="s">
        <v>203</v>
      </c>
      <c r="H1153" s="218">
        <v>51.079999999999998</v>
      </c>
      <c r="I1153" s="219"/>
      <c r="J1153" s="220">
        <f>ROUND(I1153*H1153,2)</f>
        <v>0</v>
      </c>
      <c r="K1153" s="216" t="s">
        <v>204</v>
      </c>
      <c r="L1153" s="46"/>
      <c r="M1153" s="221" t="s">
        <v>19</v>
      </c>
      <c r="N1153" s="222" t="s">
        <v>44</v>
      </c>
      <c r="O1153" s="86"/>
      <c r="P1153" s="223">
        <f>O1153*H1153</f>
        <v>0</v>
      </c>
      <c r="Q1153" s="223">
        <v>0.0059959999999999996</v>
      </c>
      <c r="R1153" s="223">
        <f>Q1153*H1153</f>
        <v>0.30627567999999999</v>
      </c>
      <c r="S1153" s="223">
        <v>0</v>
      </c>
      <c r="T1153" s="224">
        <f>S1153*H1153</f>
        <v>0</v>
      </c>
      <c r="U1153" s="40"/>
      <c r="V1153" s="40"/>
      <c r="W1153" s="40"/>
      <c r="X1153" s="40"/>
      <c r="Y1153" s="40"/>
      <c r="Z1153" s="40"/>
      <c r="AA1153" s="40"/>
      <c r="AB1153" s="40"/>
      <c r="AC1153" s="40"/>
      <c r="AD1153" s="40"/>
      <c r="AE1153" s="40"/>
      <c r="AR1153" s="225" t="s">
        <v>302</v>
      </c>
      <c r="AT1153" s="225" t="s">
        <v>200</v>
      </c>
      <c r="AU1153" s="225" t="s">
        <v>82</v>
      </c>
      <c r="AY1153" s="19" t="s">
        <v>198</v>
      </c>
      <c r="BE1153" s="226">
        <f>IF(N1153="základní",J1153,0)</f>
        <v>0</v>
      </c>
      <c r="BF1153" s="226">
        <f>IF(N1153="snížená",J1153,0)</f>
        <v>0</v>
      </c>
      <c r="BG1153" s="226">
        <f>IF(N1153="zákl. přenesená",J1153,0)</f>
        <v>0</v>
      </c>
      <c r="BH1153" s="226">
        <f>IF(N1153="sníž. přenesená",J1153,0)</f>
        <v>0</v>
      </c>
      <c r="BI1153" s="226">
        <f>IF(N1153="nulová",J1153,0)</f>
        <v>0</v>
      </c>
      <c r="BJ1153" s="19" t="s">
        <v>80</v>
      </c>
      <c r="BK1153" s="226">
        <f>ROUND(I1153*H1153,2)</f>
        <v>0</v>
      </c>
      <c r="BL1153" s="19" t="s">
        <v>302</v>
      </c>
      <c r="BM1153" s="225" t="s">
        <v>1625</v>
      </c>
    </row>
    <row r="1154" s="2" customFormat="1">
      <c r="A1154" s="40"/>
      <c r="B1154" s="41"/>
      <c r="C1154" s="42"/>
      <c r="D1154" s="227" t="s">
        <v>207</v>
      </c>
      <c r="E1154" s="42"/>
      <c r="F1154" s="228" t="s">
        <v>1626</v>
      </c>
      <c r="G1154" s="42"/>
      <c r="H1154" s="42"/>
      <c r="I1154" s="229"/>
      <c r="J1154" s="42"/>
      <c r="K1154" s="42"/>
      <c r="L1154" s="46"/>
      <c r="M1154" s="230"/>
      <c r="N1154" s="231"/>
      <c r="O1154" s="86"/>
      <c r="P1154" s="86"/>
      <c r="Q1154" s="86"/>
      <c r="R1154" s="86"/>
      <c r="S1154" s="86"/>
      <c r="T1154" s="87"/>
      <c r="U1154" s="40"/>
      <c r="V1154" s="40"/>
      <c r="W1154" s="40"/>
      <c r="X1154" s="40"/>
      <c r="Y1154" s="40"/>
      <c r="Z1154" s="40"/>
      <c r="AA1154" s="40"/>
      <c r="AB1154" s="40"/>
      <c r="AC1154" s="40"/>
      <c r="AD1154" s="40"/>
      <c r="AE1154" s="40"/>
      <c r="AT1154" s="19" t="s">
        <v>207</v>
      </c>
      <c r="AU1154" s="19" t="s">
        <v>82</v>
      </c>
    </row>
    <row r="1155" s="13" customFormat="1">
      <c r="A1155" s="13"/>
      <c r="B1155" s="232"/>
      <c r="C1155" s="233"/>
      <c r="D1155" s="234" t="s">
        <v>218</v>
      </c>
      <c r="E1155" s="235" t="s">
        <v>19</v>
      </c>
      <c r="F1155" s="236" t="s">
        <v>1601</v>
      </c>
      <c r="G1155" s="233"/>
      <c r="H1155" s="237">
        <v>3.25</v>
      </c>
      <c r="I1155" s="238"/>
      <c r="J1155" s="233"/>
      <c r="K1155" s="233"/>
      <c r="L1155" s="239"/>
      <c r="M1155" s="240"/>
      <c r="N1155" s="241"/>
      <c r="O1155" s="241"/>
      <c r="P1155" s="241"/>
      <c r="Q1155" s="241"/>
      <c r="R1155" s="241"/>
      <c r="S1155" s="241"/>
      <c r="T1155" s="242"/>
      <c r="U1155" s="13"/>
      <c r="V1155" s="13"/>
      <c r="W1155" s="13"/>
      <c r="X1155" s="13"/>
      <c r="Y1155" s="13"/>
      <c r="Z1155" s="13"/>
      <c r="AA1155" s="13"/>
      <c r="AB1155" s="13"/>
      <c r="AC1155" s="13"/>
      <c r="AD1155" s="13"/>
      <c r="AE1155" s="13"/>
      <c r="AT1155" s="243" t="s">
        <v>218</v>
      </c>
      <c r="AU1155" s="243" t="s">
        <v>82</v>
      </c>
      <c r="AV1155" s="13" t="s">
        <v>82</v>
      </c>
      <c r="AW1155" s="13" t="s">
        <v>35</v>
      </c>
      <c r="AX1155" s="13" t="s">
        <v>73</v>
      </c>
      <c r="AY1155" s="243" t="s">
        <v>198</v>
      </c>
    </row>
    <row r="1156" s="13" customFormat="1">
      <c r="A1156" s="13"/>
      <c r="B1156" s="232"/>
      <c r="C1156" s="233"/>
      <c r="D1156" s="234" t="s">
        <v>218</v>
      </c>
      <c r="E1156" s="235" t="s">
        <v>19</v>
      </c>
      <c r="F1156" s="236" t="s">
        <v>1602</v>
      </c>
      <c r="G1156" s="233"/>
      <c r="H1156" s="237">
        <v>3.25</v>
      </c>
      <c r="I1156" s="238"/>
      <c r="J1156" s="233"/>
      <c r="K1156" s="233"/>
      <c r="L1156" s="239"/>
      <c r="M1156" s="240"/>
      <c r="N1156" s="241"/>
      <c r="O1156" s="241"/>
      <c r="P1156" s="241"/>
      <c r="Q1156" s="241"/>
      <c r="R1156" s="241"/>
      <c r="S1156" s="241"/>
      <c r="T1156" s="242"/>
      <c r="U1156" s="13"/>
      <c r="V1156" s="13"/>
      <c r="W1156" s="13"/>
      <c r="X1156" s="13"/>
      <c r="Y1156" s="13"/>
      <c r="Z1156" s="13"/>
      <c r="AA1156" s="13"/>
      <c r="AB1156" s="13"/>
      <c r="AC1156" s="13"/>
      <c r="AD1156" s="13"/>
      <c r="AE1156" s="13"/>
      <c r="AT1156" s="243" t="s">
        <v>218</v>
      </c>
      <c r="AU1156" s="243" t="s">
        <v>82</v>
      </c>
      <c r="AV1156" s="13" t="s">
        <v>82</v>
      </c>
      <c r="AW1156" s="13" t="s">
        <v>35</v>
      </c>
      <c r="AX1156" s="13" t="s">
        <v>73</v>
      </c>
      <c r="AY1156" s="243" t="s">
        <v>198</v>
      </c>
    </row>
    <row r="1157" s="13" customFormat="1">
      <c r="A1157" s="13"/>
      <c r="B1157" s="232"/>
      <c r="C1157" s="233"/>
      <c r="D1157" s="234" t="s">
        <v>218</v>
      </c>
      <c r="E1157" s="235" t="s">
        <v>19</v>
      </c>
      <c r="F1157" s="236" t="s">
        <v>1603</v>
      </c>
      <c r="G1157" s="233"/>
      <c r="H1157" s="237">
        <v>20.800000000000001</v>
      </c>
      <c r="I1157" s="238"/>
      <c r="J1157" s="233"/>
      <c r="K1157" s="233"/>
      <c r="L1157" s="239"/>
      <c r="M1157" s="240"/>
      <c r="N1157" s="241"/>
      <c r="O1157" s="241"/>
      <c r="P1157" s="241"/>
      <c r="Q1157" s="241"/>
      <c r="R1157" s="241"/>
      <c r="S1157" s="241"/>
      <c r="T1157" s="242"/>
      <c r="U1157" s="13"/>
      <c r="V1157" s="13"/>
      <c r="W1157" s="13"/>
      <c r="X1157" s="13"/>
      <c r="Y1157" s="13"/>
      <c r="Z1157" s="13"/>
      <c r="AA1157" s="13"/>
      <c r="AB1157" s="13"/>
      <c r="AC1157" s="13"/>
      <c r="AD1157" s="13"/>
      <c r="AE1157" s="13"/>
      <c r="AT1157" s="243" t="s">
        <v>218</v>
      </c>
      <c r="AU1157" s="243" t="s">
        <v>82</v>
      </c>
      <c r="AV1157" s="13" t="s">
        <v>82</v>
      </c>
      <c r="AW1157" s="13" t="s">
        <v>35</v>
      </c>
      <c r="AX1157" s="13" t="s">
        <v>73</v>
      </c>
      <c r="AY1157" s="243" t="s">
        <v>198</v>
      </c>
    </row>
    <row r="1158" s="13" customFormat="1">
      <c r="A1158" s="13"/>
      <c r="B1158" s="232"/>
      <c r="C1158" s="233"/>
      <c r="D1158" s="234" t="s">
        <v>218</v>
      </c>
      <c r="E1158" s="235" t="s">
        <v>19</v>
      </c>
      <c r="F1158" s="236" t="s">
        <v>1604</v>
      </c>
      <c r="G1158" s="233"/>
      <c r="H1158" s="237">
        <v>1.49</v>
      </c>
      <c r="I1158" s="238"/>
      <c r="J1158" s="233"/>
      <c r="K1158" s="233"/>
      <c r="L1158" s="239"/>
      <c r="M1158" s="240"/>
      <c r="N1158" s="241"/>
      <c r="O1158" s="241"/>
      <c r="P1158" s="241"/>
      <c r="Q1158" s="241"/>
      <c r="R1158" s="241"/>
      <c r="S1158" s="241"/>
      <c r="T1158" s="242"/>
      <c r="U1158" s="13"/>
      <c r="V1158" s="13"/>
      <c r="W1158" s="13"/>
      <c r="X1158" s="13"/>
      <c r="Y1158" s="13"/>
      <c r="Z1158" s="13"/>
      <c r="AA1158" s="13"/>
      <c r="AB1158" s="13"/>
      <c r="AC1158" s="13"/>
      <c r="AD1158" s="13"/>
      <c r="AE1158" s="13"/>
      <c r="AT1158" s="243" t="s">
        <v>218</v>
      </c>
      <c r="AU1158" s="243" t="s">
        <v>82</v>
      </c>
      <c r="AV1158" s="13" t="s">
        <v>82</v>
      </c>
      <c r="AW1158" s="13" t="s">
        <v>35</v>
      </c>
      <c r="AX1158" s="13" t="s">
        <v>73</v>
      </c>
      <c r="AY1158" s="243" t="s">
        <v>198</v>
      </c>
    </row>
    <row r="1159" s="13" customFormat="1">
      <c r="A1159" s="13"/>
      <c r="B1159" s="232"/>
      <c r="C1159" s="233"/>
      <c r="D1159" s="234" t="s">
        <v>218</v>
      </c>
      <c r="E1159" s="235" t="s">
        <v>19</v>
      </c>
      <c r="F1159" s="236" t="s">
        <v>1605</v>
      </c>
      <c r="G1159" s="233"/>
      <c r="H1159" s="237">
        <v>20.800000000000001</v>
      </c>
      <c r="I1159" s="238"/>
      <c r="J1159" s="233"/>
      <c r="K1159" s="233"/>
      <c r="L1159" s="239"/>
      <c r="M1159" s="240"/>
      <c r="N1159" s="241"/>
      <c r="O1159" s="241"/>
      <c r="P1159" s="241"/>
      <c r="Q1159" s="241"/>
      <c r="R1159" s="241"/>
      <c r="S1159" s="241"/>
      <c r="T1159" s="242"/>
      <c r="U1159" s="13"/>
      <c r="V1159" s="13"/>
      <c r="W1159" s="13"/>
      <c r="X1159" s="13"/>
      <c r="Y1159" s="13"/>
      <c r="Z1159" s="13"/>
      <c r="AA1159" s="13"/>
      <c r="AB1159" s="13"/>
      <c r="AC1159" s="13"/>
      <c r="AD1159" s="13"/>
      <c r="AE1159" s="13"/>
      <c r="AT1159" s="243" t="s">
        <v>218</v>
      </c>
      <c r="AU1159" s="243" t="s">
        <v>82</v>
      </c>
      <c r="AV1159" s="13" t="s">
        <v>82</v>
      </c>
      <c r="AW1159" s="13" t="s">
        <v>35</v>
      </c>
      <c r="AX1159" s="13" t="s">
        <v>73</v>
      </c>
      <c r="AY1159" s="243" t="s">
        <v>198</v>
      </c>
    </row>
    <row r="1160" s="13" customFormat="1">
      <c r="A1160" s="13"/>
      <c r="B1160" s="232"/>
      <c r="C1160" s="233"/>
      <c r="D1160" s="234" t="s">
        <v>218</v>
      </c>
      <c r="E1160" s="235" t="s">
        <v>19</v>
      </c>
      <c r="F1160" s="236" t="s">
        <v>1606</v>
      </c>
      <c r="G1160" s="233"/>
      <c r="H1160" s="237">
        <v>1.49</v>
      </c>
      <c r="I1160" s="238"/>
      <c r="J1160" s="233"/>
      <c r="K1160" s="233"/>
      <c r="L1160" s="239"/>
      <c r="M1160" s="240"/>
      <c r="N1160" s="241"/>
      <c r="O1160" s="241"/>
      <c r="P1160" s="241"/>
      <c r="Q1160" s="241"/>
      <c r="R1160" s="241"/>
      <c r="S1160" s="241"/>
      <c r="T1160" s="242"/>
      <c r="U1160" s="13"/>
      <c r="V1160" s="13"/>
      <c r="W1160" s="13"/>
      <c r="X1160" s="13"/>
      <c r="Y1160" s="13"/>
      <c r="Z1160" s="13"/>
      <c r="AA1160" s="13"/>
      <c r="AB1160" s="13"/>
      <c r="AC1160" s="13"/>
      <c r="AD1160" s="13"/>
      <c r="AE1160" s="13"/>
      <c r="AT1160" s="243" t="s">
        <v>218</v>
      </c>
      <c r="AU1160" s="243" t="s">
        <v>82</v>
      </c>
      <c r="AV1160" s="13" t="s">
        <v>82</v>
      </c>
      <c r="AW1160" s="13" t="s">
        <v>35</v>
      </c>
      <c r="AX1160" s="13" t="s">
        <v>73</v>
      </c>
      <c r="AY1160" s="243" t="s">
        <v>198</v>
      </c>
    </row>
    <row r="1161" s="14" customFormat="1">
      <c r="A1161" s="14"/>
      <c r="B1161" s="244"/>
      <c r="C1161" s="245"/>
      <c r="D1161" s="234" t="s">
        <v>218</v>
      </c>
      <c r="E1161" s="246" t="s">
        <v>19</v>
      </c>
      <c r="F1161" s="247" t="s">
        <v>233</v>
      </c>
      <c r="G1161" s="245"/>
      <c r="H1161" s="248">
        <v>51.079999999999998</v>
      </c>
      <c r="I1161" s="249"/>
      <c r="J1161" s="245"/>
      <c r="K1161" s="245"/>
      <c r="L1161" s="250"/>
      <c r="M1161" s="251"/>
      <c r="N1161" s="252"/>
      <c r="O1161" s="252"/>
      <c r="P1161" s="252"/>
      <c r="Q1161" s="252"/>
      <c r="R1161" s="252"/>
      <c r="S1161" s="252"/>
      <c r="T1161" s="253"/>
      <c r="U1161" s="14"/>
      <c r="V1161" s="14"/>
      <c r="W1161" s="14"/>
      <c r="X1161" s="14"/>
      <c r="Y1161" s="14"/>
      <c r="Z1161" s="14"/>
      <c r="AA1161" s="14"/>
      <c r="AB1161" s="14"/>
      <c r="AC1161" s="14"/>
      <c r="AD1161" s="14"/>
      <c r="AE1161" s="14"/>
      <c r="AT1161" s="254" t="s">
        <v>218</v>
      </c>
      <c r="AU1161" s="254" t="s">
        <v>82</v>
      </c>
      <c r="AV1161" s="14" t="s">
        <v>205</v>
      </c>
      <c r="AW1161" s="14" t="s">
        <v>35</v>
      </c>
      <c r="AX1161" s="14" t="s">
        <v>80</v>
      </c>
      <c r="AY1161" s="254" t="s">
        <v>198</v>
      </c>
    </row>
    <row r="1162" s="2" customFormat="1" ht="33" customHeight="1">
      <c r="A1162" s="40"/>
      <c r="B1162" s="41"/>
      <c r="C1162" s="255" t="s">
        <v>1627</v>
      </c>
      <c r="D1162" s="255" t="s">
        <v>243</v>
      </c>
      <c r="E1162" s="256" t="s">
        <v>1628</v>
      </c>
      <c r="F1162" s="257" t="s">
        <v>1629</v>
      </c>
      <c r="G1162" s="258" t="s">
        <v>203</v>
      </c>
      <c r="H1162" s="259">
        <v>56.188000000000002</v>
      </c>
      <c r="I1162" s="260"/>
      <c r="J1162" s="261">
        <f>ROUND(I1162*H1162,2)</f>
        <v>0</v>
      </c>
      <c r="K1162" s="257" t="s">
        <v>19</v>
      </c>
      <c r="L1162" s="262"/>
      <c r="M1162" s="263" t="s">
        <v>19</v>
      </c>
      <c r="N1162" s="264" t="s">
        <v>44</v>
      </c>
      <c r="O1162" s="86"/>
      <c r="P1162" s="223">
        <f>O1162*H1162</f>
        <v>0</v>
      </c>
      <c r="Q1162" s="223">
        <v>0.019199999999999998</v>
      </c>
      <c r="R1162" s="223">
        <f>Q1162*H1162</f>
        <v>1.0788096</v>
      </c>
      <c r="S1162" s="223">
        <v>0</v>
      </c>
      <c r="T1162" s="224">
        <f>S1162*H1162</f>
        <v>0</v>
      </c>
      <c r="U1162" s="40"/>
      <c r="V1162" s="40"/>
      <c r="W1162" s="40"/>
      <c r="X1162" s="40"/>
      <c r="Y1162" s="40"/>
      <c r="Z1162" s="40"/>
      <c r="AA1162" s="40"/>
      <c r="AB1162" s="40"/>
      <c r="AC1162" s="40"/>
      <c r="AD1162" s="40"/>
      <c r="AE1162" s="40"/>
      <c r="AR1162" s="225" t="s">
        <v>399</v>
      </c>
      <c r="AT1162" s="225" t="s">
        <v>243</v>
      </c>
      <c r="AU1162" s="225" t="s">
        <v>82</v>
      </c>
      <c r="AY1162" s="19" t="s">
        <v>198</v>
      </c>
      <c r="BE1162" s="226">
        <f>IF(N1162="základní",J1162,0)</f>
        <v>0</v>
      </c>
      <c r="BF1162" s="226">
        <f>IF(N1162="snížená",J1162,0)</f>
        <v>0</v>
      </c>
      <c r="BG1162" s="226">
        <f>IF(N1162="zákl. přenesená",J1162,0)</f>
        <v>0</v>
      </c>
      <c r="BH1162" s="226">
        <f>IF(N1162="sníž. přenesená",J1162,0)</f>
        <v>0</v>
      </c>
      <c r="BI1162" s="226">
        <f>IF(N1162="nulová",J1162,0)</f>
        <v>0</v>
      </c>
      <c r="BJ1162" s="19" t="s">
        <v>80</v>
      </c>
      <c r="BK1162" s="226">
        <f>ROUND(I1162*H1162,2)</f>
        <v>0</v>
      </c>
      <c r="BL1162" s="19" t="s">
        <v>302</v>
      </c>
      <c r="BM1162" s="225" t="s">
        <v>1630</v>
      </c>
    </row>
    <row r="1163" s="13" customFormat="1">
      <c r="A1163" s="13"/>
      <c r="B1163" s="232"/>
      <c r="C1163" s="233"/>
      <c r="D1163" s="234" t="s">
        <v>218</v>
      </c>
      <c r="E1163" s="235" t="s">
        <v>19</v>
      </c>
      <c r="F1163" s="236" t="s">
        <v>1601</v>
      </c>
      <c r="G1163" s="233"/>
      <c r="H1163" s="237">
        <v>3.25</v>
      </c>
      <c r="I1163" s="238"/>
      <c r="J1163" s="233"/>
      <c r="K1163" s="233"/>
      <c r="L1163" s="239"/>
      <c r="M1163" s="240"/>
      <c r="N1163" s="241"/>
      <c r="O1163" s="241"/>
      <c r="P1163" s="241"/>
      <c r="Q1163" s="241"/>
      <c r="R1163" s="241"/>
      <c r="S1163" s="241"/>
      <c r="T1163" s="242"/>
      <c r="U1163" s="13"/>
      <c r="V1163" s="13"/>
      <c r="W1163" s="13"/>
      <c r="X1163" s="13"/>
      <c r="Y1163" s="13"/>
      <c r="Z1163" s="13"/>
      <c r="AA1163" s="13"/>
      <c r="AB1163" s="13"/>
      <c r="AC1163" s="13"/>
      <c r="AD1163" s="13"/>
      <c r="AE1163" s="13"/>
      <c r="AT1163" s="243" t="s">
        <v>218</v>
      </c>
      <c r="AU1163" s="243" t="s">
        <v>82</v>
      </c>
      <c r="AV1163" s="13" t="s">
        <v>82</v>
      </c>
      <c r="AW1163" s="13" t="s">
        <v>35</v>
      </c>
      <c r="AX1163" s="13" t="s">
        <v>73</v>
      </c>
      <c r="AY1163" s="243" t="s">
        <v>198</v>
      </c>
    </row>
    <row r="1164" s="13" customFormat="1">
      <c r="A1164" s="13"/>
      <c r="B1164" s="232"/>
      <c r="C1164" s="233"/>
      <c r="D1164" s="234" t="s">
        <v>218</v>
      </c>
      <c r="E1164" s="235" t="s">
        <v>19</v>
      </c>
      <c r="F1164" s="236" t="s">
        <v>1602</v>
      </c>
      <c r="G1164" s="233"/>
      <c r="H1164" s="237">
        <v>3.25</v>
      </c>
      <c r="I1164" s="238"/>
      <c r="J1164" s="233"/>
      <c r="K1164" s="233"/>
      <c r="L1164" s="239"/>
      <c r="M1164" s="240"/>
      <c r="N1164" s="241"/>
      <c r="O1164" s="241"/>
      <c r="P1164" s="241"/>
      <c r="Q1164" s="241"/>
      <c r="R1164" s="241"/>
      <c r="S1164" s="241"/>
      <c r="T1164" s="242"/>
      <c r="U1164" s="13"/>
      <c r="V1164" s="13"/>
      <c r="W1164" s="13"/>
      <c r="X1164" s="13"/>
      <c r="Y1164" s="13"/>
      <c r="Z1164" s="13"/>
      <c r="AA1164" s="13"/>
      <c r="AB1164" s="13"/>
      <c r="AC1164" s="13"/>
      <c r="AD1164" s="13"/>
      <c r="AE1164" s="13"/>
      <c r="AT1164" s="243" t="s">
        <v>218</v>
      </c>
      <c r="AU1164" s="243" t="s">
        <v>82</v>
      </c>
      <c r="AV1164" s="13" t="s">
        <v>82</v>
      </c>
      <c r="AW1164" s="13" t="s">
        <v>35</v>
      </c>
      <c r="AX1164" s="13" t="s">
        <v>73</v>
      </c>
      <c r="AY1164" s="243" t="s">
        <v>198</v>
      </c>
    </row>
    <row r="1165" s="13" customFormat="1">
      <c r="A1165" s="13"/>
      <c r="B1165" s="232"/>
      <c r="C1165" s="233"/>
      <c r="D1165" s="234" t="s">
        <v>218</v>
      </c>
      <c r="E1165" s="235" t="s">
        <v>19</v>
      </c>
      <c r="F1165" s="236" t="s">
        <v>1603</v>
      </c>
      <c r="G1165" s="233"/>
      <c r="H1165" s="237">
        <v>20.800000000000001</v>
      </c>
      <c r="I1165" s="238"/>
      <c r="J1165" s="233"/>
      <c r="K1165" s="233"/>
      <c r="L1165" s="239"/>
      <c r="M1165" s="240"/>
      <c r="N1165" s="241"/>
      <c r="O1165" s="241"/>
      <c r="P1165" s="241"/>
      <c r="Q1165" s="241"/>
      <c r="R1165" s="241"/>
      <c r="S1165" s="241"/>
      <c r="T1165" s="242"/>
      <c r="U1165" s="13"/>
      <c r="V1165" s="13"/>
      <c r="W1165" s="13"/>
      <c r="X1165" s="13"/>
      <c r="Y1165" s="13"/>
      <c r="Z1165" s="13"/>
      <c r="AA1165" s="13"/>
      <c r="AB1165" s="13"/>
      <c r="AC1165" s="13"/>
      <c r="AD1165" s="13"/>
      <c r="AE1165" s="13"/>
      <c r="AT1165" s="243" t="s">
        <v>218</v>
      </c>
      <c r="AU1165" s="243" t="s">
        <v>82</v>
      </c>
      <c r="AV1165" s="13" t="s">
        <v>82</v>
      </c>
      <c r="AW1165" s="13" t="s">
        <v>35</v>
      </c>
      <c r="AX1165" s="13" t="s">
        <v>73</v>
      </c>
      <c r="AY1165" s="243" t="s">
        <v>198</v>
      </c>
    </row>
    <row r="1166" s="13" customFormat="1">
      <c r="A1166" s="13"/>
      <c r="B1166" s="232"/>
      <c r="C1166" s="233"/>
      <c r="D1166" s="234" t="s">
        <v>218</v>
      </c>
      <c r="E1166" s="235" t="s">
        <v>19</v>
      </c>
      <c r="F1166" s="236" t="s">
        <v>1604</v>
      </c>
      <c r="G1166" s="233"/>
      <c r="H1166" s="237">
        <v>1.49</v>
      </c>
      <c r="I1166" s="238"/>
      <c r="J1166" s="233"/>
      <c r="K1166" s="233"/>
      <c r="L1166" s="239"/>
      <c r="M1166" s="240"/>
      <c r="N1166" s="241"/>
      <c r="O1166" s="241"/>
      <c r="P1166" s="241"/>
      <c r="Q1166" s="241"/>
      <c r="R1166" s="241"/>
      <c r="S1166" s="241"/>
      <c r="T1166" s="242"/>
      <c r="U1166" s="13"/>
      <c r="V1166" s="13"/>
      <c r="W1166" s="13"/>
      <c r="X1166" s="13"/>
      <c r="Y1166" s="13"/>
      <c r="Z1166" s="13"/>
      <c r="AA1166" s="13"/>
      <c r="AB1166" s="13"/>
      <c r="AC1166" s="13"/>
      <c r="AD1166" s="13"/>
      <c r="AE1166" s="13"/>
      <c r="AT1166" s="243" t="s">
        <v>218</v>
      </c>
      <c r="AU1166" s="243" t="s">
        <v>82</v>
      </c>
      <c r="AV1166" s="13" t="s">
        <v>82</v>
      </c>
      <c r="AW1166" s="13" t="s">
        <v>35</v>
      </c>
      <c r="AX1166" s="13" t="s">
        <v>73</v>
      </c>
      <c r="AY1166" s="243" t="s">
        <v>198</v>
      </c>
    </row>
    <row r="1167" s="13" customFormat="1">
      <c r="A1167" s="13"/>
      <c r="B1167" s="232"/>
      <c r="C1167" s="233"/>
      <c r="D1167" s="234" t="s">
        <v>218</v>
      </c>
      <c r="E1167" s="235" t="s">
        <v>19</v>
      </c>
      <c r="F1167" s="236" t="s">
        <v>1605</v>
      </c>
      <c r="G1167" s="233"/>
      <c r="H1167" s="237">
        <v>20.800000000000001</v>
      </c>
      <c r="I1167" s="238"/>
      <c r="J1167" s="233"/>
      <c r="K1167" s="233"/>
      <c r="L1167" s="239"/>
      <c r="M1167" s="240"/>
      <c r="N1167" s="241"/>
      <c r="O1167" s="241"/>
      <c r="P1167" s="241"/>
      <c r="Q1167" s="241"/>
      <c r="R1167" s="241"/>
      <c r="S1167" s="241"/>
      <c r="T1167" s="242"/>
      <c r="U1167" s="13"/>
      <c r="V1167" s="13"/>
      <c r="W1167" s="13"/>
      <c r="X1167" s="13"/>
      <c r="Y1167" s="13"/>
      <c r="Z1167" s="13"/>
      <c r="AA1167" s="13"/>
      <c r="AB1167" s="13"/>
      <c r="AC1167" s="13"/>
      <c r="AD1167" s="13"/>
      <c r="AE1167" s="13"/>
      <c r="AT1167" s="243" t="s">
        <v>218</v>
      </c>
      <c r="AU1167" s="243" t="s">
        <v>82</v>
      </c>
      <c r="AV1167" s="13" t="s">
        <v>82</v>
      </c>
      <c r="AW1167" s="13" t="s">
        <v>35</v>
      </c>
      <c r="AX1167" s="13" t="s">
        <v>73</v>
      </c>
      <c r="AY1167" s="243" t="s">
        <v>198</v>
      </c>
    </row>
    <row r="1168" s="13" customFormat="1">
      <c r="A1168" s="13"/>
      <c r="B1168" s="232"/>
      <c r="C1168" s="233"/>
      <c r="D1168" s="234" t="s">
        <v>218</v>
      </c>
      <c r="E1168" s="235" t="s">
        <v>19</v>
      </c>
      <c r="F1168" s="236" t="s">
        <v>1606</v>
      </c>
      <c r="G1168" s="233"/>
      <c r="H1168" s="237">
        <v>1.49</v>
      </c>
      <c r="I1168" s="238"/>
      <c r="J1168" s="233"/>
      <c r="K1168" s="233"/>
      <c r="L1168" s="239"/>
      <c r="M1168" s="240"/>
      <c r="N1168" s="241"/>
      <c r="O1168" s="241"/>
      <c r="P1168" s="241"/>
      <c r="Q1168" s="241"/>
      <c r="R1168" s="241"/>
      <c r="S1168" s="241"/>
      <c r="T1168" s="242"/>
      <c r="U1168" s="13"/>
      <c r="V1168" s="13"/>
      <c r="W1168" s="13"/>
      <c r="X1168" s="13"/>
      <c r="Y1168" s="13"/>
      <c r="Z1168" s="13"/>
      <c r="AA1168" s="13"/>
      <c r="AB1168" s="13"/>
      <c r="AC1168" s="13"/>
      <c r="AD1168" s="13"/>
      <c r="AE1168" s="13"/>
      <c r="AT1168" s="243" t="s">
        <v>218</v>
      </c>
      <c r="AU1168" s="243" t="s">
        <v>82</v>
      </c>
      <c r="AV1168" s="13" t="s">
        <v>82</v>
      </c>
      <c r="AW1168" s="13" t="s">
        <v>35</v>
      </c>
      <c r="AX1168" s="13" t="s">
        <v>73</v>
      </c>
      <c r="AY1168" s="243" t="s">
        <v>198</v>
      </c>
    </row>
    <row r="1169" s="14" customFormat="1">
      <c r="A1169" s="14"/>
      <c r="B1169" s="244"/>
      <c r="C1169" s="245"/>
      <c r="D1169" s="234" t="s">
        <v>218</v>
      </c>
      <c r="E1169" s="246" t="s">
        <v>19</v>
      </c>
      <c r="F1169" s="247" t="s">
        <v>233</v>
      </c>
      <c r="G1169" s="245"/>
      <c r="H1169" s="248">
        <v>51.079999999999998</v>
      </c>
      <c r="I1169" s="249"/>
      <c r="J1169" s="245"/>
      <c r="K1169" s="245"/>
      <c r="L1169" s="250"/>
      <c r="M1169" s="251"/>
      <c r="N1169" s="252"/>
      <c r="O1169" s="252"/>
      <c r="P1169" s="252"/>
      <c r="Q1169" s="252"/>
      <c r="R1169" s="252"/>
      <c r="S1169" s="252"/>
      <c r="T1169" s="253"/>
      <c r="U1169" s="14"/>
      <c r="V1169" s="14"/>
      <c r="W1169" s="14"/>
      <c r="X1169" s="14"/>
      <c r="Y1169" s="14"/>
      <c r="Z1169" s="14"/>
      <c r="AA1169" s="14"/>
      <c r="AB1169" s="14"/>
      <c r="AC1169" s="14"/>
      <c r="AD1169" s="14"/>
      <c r="AE1169" s="14"/>
      <c r="AT1169" s="254" t="s">
        <v>218</v>
      </c>
      <c r="AU1169" s="254" t="s">
        <v>82</v>
      </c>
      <c r="AV1169" s="14" t="s">
        <v>205</v>
      </c>
      <c r="AW1169" s="14" t="s">
        <v>35</v>
      </c>
      <c r="AX1169" s="14" t="s">
        <v>80</v>
      </c>
      <c r="AY1169" s="254" t="s">
        <v>198</v>
      </c>
    </row>
    <row r="1170" s="13" customFormat="1">
      <c r="A1170" s="13"/>
      <c r="B1170" s="232"/>
      <c r="C1170" s="233"/>
      <c r="D1170" s="234" t="s">
        <v>218</v>
      </c>
      <c r="E1170" s="233"/>
      <c r="F1170" s="236" t="s">
        <v>1631</v>
      </c>
      <c r="G1170" s="233"/>
      <c r="H1170" s="237">
        <v>56.188000000000002</v>
      </c>
      <c r="I1170" s="238"/>
      <c r="J1170" s="233"/>
      <c r="K1170" s="233"/>
      <c r="L1170" s="239"/>
      <c r="M1170" s="240"/>
      <c r="N1170" s="241"/>
      <c r="O1170" s="241"/>
      <c r="P1170" s="241"/>
      <c r="Q1170" s="241"/>
      <c r="R1170" s="241"/>
      <c r="S1170" s="241"/>
      <c r="T1170" s="242"/>
      <c r="U1170" s="13"/>
      <c r="V1170" s="13"/>
      <c r="W1170" s="13"/>
      <c r="X1170" s="13"/>
      <c r="Y1170" s="13"/>
      <c r="Z1170" s="13"/>
      <c r="AA1170" s="13"/>
      <c r="AB1170" s="13"/>
      <c r="AC1170" s="13"/>
      <c r="AD1170" s="13"/>
      <c r="AE1170" s="13"/>
      <c r="AT1170" s="243" t="s">
        <v>218</v>
      </c>
      <c r="AU1170" s="243" t="s">
        <v>82</v>
      </c>
      <c r="AV1170" s="13" t="s">
        <v>82</v>
      </c>
      <c r="AW1170" s="13" t="s">
        <v>4</v>
      </c>
      <c r="AX1170" s="13" t="s">
        <v>80</v>
      </c>
      <c r="AY1170" s="243" t="s">
        <v>198</v>
      </c>
    </row>
    <row r="1171" s="2" customFormat="1" ht="37.8" customHeight="1">
      <c r="A1171" s="40"/>
      <c r="B1171" s="41"/>
      <c r="C1171" s="214" t="s">
        <v>1632</v>
      </c>
      <c r="D1171" s="214" t="s">
        <v>200</v>
      </c>
      <c r="E1171" s="215" t="s">
        <v>1633</v>
      </c>
      <c r="F1171" s="216" t="s">
        <v>1634</v>
      </c>
      <c r="G1171" s="217" t="s">
        <v>203</v>
      </c>
      <c r="H1171" s="218">
        <v>9.4800000000000004</v>
      </c>
      <c r="I1171" s="219"/>
      <c r="J1171" s="220">
        <f>ROUND(I1171*H1171,2)</f>
        <v>0</v>
      </c>
      <c r="K1171" s="216" t="s">
        <v>204</v>
      </c>
      <c r="L1171" s="46"/>
      <c r="M1171" s="221" t="s">
        <v>19</v>
      </c>
      <c r="N1171" s="222" t="s">
        <v>44</v>
      </c>
      <c r="O1171" s="86"/>
      <c r="P1171" s="223">
        <f>O1171*H1171</f>
        <v>0</v>
      </c>
      <c r="Q1171" s="223">
        <v>0</v>
      </c>
      <c r="R1171" s="223">
        <f>Q1171*H1171</f>
        <v>0</v>
      </c>
      <c r="S1171" s="223">
        <v>0</v>
      </c>
      <c r="T1171" s="224">
        <f>S1171*H1171</f>
        <v>0</v>
      </c>
      <c r="U1171" s="40"/>
      <c r="V1171" s="40"/>
      <c r="W1171" s="40"/>
      <c r="X1171" s="40"/>
      <c r="Y1171" s="40"/>
      <c r="Z1171" s="40"/>
      <c r="AA1171" s="40"/>
      <c r="AB1171" s="40"/>
      <c r="AC1171" s="40"/>
      <c r="AD1171" s="40"/>
      <c r="AE1171" s="40"/>
      <c r="AR1171" s="225" t="s">
        <v>302</v>
      </c>
      <c r="AT1171" s="225" t="s">
        <v>200</v>
      </c>
      <c r="AU1171" s="225" t="s">
        <v>82</v>
      </c>
      <c r="AY1171" s="19" t="s">
        <v>198</v>
      </c>
      <c r="BE1171" s="226">
        <f>IF(N1171="základní",J1171,0)</f>
        <v>0</v>
      </c>
      <c r="BF1171" s="226">
        <f>IF(N1171="snížená",J1171,0)</f>
        <v>0</v>
      </c>
      <c r="BG1171" s="226">
        <f>IF(N1171="zákl. přenesená",J1171,0)</f>
        <v>0</v>
      </c>
      <c r="BH1171" s="226">
        <f>IF(N1171="sníž. přenesená",J1171,0)</f>
        <v>0</v>
      </c>
      <c r="BI1171" s="226">
        <f>IF(N1171="nulová",J1171,0)</f>
        <v>0</v>
      </c>
      <c r="BJ1171" s="19" t="s">
        <v>80</v>
      </c>
      <c r="BK1171" s="226">
        <f>ROUND(I1171*H1171,2)</f>
        <v>0</v>
      </c>
      <c r="BL1171" s="19" t="s">
        <v>302</v>
      </c>
      <c r="BM1171" s="225" t="s">
        <v>1635</v>
      </c>
    </row>
    <row r="1172" s="2" customFormat="1">
      <c r="A1172" s="40"/>
      <c r="B1172" s="41"/>
      <c r="C1172" s="42"/>
      <c r="D1172" s="227" t="s">
        <v>207</v>
      </c>
      <c r="E1172" s="42"/>
      <c r="F1172" s="228" t="s">
        <v>1636</v>
      </c>
      <c r="G1172" s="42"/>
      <c r="H1172" s="42"/>
      <c r="I1172" s="229"/>
      <c r="J1172" s="42"/>
      <c r="K1172" s="42"/>
      <c r="L1172" s="46"/>
      <c r="M1172" s="230"/>
      <c r="N1172" s="231"/>
      <c r="O1172" s="86"/>
      <c r="P1172" s="86"/>
      <c r="Q1172" s="86"/>
      <c r="R1172" s="86"/>
      <c r="S1172" s="86"/>
      <c r="T1172" s="87"/>
      <c r="U1172" s="40"/>
      <c r="V1172" s="40"/>
      <c r="W1172" s="40"/>
      <c r="X1172" s="40"/>
      <c r="Y1172" s="40"/>
      <c r="Z1172" s="40"/>
      <c r="AA1172" s="40"/>
      <c r="AB1172" s="40"/>
      <c r="AC1172" s="40"/>
      <c r="AD1172" s="40"/>
      <c r="AE1172" s="40"/>
      <c r="AT1172" s="19" t="s">
        <v>207</v>
      </c>
      <c r="AU1172" s="19" t="s">
        <v>82</v>
      </c>
    </row>
    <row r="1173" s="13" customFormat="1">
      <c r="A1173" s="13"/>
      <c r="B1173" s="232"/>
      <c r="C1173" s="233"/>
      <c r="D1173" s="234" t="s">
        <v>218</v>
      </c>
      <c r="E1173" s="235" t="s">
        <v>19</v>
      </c>
      <c r="F1173" s="236" t="s">
        <v>1601</v>
      </c>
      <c r="G1173" s="233"/>
      <c r="H1173" s="237">
        <v>3.25</v>
      </c>
      <c r="I1173" s="238"/>
      <c r="J1173" s="233"/>
      <c r="K1173" s="233"/>
      <c r="L1173" s="239"/>
      <c r="M1173" s="240"/>
      <c r="N1173" s="241"/>
      <c r="O1173" s="241"/>
      <c r="P1173" s="241"/>
      <c r="Q1173" s="241"/>
      <c r="R1173" s="241"/>
      <c r="S1173" s="241"/>
      <c r="T1173" s="242"/>
      <c r="U1173" s="13"/>
      <c r="V1173" s="13"/>
      <c r="W1173" s="13"/>
      <c r="X1173" s="13"/>
      <c r="Y1173" s="13"/>
      <c r="Z1173" s="13"/>
      <c r="AA1173" s="13"/>
      <c r="AB1173" s="13"/>
      <c r="AC1173" s="13"/>
      <c r="AD1173" s="13"/>
      <c r="AE1173" s="13"/>
      <c r="AT1173" s="243" t="s">
        <v>218</v>
      </c>
      <c r="AU1173" s="243" t="s">
        <v>82</v>
      </c>
      <c r="AV1173" s="13" t="s">
        <v>82</v>
      </c>
      <c r="AW1173" s="13" t="s">
        <v>35</v>
      </c>
      <c r="AX1173" s="13" t="s">
        <v>73</v>
      </c>
      <c r="AY1173" s="243" t="s">
        <v>198</v>
      </c>
    </row>
    <row r="1174" s="13" customFormat="1">
      <c r="A1174" s="13"/>
      <c r="B1174" s="232"/>
      <c r="C1174" s="233"/>
      <c r="D1174" s="234" t="s">
        <v>218</v>
      </c>
      <c r="E1174" s="235" t="s">
        <v>19</v>
      </c>
      <c r="F1174" s="236" t="s">
        <v>1602</v>
      </c>
      <c r="G1174" s="233"/>
      <c r="H1174" s="237">
        <v>3.25</v>
      </c>
      <c r="I1174" s="238"/>
      <c r="J1174" s="233"/>
      <c r="K1174" s="233"/>
      <c r="L1174" s="239"/>
      <c r="M1174" s="240"/>
      <c r="N1174" s="241"/>
      <c r="O1174" s="241"/>
      <c r="P1174" s="241"/>
      <c r="Q1174" s="241"/>
      <c r="R1174" s="241"/>
      <c r="S1174" s="241"/>
      <c r="T1174" s="242"/>
      <c r="U1174" s="13"/>
      <c r="V1174" s="13"/>
      <c r="W1174" s="13"/>
      <c r="X1174" s="13"/>
      <c r="Y1174" s="13"/>
      <c r="Z1174" s="13"/>
      <c r="AA1174" s="13"/>
      <c r="AB1174" s="13"/>
      <c r="AC1174" s="13"/>
      <c r="AD1174" s="13"/>
      <c r="AE1174" s="13"/>
      <c r="AT1174" s="243" t="s">
        <v>218</v>
      </c>
      <c r="AU1174" s="243" t="s">
        <v>82</v>
      </c>
      <c r="AV1174" s="13" t="s">
        <v>82</v>
      </c>
      <c r="AW1174" s="13" t="s">
        <v>35</v>
      </c>
      <c r="AX1174" s="13" t="s">
        <v>73</v>
      </c>
      <c r="AY1174" s="243" t="s">
        <v>198</v>
      </c>
    </row>
    <row r="1175" s="13" customFormat="1">
      <c r="A1175" s="13"/>
      <c r="B1175" s="232"/>
      <c r="C1175" s="233"/>
      <c r="D1175" s="234" t="s">
        <v>218</v>
      </c>
      <c r="E1175" s="235" t="s">
        <v>19</v>
      </c>
      <c r="F1175" s="236" t="s">
        <v>1604</v>
      </c>
      <c r="G1175" s="233"/>
      <c r="H1175" s="237">
        <v>1.49</v>
      </c>
      <c r="I1175" s="238"/>
      <c r="J1175" s="233"/>
      <c r="K1175" s="233"/>
      <c r="L1175" s="239"/>
      <c r="M1175" s="240"/>
      <c r="N1175" s="241"/>
      <c r="O1175" s="241"/>
      <c r="P1175" s="241"/>
      <c r="Q1175" s="241"/>
      <c r="R1175" s="241"/>
      <c r="S1175" s="241"/>
      <c r="T1175" s="242"/>
      <c r="U1175" s="13"/>
      <c r="V1175" s="13"/>
      <c r="W1175" s="13"/>
      <c r="X1175" s="13"/>
      <c r="Y1175" s="13"/>
      <c r="Z1175" s="13"/>
      <c r="AA1175" s="13"/>
      <c r="AB1175" s="13"/>
      <c r="AC1175" s="13"/>
      <c r="AD1175" s="13"/>
      <c r="AE1175" s="13"/>
      <c r="AT1175" s="243" t="s">
        <v>218</v>
      </c>
      <c r="AU1175" s="243" t="s">
        <v>82</v>
      </c>
      <c r="AV1175" s="13" t="s">
        <v>82</v>
      </c>
      <c r="AW1175" s="13" t="s">
        <v>35</v>
      </c>
      <c r="AX1175" s="13" t="s">
        <v>73</v>
      </c>
      <c r="AY1175" s="243" t="s">
        <v>198</v>
      </c>
    </row>
    <row r="1176" s="13" customFormat="1">
      <c r="A1176" s="13"/>
      <c r="B1176" s="232"/>
      <c r="C1176" s="233"/>
      <c r="D1176" s="234" t="s">
        <v>218</v>
      </c>
      <c r="E1176" s="235" t="s">
        <v>19</v>
      </c>
      <c r="F1176" s="236" t="s">
        <v>1606</v>
      </c>
      <c r="G1176" s="233"/>
      <c r="H1176" s="237">
        <v>1.49</v>
      </c>
      <c r="I1176" s="238"/>
      <c r="J1176" s="233"/>
      <c r="K1176" s="233"/>
      <c r="L1176" s="239"/>
      <c r="M1176" s="240"/>
      <c r="N1176" s="241"/>
      <c r="O1176" s="241"/>
      <c r="P1176" s="241"/>
      <c r="Q1176" s="241"/>
      <c r="R1176" s="241"/>
      <c r="S1176" s="241"/>
      <c r="T1176" s="242"/>
      <c r="U1176" s="13"/>
      <c r="V1176" s="13"/>
      <c r="W1176" s="13"/>
      <c r="X1176" s="13"/>
      <c r="Y1176" s="13"/>
      <c r="Z1176" s="13"/>
      <c r="AA1176" s="13"/>
      <c r="AB1176" s="13"/>
      <c r="AC1176" s="13"/>
      <c r="AD1176" s="13"/>
      <c r="AE1176" s="13"/>
      <c r="AT1176" s="243" t="s">
        <v>218</v>
      </c>
      <c r="AU1176" s="243" t="s">
        <v>82</v>
      </c>
      <c r="AV1176" s="13" t="s">
        <v>82</v>
      </c>
      <c r="AW1176" s="13" t="s">
        <v>35</v>
      </c>
      <c r="AX1176" s="13" t="s">
        <v>73</v>
      </c>
      <c r="AY1176" s="243" t="s">
        <v>198</v>
      </c>
    </row>
    <row r="1177" s="14" customFormat="1">
      <c r="A1177" s="14"/>
      <c r="B1177" s="244"/>
      <c r="C1177" s="245"/>
      <c r="D1177" s="234" t="s">
        <v>218</v>
      </c>
      <c r="E1177" s="246" t="s">
        <v>19</v>
      </c>
      <c r="F1177" s="247" t="s">
        <v>233</v>
      </c>
      <c r="G1177" s="245"/>
      <c r="H1177" s="248">
        <v>9.4800000000000004</v>
      </c>
      <c r="I1177" s="249"/>
      <c r="J1177" s="245"/>
      <c r="K1177" s="245"/>
      <c r="L1177" s="250"/>
      <c r="M1177" s="251"/>
      <c r="N1177" s="252"/>
      <c r="O1177" s="252"/>
      <c r="P1177" s="252"/>
      <c r="Q1177" s="252"/>
      <c r="R1177" s="252"/>
      <c r="S1177" s="252"/>
      <c r="T1177" s="253"/>
      <c r="U1177" s="14"/>
      <c r="V1177" s="14"/>
      <c r="W1177" s="14"/>
      <c r="X1177" s="14"/>
      <c r="Y1177" s="14"/>
      <c r="Z1177" s="14"/>
      <c r="AA1177" s="14"/>
      <c r="AB1177" s="14"/>
      <c r="AC1177" s="14"/>
      <c r="AD1177" s="14"/>
      <c r="AE1177" s="14"/>
      <c r="AT1177" s="254" t="s">
        <v>218</v>
      </c>
      <c r="AU1177" s="254" t="s">
        <v>82</v>
      </c>
      <c r="AV1177" s="14" t="s">
        <v>205</v>
      </c>
      <c r="AW1177" s="14" t="s">
        <v>35</v>
      </c>
      <c r="AX1177" s="14" t="s">
        <v>80</v>
      </c>
      <c r="AY1177" s="254" t="s">
        <v>198</v>
      </c>
    </row>
    <row r="1178" s="2" customFormat="1" ht="24.15" customHeight="1">
      <c r="A1178" s="40"/>
      <c r="B1178" s="41"/>
      <c r="C1178" s="214" t="s">
        <v>1637</v>
      </c>
      <c r="D1178" s="214" t="s">
        <v>200</v>
      </c>
      <c r="E1178" s="215" t="s">
        <v>1638</v>
      </c>
      <c r="F1178" s="216" t="s">
        <v>1639</v>
      </c>
      <c r="G1178" s="217" t="s">
        <v>203</v>
      </c>
      <c r="H1178" s="218">
        <v>51.079999999999998</v>
      </c>
      <c r="I1178" s="219"/>
      <c r="J1178" s="220">
        <f>ROUND(I1178*H1178,2)</f>
        <v>0</v>
      </c>
      <c r="K1178" s="216" t="s">
        <v>204</v>
      </c>
      <c r="L1178" s="46"/>
      <c r="M1178" s="221" t="s">
        <v>19</v>
      </c>
      <c r="N1178" s="222" t="s">
        <v>44</v>
      </c>
      <c r="O1178" s="86"/>
      <c r="P1178" s="223">
        <f>O1178*H1178</f>
        <v>0</v>
      </c>
      <c r="Q1178" s="223">
        <v>0.0015</v>
      </c>
      <c r="R1178" s="223">
        <f>Q1178*H1178</f>
        <v>0.076619999999999994</v>
      </c>
      <c r="S1178" s="223">
        <v>0</v>
      </c>
      <c r="T1178" s="224">
        <f>S1178*H1178</f>
        <v>0</v>
      </c>
      <c r="U1178" s="40"/>
      <c r="V1178" s="40"/>
      <c r="W1178" s="40"/>
      <c r="X1178" s="40"/>
      <c r="Y1178" s="40"/>
      <c r="Z1178" s="40"/>
      <c r="AA1178" s="40"/>
      <c r="AB1178" s="40"/>
      <c r="AC1178" s="40"/>
      <c r="AD1178" s="40"/>
      <c r="AE1178" s="40"/>
      <c r="AR1178" s="225" t="s">
        <v>302</v>
      </c>
      <c r="AT1178" s="225" t="s">
        <v>200</v>
      </c>
      <c r="AU1178" s="225" t="s">
        <v>82</v>
      </c>
      <c r="AY1178" s="19" t="s">
        <v>198</v>
      </c>
      <c r="BE1178" s="226">
        <f>IF(N1178="základní",J1178,0)</f>
        <v>0</v>
      </c>
      <c r="BF1178" s="226">
        <f>IF(N1178="snížená",J1178,0)</f>
        <v>0</v>
      </c>
      <c r="BG1178" s="226">
        <f>IF(N1178="zákl. přenesená",J1178,0)</f>
        <v>0</v>
      </c>
      <c r="BH1178" s="226">
        <f>IF(N1178="sníž. přenesená",J1178,0)</f>
        <v>0</v>
      </c>
      <c r="BI1178" s="226">
        <f>IF(N1178="nulová",J1178,0)</f>
        <v>0</v>
      </c>
      <c r="BJ1178" s="19" t="s">
        <v>80</v>
      </c>
      <c r="BK1178" s="226">
        <f>ROUND(I1178*H1178,2)</f>
        <v>0</v>
      </c>
      <c r="BL1178" s="19" t="s">
        <v>302</v>
      </c>
      <c r="BM1178" s="225" t="s">
        <v>1640</v>
      </c>
    </row>
    <row r="1179" s="2" customFormat="1">
      <c r="A1179" s="40"/>
      <c r="B1179" s="41"/>
      <c r="C1179" s="42"/>
      <c r="D1179" s="227" t="s">
        <v>207</v>
      </c>
      <c r="E1179" s="42"/>
      <c r="F1179" s="228" t="s">
        <v>1641</v>
      </c>
      <c r="G1179" s="42"/>
      <c r="H1179" s="42"/>
      <c r="I1179" s="229"/>
      <c r="J1179" s="42"/>
      <c r="K1179" s="42"/>
      <c r="L1179" s="46"/>
      <c r="M1179" s="230"/>
      <c r="N1179" s="231"/>
      <c r="O1179" s="86"/>
      <c r="P1179" s="86"/>
      <c r="Q1179" s="86"/>
      <c r="R1179" s="86"/>
      <c r="S1179" s="86"/>
      <c r="T1179" s="87"/>
      <c r="U1179" s="40"/>
      <c r="V1179" s="40"/>
      <c r="W1179" s="40"/>
      <c r="X1179" s="40"/>
      <c r="Y1179" s="40"/>
      <c r="Z1179" s="40"/>
      <c r="AA1179" s="40"/>
      <c r="AB1179" s="40"/>
      <c r="AC1179" s="40"/>
      <c r="AD1179" s="40"/>
      <c r="AE1179" s="40"/>
      <c r="AT1179" s="19" t="s">
        <v>207</v>
      </c>
      <c r="AU1179" s="19" t="s">
        <v>82</v>
      </c>
    </row>
    <row r="1180" s="13" customFormat="1">
      <c r="A1180" s="13"/>
      <c r="B1180" s="232"/>
      <c r="C1180" s="233"/>
      <c r="D1180" s="234" t="s">
        <v>218</v>
      </c>
      <c r="E1180" s="235" t="s">
        <v>19</v>
      </c>
      <c r="F1180" s="236" t="s">
        <v>1601</v>
      </c>
      <c r="G1180" s="233"/>
      <c r="H1180" s="237">
        <v>3.25</v>
      </c>
      <c r="I1180" s="238"/>
      <c r="J1180" s="233"/>
      <c r="K1180" s="233"/>
      <c r="L1180" s="239"/>
      <c r="M1180" s="240"/>
      <c r="N1180" s="241"/>
      <c r="O1180" s="241"/>
      <c r="P1180" s="241"/>
      <c r="Q1180" s="241"/>
      <c r="R1180" s="241"/>
      <c r="S1180" s="241"/>
      <c r="T1180" s="242"/>
      <c r="U1180" s="13"/>
      <c r="V1180" s="13"/>
      <c r="W1180" s="13"/>
      <c r="X1180" s="13"/>
      <c r="Y1180" s="13"/>
      <c r="Z1180" s="13"/>
      <c r="AA1180" s="13"/>
      <c r="AB1180" s="13"/>
      <c r="AC1180" s="13"/>
      <c r="AD1180" s="13"/>
      <c r="AE1180" s="13"/>
      <c r="AT1180" s="243" t="s">
        <v>218</v>
      </c>
      <c r="AU1180" s="243" t="s">
        <v>82</v>
      </c>
      <c r="AV1180" s="13" t="s">
        <v>82</v>
      </c>
      <c r="AW1180" s="13" t="s">
        <v>35</v>
      </c>
      <c r="AX1180" s="13" t="s">
        <v>73</v>
      </c>
      <c r="AY1180" s="243" t="s">
        <v>198</v>
      </c>
    </row>
    <row r="1181" s="13" customFormat="1">
      <c r="A1181" s="13"/>
      <c r="B1181" s="232"/>
      <c r="C1181" s="233"/>
      <c r="D1181" s="234" t="s">
        <v>218</v>
      </c>
      <c r="E1181" s="235" t="s">
        <v>19</v>
      </c>
      <c r="F1181" s="236" t="s">
        <v>1602</v>
      </c>
      <c r="G1181" s="233"/>
      <c r="H1181" s="237">
        <v>3.25</v>
      </c>
      <c r="I1181" s="238"/>
      <c r="J1181" s="233"/>
      <c r="K1181" s="233"/>
      <c r="L1181" s="239"/>
      <c r="M1181" s="240"/>
      <c r="N1181" s="241"/>
      <c r="O1181" s="241"/>
      <c r="P1181" s="241"/>
      <c r="Q1181" s="241"/>
      <c r="R1181" s="241"/>
      <c r="S1181" s="241"/>
      <c r="T1181" s="242"/>
      <c r="U1181" s="13"/>
      <c r="V1181" s="13"/>
      <c r="W1181" s="13"/>
      <c r="X1181" s="13"/>
      <c r="Y1181" s="13"/>
      <c r="Z1181" s="13"/>
      <c r="AA1181" s="13"/>
      <c r="AB1181" s="13"/>
      <c r="AC1181" s="13"/>
      <c r="AD1181" s="13"/>
      <c r="AE1181" s="13"/>
      <c r="AT1181" s="243" t="s">
        <v>218</v>
      </c>
      <c r="AU1181" s="243" t="s">
        <v>82</v>
      </c>
      <c r="AV1181" s="13" t="s">
        <v>82</v>
      </c>
      <c r="AW1181" s="13" t="s">
        <v>35</v>
      </c>
      <c r="AX1181" s="13" t="s">
        <v>73</v>
      </c>
      <c r="AY1181" s="243" t="s">
        <v>198</v>
      </c>
    </row>
    <row r="1182" s="13" customFormat="1">
      <c r="A1182" s="13"/>
      <c r="B1182" s="232"/>
      <c r="C1182" s="233"/>
      <c r="D1182" s="234" t="s">
        <v>218</v>
      </c>
      <c r="E1182" s="235" t="s">
        <v>19</v>
      </c>
      <c r="F1182" s="236" t="s">
        <v>1603</v>
      </c>
      <c r="G1182" s="233"/>
      <c r="H1182" s="237">
        <v>20.800000000000001</v>
      </c>
      <c r="I1182" s="238"/>
      <c r="J1182" s="233"/>
      <c r="K1182" s="233"/>
      <c r="L1182" s="239"/>
      <c r="M1182" s="240"/>
      <c r="N1182" s="241"/>
      <c r="O1182" s="241"/>
      <c r="P1182" s="241"/>
      <c r="Q1182" s="241"/>
      <c r="R1182" s="241"/>
      <c r="S1182" s="241"/>
      <c r="T1182" s="242"/>
      <c r="U1182" s="13"/>
      <c r="V1182" s="13"/>
      <c r="W1182" s="13"/>
      <c r="X1182" s="13"/>
      <c r="Y1182" s="13"/>
      <c r="Z1182" s="13"/>
      <c r="AA1182" s="13"/>
      <c r="AB1182" s="13"/>
      <c r="AC1182" s="13"/>
      <c r="AD1182" s="13"/>
      <c r="AE1182" s="13"/>
      <c r="AT1182" s="243" t="s">
        <v>218</v>
      </c>
      <c r="AU1182" s="243" t="s">
        <v>82</v>
      </c>
      <c r="AV1182" s="13" t="s">
        <v>82</v>
      </c>
      <c r="AW1182" s="13" t="s">
        <v>35</v>
      </c>
      <c r="AX1182" s="13" t="s">
        <v>73</v>
      </c>
      <c r="AY1182" s="243" t="s">
        <v>198</v>
      </c>
    </row>
    <row r="1183" s="13" customFormat="1">
      <c r="A1183" s="13"/>
      <c r="B1183" s="232"/>
      <c r="C1183" s="233"/>
      <c r="D1183" s="234" t="s">
        <v>218</v>
      </c>
      <c r="E1183" s="235" t="s">
        <v>19</v>
      </c>
      <c r="F1183" s="236" t="s">
        <v>1604</v>
      </c>
      <c r="G1183" s="233"/>
      <c r="H1183" s="237">
        <v>1.49</v>
      </c>
      <c r="I1183" s="238"/>
      <c r="J1183" s="233"/>
      <c r="K1183" s="233"/>
      <c r="L1183" s="239"/>
      <c r="M1183" s="240"/>
      <c r="N1183" s="241"/>
      <c r="O1183" s="241"/>
      <c r="P1183" s="241"/>
      <c r="Q1183" s="241"/>
      <c r="R1183" s="241"/>
      <c r="S1183" s="241"/>
      <c r="T1183" s="242"/>
      <c r="U1183" s="13"/>
      <c r="V1183" s="13"/>
      <c r="W1183" s="13"/>
      <c r="X1183" s="13"/>
      <c r="Y1183" s="13"/>
      <c r="Z1183" s="13"/>
      <c r="AA1183" s="13"/>
      <c r="AB1183" s="13"/>
      <c r="AC1183" s="13"/>
      <c r="AD1183" s="13"/>
      <c r="AE1183" s="13"/>
      <c r="AT1183" s="243" t="s">
        <v>218</v>
      </c>
      <c r="AU1183" s="243" t="s">
        <v>82</v>
      </c>
      <c r="AV1183" s="13" t="s">
        <v>82</v>
      </c>
      <c r="AW1183" s="13" t="s">
        <v>35</v>
      </c>
      <c r="AX1183" s="13" t="s">
        <v>73</v>
      </c>
      <c r="AY1183" s="243" t="s">
        <v>198</v>
      </c>
    </row>
    <row r="1184" s="13" customFormat="1">
      <c r="A1184" s="13"/>
      <c r="B1184" s="232"/>
      <c r="C1184" s="233"/>
      <c r="D1184" s="234" t="s">
        <v>218</v>
      </c>
      <c r="E1184" s="235" t="s">
        <v>19</v>
      </c>
      <c r="F1184" s="236" t="s">
        <v>1605</v>
      </c>
      <c r="G1184" s="233"/>
      <c r="H1184" s="237">
        <v>20.800000000000001</v>
      </c>
      <c r="I1184" s="238"/>
      <c r="J1184" s="233"/>
      <c r="K1184" s="233"/>
      <c r="L1184" s="239"/>
      <c r="M1184" s="240"/>
      <c r="N1184" s="241"/>
      <c r="O1184" s="241"/>
      <c r="P1184" s="241"/>
      <c r="Q1184" s="241"/>
      <c r="R1184" s="241"/>
      <c r="S1184" s="241"/>
      <c r="T1184" s="242"/>
      <c r="U1184" s="13"/>
      <c r="V1184" s="13"/>
      <c r="W1184" s="13"/>
      <c r="X1184" s="13"/>
      <c r="Y1184" s="13"/>
      <c r="Z1184" s="13"/>
      <c r="AA1184" s="13"/>
      <c r="AB1184" s="13"/>
      <c r="AC1184" s="13"/>
      <c r="AD1184" s="13"/>
      <c r="AE1184" s="13"/>
      <c r="AT1184" s="243" t="s">
        <v>218</v>
      </c>
      <c r="AU1184" s="243" t="s">
        <v>82</v>
      </c>
      <c r="AV1184" s="13" t="s">
        <v>82</v>
      </c>
      <c r="AW1184" s="13" t="s">
        <v>35</v>
      </c>
      <c r="AX1184" s="13" t="s">
        <v>73</v>
      </c>
      <c r="AY1184" s="243" t="s">
        <v>198</v>
      </c>
    </row>
    <row r="1185" s="13" customFormat="1">
      <c r="A1185" s="13"/>
      <c r="B1185" s="232"/>
      <c r="C1185" s="233"/>
      <c r="D1185" s="234" t="s">
        <v>218</v>
      </c>
      <c r="E1185" s="235" t="s">
        <v>19</v>
      </c>
      <c r="F1185" s="236" t="s">
        <v>1606</v>
      </c>
      <c r="G1185" s="233"/>
      <c r="H1185" s="237">
        <v>1.49</v>
      </c>
      <c r="I1185" s="238"/>
      <c r="J1185" s="233"/>
      <c r="K1185" s="233"/>
      <c r="L1185" s="239"/>
      <c r="M1185" s="240"/>
      <c r="N1185" s="241"/>
      <c r="O1185" s="241"/>
      <c r="P1185" s="241"/>
      <c r="Q1185" s="241"/>
      <c r="R1185" s="241"/>
      <c r="S1185" s="241"/>
      <c r="T1185" s="242"/>
      <c r="U1185" s="13"/>
      <c r="V1185" s="13"/>
      <c r="W1185" s="13"/>
      <c r="X1185" s="13"/>
      <c r="Y1185" s="13"/>
      <c r="Z1185" s="13"/>
      <c r="AA1185" s="13"/>
      <c r="AB1185" s="13"/>
      <c r="AC1185" s="13"/>
      <c r="AD1185" s="13"/>
      <c r="AE1185" s="13"/>
      <c r="AT1185" s="243" t="s">
        <v>218</v>
      </c>
      <c r="AU1185" s="243" t="s">
        <v>82</v>
      </c>
      <c r="AV1185" s="13" t="s">
        <v>82</v>
      </c>
      <c r="AW1185" s="13" t="s">
        <v>35</v>
      </c>
      <c r="AX1185" s="13" t="s">
        <v>73</v>
      </c>
      <c r="AY1185" s="243" t="s">
        <v>198</v>
      </c>
    </row>
    <row r="1186" s="14" customFormat="1">
      <c r="A1186" s="14"/>
      <c r="B1186" s="244"/>
      <c r="C1186" s="245"/>
      <c r="D1186" s="234" t="s">
        <v>218</v>
      </c>
      <c r="E1186" s="246" t="s">
        <v>19</v>
      </c>
      <c r="F1186" s="247" t="s">
        <v>233</v>
      </c>
      <c r="G1186" s="245"/>
      <c r="H1186" s="248">
        <v>51.079999999999998</v>
      </c>
      <c r="I1186" s="249"/>
      <c r="J1186" s="245"/>
      <c r="K1186" s="245"/>
      <c r="L1186" s="250"/>
      <c r="M1186" s="251"/>
      <c r="N1186" s="252"/>
      <c r="O1186" s="252"/>
      <c r="P1186" s="252"/>
      <c r="Q1186" s="252"/>
      <c r="R1186" s="252"/>
      <c r="S1186" s="252"/>
      <c r="T1186" s="253"/>
      <c r="U1186" s="14"/>
      <c r="V1186" s="14"/>
      <c r="W1186" s="14"/>
      <c r="X1186" s="14"/>
      <c r="Y1186" s="14"/>
      <c r="Z1186" s="14"/>
      <c r="AA1186" s="14"/>
      <c r="AB1186" s="14"/>
      <c r="AC1186" s="14"/>
      <c r="AD1186" s="14"/>
      <c r="AE1186" s="14"/>
      <c r="AT1186" s="254" t="s">
        <v>218</v>
      </c>
      <c r="AU1186" s="254" t="s">
        <v>82</v>
      </c>
      <c r="AV1186" s="14" t="s">
        <v>205</v>
      </c>
      <c r="AW1186" s="14" t="s">
        <v>35</v>
      </c>
      <c r="AX1186" s="14" t="s">
        <v>80</v>
      </c>
      <c r="AY1186" s="254" t="s">
        <v>198</v>
      </c>
    </row>
    <row r="1187" s="2" customFormat="1" ht="49.05" customHeight="1">
      <c r="A1187" s="40"/>
      <c r="B1187" s="41"/>
      <c r="C1187" s="214" t="s">
        <v>1642</v>
      </c>
      <c r="D1187" s="214" t="s">
        <v>200</v>
      </c>
      <c r="E1187" s="215" t="s">
        <v>1643</v>
      </c>
      <c r="F1187" s="216" t="s">
        <v>1644</v>
      </c>
      <c r="G1187" s="217" t="s">
        <v>246</v>
      </c>
      <c r="H1187" s="218">
        <v>1.657</v>
      </c>
      <c r="I1187" s="219"/>
      <c r="J1187" s="220">
        <f>ROUND(I1187*H1187,2)</f>
        <v>0</v>
      </c>
      <c r="K1187" s="216" t="s">
        <v>204</v>
      </c>
      <c r="L1187" s="46"/>
      <c r="M1187" s="221" t="s">
        <v>19</v>
      </c>
      <c r="N1187" s="222" t="s">
        <v>44</v>
      </c>
      <c r="O1187" s="86"/>
      <c r="P1187" s="223">
        <f>O1187*H1187</f>
        <v>0</v>
      </c>
      <c r="Q1187" s="223">
        <v>0</v>
      </c>
      <c r="R1187" s="223">
        <f>Q1187*H1187</f>
        <v>0</v>
      </c>
      <c r="S1187" s="223">
        <v>0</v>
      </c>
      <c r="T1187" s="224">
        <f>S1187*H1187</f>
        <v>0</v>
      </c>
      <c r="U1187" s="40"/>
      <c r="V1187" s="40"/>
      <c r="W1187" s="40"/>
      <c r="X1187" s="40"/>
      <c r="Y1187" s="40"/>
      <c r="Z1187" s="40"/>
      <c r="AA1187" s="40"/>
      <c r="AB1187" s="40"/>
      <c r="AC1187" s="40"/>
      <c r="AD1187" s="40"/>
      <c r="AE1187" s="40"/>
      <c r="AR1187" s="225" t="s">
        <v>302</v>
      </c>
      <c r="AT1187" s="225" t="s">
        <v>200</v>
      </c>
      <c r="AU1187" s="225" t="s">
        <v>82</v>
      </c>
      <c r="AY1187" s="19" t="s">
        <v>198</v>
      </c>
      <c r="BE1187" s="226">
        <f>IF(N1187="základní",J1187,0)</f>
        <v>0</v>
      </c>
      <c r="BF1187" s="226">
        <f>IF(N1187="snížená",J1187,0)</f>
        <v>0</v>
      </c>
      <c r="BG1187" s="226">
        <f>IF(N1187="zákl. přenesená",J1187,0)</f>
        <v>0</v>
      </c>
      <c r="BH1187" s="226">
        <f>IF(N1187="sníž. přenesená",J1187,0)</f>
        <v>0</v>
      </c>
      <c r="BI1187" s="226">
        <f>IF(N1187="nulová",J1187,0)</f>
        <v>0</v>
      </c>
      <c r="BJ1187" s="19" t="s">
        <v>80</v>
      </c>
      <c r="BK1187" s="226">
        <f>ROUND(I1187*H1187,2)</f>
        <v>0</v>
      </c>
      <c r="BL1187" s="19" t="s">
        <v>302</v>
      </c>
      <c r="BM1187" s="225" t="s">
        <v>1645</v>
      </c>
    </row>
    <row r="1188" s="2" customFormat="1">
      <c r="A1188" s="40"/>
      <c r="B1188" s="41"/>
      <c r="C1188" s="42"/>
      <c r="D1188" s="227" t="s">
        <v>207</v>
      </c>
      <c r="E1188" s="42"/>
      <c r="F1188" s="228" t="s">
        <v>1646</v>
      </c>
      <c r="G1188" s="42"/>
      <c r="H1188" s="42"/>
      <c r="I1188" s="229"/>
      <c r="J1188" s="42"/>
      <c r="K1188" s="42"/>
      <c r="L1188" s="46"/>
      <c r="M1188" s="230"/>
      <c r="N1188" s="231"/>
      <c r="O1188" s="86"/>
      <c r="P1188" s="86"/>
      <c r="Q1188" s="86"/>
      <c r="R1188" s="86"/>
      <c r="S1188" s="86"/>
      <c r="T1188" s="87"/>
      <c r="U1188" s="40"/>
      <c r="V1188" s="40"/>
      <c r="W1188" s="40"/>
      <c r="X1188" s="40"/>
      <c r="Y1188" s="40"/>
      <c r="Z1188" s="40"/>
      <c r="AA1188" s="40"/>
      <c r="AB1188" s="40"/>
      <c r="AC1188" s="40"/>
      <c r="AD1188" s="40"/>
      <c r="AE1188" s="40"/>
      <c r="AT1188" s="19" t="s">
        <v>207</v>
      </c>
      <c r="AU1188" s="19" t="s">
        <v>82</v>
      </c>
    </row>
    <row r="1189" s="12" customFormat="1" ht="22.8" customHeight="1">
      <c r="A1189" s="12"/>
      <c r="B1189" s="198"/>
      <c r="C1189" s="199"/>
      <c r="D1189" s="200" t="s">
        <v>72</v>
      </c>
      <c r="E1189" s="212" t="s">
        <v>1647</v>
      </c>
      <c r="F1189" s="212" t="s">
        <v>1648</v>
      </c>
      <c r="G1189" s="199"/>
      <c r="H1189" s="199"/>
      <c r="I1189" s="202"/>
      <c r="J1189" s="213">
        <f>BK1189</f>
        <v>0</v>
      </c>
      <c r="K1189" s="199"/>
      <c r="L1189" s="204"/>
      <c r="M1189" s="205"/>
      <c r="N1189" s="206"/>
      <c r="O1189" s="206"/>
      <c r="P1189" s="207">
        <f>SUM(P1190:P1281)</f>
        <v>0</v>
      </c>
      <c r="Q1189" s="206"/>
      <c r="R1189" s="207">
        <f>SUM(R1190:R1281)</f>
        <v>2.3167156945619998</v>
      </c>
      <c r="S1189" s="206"/>
      <c r="T1189" s="208">
        <f>SUM(T1190:T1281)</f>
        <v>0</v>
      </c>
      <c r="U1189" s="12"/>
      <c r="V1189" s="12"/>
      <c r="W1189" s="12"/>
      <c r="X1189" s="12"/>
      <c r="Y1189" s="12"/>
      <c r="Z1189" s="12"/>
      <c r="AA1189" s="12"/>
      <c r="AB1189" s="12"/>
      <c r="AC1189" s="12"/>
      <c r="AD1189" s="12"/>
      <c r="AE1189" s="12"/>
      <c r="AR1189" s="209" t="s">
        <v>82</v>
      </c>
      <c r="AT1189" s="210" t="s">
        <v>72</v>
      </c>
      <c r="AU1189" s="210" t="s">
        <v>80</v>
      </c>
      <c r="AY1189" s="209" t="s">
        <v>198</v>
      </c>
      <c r="BK1189" s="211">
        <f>SUM(BK1190:BK1281)</f>
        <v>0</v>
      </c>
    </row>
    <row r="1190" s="2" customFormat="1" ht="16.5" customHeight="1">
      <c r="A1190" s="40"/>
      <c r="B1190" s="41"/>
      <c r="C1190" s="214" t="s">
        <v>1649</v>
      </c>
      <c r="D1190" s="214" t="s">
        <v>200</v>
      </c>
      <c r="E1190" s="215" t="s">
        <v>1650</v>
      </c>
      <c r="F1190" s="216" t="s">
        <v>1651</v>
      </c>
      <c r="G1190" s="217" t="s">
        <v>203</v>
      </c>
      <c r="H1190" s="218">
        <v>490.56</v>
      </c>
      <c r="I1190" s="219"/>
      <c r="J1190" s="220">
        <f>ROUND(I1190*H1190,2)</f>
        <v>0</v>
      </c>
      <c r="K1190" s="216" t="s">
        <v>19</v>
      </c>
      <c r="L1190" s="46"/>
      <c r="M1190" s="221" t="s">
        <v>19</v>
      </c>
      <c r="N1190" s="222" t="s">
        <v>44</v>
      </c>
      <c r="O1190" s="86"/>
      <c r="P1190" s="223">
        <f>O1190*H1190</f>
        <v>0</v>
      </c>
      <c r="Q1190" s="223">
        <v>0</v>
      </c>
      <c r="R1190" s="223">
        <f>Q1190*H1190</f>
        <v>0</v>
      </c>
      <c r="S1190" s="223">
        <v>0</v>
      </c>
      <c r="T1190" s="224">
        <f>S1190*H1190</f>
        <v>0</v>
      </c>
      <c r="U1190" s="40"/>
      <c r="V1190" s="40"/>
      <c r="W1190" s="40"/>
      <c r="X1190" s="40"/>
      <c r="Y1190" s="40"/>
      <c r="Z1190" s="40"/>
      <c r="AA1190" s="40"/>
      <c r="AB1190" s="40"/>
      <c r="AC1190" s="40"/>
      <c r="AD1190" s="40"/>
      <c r="AE1190" s="40"/>
      <c r="AR1190" s="225" t="s">
        <v>302</v>
      </c>
      <c r="AT1190" s="225" t="s">
        <v>200</v>
      </c>
      <c r="AU1190" s="225" t="s">
        <v>82</v>
      </c>
      <c r="AY1190" s="19" t="s">
        <v>198</v>
      </c>
      <c r="BE1190" s="226">
        <f>IF(N1190="základní",J1190,0)</f>
        <v>0</v>
      </c>
      <c r="BF1190" s="226">
        <f>IF(N1190="snížená",J1190,0)</f>
        <v>0</v>
      </c>
      <c r="BG1190" s="226">
        <f>IF(N1190="zákl. přenesená",J1190,0)</f>
        <v>0</v>
      </c>
      <c r="BH1190" s="226">
        <f>IF(N1190="sníž. přenesená",J1190,0)</f>
        <v>0</v>
      </c>
      <c r="BI1190" s="226">
        <f>IF(N1190="nulová",J1190,0)</f>
        <v>0</v>
      </c>
      <c r="BJ1190" s="19" t="s">
        <v>80</v>
      </c>
      <c r="BK1190" s="226">
        <f>ROUND(I1190*H1190,2)</f>
        <v>0</v>
      </c>
      <c r="BL1190" s="19" t="s">
        <v>302</v>
      </c>
      <c r="BM1190" s="225" t="s">
        <v>1652</v>
      </c>
    </row>
    <row r="1191" s="15" customFormat="1">
      <c r="A1191" s="15"/>
      <c r="B1191" s="265"/>
      <c r="C1191" s="266"/>
      <c r="D1191" s="234" t="s">
        <v>218</v>
      </c>
      <c r="E1191" s="267" t="s">
        <v>19</v>
      </c>
      <c r="F1191" s="268" t="s">
        <v>1653</v>
      </c>
      <c r="G1191" s="266"/>
      <c r="H1191" s="267" t="s">
        <v>19</v>
      </c>
      <c r="I1191" s="269"/>
      <c r="J1191" s="266"/>
      <c r="K1191" s="266"/>
      <c r="L1191" s="270"/>
      <c r="M1191" s="271"/>
      <c r="N1191" s="272"/>
      <c r="O1191" s="272"/>
      <c r="P1191" s="272"/>
      <c r="Q1191" s="272"/>
      <c r="R1191" s="272"/>
      <c r="S1191" s="272"/>
      <c r="T1191" s="273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T1191" s="274" t="s">
        <v>218</v>
      </c>
      <c r="AU1191" s="274" t="s">
        <v>82</v>
      </c>
      <c r="AV1191" s="15" t="s">
        <v>80</v>
      </c>
      <c r="AW1191" s="15" t="s">
        <v>35</v>
      </c>
      <c r="AX1191" s="15" t="s">
        <v>73</v>
      </c>
      <c r="AY1191" s="274" t="s">
        <v>198</v>
      </c>
    </row>
    <row r="1192" s="13" customFormat="1">
      <c r="A1192" s="13"/>
      <c r="B1192" s="232"/>
      <c r="C1192" s="233"/>
      <c r="D1192" s="234" t="s">
        <v>218</v>
      </c>
      <c r="E1192" s="235" t="s">
        <v>19</v>
      </c>
      <c r="F1192" s="236" t="s">
        <v>1021</v>
      </c>
      <c r="G1192" s="233"/>
      <c r="H1192" s="237">
        <v>69.5</v>
      </c>
      <c r="I1192" s="238"/>
      <c r="J1192" s="233"/>
      <c r="K1192" s="233"/>
      <c r="L1192" s="239"/>
      <c r="M1192" s="240"/>
      <c r="N1192" s="241"/>
      <c r="O1192" s="241"/>
      <c r="P1192" s="241"/>
      <c r="Q1192" s="241"/>
      <c r="R1192" s="241"/>
      <c r="S1192" s="241"/>
      <c r="T1192" s="242"/>
      <c r="U1192" s="13"/>
      <c r="V1192" s="13"/>
      <c r="W1192" s="13"/>
      <c r="X1192" s="13"/>
      <c r="Y1192" s="13"/>
      <c r="Z1192" s="13"/>
      <c r="AA1192" s="13"/>
      <c r="AB1192" s="13"/>
      <c r="AC1192" s="13"/>
      <c r="AD1192" s="13"/>
      <c r="AE1192" s="13"/>
      <c r="AT1192" s="243" t="s">
        <v>218</v>
      </c>
      <c r="AU1192" s="243" t="s">
        <v>82</v>
      </c>
      <c r="AV1192" s="13" t="s">
        <v>82</v>
      </c>
      <c r="AW1192" s="13" t="s">
        <v>35</v>
      </c>
      <c r="AX1192" s="13" t="s">
        <v>73</v>
      </c>
      <c r="AY1192" s="243" t="s">
        <v>198</v>
      </c>
    </row>
    <row r="1193" s="13" customFormat="1">
      <c r="A1193" s="13"/>
      <c r="B1193" s="232"/>
      <c r="C1193" s="233"/>
      <c r="D1193" s="234" t="s">
        <v>218</v>
      </c>
      <c r="E1193" s="235" t="s">
        <v>19</v>
      </c>
      <c r="F1193" s="236" t="s">
        <v>1022</v>
      </c>
      <c r="G1193" s="233"/>
      <c r="H1193" s="237">
        <v>67.469999999999999</v>
      </c>
      <c r="I1193" s="238"/>
      <c r="J1193" s="233"/>
      <c r="K1193" s="233"/>
      <c r="L1193" s="239"/>
      <c r="M1193" s="240"/>
      <c r="N1193" s="241"/>
      <c r="O1193" s="241"/>
      <c r="P1193" s="241"/>
      <c r="Q1193" s="241"/>
      <c r="R1193" s="241"/>
      <c r="S1193" s="241"/>
      <c r="T1193" s="242"/>
      <c r="U1193" s="13"/>
      <c r="V1193" s="13"/>
      <c r="W1193" s="13"/>
      <c r="X1193" s="13"/>
      <c r="Y1193" s="13"/>
      <c r="Z1193" s="13"/>
      <c r="AA1193" s="13"/>
      <c r="AB1193" s="13"/>
      <c r="AC1193" s="13"/>
      <c r="AD1193" s="13"/>
      <c r="AE1193" s="13"/>
      <c r="AT1193" s="243" t="s">
        <v>218</v>
      </c>
      <c r="AU1193" s="243" t="s">
        <v>82</v>
      </c>
      <c r="AV1193" s="13" t="s">
        <v>82</v>
      </c>
      <c r="AW1193" s="13" t="s">
        <v>35</v>
      </c>
      <c r="AX1193" s="13" t="s">
        <v>73</v>
      </c>
      <c r="AY1193" s="243" t="s">
        <v>198</v>
      </c>
    </row>
    <row r="1194" s="13" customFormat="1">
      <c r="A1194" s="13"/>
      <c r="B1194" s="232"/>
      <c r="C1194" s="233"/>
      <c r="D1194" s="234" t="s">
        <v>218</v>
      </c>
      <c r="E1194" s="235" t="s">
        <v>19</v>
      </c>
      <c r="F1194" s="236" t="s">
        <v>1023</v>
      </c>
      <c r="G1194" s="233"/>
      <c r="H1194" s="237">
        <v>19.350000000000001</v>
      </c>
      <c r="I1194" s="238"/>
      <c r="J1194" s="233"/>
      <c r="K1194" s="233"/>
      <c r="L1194" s="239"/>
      <c r="M1194" s="240"/>
      <c r="N1194" s="241"/>
      <c r="O1194" s="241"/>
      <c r="P1194" s="241"/>
      <c r="Q1194" s="241"/>
      <c r="R1194" s="241"/>
      <c r="S1194" s="241"/>
      <c r="T1194" s="242"/>
      <c r="U1194" s="13"/>
      <c r="V1194" s="13"/>
      <c r="W1194" s="13"/>
      <c r="X1194" s="13"/>
      <c r="Y1194" s="13"/>
      <c r="Z1194" s="13"/>
      <c r="AA1194" s="13"/>
      <c r="AB1194" s="13"/>
      <c r="AC1194" s="13"/>
      <c r="AD1194" s="13"/>
      <c r="AE1194" s="13"/>
      <c r="AT1194" s="243" t="s">
        <v>218</v>
      </c>
      <c r="AU1194" s="243" t="s">
        <v>82</v>
      </c>
      <c r="AV1194" s="13" t="s">
        <v>82</v>
      </c>
      <c r="AW1194" s="13" t="s">
        <v>35</v>
      </c>
      <c r="AX1194" s="13" t="s">
        <v>73</v>
      </c>
      <c r="AY1194" s="243" t="s">
        <v>198</v>
      </c>
    </row>
    <row r="1195" s="13" customFormat="1">
      <c r="A1195" s="13"/>
      <c r="B1195" s="232"/>
      <c r="C1195" s="233"/>
      <c r="D1195" s="234" t="s">
        <v>218</v>
      </c>
      <c r="E1195" s="235" t="s">
        <v>19</v>
      </c>
      <c r="F1195" s="236" t="s">
        <v>1024</v>
      </c>
      <c r="G1195" s="233"/>
      <c r="H1195" s="237">
        <v>68.75</v>
      </c>
      <c r="I1195" s="238"/>
      <c r="J1195" s="233"/>
      <c r="K1195" s="233"/>
      <c r="L1195" s="239"/>
      <c r="M1195" s="240"/>
      <c r="N1195" s="241"/>
      <c r="O1195" s="241"/>
      <c r="P1195" s="241"/>
      <c r="Q1195" s="241"/>
      <c r="R1195" s="241"/>
      <c r="S1195" s="241"/>
      <c r="T1195" s="242"/>
      <c r="U1195" s="13"/>
      <c r="V1195" s="13"/>
      <c r="W1195" s="13"/>
      <c r="X1195" s="13"/>
      <c r="Y1195" s="13"/>
      <c r="Z1195" s="13"/>
      <c r="AA1195" s="13"/>
      <c r="AB1195" s="13"/>
      <c r="AC1195" s="13"/>
      <c r="AD1195" s="13"/>
      <c r="AE1195" s="13"/>
      <c r="AT1195" s="243" t="s">
        <v>218</v>
      </c>
      <c r="AU1195" s="243" t="s">
        <v>82</v>
      </c>
      <c r="AV1195" s="13" t="s">
        <v>82</v>
      </c>
      <c r="AW1195" s="13" t="s">
        <v>35</v>
      </c>
      <c r="AX1195" s="13" t="s">
        <v>73</v>
      </c>
      <c r="AY1195" s="243" t="s">
        <v>198</v>
      </c>
    </row>
    <row r="1196" s="13" customFormat="1">
      <c r="A1196" s="13"/>
      <c r="B1196" s="232"/>
      <c r="C1196" s="233"/>
      <c r="D1196" s="234" t="s">
        <v>218</v>
      </c>
      <c r="E1196" s="235" t="s">
        <v>19</v>
      </c>
      <c r="F1196" s="236" t="s">
        <v>1025</v>
      </c>
      <c r="G1196" s="233"/>
      <c r="H1196" s="237">
        <v>20.210000000000001</v>
      </c>
      <c r="I1196" s="238"/>
      <c r="J1196" s="233"/>
      <c r="K1196" s="233"/>
      <c r="L1196" s="239"/>
      <c r="M1196" s="240"/>
      <c r="N1196" s="241"/>
      <c r="O1196" s="241"/>
      <c r="P1196" s="241"/>
      <c r="Q1196" s="241"/>
      <c r="R1196" s="241"/>
      <c r="S1196" s="241"/>
      <c r="T1196" s="242"/>
      <c r="U1196" s="13"/>
      <c r="V1196" s="13"/>
      <c r="W1196" s="13"/>
      <c r="X1196" s="13"/>
      <c r="Y1196" s="13"/>
      <c r="Z1196" s="13"/>
      <c r="AA1196" s="13"/>
      <c r="AB1196" s="13"/>
      <c r="AC1196" s="13"/>
      <c r="AD1196" s="13"/>
      <c r="AE1196" s="13"/>
      <c r="AT1196" s="243" t="s">
        <v>218</v>
      </c>
      <c r="AU1196" s="243" t="s">
        <v>82</v>
      </c>
      <c r="AV1196" s="13" t="s">
        <v>82</v>
      </c>
      <c r="AW1196" s="13" t="s">
        <v>35</v>
      </c>
      <c r="AX1196" s="13" t="s">
        <v>73</v>
      </c>
      <c r="AY1196" s="243" t="s">
        <v>198</v>
      </c>
    </row>
    <row r="1197" s="13" customFormat="1">
      <c r="A1197" s="13"/>
      <c r="B1197" s="232"/>
      <c r="C1197" s="233"/>
      <c r="D1197" s="234" t="s">
        <v>218</v>
      </c>
      <c r="E1197" s="235" t="s">
        <v>19</v>
      </c>
      <c r="F1197" s="236" t="s">
        <v>1026</v>
      </c>
      <c r="G1197" s="233"/>
      <c r="H1197" s="237">
        <v>69.5</v>
      </c>
      <c r="I1197" s="238"/>
      <c r="J1197" s="233"/>
      <c r="K1197" s="233"/>
      <c r="L1197" s="239"/>
      <c r="M1197" s="240"/>
      <c r="N1197" s="241"/>
      <c r="O1197" s="241"/>
      <c r="P1197" s="241"/>
      <c r="Q1197" s="241"/>
      <c r="R1197" s="241"/>
      <c r="S1197" s="241"/>
      <c r="T1197" s="242"/>
      <c r="U1197" s="13"/>
      <c r="V1197" s="13"/>
      <c r="W1197" s="13"/>
      <c r="X1197" s="13"/>
      <c r="Y1197" s="13"/>
      <c r="Z1197" s="13"/>
      <c r="AA1197" s="13"/>
      <c r="AB1197" s="13"/>
      <c r="AC1197" s="13"/>
      <c r="AD1197" s="13"/>
      <c r="AE1197" s="13"/>
      <c r="AT1197" s="243" t="s">
        <v>218</v>
      </c>
      <c r="AU1197" s="243" t="s">
        <v>82</v>
      </c>
      <c r="AV1197" s="13" t="s">
        <v>82</v>
      </c>
      <c r="AW1197" s="13" t="s">
        <v>35</v>
      </c>
      <c r="AX1197" s="13" t="s">
        <v>73</v>
      </c>
      <c r="AY1197" s="243" t="s">
        <v>198</v>
      </c>
    </row>
    <row r="1198" s="13" customFormat="1">
      <c r="A1198" s="13"/>
      <c r="B1198" s="232"/>
      <c r="C1198" s="233"/>
      <c r="D1198" s="234" t="s">
        <v>218</v>
      </c>
      <c r="E1198" s="235" t="s">
        <v>19</v>
      </c>
      <c r="F1198" s="236" t="s">
        <v>1027</v>
      </c>
      <c r="G1198" s="233"/>
      <c r="H1198" s="237">
        <v>67.469999999999999</v>
      </c>
      <c r="I1198" s="238"/>
      <c r="J1198" s="233"/>
      <c r="K1198" s="233"/>
      <c r="L1198" s="239"/>
      <c r="M1198" s="240"/>
      <c r="N1198" s="241"/>
      <c r="O1198" s="241"/>
      <c r="P1198" s="241"/>
      <c r="Q1198" s="241"/>
      <c r="R1198" s="241"/>
      <c r="S1198" s="241"/>
      <c r="T1198" s="242"/>
      <c r="U1198" s="13"/>
      <c r="V1198" s="13"/>
      <c r="W1198" s="13"/>
      <c r="X1198" s="13"/>
      <c r="Y1198" s="13"/>
      <c r="Z1198" s="13"/>
      <c r="AA1198" s="13"/>
      <c r="AB1198" s="13"/>
      <c r="AC1198" s="13"/>
      <c r="AD1198" s="13"/>
      <c r="AE1198" s="13"/>
      <c r="AT1198" s="243" t="s">
        <v>218</v>
      </c>
      <c r="AU1198" s="243" t="s">
        <v>82</v>
      </c>
      <c r="AV1198" s="13" t="s">
        <v>82</v>
      </c>
      <c r="AW1198" s="13" t="s">
        <v>35</v>
      </c>
      <c r="AX1198" s="13" t="s">
        <v>73</v>
      </c>
      <c r="AY1198" s="243" t="s">
        <v>198</v>
      </c>
    </row>
    <row r="1199" s="13" customFormat="1">
      <c r="A1199" s="13"/>
      <c r="B1199" s="232"/>
      <c r="C1199" s="233"/>
      <c r="D1199" s="234" t="s">
        <v>218</v>
      </c>
      <c r="E1199" s="235" t="s">
        <v>19</v>
      </c>
      <c r="F1199" s="236" t="s">
        <v>1028</v>
      </c>
      <c r="G1199" s="233"/>
      <c r="H1199" s="237">
        <v>19.350000000000001</v>
      </c>
      <c r="I1199" s="238"/>
      <c r="J1199" s="233"/>
      <c r="K1199" s="233"/>
      <c r="L1199" s="239"/>
      <c r="M1199" s="240"/>
      <c r="N1199" s="241"/>
      <c r="O1199" s="241"/>
      <c r="P1199" s="241"/>
      <c r="Q1199" s="241"/>
      <c r="R1199" s="241"/>
      <c r="S1199" s="241"/>
      <c r="T1199" s="242"/>
      <c r="U1199" s="13"/>
      <c r="V1199" s="13"/>
      <c r="W1199" s="13"/>
      <c r="X1199" s="13"/>
      <c r="Y1199" s="13"/>
      <c r="Z1199" s="13"/>
      <c r="AA1199" s="13"/>
      <c r="AB1199" s="13"/>
      <c r="AC1199" s="13"/>
      <c r="AD1199" s="13"/>
      <c r="AE1199" s="13"/>
      <c r="AT1199" s="243" t="s">
        <v>218</v>
      </c>
      <c r="AU1199" s="243" t="s">
        <v>82</v>
      </c>
      <c r="AV1199" s="13" t="s">
        <v>82</v>
      </c>
      <c r="AW1199" s="13" t="s">
        <v>35</v>
      </c>
      <c r="AX1199" s="13" t="s">
        <v>73</v>
      </c>
      <c r="AY1199" s="243" t="s">
        <v>198</v>
      </c>
    </row>
    <row r="1200" s="13" customFormat="1">
      <c r="A1200" s="13"/>
      <c r="B1200" s="232"/>
      <c r="C1200" s="233"/>
      <c r="D1200" s="234" t="s">
        <v>218</v>
      </c>
      <c r="E1200" s="235" t="s">
        <v>19</v>
      </c>
      <c r="F1200" s="236" t="s">
        <v>1029</v>
      </c>
      <c r="G1200" s="233"/>
      <c r="H1200" s="237">
        <v>68.75</v>
      </c>
      <c r="I1200" s="238"/>
      <c r="J1200" s="233"/>
      <c r="K1200" s="233"/>
      <c r="L1200" s="239"/>
      <c r="M1200" s="240"/>
      <c r="N1200" s="241"/>
      <c r="O1200" s="241"/>
      <c r="P1200" s="241"/>
      <c r="Q1200" s="241"/>
      <c r="R1200" s="241"/>
      <c r="S1200" s="241"/>
      <c r="T1200" s="242"/>
      <c r="U1200" s="13"/>
      <c r="V1200" s="13"/>
      <c r="W1200" s="13"/>
      <c r="X1200" s="13"/>
      <c r="Y1200" s="13"/>
      <c r="Z1200" s="13"/>
      <c r="AA1200" s="13"/>
      <c r="AB1200" s="13"/>
      <c r="AC1200" s="13"/>
      <c r="AD1200" s="13"/>
      <c r="AE1200" s="13"/>
      <c r="AT1200" s="243" t="s">
        <v>218</v>
      </c>
      <c r="AU1200" s="243" t="s">
        <v>82</v>
      </c>
      <c r="AV1200" s="13" t="s">
        <v>82</v>
      </c>
      <c r="AW1200" s="13" t="s">
        <v>35</v>
      </c>
      <c r="AX1200" s="13" t="s">
        <v>73</v>
      </c>
      <c r="AY1200" s="243" t="s">
        <v>198</v>
      </c>
    </row>
    <row r="1201" s="13" customFormat="1">
      <c r="A1201" s="13"/>
      <c r="B1201" s="232"/>
      <c r="C1201" s="233"/>
      <c r="D1201" s="234" t="s">
        <v>218</v>
      </c>
      <c r="E1201" s="235" t="s">
        <v>19</v>
      </c>
      <c r="F1201" s="236" t="s">
        <v>1030</v>
      </c>
      <c r="G1201" s="233"/>
      <c r="H1201" s="237">
        <v>20.210000000000001</v>
      </c>
      <c r="I1201" s="238"/>
      <c r="J1201" s="233"/>
      <c r="K1201" s="233"/>
      <c r="L1201" s="239"/>
      <c r="M1201" s="240"/>
      <c r="N1201" s="241"/>
      <c r="O1201" s="241"/>
      <c r="P1201" s="241"/>
      <c r="Q1201" s="241"/>
      <c r="R1201" s="241"/>
      <c r="S1201" s="241"/>
      <c r="T1201" s="242"/>
      <c r="U1201" s="13"/>
      <c r="V1201" s="13"/>
      <c r="W1201" s="13"/>
      <c r="X1201" s="13"/>
      <c r="Y1201" s="13"/>
      <c r="Z1201" s="13"/>
      <c r="AA1201" s="13"/>
      <c r="AB1201" s="13"/>
      <c r="AC1201" s="13"/>
      <c r="AD1201" s="13"/>
      <c r="AE1201" s="13"/>
      <c r="AT1201" s="243" t="s">
        <v>218</v>
      </c>
      <c r="AU1201" s="243" t="s">
        <v>82</v>
      </c>
      <c r="AV1201" s="13" t="s">
        <v>82</v>
      </c>
      <c r="AW1201" s="13" t="s">
        <v>35</v>
      </c>
      <c r="AX1201" s="13" t="s">
        <v>73</v>
      </c>
      <c r="AY1201" s="243" t="s">
        <v>198</v>
      </c>
    </row>
    <row r="1202" s="14" customFormat="1">
      <c r="A1202" s="14"/>
      <c r="B1202" s="244"/>
      <c r="C1202" s="245"/>
      <c r="D1202" s="234" t="s">
        <v>218</v>
      </c>
      <c r="E1202" s="246" t="s">
        <v>19</v>
      </c>
      <c r="F1202" s="247" t="s">
        <v>233</v>
      </c>
      <c r="G1202" s="245"/>
      <c r="H1202" s="248">
        <v>490.56</v>
      </c>
      <c r="I1202" s="249"/>
      <c r="J1202" s="245"/>
      <c r="K1202" s="245"/>
      <c r="L1202" s="250"/>
      <c r="M1202" s="251"/>
      <c r="N1202" s="252"/>
      <c r="O1202" s="252"/>
      <c r="P1202" s="252"/>
      <c r="Q1202" s="252"/>
      <c r="R1202" s="252"/>
      <c r="S1202" s="252"/>
      <c r="T1202" s="253"/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T1202" s="254" t="s">
        <v>218</v>
      </c>
      <c r="AU1202" s="254" t="s">
        <v>82</v>
      </c>
      <c r="AV1202" s="14" t="s">
        <v>205</v>
      </c>
      <c r="AW1202" s="14" t="s">
        <v>35</v>
      </c>
      <c r="AX1202" s="14" t="s">
        <v>80</v>
      </c>
      <c r="AY1202" s="254" t="s">
        <v>198</v>
      </c>
    </row>
    <row r="1203" s="2" customFormat="1" ht="24.15" customHeight="1">
      <c r="A1203" s="40"/>
      <c r="B1203" s="41"/>
      <c r="C1203" s="214" t="s">
        <v>1654</v>
      </c>
      <c r="D1203" s="214" t="s">
        <v>200</v>
      </c>
      <c r="E1203" s="215" t="s">
        <v>1655</v>
      </c>
      <c r="F1203" s="216" t="s">
        <v>1656</v>
      </c>
      <c r="G1203" s="217" t="s">
        <v>203</v>
      </c>
      <c r="H1203" s="218">
        <v>490.56</v>
      </c>
      <c r="I1203" s="219"/>
      <c r="J1203" s="220">
        <f>ROUND(I1203*H1203,2)</f>
        <v>0</v>
      </c>
      <c r="K1203" s="216" t="s">
        <v>204</v>
      </c>
      <c r="L1203" s="46"/>
      <c r="M1203" s="221" t="s">
        <v>19</v>
      </c>
      <c r="N1203" s="222" t="s">
        <v>44</v>
      </c>
      <c r="O1203" s="86"/>
      <c r="P1203" s="223">
        <f>O1203*H1203</f>
        <v>0</v>
      </c>
      <c r="Q1203" s="223">
        <v>0</v>
      </c>
      <c r="R1203" s="223">
        <f>Q1203*H1203</f>
        <v>0</v>
      </c>
      <c r="S1203" s="223">
        <v>0</v>
      </c>
      <c r="T1203" s="224">
        <f>S1203*H1203</f>
        <v>0</v>
      </c>
      <c r="U1203" s="40"/>
      <c r="V1203" s="40"/>
      <c r="W1203" s="40"/>
      <c r="X1203" s="40"/>
      <c r="Y1203" s="40"/>
      <c r="Z1203" s="40"/>
      <c r="AA1203" s="40"/>
      <c r="AB1203" s="40"/>
      <c r="AC1203" s="40"/>
      <c r="AD1203" s="40"/>
      <c r="AE1203" s="40"/>
      <c r="AR1203" s="225" t="s">
        <v>302</v>
      </c>
      <c r="AT1203" s="225" t="s">
        <v>200</v>
      </c>
      <c r="AU1203" s="225" t="s">
        <v>82</v>
      </c>
      <c r="AY1203" s="19" t="s">
        <v>198</v>
      </c>
      <c r="BE1203" s="226">
        <f>IF(N1203="základní",J1203,0)</f>
        <v>0</v>
      </c>
      <c r="BF1203" s="226">
        <f>IF(N1203="snížená",J1203,0)</f>
        <v>0</v>
      </c>
      <c r="BG1203" s="226">
        <f>IF(N1203="zákl. přenesená",J1203,0)</f>
        <v>0</v>
      </c>
      <c r="BH1203" s="226">
        <f>IF(N1203="sníž. přenesená",J1203,0)</f>
        <v>0</v>
      </c>
      <c r="BI1203" s="226">
        <f>IF(N1203="nulová",J1203,0)</f>
        <v>0</v>
      </c>
      <c r="BJ1203" s="19" t="s">
        <v>80</v>
      </c>
      <c r="BK1203" s="226">
        <f>ROUND(I1203*H1203,2)</f>
        <v>0</v>
      </c>
      <c r="BL1203" s="19" t="s">
        <v>302</v>
      </c>
      <c r="BM1203" s="225" t="s">
        <v>1657</v>
      </c>
    </row>
    <row r="1204" s="2" customFormat="1">
      <c r="A1204" s="40"/>
      <c r="B1204" s="41"/>
      <c r="C1204" s="42"/>
      <c r="D1204" s="227" t="s">
        <v>207</v>
      </c>
      <c r="E1204" s="42"/>
      <c r="F1204" s="228" t="s">
        <v>1658</v>
      </c>
      <c r="G1204" s="42"/>
      <c r="H1204" s="42"/>
      <c r="I1204" s="229"/>
      <c r="J1204" s="42"/>
      <c r="K1204" s="42"/>
      <c r="L1204" s="46"/>
      <c r="M1204" s="230"/>
      <c r="N1204" s="231"/>
      <c r="O1204" s="86"/>
      <c r="P1204" s="86"/>
      <c r="Q1204" s="86"/>
      <c r="R1204" s="86"/>
      <c r="S1204" s="86"/>
      <c r="T1204" s="87"/>
      <c r="U1204" s="40"/>
      <c r="V1204" s="40"/>
      <c r="W1204" s="40"/>
      <c r="X1204" s="40"/>
      <c r="Y1204" s="40"/>
      <c r="Z1204" s="40"/>
      <c r="AA1204" s="40"/>
      <c r="AB1204" s="40"/>
      <c r="AC1204" s="40"/>
      <c r="AD1204" s="40"/>
      <c r="AE1204" s="40"/>
      <c r="AT1204" s="19" t="s">
        <v>207</v>
      </c>
      <c r="AU1204" s="19" t="s">
        <v>82</v>
      </c>
    </row>
    <row r="1205" s="15" customFormat="1">
      <c r="A1205" s="15"/>
      <c r="B1205" s="265"/>
      <c r="C1205" s="266"/>
      <c r="D1205" s="234" t="s">
        <v>218</v>
      </c>
      <c r="E1205" s="267" t="s">
        <v>19</v>
      </c>
      <c r="F1205" s="268" t="s">
        <v>1653</v>
      </c>
      <c r="G1205" s="266"/>
      <c r="H1205" s="267" t="s">
        <v>19</v>
      </c>
      <c r="I1205" s="269"/>
      <c r="J1205" s="266"/>
      <c r="K1205" s="266"/>
      <c r="L1205" s="270"/>
      <c r="M1205" s="271"/>
      <c r="N1205" s="272"/>
      <c r="O1205" s="272"/>
      <c r="P1205" s="272"/>
      <c r="Q1205" s="272"/>
      <c r="R1205" s="272"/>
      <c r="S1205" s="272"/>
      <c r="T1205" s="273"/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15"/>
      <c r="AE1205" s="15"/>
      <c r="AT1205" s="274" t="s">
        <v>218</v>
      </c>
      <c r="AU1205" s="274" t="s">
        <v>82</v>
      </c>
      <c r="AV1205" s="15" t="s">
        <v>80</v>
      </c>
      <c r="AW1205" s="15" t="s">
        <v>35</v>
      </c>
      <c r="AX1205" s="15" t="s">
        <v>73</v>
      </c>
      <c r="AY1205" s="274" t="s">
        <v>198</v>
      </c>
    </row>
    <row r="1206" s="13" customFormat="1">
      <c r="A1206" s="13"/>
      <c r="B1206" s="232"/>
      <c r="C1206" s="233"/>
      <c r="D1206" s="234" t="s">
        <v>218</v>
      </c>
      <c r="E1206" s="235" t="s">
        <v>19</v>
      </c>
      <c r="F1206" s="236" t="s">
        <v>1021</v>
      </c>
      <c r="G1206" s="233"/>
      <c r="H1206" s="237">
        <v>69.5</v>
      </c>
      <c r="I1206" s="238"/>
      <c r="J1206" s="233"/>
      <c r="K1206" s="233"/>
      <c r="L1206" s="239"/>
      <c r="M1206" s="240"/>
      <c r="N1206" s="241"/>
      <c r="O1206" s="241"/>
      <c r="P1206" s="241"/>
      <c r="Q1206" s="241"/>
      <c r="R1206" s="241"/>
      <c r="S1206" s="241"/>
      <c r="T1206" s="242"/>
      <c r="U1206" s="13"/>
      <c r="V1206" s="13"/>
      <c r="W1206" s="13"/>
      <c r="X1206" s="13"/>
      <c r="Y1206" s="13"/>
      <c r="Z1206" s="13"/>
      <c r="AA1206" s="13"/>
      <c r="AB1206" s="13"/>
      <c r="AC1206" s="13"/>
      <c r="AD1206" s="13"/>
      <c r="AE1206" s="13"/>
      <c r="AT1206" s="243" t="s">
        <v>218</v>
      </c>
      <c r="AU1206" s="243" t="s">
        <v>82</v>
      </c>
      <c r="AV1206" s="13" t="s">
        <v>82</v>
      </c>
      <c r="AW1206" s="13" t="s">
        <v>35</v>
      </c>
      <c r="AX1206" s="13" t="s">
        <v>73</v>
      </c>
      <c r="AY1206" s="243" t="s">
        <v>198</v>
      </c>
    </row>
    <row r="1207" s="13" customFormat="1">
      <c r="A1207" s="13"/>
      <c r="B1207" s="232"/>
      <c r="C1207" s="233"/>
      <c r="D1207" s="234" t="s">
        <v>218</v>
      </c>
      <c r="E1207" s="235" t="s">
        <v>19</v>
      </c>
      <c r="F1207" s="236" t="s">
        <v>1022</v>
      </c>
      <c r="G1207" s="233"/>
      <c r="H1207" s="237">
        <v>67.469999999999999</v>
      </c>
      <c r="I1207" s="238"/>
      <c r="J1207" s="233"/>
      <c r="K1207" s="233"/>
      <c r="L1207" s="239"/>
      <c r="M1207" s="240"/>
      <c r="N1207" s="241"/>
      <c r="O1207" s="241"/>
      <c r="P1207" s="241"/>
      <c r="Q1207" s="241"/>
      <c r="R1207" s="241"/>
      <c r="S1207" s="241"/>
      <c r="T1207" s="242"/>
      <c r="U1207" s="13"/>
      <c r="V1207" s="13"/>
      <c r="W1207" s="13"/>
      <c r="X1207" s="13"/>
      <c r="Y1207" s="13"/>
      <c r="Z1207" s="13"/>
      <c r="AA1207" s="13"/>
      <c r="AB1207" s="13"/>
      <c r="AC1207" s="13"/>
      <c r="AD1207" s="13"/>
      <c r="AE1207" s="13"/>
      <c r="AT1207" s="243" t="s">
        <v>218</v>
      </c>
      <c r="AU1207" s="243" t="s">
        <v>82</v>
      </c>
      <c r="AV1207" s="13" t="s">
        <v>82</v>
      </c>
      <c r="AW1207" s="13" t="s">
        <v>35</v>
      </c>
      <c r="AX1207" s="13" t="s">
        <v>73</v>
      </c>
      <c r="AY1207" s="243" t="s">
        <v>198</v>
      </c>
    </row>
    <row r="1208" s="13" customFormat="1">
      <c r="A1208" s="13"/>
      <c r="B1208" s="232"/>
      <c r="C1208" s="233"/>
      <c r="D1208" s="234" t="s">
        <v>218</v>
      </c>
      <c r="E1208" s="235" t="s">
        <v>19</v>
      </c>
      <c r="F1208" s="236" t="s">
        <v>1023</v>
      </c>
      <c r="G1208" s="233"/>
      <c r="H1208" s="237">
        <v>19.350000000000001</v>
      </c>
      <c r="I1208" s="238"/>
      <c r="J1208" s="233"/>
      <c r="K1208" s="233"/>
      <c r="L1208" s="239"/>
      <c r="M1208" s="240"/>
      <c r="N1208" s="241"/>
      <c r="O1208" s="241"/>
      <c r="P1208" s="241"/>
      <c r="Q1208" s="241"/>
      <c r="R1208" s="241"/>
      <c r="S1208" s="241"/>
      <c r="T1208" s="242"/>
      <c r="U1208" s="13"/>
      <c r="V1208" s="13"/>
      <c r="W1208" s="13"/>
      <c r="X1208" s="13"/>
      <c r="Y1208" s="13"/>
      <c r="Z1208" s="13"/>
      <c r="AA1208" s="13"/>
      <c r="AB1208" s="13"/>
      <c r="AC1208" s="13"/>
      <c r="AD1208" s="13"/>
      <c r="AE1208" s="13"/>
      <c r="AT1208" s="243" t="s">
        <v>218</v>
      </c>
      <c r="AU1208" s="243" t="s">
        <v>82</v>
      </c>
      <c r="AV1208" s="13" t="s">
        <v>82</v>
      </c>
      <c r="AW1208" s="13" t="s">
        <v>35</v>
      </c>
      <c r="AX1208" s="13" t="s">
        <v>73</v>
      </c>
      <c r="AY1208" s="243" t="s">
        <v>198</v>
      </c>
    </row>
    <row r="1209" s="13" customFormat="1">
      <c r="A1209" s="13"/>
      <c r="B1209" s="232"/>
      <c r="C1209" s="233"/>
      <c r="D1209" s="234" t="s">
        <v>218</v>
      </c>
      <c r="E1209" s="235" t="s">
        <v>19</v>
      </c>
      <c r="F1209" s="236" t="s">
        <v>1024</v>
      </c>
      <c r="G1209" s="233"/>
      <c r="H1209" s="237">
        <v>68.75</v>
      </c>
      <c r="I1209" s="238"/>
      <c r="J1209" s="233"/>
      <c r="K1209" s="233"/>
      <c r="L1209" s="239"/>
      <c r="M1209" s="240"/>
      <c r="N1209" s="241"/>
      <c r="O1209" s="241"/>
      <c r="P1209" s="241"/>
      <c r="Q1209" s="241"/>
      <c r="R1209" s="241"/>
      <c r="S1209" s="241"/>
      <c r="T1209" s="242"/>
      <c r="U1209" s="13"/>
      <c r="V1209" s="13"/>
      <c r="W1209" s="13"/>
      <c r="X1209" s="13"/>
      <c r="Y1209" s="13"/>
      <c r="Z1209" s="13"/>
      <c r="AA1209" s="13"/>
      <c r="AB1209" s="13"/>
      <c r="AC1209" s="13"/>
      <c r="AD1209" s="13"/>
      <c r="AE1209" s="13"/>
      <c r="AT1209" s="243" t="s">
        <v>218</v>
      </c>
      <c r="AU1209" s="243" t="s">
        <v>82</v>
      </c>
      <c r="AV1209" s="13" t="s">
        <v>82</v>
      </c>
      <c r="AW1209" s="13" t="s">
        <v>35</v>
      </c>
      <c r="AX1209" s="13" t="s">
        <v>73</v>
      </c>
      <c r="AY1209" s="243" t="s">
        <v>198</v>
      </c>
    </row>
    <row r="1210" s="13" customFormat="1">
      <c r="A1210" s="13"/>
      <c r="B1210" s="232"/>
      <c r="C1210" s="233"/>
      <c r="D1210" s="234" t="s">
        <v>218</v>
      </c>
      <c r="E1210" s="235" t="s">
        <v>19</v>
      </c>
      <c r="F1210" s="236" t="s">
        <v>1025</v>
      </c>
      <c r="G1210" s="233"/>
      <c r="H1210" s="237">
        <v>20.210000000000001</v>
      </c>
      <c r="I1210" s="238"/>
      <c r="J1210" s="233"/>
      <c r="K1210" s="233"/>
      <c r="L1210" s="239"/>
      <c r="M1210" s="240"/>
      <c r="N1210" s="241"/>
      <c r="O1210" s="241"/>
      <c r="P1210" s="241"/>
      <c r="Q1210" s="241"/>
      <c r="R1210" s="241"/>
      <c r="S1210" s="241"/>
      <c r="T1210" s="242"/>
      <c r="U1210" s="13"/>
      <c r="V1210" s="13"/>
      <c r="W1210" s="13"/>
      <c r="X1210" s="13"/>
      <c r="Y1210" s="13"/>
      <c r="Z1210" s="13"/>
      <c r="AA1210" s="13"/>
      <c r="AB1210" s="13"/>
      <c r="AC1210" s="13"/>
      <c r="AD1210" s="13"/>
      <c r="AE1210" s="13"/>
      <c r="AT1210" s="243" t="s">
        <v>218</v>
      </c>
      <c r="AU1210" s="243" t="s">
        <v>82</v>
      </c>
      <c r="AV1210" s="13" t="s">
        <v>82</v>
      </c>
      <c r="AW1210" s="13" t="s">
        <v>35</v>
      </c>
      <c r="AX1210" s="13" t="s">
        <v>73</v>
      </c>
      <c r="AY1210" s="243" t="s">
        <v>198</v>
      </c>
    </row>
    <row r="1211" s="13" customFormat="1">
      <c r="A1211" s="13"/>
      <c r="B1211" s="232"/>
      <c r="C1211" s="233"/>
      <c r="D1211" s="234" t="s">
        <v>218</v>
      </c>
      <c r="E1211" s="235" t="s">
        <v>19</v>
      </c>
      <c r="F1211" s="236" t="s">
        <v>1026</v>
      </c>
      <c r="G1211" s="233"/>
      <c r="H1211" s="237">
        <v>69.5</v>
      </c>
      <c r="I1211" s="238"/>
      <c r="J1211" s="233"/>
      <c r="K1211" s="233"/>
      <c r="L1211" s="239"/>
      <c r="M1211" s="240"/>
      <c r="N1211" s="241"/>
      <c r="O1211" s="241"/>
      <c r="P1211" s="241"/>
      <c r="Q1211" s="241"/>
      <c r="R1211" s="241"/>
      <c r="S1211" s="241"/>
      <c r="T1211" s="242"/>
      <c r="U1211" s="13"/>
      <c r="V1211" s="13"/>
      <c r="W1211" s="13"/>
      <c r="X1211" s="13"/>
      <c r="Y1211" s="13"/>
      <c r="Z1211" s="13"/>
      <c r="AA1211" s="13"/>
      <c r="AB1211" s="13"/>
      <c r="AC1211" s="13"/>
      <c r="AD1211" s="13"/>
      <c r="AE1211" s="13"/>
      <c r="AT1211" s="243" t="s">
        <v>218</v>
      </c>
      <c r="AU1211" s="243" t="s">
        <v>82</v>
      </c>
      <c r="AV1211" s="13" t="s">
        <v>82</v>
      </c>
      <c r="AW1211" s="13" t="s">
        <v>35</v>
      </c>
      <c r="AX1211" s="13" t="s">
        <v>73</v>
      </c>
      <c r="AY1211" s="243" t="s">
        <v>198</v>
      </c>
    </row>
    <row r="1212" s="13" customFormat="1">
      <c r="A1212" s="13"/>
      <c r="B1212" s="232"/>
      <c r="C1212" s="233"/>
      <c r="D1212" s="234" t="s">
        <v>218</v>
      </c>
      <c r="E1212" s="235" t="s">
        <v>19</v>
      </c>
      <c r="F1212" s="236" t="s">
        <v>1027</v>
      </c>
      <c r="G1212" s="233"/>
      <c r="H1212" s="237">
        <v>67.469999999999999</v>
      </c>
      <c r="I1212" s="238"/>
      <c r="J1212" s="233"/>
      <c r="K1212" s="233"/>
      <c r="L1212" s="239"/>
      <c r="M1212" s="240"/>
      <c r="N1212" s="241"/>
      <c r="O1212" s="241"/>
      <c r="P1212" s="241"/>
      <c r="Q1212" s="241"/>
      <c r="R1212" s="241"/>
      <c r="S1212" s="241"/>
      <c r="T1212" s="242"/>
      <c r="U1212" s="13"/>
      <c r="V1212" s="13"/>
      <c r="W1212" s="13"/>
      <c r="X1212" s="13"/>
      <c r="Y1212" s="13"/>
      <c r="Z1212" s="13"/>
      <c r="AA1212" s="13"/>
      <c r="AB1212" s="13"/>
      <c r="AC1212" s="13"/>
      <c r="AD1212" s="13"/>
      <c r="AE1212" s="13"/>
      <c r="AT1212" s="243" t="s">
        <v>218</v>
      </c>
      <c r="AU1212" s="243" t="s">
        <v>82</v>
      </c>
      <c r="AV1212" s="13" t="s">
        <v>82</v>
      </c>
      <c r="AW1212" s="13" t="s">
        <v>35</v>
      </c>
      <c r="AX1212" s="13" t="s">
        <v>73</v>
      </c>
      <c r="AY1212" s="243" t="s">
        <v>198</v>
      </c>
    </row>
    <row r="1213" s="13" customFormat="1">
      <c r="A1213" s="13"/>
      <c r="B1213" s="232"/>
      <c r="C1213" s="233"/>
      <c r="D1213" s="234" t="s">
        <v>218</v>
      </c>
      <c r="E1213" s="235" t="s">
        <v>19</v>
      </c>
      <c r="F1213" s="236" t="s">
        <v>1028</v>
      </c>
      <c r="G1213" s="233"/>
      <c r="H1213" s="237">
        <v>19.350000000000001</v>
      </c>
      <c r="I1213" s="238"/>
      <c r="J1213" s="233"/>
      <c r="K1213" s="233"/>
      <c r="L1213" s="239"/>
      <c r="M1213" s="240"/>
      <c r="N1213" s="241"/>
      <c r="O1213" s="241"/>
      <c r="P1213" s="241"/>
      <c r="Q1213" s="241"/>
      <c r="R1213" s="241"/>
      <c r="S1213" s="241"/>
      <c r="T1213" s="242"/>
      <c r="U1213" s="13"/>
      <c r="V1213" s="13"/>
      <c r="W1213" s="13"/>
      <c r="X1213" s="13"/>
      <c r="Y1213" s="13"/>
      <c r="Z1213" s="13"/>
      <c r="AA1213" s="13"/>
      <c r="AB1213" s="13"/>
      <c r="AC1213" s="13"/>
      <c r="AD1213" s="13"/>
      <c r="AE1213" s="13"/>
      <c r="AT1213" s="243" t="s">
        <v>218</v>
      </c>
      <c r="AU1213" s="243" t="s">
        <v>82</v>
      </c>
      <c r="AV1213" s="13" t="s">
        <v>82</v>
      </c>
      <c r="AW1213" s="13" t="s">
        <v>35</v>
      </c>
      <c r="AX1213" s="13" t="s">
        <v>73</v>
      </c>
      <c r="AY1213" s="243" t="s">
        <v>198</v>
      </c>
    </row>
    <row r="1214" s="13" customFormat="1">
      <c r="A1214" s="13"/>
      <c r="B1214" s="232"/>
      <c r="C1214" s="233"/>
      <c r="D1214" s="234" t="s">
        <v>218</v>
      </c>
      <c r="E1214" s="235" t="s">
        <v>19</v>
      </c>
      <c r="F1214" s="236" t="s">
        <v>1029</v>
      </c>
      <c r="G1214" s="233"/>
      <c r="H1214" s="237">
        <v>68.75</v>
      </c>
      <c r="I1214" s="238"/>
      <c r="J1214" s="233"/>
      <c r="K1214" s="233"/>
      <c r="L1214" s="239"/>
      <c r="M1214" s="240"/>
      <c r="N1214" s="241"/>
      <c r="O1214" s="241"/>
      <c r="P1214" s="241"/>
      <c r="Q1214" s="241"/>
      <c r="R1214" s="241"/>
      <c r="S1214" s="241"/>
      <c r="T1214" s="242"/>
      <c r="U1214" s="13"/>
      <c r="V1214" s="13"/>
      <c r="W1214" s="13"/>
      <c r="X1214" s="13"/>
      <c r="Y1214" s="13"/>
      <c r="Z1214" s="13"/>
      <c r="AA1214" s="13"/>
      <c r="AB1214" s="13"/>
      <c r="AC1214" s="13"/>
      <c r="AD1214" s="13"/>
      <c r="AE1214" s="13"/>
      <c r="AT1214" s="243" t="s">
        <v>218</v>
      </c>
      <c r="AU1214" s="243" t="s">
        <v>82</v>
      </c>
      <c r="AV1214" s="13" t="s">
        <v>82</v>
      </c>
      <c r="AW1214" s="13" t="s">
        <v>35</v>
      </c>
      <c r="AX1214" s="13" t="s">
        <v>73</v>
      </c>
      <c r="AY1214" s="243" t="s">
        <v>198</v>
      </c>
    </row>
    <row r="1215" s="13" customFormat="1">
      <c r="A1215" s="13"/>
      <c r="B1215" s="232"/>
      <c r="C1215" s="233"/>
      <c r="D1215" s="234" t="s">
        <v>218</v>
      </c>
      <c r="E1215" s="235" t="s">
        <v>19</v>
      </c>
      <c r="F1215" s="236" t="s">
        <v>1030</v>
      </c>
      <c r="G1215" s="233"/>
      <c r="H1215" s="237">
        <v>20.210000000000001</v>
      </c>
      <c r="I1215" s="238"/>
      <c r="J1215" s="233"/>
      <c r="K1215" s="233"/>
      <c r="L1215" s="239"/>
      <c r="M1215" s="240"/>
      <c r="N1215" s="241"/>
      <c r="O1215" s="241"/>
      <c r="P1215" s="241"/>
      <c r="Q1215" s="241"/>
      <c r="R1215" s="241"/>
      <c r="S1215" s="241"/>
      <c r="T1215" s="242"/>
      <c r="U1215" s="13"/>
      <c r="V1215" s="13"/>
      <c r="W1215" s="13"/>
      <c r="X1215" s="13"/>
      <c r="Y1215" s="13"/>
      <c r="Z1215" s="13"/>
      <c r="AA1215" s="13"/>
      <c r="AB1215" s="13"/>
      <c r="AC1215" s="13"/>
      <c r="AD1215" s="13"/>
      <c r="AE1215" s="13"/>
      <c r="AT1215" s="243" t="s">
        <v>218</v>
      </c>
      <c r="AU1215" s="243" t="s">
        <v>82</v>
      </c>
      <c r="AV1215" s="13" t="s">
        <v>82</v>
      </c>
      <c r="AW1215" s="13" t="s">
        <v>35</v>
      </c>
      <c r="AX1215" s="13" t="s">
        <v>73</v>
      </c>
      <c r="AY1215" s="243" t="s">
        <v>198</v>
      </c>
    </row>
    <row r="1216" s="14" customFormat="1">
      <c r="A1216" s="14"/>
      <c r="B1216" s="244"/>
      <c r="C1216" s="245"/>
      <c r="D1216" s="234" t="s">
        <v>218</v>
      </c>
      <c r="E1216" s="246" t="s">
        <v>19</v>
      </c>
      <c r="F1216" s="247" t="s">
        <v>233</v>
      </c>
      <c r="G1216" s="245"/>
      <c r="H1216" s="248">
        <v>490.56</v>
      </c>
      <c r="I1216" s="249"/>
      <c r="J1216" s="245"/>
      <c r="K1216" s="245"/>
      <c r="L1216" s="250"/>
      <c r="M1216" s="251"/>
      <c r="N1216" s="252"/>
      <c r="O1216" s="252"/>
      <c r="P1216" s="252"/>
      <c r="Q1216" s="252"/>
      <c r="R1216" s="252"/>
      <c r="S1216" s="252"/>
      <c r="T1216" s="253"/>
      <c r="U1216" s="14"/>
      <c r="V1216" s="14"/>
      <c r="W1216" s="14"/>
      <c r="X1216" s="14"/>
      <c r="Y1216" s="14"/>
      <c r="Z1216" s="14"/>
      <c r="AA1216" s="14"/>
      <c r="AB1216" s="14"/>
      <c r="AC1216" s="14"/>
      <c r="AD1216" s="14"/>
      <c r="AE1216" s="14"/>
      <c r="AT1216" s="254" t="s">
        <v>218</v>
      </c>
      <c r="AU1216" s="254" t="s">
        <v>82</v>
      </c>
      <c r="AV1216" s="14" t="s">
        <v>205</v>
      </c>
      <c r="AW1216" s="14" t="s">
        <v>35</v>
      </c>
      <c r="AX1216" s="14" t="s">
        <v>80</v>
      </c>
      <c r="AY1216" s="254" t="s">
        <v>198</v>
      </c>
    </row>
    <row r="1217" s="2" customFormat="1" ht="24.15" customHeight="1">
      <c r="A1217" s="40"/>
      <c r="B1217" s="41"/>
      <c r="C1217" s="214" t="s">
        <v>1659</v>
      </c>
      <c r="D1217" s="214" t="s">
        <v>200</v>
      </c>
      <c r="E1217" s="215" t="s">
        <v>1660</v>
      </c>
      <c r="F1217" s="216" t="s">
        <v>1661</v>
      </c>
      <c r="G1217" s="217" t="s">
        <v>203</v>
      </c>
      <c r="H1217" s="218">
        <v>490.56</v>
      </c>
      <c r="I1217" s="219"/>
      <c r="J1217" s="220">
        <f>ROUND(I1217*H1217,2)</f>
        <v>0</v>
      </c>
      <c r="K1217" s="216" t="s">
        <v>204</v>
      </c>
      <c r="L1217" s="46"/>
      <c r="M1217" s="221" t="s">
        <v>19</v>
      </c>
      <c r="N1217" s="222" t="s">
        <v>44</v>
      </c>
      <c r="O1217" s="86"/>
      <c r="P1217" s="223">
        <f>O1217*H1217</f>
        <v>0</v>
      </c>
      <c r="Q1217" s="223">
        <v>0.00020000000000000001</v>
      </c>
      <c r="R1217" s="223">
        <f>Q1217*H1217</f>
        <v>0.098112000000000005</v>
      </c>
      <c r="S1217" s="223">
        <v>0</v>
      </c>
      <c r="T1217" s="224">
        <f>S1217*H1217</f>
        <v>0</v>
      </c>
      <c r="U1217" s="40"/>
      <c r="V1217" s="40"/>
      <c r="W1217" s="40"/>
      <c r="X1217" s="40"/>
      <c r="Y1217" s="40"/>
      <c r="Z1217" s="40"/>
      <c r="AA1217" s="40"/>
      <c r="AB1217" s="40"/>
      <c r="AC1217" s="40"/>
      <c r="AD1217" s="40"/>
      <c r="AE1217" s="40"/>
      <c r="AR1217" s="225" t="s">
        <v>302</v>
      </c>
      <c r="AT1217" s="225" t="s">
        <v>200</v>
      </c>
      <c r="AU1217" s="225" t="s">
        <v>82</v>
      </c>
      <c r="AY1217" s="19" t="s">
        <v>198</v>
      </c>
      <c r="BE1217" s="226">
        <f>IF(N1217="základní",J1217,0)</f>
        <v>0</v>
      </c>
      <c r="BF1217" s="226">
        <f>IF(N1217="snížená",J1217,0)</f>
        <v>0</v>
      </c>
      <c r="BG1217" s="226">
        <f>IF(N1217="zákl. přenesená",J1217,0)</f>
        <v>0</v>
      </c>
      <c r="BH1217" s="226">
        <f>IF(N1217="sníž. přenesená",J1217,0)</f>
        <v>0</v>
      </c>
      <c r="BI1217" s="226">
        <f>IF(N1217="nulová",J1217,0)</f>
        <v>0</v>
      </c>
      <c r="BJ1217" s="19" t="s">
        <v>80</v>
      </c>
      <c r="BK1217" s="226">
        <f>ROUND(I1217*H1217,2)</f>
        <v>0</v>
      </c>
      <c r="BL1217" s="19" t="s">
        <v>302</v>
      </c>
      <c r="BM1217" s="225" t="s">
        <v>1662</v>
      </c>
    </row>
    <row r="1218" s="2" customFormat="1">
      <c r="A1218" s="40"/>
      <c r="B1218" s="41"/>
      <c r="C1218" s="42"/>
      <c r="D1218" s="227" t="s">
        <v>207</v>
      </c>
      <c r="E1218" s="42"/>
      <c r="F1218" s="228" t="s">
        <v>1663</v>
      </c>
      <c r="G1218" s="42"/>
      <c r="H1218" s="42"/>
      <c r="I1218" s="229"/>
      <c r="J1218" s="42"/>
      <c r="K1218" s="42"/>
      <c r="L1218" s="46"/>
      <c r="M1218" s="230"/>
      <c r="N1218" s="231"/>
      <c r="O1218" s="86"/>
      <c r="P1218" s="86"/>
      <c r="Q1218" s="86"/>
      <c r="R1218" s="86"/>
      <c r="S1218" s="86"/>
      <c r="T1218" s="87"/>
      <c r="U1218" s="40"/>
      <c r="V1218" s="40"/>
      <c r="W1218" s="40"/>
      <c r="X1218" s="40"/>
      <c r="Y1218" s="40"/>
      <c r="Z1218" s="40"/>
      <c r="AA1218" s="40"/>
      <c r="AB1218" s="40"/>
      <c r="AC1218" s="40"/>
      <c r="AD1218" s="40"/>
      <c r="AE1218" s="40"/>
      <c r="AT1218" s="19" t="s">
        <v>207</v>
      </c>
      <c r="AU1218" s="19" t="s">
        <v>82</v>
      </c>
    </row>
    <row r="1219" s="15" customFormat="1">
      <c r="A1219" s="15"/>
      <c r="B1219" s="265"/>
      <c r="C1219" s="266"/>
      <c r="D1219" s="234" t="s">
        <v>218</v>
      </c>
      <c r="E1219" s="267" t="s">
        <v>19</v>
      </c>
      <c r="F1219" s="268" t="s">
        <v>1653</v>
      </c>
      <c r="G1219" s="266"/>
      <c r="H1219" s="267" t="s">
        <v>19</v>
      </c>
      <c r="I1219" s="269"/>
      <c r="J1219" s="266"/>
      <c r="K1219" s="266"/>
      <c r="L1219" s="270"/>
      <c r="M1219" s="271"/>
      <c r="N1219" s="272"/>
      <c r="O1219" s="272"/>
      <c r="P1219" s="272"/>
      <c r="Q1219" s="272"/>
      <c r="R1219" s="272"/>
      <c r="S1219" s="272"/>
      <c r="T1219" s="273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T1219" s="274" t="s">
        <v>218</v>
      </c>
      <c r="AU1219" s="274" t="s">
        <v>82</v>
      </c>
      <c r="AV1219" s="15" t="s">
        <v>80</v>
      </c>
      <c r="AW1219" s="15" t="s">
        <v>35</v>
      </c>
      <c r="AX1219" s="15" t="s">
        <v>73</v>
      </c>
      <c r="AY1219" s="274" t="s">
        <v>198</v>
      </c>
    </row>
    <row r="1220" s="13" customFormat="1">
      <c r="A1220" s="13"/>
      <c r="B1220" s="232"/>
      <c r="C1220" s="233"/>
      <c r="D1220" s="234" t="s">
        <v>218</v>
      </c>
      <c r="E1220" s="235" t="s">
        <v>19</v>
      </c>
      <c r="F1220" s="236" t="s">
        <v>1021</v>
      </c>
      <c r="G1220" s="233"/>
      <c r="H1220" s="237">
        <v>69.5</v>
      </c>
      <c r="I1220" s="238"/>
      <c r="J1220" s="233"/>
      <c r="K1220" s="233"/>
      <c r="L1220" s="239"/>
      <c r="M1220" s="240"/>
      <c r="N1220" s="241"/>
      <c r="O1220" s="241"/>
      <c r="P1220" s="241"/>
      <c r="Q1220" s="241"/>
      <c r="R1220" s="241"/>
      <c r="S1220" s="241"/>
      <c r="T1220" s="242"/>
      <c r="U1220" s="13"/>
      <c r="V1220" s="13"/>
      <c r="W1220" s="13"/>
      <c r="X1220" s="13"/>
      <c r="Y1220" s="13"/>
      <c r="Z1220" s="13"/>
      <c r="AA1220" s="13"/>
      <c r="AB1220" s="13"/>
      <c r="AC1220" s="13"/>
      <c r="AD1220" s="13"/>
      <c r="AE1220" s="13"/>
      <c r="AT1220" s="243" t="s">
        <v>218</v>
      </c>
      <c r="AU1220" s="243" t="s">
        <v>82</v>
      </c>
      <c r="AV1220" s="13" t="s">
        <v>82</v>
      </c>
      <c r="AW1220" s="13" t="s">
        <v>35</v>
      </c>
      <c r="AX1220" s="13" t="s">
        <v>73</v>
      </c>
      <c r="AY1220" s="243" t="s">
        <v>198</v>
      </c>
    </row>
    <row r="1221" s="13" customFormat="1">
      <c r="A1221" s="13"/>
      <c r="B1221" s="232"/>
      <c r="C1221" s="233"/>
      <c r="D1221" s="234" t="s">
        <v>218</v>
      </c>
      <c r="E1221" s="235" t="s">
        <v>19</v>
      </c>
      <c r="F1221" s="236" t="s">
        <v>1022</v>
      </c>
      <c r="G1221" s="233"/>
      <c r="H1221" s="237">
        <v>67.469999999999999</v>
      </c>
      <c r="I1221" s="238"/>
      <c r="J1221" s="233"/>
      <c r="K1221" s="233"/>
      <c r="L1221" s="239"/>
      <c r="M1221" s="240"/>
      <c r="N1221" s="241"/>
      <c r="O1221" s="241"/>
      <c r="P1221" s="241"/>
      <c r="Q1221" s="241"/>
      <c r="R1221" s="241"/>
      <c r="S1221" s="241"/>
      <c r="T1221" s="242"/>
      <c r="U1221" s="13"/>
      <c r="V1221" s="13"/>
      <c r="W1221" s="13"/>
      <c r="X1221" s="13"/>
      <c r="Y1221" s="13"/>
      <c r="Z1221" s="13"/>
      <c r="AA1221" s="13"/>
      <c r="AB1221" s="13"/>
      <c r="AC1221" s="13"/>
      <c r="AD1221" s="13"/>
      <c r="AE1221" s="13"/>
      <c r="AT1221" s="243" t="s">
        <v>218</v>
      </c>
      <c r="AU1221" s="243" t="s">
        <v>82</v>
      </c>
      <c r="AV1221" s="13" t="s">
        <v>82</v>
      </c>
      <c r="AW1221" s="13" t="s">
        <v>35</v>
      </c>
      <c r="AX1221" s="13" t="s">
        <v>73</v>
      </c>
      <c r="AY1221" s="243" t="s">
        <v>198</v>
      </c>
    </row>
    <row r="1222" s="13" customFormat="1">
      <c r="A1222" s="13"/>
      <c r="B1222" s="232"/>
      <c r="C1222" s="233"/>
      <c r="D1222" s="234" t="s">
        <v>218</v>
      </c>
      <c r="E1222" s="235" t="s">
        <v>19</v>
      </c>
      <c r="F1222" s="236" t="s">
        <v>1023</v>
      </c>
      <c r="G1222" s="233"/>
      <c r="H1222" s="237">
        <v>19.350000000000001</v>
      </c>
      <c r="I1222" s="238"/>
      <c r="J1222" s="233"/>
      <c r="K1222" s="233"/>
      <c r="L1222" s="239"/>
      <c r="M1222" s="240"/>
      <c r="N1222" s="241"/>
      <c r="O1222" s="241"/>
      <c r="P1222" s="241"/>
      <c r="Q1222" s="241"/>
      <c r="R1222" s="241"/>
      <c r="S1222" s="241"/>
      <c r="T1222" s="242"/>
      <c r="U1222" s="13"/>
      <c r="V1222" s="13"/>
      <c r="W1222" s="13"/>
      <c r="X1222" s="13"/>
      <c r="Y1222" s="13"/>
      <c r="Z1222" s="13"/>
      <c r="AA1222" s="13"/>
      <c r="AB1222" s="13"/>
      <c r="AC1222" s="13"/>
      <c r="AD1222" s="13"/>
      <c r="AE1222" s="13"/>
      <c r="AT1222" s="243" t="s">
        <v>218</v>
      </c>
      <c r="AU1222" s="243" t="s">
        <v>82</v>
      </c>
      <c r="AV1222" s="13" t="s">
        <v>82</v>
      </c>
      <c r="AW1222" s="13" t="s">
        <v>35</v>
      </c>
      <c r="AX1222" s="13" t="s">
        <v>73</v>
      </c>
      <c r="AY1222" s="243" t="s">
        <v>198</v>
      </c>
    </row>
    <row r="1223" s="13" customFormat="1">
      <c r="A1223" s="13"/>
      <c r="B1223" s="232"/>
      <c r="C1223" s="233"/>
      <c r="D1223" s="234" t="s">
        <v>218</v>
      </c>
      <c r="E1223" s="235" t="s">
        <v>19</v>
      </c>
      <c r="F1223" s="236" t="s">
        <v>1024</v>
      </c>
      <c r="G1223" s="233"/>
      <c r="H1223" s="237">
        <v>68.75</v>
      </c>
      <c r="I1223" s="238"/>
      <c r="J1223" s="233"/>
      <c r="K1223" s="233"/>
      <c r="L1223" s="239"/>
      <c r="M1223" s="240"/>
      <c r="N1223" s="241"/>
      <c r="O1223" s="241"/>
      <c r="P1223" s="241"/>
      <c r="Q1223" s="241"/>
      <c r="R1223" s="241"/>
      <c r="S1223" s="241"/>
      <c r="T1223" s="242"/>
      <c r="U1223" s="13"/>
      <c r="V1223" s="13"/>
      <c r="W1223" s="13"/>
      <c r="X1223" s="13"/>
      <c r="Y1223" s="13"/>
      <c r="Z1223" s="13"/>
      <c r="AA1223" s="13"/>
      <c r="AB1223" s="13"/>
      <c r="AC1223" s="13"/>
      <c r="AD1223" s="13"/>
      <c r="AE1223" s="13"/>
      <c r="AT1223" s="243" t="s">
        <v>218</v>
      </c>
      <c r="AU1223" s="243" t="s">
        <v>82</v>
      </c>
      <c r="AV1223" s="13" t="s">
        <v>82</v>
      </c>
      <c r="AW1223" s="13" t="s">
        <v>35</v>
      </c>
      <c r="AX1223" s="13" t="s">
        <v>73</v>
      </c>
      <c r="AY1223" s="243" t="s">
        <v>198</v>
      </c>
    </row>
    <row r="1224" s="13" customFormat="1">
      <c r="A1224" s="13"/>
      <c r="B1224" s="232"/>
      <c r="C1224" s="233"/>
      <c r="D1224" s="234" t="s">
        <v>218</v>
      </c>
      <c r="E1224" s="235" t="s">
        <v>19</v>
      </c>
      <c r="F1224" s="236" t="s">
        <v>1025</v>
      </c>
      <c r="G1224" s="233"/>
      <c r="H1224" s="237">
        <v>20.210000000000001</v>
      </c>
      <c r="I1224" s="238"/>
      <c r="J1224" s="233"/>
      <c r="K1224" s="233"/>
      <c r="L1224" s="239"/>
      <c r="M1224" s="240"/>
      <c r="N1224" s="241"/>
      <c r="O1224" s="241"/>
      <c r="P1224" s="241"/>
      <c r="Q1224" s="241"/>
      <c r="R1224" s="241"/>
      <c r="S1224" s="241"/>
      <c r="T1224" s="242"/>
      <c r="U1224" s="13"/>
      <c r="V1224" s="13"/>
      <c r="W1224" s="13"/>
      <c r="X1224" s="13"/>
      <c r="Y1224" s="13"/>
      <c r="Z1224" s="13"/>
      <c r="AA1224" s="13"/>
      <c r="AB1224" s="13"/>
      <c r="AC1224" s="13"/>
      <c r="AD1224" s="13"/>
      <c r="AE1224" s="13"/>
      <c r="AT1224" s="243" t="s">
        <v>218</v>
      </c>
      <c r="AU1224" s="243" t="s">
        <v>82</v>
      </c>
      <c r="AV1224" s="13" t="s">
        <v>82</v>
      </c>
      <c r="AW1224" s="13" t="s">
        <v>35</v>
      </c>
      <c r="AX1224" s="13" t="s">
        <v>73</v>
      </c>
      <c r="AY1224" s="243" t="s">
        <v>198</v>
      </c>
    </row>
    <row r="1225" s="13" customFormat="1">
      <c r="A1225" s="13"/>
      <c r="B1225" s="232"/>
      <c r="C1225" s="233"/>
      <c r="D1225" s="234" t="s">
        <v>218</v>
      </c>
      <c r="E1225" s="235" t="s">
        <v>19</v>
      </c>
      <c r="F1225" s="236" t="s">
        <v>1026</v>
      </c>
      <c r="G1225" s="233"/>
      <c r="H1225" s="237">
        <v>69.5</v>
      </c>
      <c r="I1225" s="238"/>
      <c r="J1225" s="233"/>
      <c r="K1225" s="233"/>
      <c r="L1225" s="239"/>
      <c r="M1225" s="240"/>
      <c r="N1225" s="241"/>
      <c r="O1225" s="241"/>
      <c r="P1225" s="241"/>
      <c r="Q1225" s="241"/>
      <c r="R1225" s="241"/>
      <c r="S1225" s="241"/>
      <c r="T1225" s="242"/>
      <c r="U1225" s="13"/>
      <c r="V1225" s="13"/>
      <c r="W1225" s="13"/>
      <c r="X1225" s="13"/>
      <c r="Y1225" s="13"/>
      <c r="Z1225" s="13"/>
      <c r="AA1225" s="13"/>
      <c r="AB1225" s="13"/>
      <c r="AC1225" s="13"/>
      <c r="AD1225" s="13"/>
      <c r="AE1225" s="13"/>
      <c r="AT1225" s="243" t="s">
        <v>218</v>
      </c>
      <c r="AU1225" s="243" t="s">
        <v>82</v>
      </c>
      <c r="AV1225" s="13" t="s">
        <v>82</v>
      </c>
      <c r="AW1225" s="13" t="s">
        <v>35</v>
      </c>
      <c r="AX1225" s="13" t="s">
        <v>73</v>
      </c>
      <c r="AY1225" s="243" t="s">
        <v>198</v>
      </c>
    </row>
    <row r="1226" s="13" customFormat="1">
      <c r="A1226" s="13"/>
      <c r="B1226" s="232"/>
      <c r="C1226" s="233"/>
      <c r="D1226" s="234" t="s">
        <v>218</v>
      </c>
      <c r="E1226" s="235" t="s">
        <v>19</v>
      </c>
      <c r="F1226" s="236" t="s">
        <v>1027</v>
      </c>
      <c r="G1226" s="233"/>
      <c r="H1226" s="237">
        <v>67.469999999999999</v>
      </c>
      <c r="I1226" s="238"/>
      <c r="J1226" s="233"/>
      <c r="K1226" s="233"/>
      <c r="L1226" s="239"/>
      <c r="M1226" s="240"/>
      <c r="N1226" s="241"/>
      <c r="O1226" s="241"/>
      <c r="P1226" s="241"/>
      <c r="Q1226" s="241"/>
      <c r="R1226" s="241"/>
      <c r="S1226" s="241"/>
      <c r="T1226" s="242"/>
      <c r="U1226" s="13"/>
      <c r="V1226" s="13"/>
      <c r="W1226" s="13"/>
      <c r="X1226" s="13"/>
      <c r="Y1226" s="13"/>
      <c r="Z1226" s="13"/>
      <c r="AA1226" s="13"/>
      <c r="AB1226" s="13"/>
      <c r="AC1226" s="13"/>
      <c r="AD1226" s="13"/>
      <c r="AE1226" s="13"/>
      <c r="AT1226" s="243" t="s">
        <v>218</v>
      </c>
      <c r="AU1226" s="243" t="s">
        <v>82</v>
      </c>
      <c r="AV1226" s="13" t="s">
        <v>82</v>
      </c>
      <c r="AW1226" s="13" t="s">
        <v>35</v>
      </c>
      <c r="AX1226" s="13" t="s">
        <v>73</v>
      </c>
      <c r="AY1226" s="243" t="s">
        <v>198</v>
      </c>
    </row>
    <row r="1227" s="13" customFormat="1">
      <c r="A1227" s="13"/>
      <c r="B1227" s="232"/>
      <c r="C1227" s="233"/>
      <c r="D1227" s="234" t="s">
        <v>218</v>
      </c>
      <c r="E1227" s="235" t="s">
        <v>19</v>
      </c>
      <c r="F1227" s="236" t="s">
        <v>1028</v>
      </c>
      <c r="G1227" s="233"/>
      <c r="H1227" s="237">
        <v>19.350000000000001</v>
      </c>
      <c r="I1227" s="238"/>
      <c r="J1227" s="233"/>
      <c r="K1227" s="233"/>
      <c r="L1227" s="239"/>
      <c r="M1227" s="240"/>
      <c r="N1227" s="241"/>
      <c r="O1227" s="241"/>
      <c r="P1227" s="241"/>
      <c r="Q1227" s="241"/>
      <c r="R1227" s="241"/>
      <c r="S1227" s="241"/>
      <c r="T1227" s="242"/>
      <c r="U1227" s="13"/>
      <c r="V1227" s="13"/>
      <c r="W1227" s="13"/>
      <c r="X1227" s="13"/>
      <c r="Y1227" s="13"/>
      <c r="Z1227" s="13"/>
      <c r="AA1227" s="13"/>
      <c r="AB1227" s="13"/>
      <c r="AC1227" s="13"/>
      <c r="AD1227" s="13"/>
      <c r="AE1227" s="13"/>
      <c r="AT1227" s="243" t="s">
        <v>218</v>
      </c>
      <c r="AU1227" s="243" t="s">
        <v>82</v>
      </c>
      <c r="AV1227" s="13" t="s">
        <v>82</v>
      </c>
      <c r="AW1227" s="13" t="s">
        <v>35</v>
      </c>
      <c r="AX1227" s="13" t="s">
        <v>73</v>
      </c>
      <c r="AY1227" s="243" t="s">
        <v>198</v>
      </c>
    </row>
    <row r="1228" s="13" customFormat="1">
      <c r="A1228" s="13"/>
      <c r="B1228" s="232"/>
      <c r="C1228" s="233"/>
      <c r="D1228" s="234" t="s">
        <v>218</v>
      </c>
      <c r="E1228" s="235" t="s">
        <v>19</v>
      </c>
      <c r="F1228" s="236" t="s">
        <v>1029</v>
      </c>
      <c r="G1228" s="233"/>
      <c r="H1228" s="237">
        <v>68.75</v>
      </c>
      <c r="I1228" s="238"/>
      <c r="J1228" s="233"/>
      <c r="K1228" s="233"/>
      <c r="L1228" s="239"/>
      <c r="M1228" s="240"/>
      <c r="N1228" s="241"/>
      <c r="O1228" s="241"/>
      <c r="P1228" s="241"/>
      <c r="Q1228" s="241"/>
      <c r="R1228" s="241"/>
      <c r="S1228" s="241"/>
      <c r="T1228" s="242"/>
      <c r="U1228" s="13"/>
      <c r="V1228" s="13"/>
      <c r="W1228" s="13"/>
      <c r="X1228" s="13"/>
      <c r="Y1228" s="13"/>
      <c r="Z1228" s="13"/>
      <c r="AA1228" s="13"/>
      <c r="AB1228" s="13"/>
      <c r="AC1228" s="13"/>
      <c r="AD1228" s="13"/>
      <c r="AE1228" s="13"/>
      <c r="AT1228" s="243" t="s">
        <v>218</v>
      </c>
      <c r="AU1228" s="243" t="s">
        <v>82</v>
      </c>
      <c r="AV1228" s="13" t="s">
        <v>82</v>
      </c>
      <c r="AW1228" s="13" t="s">
        <v>35</v>
      </c>
      <c r="AX1228" s="13" t="s">
        <v>73</v>
      </c>
      <c r="AY1228" s="243" t="s">
        <v>198</v>
      </c>
    </row>
    <row r="1229" s="13" customFormat="1">
      <c r="A1229" s="13"/>
      <c r="B1229" s="232"/>
      <c r="C1229" s="233"/>
      <c r="D1229" s="234" t="s">
        <v>218</v>
      </c>
      <c r="E1229" s="235" t="s">
        <v>19</v>
      </c>
      <c r="F1229" s="236" t="s">
        <v>1030</v>
      </c>
      <c r="G1229" s="233"/>
      <c r="H1229" s="237">
        <v>20.210000000000001</v>
      </c>
      <c r="I1229" s="238"/>
      <c r="J1229" s="233"/>
      <c r="K1229" s="233"/>
      <c r="L1229" s="239"/>
      <c r="M1229" s="240"/>
      <c r="N1229" s="241"/>
      <c r="O1229" s="241"/>
      <c r="P1229" s="241"/>
      <c r="Q1229" s="241"/>
      <c r="R1229" s="241"/>
      <c r="S1229" s="241"/>
      <c r="T1229" s="242"/>
      <c r="U1229" s="13"/>
      <c r="V1229" s="13"/>
      <c r="W1229" s="13"/>
      <c r="X1229" s="13"/>
      <c r="Y1229" s="13"/>
      <c r="Z1229" s="13"/>
      <c r="AA1229" s="13"/>
      <c r="AB1229" s="13"/>
      <c r="AC1229" s="13"/>
      <c r="AD1229" s="13"/>
      <c r="AE1229" s="13"/>
      <c r="AT1229" s="243" t="s">
        <v>218</v>
      </c>
      <c r="AU1229" s="243" t="s">
        <v>82</v>
      </c>
      <c r="AV1229" s="13" t="s">
        <v>82</v>
      </c>
      <c r="AW1229" s="13" t="s">
        <v>35</v>
      </c>
      <c r="AX1229" s="13" t="s">
        <v>73</v>
      </c>
      <c r="AY1229" s="243" t="s">
        <v>198</v>
      </c>
    </row>
    <row r="1230" s="14" customFormat="1">
      <c r="A1230" s="14"/>
      <c r="B1230" s="244"/>
      <c r="C1230" s="245"/>
      <c r="D1230" s="234" t="s">
        <v>218</v>
      </c>
      <c r="E1230" s="246" t="s">
        <v>19</v>
      </c>
      <c r="F1230" s="247" t="s">
        <v>233</v>
      </c>
      <c r="G1230" s="245"/>
      <c r="H1230" s="248">
        <v>490.56</v>
      </c>
      <c r="I1230" s="249"/>
      <c r="J1230" s="245"/>
      <c r="K1230" s="245"/>
      <c r="L1230" s="250"/>
      <c r="M1230" s="251"/>
      <c r="N1230" s="252"/>
      <c r="O1230" s="252"/>
      <c r="P1230" s="252"/>
      <c r="Q1230" s="252"/>
      <c r="R1230" s="252"/>
      <c r="S1230" s="252"/>
      <c r="T1230" s="253"/>
      <c r="U1230" s="14"/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4"/>
      <c r="AT1230" s="254" t="s">
        <v>218</v>
      </c>
      <c r="AU1230" s="254" t="s">
        <v>82</v>
      </c>
      <c r="AV1230" s="14" t="s">
        <v>205</v>
      </c>
      <c r="AW1230" s="14" t="s">
        <v>35</v>
      </c>
      <c r="AX1230" s="14" t="s">
        <v>80</v>
      </c>
      <c r="AY1230" s="254" t="s">
        <v>198</v>
      </c>
    </row>
    <row r="1231" s="2" customFormat="1" ht="33" customHeight="1">
      <c r="A1231" s="40"/>
      <c r="B1231" s="41"/>
      <c r="C1231" s="214" t="s">
        <v>1664</v>
      </c>
      <c r="D1231" s="214" t="s">
        <v>200</v>
      </c>
      <c r="E1231" s="215" t="s">
        <v>1665</v>
      </c>
      <c r="F1231" s="216" t="s">
        <v>1666</v>
      </c>
      <c r="G1231" s="217" t="s">
        <v>203</v>
      </c>
      <c r="H1231" s="218">
        <v>490.56</v>
      </c>
      <c r="I1231" s="219"/>
      <c r="J1231" s="220">
        <f>ROUND(I1231*H1231,2)</f>
        <v>0</v>
      </c>
      <c r="K1231" s="216" t="s">
        <v>204</v>
      </c>
      <c r="L1231" s="46"/>
      <c r="M1231" s="221" t="s">
        <v>19</v>
      </c>
      <c r="N1231" s="222" t="s">
        <v>44</v>
      </c>
      <c r="O1231" s="86"/>
      <c r="P1231" s="223">
        <f>O1231*H1231</f>
        <v>0</v>
      </c>
      <c r="Q1231" s="223">
        <v>0.00040000000000000002</v>
      </c>
      <c r="R1231" s="223">
        <f>Q1231*H1231</f>
        <v>0.19622400000000001</v>
      </c>
      <c r="S1231" s="223">
        <v>0</v>
      </c>
      <c r="T1231" s="224">
        <f>S1231*H1231</f>
        <v>0</v>
      </c>
      <c r="U1231" s="40"/>
      <c r="V1231" s="40"/>
      <c r="W1231" s="40"/>
      <c r="X1231" s="40"/>
      <c r="Y1231" s="40"/>
      <c r="Z1231" s="40"/>
      <c r="AA1231" s="40"/>
      <c r="AB1231" s="40"/>
      <c r="AC1231" s="40"/>
      <c r="AD1231" s="40"/>
      <c r="AE1231" s="40"/>
      <c r="AR1231" s="225" t="s">
        <v>302</v>
      </c>
      <c r="AT1231" s="225" t="s">
        <v>200</v>
      </c>
      <c r="AU1231" s="225" t="s">
        <v>82</v>
      </c>
      <c r="AY1231" s="19" t="s">
        <v>198</v>
      </c>
      <c r="BE1231" s="226">
        <f>IF(N1231="základní",J1231,0)</f>
        <v>0</v>
      </c>
      <c r="BF1231" s="226">
        <f>IF(N1231="snížená",J1231,0)</f>
        <v>0</v>
      </c>
      <c r="BG1231" s="226">
        <f>IF(N1231="zákl. přenesená",J1231,0)</f>
        <v>0</v>
      </c>
      <c r="BH1231" s="226">
        <f>IF(N1231="sníž. přenesená",J1231,0)</f>
        <v>0</v>
      </c>
      <c r="BI1231" s="226">
        <f>IF(N1231="nulová",J1231,0)</f>
        <v>0</v>
      </c>
      <c r="BJ1231" s="19" t="s">
        <v>80</v>
      </c>
      <c r="BK1231" s="226">
        <f>ROUND(I1231*H1231,2)</f>
        <v>0</v>
      </c>
      <c r="BL1231" s="19" t="s">
        <v>302</v>
      </c>
      <c r="BM1231" s="225" t="s">
        <v>1667</v>
      </c>
    </row>
    <row r="1232" s="2" customFormat="1">
      <c r="A1232" s="40"/>
      <c r="B1232" s="41"/>
      <c r="C1232" s="42"/>
      <c r="D1232" s="227" t="s">
        <v>207</v>
      </c>
      <c r="E1232" s="42"/>
      <c r="F1232" s="228" t="s">
        <v>1668</v>
      </c>
      <c r="G1232" s="42"/>
      <c r="H1232" s="42"/>
      <c r="I1232" s="229"/>
      <c r="J1232" s="42"/>
      <c r="K1232" s="42"/>
      <c r="L1232" s="46"/>
      <c r="M1232" s="230"/>
      <c r="N1232" s="231"/>
      <c r="O1232" s="86"/>
      <c r="P1232" s="86"/>
      <c r="Q1232" s="86"/>
      <c r="R1232" s="86"/>
      <c r="S1232" s="86"/>
      <c r="T1232" s="87"/>
      <c r="U1232" s="40"/>
      <c r="V1232" s="40"/>
      <c r="W1232" s="40"/>
      <c r="X1232" s="40"/>
      <c r="Y1232" s="40"/>
      <c r="Z1232" s="40"/>
      <c r="AA1232" s="40"/>
      <c r="AB1232" s="40"/>
      <c r="AC1232" s="40"/>
      <c r="AD1232" s="40"/>
      <c r="AE1232" s="40"/>
      <c r="AT1232" s="19" t="s">
        <v>207</v>
      </c>
      <c r="AU1232" s="19" t="s">
        <v>82</v>
      </c>
    </row>
    <row r="1233" s="15" customFormat="1">
      <c r="A1233" s="15"/>
      <c r="B1233" s="265"/>
      <c r="C1233" s="266"/>
      <c r="D1233" s="234" t="s">
        <v>218</v>
      </c>
      <c r="E1233" s="267" t="s">
        <v>19</v>
      </c>
      <c r="F1233" s="268" t="s">
        <v>1653</v>
      </c>
      <c r="G1233" s="266"/>
      <c r="H1233" s="267" t="s">
        <v>19</v>
      </c>
      <c r="I1233" s="269"/>
      <c r="J1233" s="266"/>
      <c r="K1233" s="266"/>
      <c r="L1233" s="270"/>
      <c r="M1233" s="271"/>
      <c r="N1233" s="272"/>
      <c r="O1233" s="272"/>
      <c r="P1233" s="272"/>
      <c r="Q1233" s="272"/>
      <c r="R1233" s="272"/>
      <c r="S1233" s="272"/>
      <c r="T1233" s="273"/>
      <c r="U1233" s="15"/>
      <c r="V1233" s="15"/>
      <c r="W1233" s="15"/>
      <c r="X1233" s="15"/>
      <c r="Y1233" s="15"/>
      <c r="Z1233" s="15"/>
      <c r="AA1233" s="15"/>
      <c r="AB1233" s="15"/>
      <c r="AC1233" s="15"/>
      <c r="AD1233" s="15"/>
      <c r="AE1233" s="15"/>
      <c r="AT1233" s="274" t="s">
        <v>218</v>
      </c>
      <c r="AU1233" s="274" t="s">
        <v>82</v>
      </c>
      <c r="AV1233" s="15" t="s">
        <v>80</v>
      </c>
      <c r="AW1233" s="15" t="s">
        <v>35</v>
      </c>
      <c r="AX1233" s="15" t="s">
        <v>73</v>
      </c>
      <c r="AY1233" s="274" t="s">
        <v>198</v>
      </c>
    </row>
    <row r="1234" s="13" customFormat="1">
      <c r="A1234" s="13"/>
      <c r="B1234" s="232"/>
      <c r="C1234" s="233"/>
      <c r="D1234" s="234" t="s">
        <v>218</v>
      </c>
      <c r="E1234" s="235" t="s">
        <v>19</v>
      </c>
      <c r="F1234" s="236" t="s">
        <v>1021</v>
      </c>
      <c r="G1234" s="233"/>
      <c r="H1234" s="237">
        <v>69.5</v>
      </c>
      <c r="I1234" s="238"/>
      <c r="J1234" s="233"/>
      <c r="K1234" s="233"/>
      <c r="L1234" s="239"/>
      <c r="M1234" s="240"/>
      <c r="N1234" s="241"/>
      <c r="O1234" s="241"/>
      <c r="P1234" s="241"/>
      <c r="Q1234" s="241"/>
      <c r="R1234" s="241"/>
      <c r="S1234" s="241"/>
      <c r="T1234" s="242"/>
      <c r="U1234" s="13"/>
      <c r="V1234" s="13"/>
      <c r="W1234" s="13"/>
      <c r="X1234" s="13"/>
      <c r="Y1234" s="13"/>
      <c r="Z1234" s="13"/>
      <c r="AA1234" s="13"/>
      <c r="AB1234" s="13"/>
      <c r="AC1234" s="13"/>
      <c r="AD1234" s="13"/>
      <c r="AE1234" s="13"/>
      <c r="AT1234" s="243" t="s">
        <v>218</v>
      </c>
      <c r="AU1234" s="243" t="s">
        <v>82</v>
      </c>
      <c r="AV1234" s="13" t="s">
        <v>82</v>
      </c>
      <c r="AW1234" s="13" t="s">
        <v>35</v>
      </c>
      <c r="AX1234" s="13" t="s">
        <v>73</v>
      </c>
      <c r="AY1234" s="243" t="s">
        <v>198</v>
      </c>
    </row>
    <row r="1235" s="13" customFormat="1">
      <c r="A1235" s="13"/>
      <c r="B1235" s="232"/>
      <c r="C1235" s="233"/>
      <c r="D1235" s="234" t="s">
        <v>218</v>
      </c>
      <c r="E1235" s="235" t="s">
        <v>19</v>
      </c>
      <c r="F1235" s="236" t="s">
        <v>1022</v>
      </c>
      <c r="G1235" s="233"/>
      <c r="H1235" s="237">
        <v>67.469999999999999</v>
      </c>
      <c r="I1235" s="238"/>
      <c r="J1235" s="233"/>
      <c r="K1235" s="233"/>
      <c r="L1235" s="239"/>
      <c r="M1235" s="240"/>
      <c r="N1235" s="241"/>
      <c r="O1235" s="241"/>
      <c r="P1235" s="241"/>
      <c r="Q1235" s="241"/>
      <c r="R1235" s="241"/>
      <c r="S1235" s="241"/>
      <c r="T1235" s="242"/>
      <c r="U1235" s="13"/>
      <c r="V1235" s="13"/>
      <c r="W1235" s="13"/>
      <c r="X1235" s="13"/>
      <c r="Y1235" s="13"/>
      <c r="Z1235" s="13"/>
      <c r="AA1235" s="13"/>
      <c r="AB1235" s="13"/>
      <c r="AC1235" s="13"/>
      <c r="AD1235" s="13"/>
      <c r="AE1235" s="13"/>
      <c r="AT1235" s="243" t="s">
        <v>218</v>
      </c>
      <c r="AU1235" s="243" t="s">
        <v>82</v>
      </c>
      <c r="AV1235" s="13" t="s">
        <v>82</v>
      </c>
      <c r="AW1235" s="13" t="s">
        <v>35</v>
      </c>
      <c r="AX1235" s="13" t="s">
        <v>73</v>
      </c>
      <c r="AY1235" s="243" t="s">
        <v>198</v>
      </c>
    </row>
    <row r="1236" s="13" customFormat="1">
      <c r="A1236" s="13"/>
      <c r="B1236" s="232"/>
      <c r="C1236" s="233"/>
      <c r="D1236" s="234" t="s">
        <v>218</v>
      </c>
      <c r="E1236" s="235" t="s">
        <v>19</v>
      </c>
      <c r="F1236" s="236" t="s">
        <v>1023</v>
      </c>
      <c r="G1236" s="233"/>
      <c r="H1236" s="237">
        <v>19.350000000000001</v>
      </c>
      <c r="I1236" s="238"/>
      <c r="J1236" s="233"/>
      <c r="K1236" s="233"/>
      <c r="L1236" s="239"/>
      <c r="M1236" s="240"/>
      <c r="N1236" s="241"/>
      <c r="O1236" s="241"/>
      <c r="P1236" s="241"/>
      <c r="Q1236" s="241"/>
      <c r="R1236" s="241"/>
      <c r="S1236" s="241"/>
      <c r="T1236" s="242"/>
      <c r="U1236" s="13"/>
      <c r="V1236" s="13"/>
      <c r="W1236" s="13"/>
      <c r="X1236" s="13"/>
      <c r="Y1236" s="13"/>
      <c r="Z1236" s="13"/>
      <c r="AA1236" s="13"/>
      <c r="AB1236" s="13"/>
      <c r="AC1236" s="13"/>
      <c r="AD1236" s="13"/>
      <c r="AE1236" s="13"/>
      <c r="AT1236" s="243" t="s">
        <v>218</v>
      </c>
      <c r="AU1236" s="243" t="s">
        <v>82</v>
      </c>
      <c r="AV1236" s="13" t="s">
        <v>82</v>
      </c>
      <c r="AW1236" s="13" t="s">
        <v>35</v>
      </c>
      <c r="AX1236" s="13" t="s">
        <v>73</v>
      </c>
      <c r="AY1236" s="243" t="s">
        <v>198</v>
      </c>
    </row>
    <row r="1237" s="13" customFormat="1">
      <c r="A1237" s="13"/>
      <c r="B1237" s="232"/>
      <c r="C1237" s="233"/>
      <c r="D1237" s="234" t="s">
        <v>218</v>
      </c>
      <c r="E1237" s="235" t="s">
        <v>19</v>
      </c>
      <c r="F1237" s="236" t="s">
        <v>1024</v>
      </c>
      <c r="G1237" s="233"/>
      <c r="H1237" s="237">
        <v>68.75</v>
      </c>
      <c r="I1237" s="238"/>
      <c r="J1237" s="233"/>
      <c r="K1237" s="233"/>
      <c r="L1237" s="239"/>
      <c r="M1237" s="240"/>
      <c r="N1237" s="241"/>
      <c r="O1237" s="241"/>
      <c r="P1237" s="241"/>
      <c r="Q1237" s="241"/>
      <c r="R1237" s="241"/>
      <c r="S1237" s="241"/>
      <c r="T1237" s="242"/>
      <c r="U1237" s="13"/>
      <c r="V1237" s="13"/>
      <c r="W1237" s="13"/>
      <c r="X1237" s="13"/>
      <c r="Y1237" s="13"/>
      <c r="Z1237" s="13"/>
      <c r="AA1237" s="13"/>
      <c r="AB1237" s="13"/>
      <c r="AC1237" s="13"/>
      <c r="AD1237" s="13"/>
      <c r="AE1237" s="13"/>
      <c r="AT1237" s="243" t="s">
        <v>218</v>
      </c>
      <c r="AU1237" s="243" t="s">
        <v>82</v>
      </c>
      <c r="AV1237" s="13" t="s">
        <v>82</v>
      </c>
      <c r="AW1237" s="13" t="s">
        <v>35</v>
      </c>
      <c r="AX1237" s="13" t="s">
        <v>73</v>
      </c>
      <c r="AY1237" s="243" t="s">
        <v>198</v>
      </c>
    </row>
    <row r="1238" s="13" customFormat="1">
      <c r="A1238" s="13"/>
      <c r="B1238" s="232"/>
      <c r="C1238" s="233"/>
      <c r="D1238" s="234" t="s">
        <v>218</v>
      </c>
      <c r="E1238" s="235" t="s">
        <v>19</v>
      </c>
      <c r="F1238" s="236" t="s">
        <v>1025</v>
      </c>
      <c r="G1238" s="233"/>
      <c r="H1238" s="237">
        <v>20.210000000000001</v>
      </c>
      <c r="I1238" s="238"/>
      <c r="J1238" s="233"/>
      <c r="K1238" s="233"/>
      <c r="L1238" s="239"/>
      <c r="M1238" s="240"/>
      <c r="N1238" s="241"/>
      <c r="O1238" s="241"/>
      <c r="P1238" s="241"/>
      <c r="Q1238" s="241"/>
      <c r="R1238" s="241"/>
      <c r="S1238" s="241"/>
      <c r="T1238" s="242"/>
      <c r="U1238" s="13"/>
      <c r="V1238" s="13"/>
      <c r="W1238" s="13"/>
      <c r="X1238" s="13"/>
      <c r="Y1238" s="13"/>
      <c r="Z1238" s="13"/>
      <c r="AA1238" s="13"/>
      <c r="AB1238" s="13"/>
      <c r="AC1238" s="13"/>
      <c r="AD1238" s="13"/>
      <c r="AE1238" s="13"/>
      <c r="AT1238" s="243" t="s">
        <v>218</v>
      </c>
      <c r="AU1238" s="243" t="s">
        <v>82</v>
      </c>
      <c r="AV1238" s="13" t="s">
        <v>82</v>
      </c>
      <c r="AW1238" s="13" t="s">
        <v>35</v>
      </c>
      <c r="AX1238" s="13" t="s">
        <v>73</v>
      </c>
      <c r="AY1238" s="243" t="s">
        <v>198</v>
      </c>
    </row>
    <row r="1239" s="13" customFormat="1">
      <c r="A1239" s="13"/>
      <c r="B1239" s="232"/>
      <c r="C1239" s="233"/>
      <c r="D1239" s="234" t="s">
        <v>218</v>
      </c>
      <c r="E1239" s="235" t="s">
        <v>19</v>
      </c>
      <c r="F1239" s="236" t="s">
        <v>1026</v>
      </c>
      <c r="G1239" s="233"/>
      <c r="H1239" s="237">
        <v>69.5</v>
      </c>
      <c r="I1239" s="238"/>
      <c r="J1239" s="233"/>
      <c r="K1239" s="233"/>
      <c r="L1239" s="239"/>
      <c r="M1239" s="240"/>
      <c r="N1239" s="241"/>
      <c r="O1239" s="241"/>
      <c r="P1239" s="241"/>
      <c r="Q1239" s="241"/>
      <c r="R1239" s="241"/>
      <c r="S1239" s="241"/>
      <c r="T1239" s="242"/>
      <c r="U1239" s="13"/>
      <c r="V1239" s="13"/>
      <c r="W1239" s="13"/>
      <c r="X1239" s="13"/>
      <c r="Y1239" s="13"/>
      <c r="Z1239" s="13"/>
      <c r="AA1239" s="13"/>
      <c r="AB1239" s="13"/>
      <c r="AC1239" s="13"/>
      <c r="AD1239" s="13"/>
      <c r="AE1239" s="13"/>
      <c r="AT1239" s="243" t="s">
        <v>218</v>
      </c>
      <c r="AU1239" s="243" t="s">
        <v>82</v>
      </c>
      <c r="AV1239" s="13" t="s">
        <v>82</v>
      </c>
      <c r="AW1239" s="13" t="s">
        <v>35</v>
      </c>
      <c r="AX1239" s="13" t="s">
        <v>73</v>
      </c>
      <c r="AY1239" s="243" t="s">
        <v>198</v>
      </c>
    </row>
    <row r="1240" s="13" customFormat="1">
      <c r="A1240" s="13"/>
      <c r="B1240" s="232"/>
      <c r="C1240" s="233"/>
      <c r="D1240" s="234" t="s">
        <v>218</v>
      </c>
      <c r="E1240" s="235" t="s">
        <v>19</v>
      </c>
      <c r="F1240" s="236" t="s">
        <v>1027</v>
      </c>
      <c r="G1240" s="233"/>
      <c r="H1240" s="237">
        <v>67.469999999999999</v>
      </c>
      <c r="I1240" s="238"/>
      <c r="J1240" s="233"/>
      <c r="K1240" s="233"/>
      <c r="L1240" s="239"/>
      <c r="M1240" s="240"/>
      <c r="N1240" s="241"/>
      <c r="O1240" s="241"/>
      <c r="P1240" s="241"/>
      <c r="Q1240" s="241"/>
      <c r="R1240" s="241"/>
      <c r="S1240" s="241"/>
      <c r="T1240" s="242"/>
      <c r="U1240" s="13"/>
      <c r="V1240" s="13"/>
      <c r="W1240" s="13"/>
      <c r="X1240" s="13"/>
      <c r="Y1240" s="13"/>
      <c r="Z1240" s="13"/>
      <c r="AA1240" s="13"/>
      <c r="AB1240" s="13"/>
      <c r="AC1240" s="13"/>
      <c r="AD1240" s="13"/>
      <c r="AE1240" s="13"/>
      <c r="AT1240" s="243" t="s">
        <v>218</v>
      </c>
      <c r="AU1240" s="243" t="s">
        <v>82</v>
      </c>
      <c r="AV1240" s="13" t="s">
        <v>82</v>
      </c>
      <c r="AW1240" s="13" t="s">
        <v>35</v>
      </c>
      <c r="AX1240" s="13" t="s">
        <v>73</v>
      </c>
      <c r="AY1240" s="243" t="s">
        <v>198</v>
      </c>
    </row>
    <row r="1241" s="13" customFormat="1">
      <c r="A1241" s="13"/>
      <c r="B1241" s="232"/>
      <c r="C1241" s="233"/>
      <c r="D1241" s="234" t="s">
        <v>218</v>
      </c>
      <c r="E1241" s="235" t="s">
        <v>19</v>
      </c>
      <c r="F1241" s="236" t="s">
        <v>1028</v>
      </c>
      <c r="G1241" s="233"/>
      <c r="H1241" s="237">
        <v>19.350000000000001</v>
      </c>
      <c r="I1241" s="238"/>
      <c r="J1241" s="233"/>
      <c r="K1241" s="233"/>
      <c r="L1241" s="239"/>
      <c r="M1241" s="240"/>
      <c r="N1241" s="241"/>
      <c r="O1241" s="241"/>
      <c r="P1241" s="241"/>
      <c r="Q1241" s="241"/>
      <c r="R1241" s="241"/>
      <c r="S1241" s="241"/>
      <c r="T1241" s="242"/>
      <c r="U1241" s="13"/>
      <c r="V1241" s="13"/>
      <c r="W1241" s="13"/>
      <c r="X1241" s="13"/>
      <c r="Y1241" s="13"/>
      <c r="Z1241" s="13"/>
      <c r="AA1241" s="13"/>
      <c r="AB1241" s="13"/>
      <c r="AC1241" s="13"/>
      <c r="AD1241" s="13"/>
      <c r="AE1241" s="13"/>
      <c r="AT1241" s="243" t="s">
        <v>218</v>
      </c>
      <c r="AU1241" s="243" t="s">
        <v>82</v>
      </c>
      <c r="AV1241" s="13" t="s">
        <v>82</v>
      </c>
      <c r="AW1241" s="13" t="s">
        <v>35</v>
      </c>
      <c r="AX1241" s="13" t="s">
        <v>73</v>
      </c>
      <c r="AY1241" s="243" t="s">
        <v>198</v>
      </c>
    </row>
    <row r="1242" s="13" customFormat="1">
      <c r="A1242" s="13"/>
      <c r="B1242" s="232"/>
      <c r="C1242" s="233"/>
      <c r="D1242" s="234" t="s">
        <v>218</v>
      </c>
      <c r="E1242" s="235" t="s">
        <v>19</v>
      </c>
      <c r="F1242" s="236" t="s">
        <v>1029</v>
      </c>
      <c r="G1242" s="233"/>
      <c r="H1242" s="237">
        <v>68.75</v>
      </c>
      <c r="I1242" s="238"/>
      <c r="J1242" s="233"/>
      <c r="K1242" s="233"/>
      <c r="L1242" s="239"/>
      <c r="M1242" s="240"/>
      <c r="N1242" s="241"/>
      <c r="O1242" s="241"/>
      <c r="P1242" s="241"/>
      <c r="Q1242" s="241"/>
      <c r="R1242" s="241"/>
      <c r="S1242" s="241"/>
      <c r="T1242" s="242"/>
      <c r="U1242" s="13"/>
      <c r="V1242" s="13"/>
      <c r="W1242" s="13"/>
      <c r="X1242" s="13"/>
      <c r="Y1242" s="13"/>
      <c r="Z1242" s="13"/>
      <c r="AA1242" s="13"/>
      <c r="AB1242" s="13"/>
      <c r="AC1242" s="13"/>
      <c r="AD1242" s="13"/>
      <c r="AE1242" s="13"/>
      <c r="AT1242" s="243" t="s">
        <v>218</v>
      </c>
      <c r="AU1242" s="243" t="s">
        <v>82</v>
      </c>
      <c r="AV1242" s="13" t="s">
        <v>82</v>
      </c>
      <c r="AW1242" s="13" t="s">
        <v>35</v>
      </c>
      <c r="AX1242" s="13" t="s">
        <v>73</v>
      </c>
      <c r="AY1242" s="243" t="s">
        <v>198</v>
      </c>
    </row>
    <row r="1243" s="13" customFormat="1">
      <c r="A1243" s="13"/>
      <c r="B1243" s="232"/>
      <c r="C1243" s="233"/>
      <c r="D1243" s="234" t="s">
        <v>218</v>
      </c>
      <c r="E1243" s="235" t="s">
        <v>19</v>
      </c>
      <c r="F1243" s="236" t="s">
        <v>1030</v>
      </c>
      <c r="G1243" s="233"/>
      <c r="H1243" s="237">
        <v>20.210000000000001</v>
      </c>
      <c r="I1243" s="238"/>
      <c r="J1243" s="233"/>
      <c r="K1243" s="233"/>
      <c r="L1243" s="239"/>
      <c r="M1243" s="240"/>
      <c r="N1243" s="241"/>
      <c r="O1243" s="241"/>
      <c r="P1243" s="241"/>
      <c r="Q1243" s="241"/>
      <c r="R1243" s="241"/>
      <c r="S1243" s="241"/>
      <c r="T1243" s="242"/>
      <c r="U1243" s="13"/>
      <c r="V1243" s="13"/>
      <c r="W1243" s="13"/>
      <c r="X1243" s="13"/>
      <c r="Y1243" s="13"/>
      <c r="Z1243" s="13"/>
      <c r="AA1243" s="13"/>
      <c r="AB1243" s="13"/>
      <c r="AC1243" s="13"/>
      <c r="AD1243" s="13"/>
      <c r="AE1243" s="13"/>
      <c r="AT1243" s="243" t="s">
        <v>218</v>
      </c>
      <c r="AU1243" s="243" t="s">
        <v>82</v>
      </c>
      <c r="AV1243" s="13" t="s">
        <v>82</v>
      </c>
      <c r="AW1243" s="13" t="s">
        <v>35</v>
      </c>
      <c r="AX1243" s="13" t="s">
        <v>73</v>
      </c>
      <c r="AY1243" s="243" t="s">
        <v>198</v>
      </c>
    </row>
    <row r="1244" s="14" customFormat="1">
      <c r="A1244" s="14"/>
      <c r="B1244" s="244"/>
      <c r="C1244" s="245"/>
      <c r="D1244" s="234" t="s">
        <v>218</v>
      </c>
      <c r="E1244" s="246" t="s">
        <v>19</v>
      </c>
      <c r="F1244" s="247" t="s">
        <v>233</v>
      </c>
      <c r="G1244" s="245"/>
      <c r="H1244" s="248">
        <v>490.56</v>
      </c>
      <c r="I1244" s="249"/>
      <c r="J1244" s="245"/>
      <c r="K1244" s="245"/>
      <c r="L1244" s="250"/>
      <c r="M1244" s="251"/>
      <c r="N1244" s="252"/>
      <c r="O1244" s="252"/>
      <c r="P1244" s="252"/>
      <c r="Q1244" s="252"/>
      <c r="R1244" s="252"/>
      <c r="S1244" s="252"/>
      <c r="T1244" s="253"/>
      <c r="U1244" s="14"/>
      <c r="V1244" s="14"/>
      <c r="W1244" s="14"/>
      <c r="X1244" s="14"/>
      <c r="Y1244" s="14"/>
      <c r="Z1244" s="14"/>
      <c r="AA1244" s="14"/>
      <c r="AB1244" s="14"/>
      <c r="AC1244" s="14"/>
      <c r="AD1244" s="14"/>
      <c r="AE1244" s="14"/>
      <c r="AT1244" s="254" t="s">
        <v>218</v>
      </c>
      <c r="AU1244" s="254" t="s">
        <v>82</v>
      </c>
      <c r="AV1244" s="14" t="s">
        <v>205</v>
      </c>
      <c r="AW1244" s="14" t="s">
        <v>35</v>
      </c>
      <c r="AX1244" s="14" t="s">
        <v>80</v>
      </c>
      <c r="AY1244" s="254" t="s">
        <v>198</v>
      </c>
    </row>
    <row r="1245" s="2" customFormat="1" ht="24.15" customHeight="1">
      <c r="A1245" s="40"/>
      <c r="B1245" s="41"/>
      <c r="C1245" s="255" t="s">
        <v>1669</v>
      </c>
      <c r="D1245" s="255" t="s">
        <v>243</v>
      </c>
      <c r="E1245" s="256" t="s">
        <v>1670</v>
      </c>
      <c r="F1245" s="257" t="s">
        <v>1671</v>
      </c>
      <c r="G1245" s="258" t="s">
        <v>203</v>
      </c>
      <c r="H1245" s="259">
        <v>539.61599999999999</v>
      </c>
      <c r="I1245" s="260"/>
      <c r="J1245" s="261">
        <f>ROUND(I1245*H1245,2)</f>
        <v>0</v>
      </c>
      <c r="K1245" s="257" t="s">
        <v>204</v>
      </c>
      <c r="L1245" s="262"/>
      <c r="M1245" s="263" t="s">
        <v>19</v>
      </c>
      <c r="N1245" s="264" t="s">
        <v>44</v>
      </c>
      <c r="O1245" s="86"/>
      <c r="P1245" s="223">
        <f>O1245*H1245</f>
        <v>0</v>
      </c>
      <c r="Q1245" s="223">
        <v>0.0033999999999999998</v>
      </c>
      <c r="R1245" s="223">
        <f>Q1245*H1245</f>
        <v>1.8346943999999998</v>
      </c>
      <c r="S1245" s="223">
        <v>0</v>
      </c>
      <c r="T1245" s="224">
        <f>S1245*H1245</f>
        <v>0</v>
      </c>
      <c r="U1245" s="40"/>
      <c r="V1245" s="40"/>
      <c r="W1245" s="40"/>
      <c r="X1245" s="40"/>
      <c r="Y1245" s="40"/>
      <c r="Z1245" s="40"/>
      <c r="AA1245" s="40"/>
      <c r="AB1245" s="40"/>
      <c r="AC1245" s="40"/>
      <c r="AD1245" s="40"/>
      <c r="AE1245" s="40"/>
      <c r="AR1245" s="225" t="s">
        <v>399</v>
      </c>
      <c r="AT1245" s="225" t="s">
        <v>243</v>
      </c>
      <c r="AU1245" s="225" t="s">
        <v>82</v>
      </c>
      <c r="AY1245" s="19" t="s">
        <v>198</v>
      </c>
      <c r="BE1245" s="226">
        <f>IF(N1245="základní",J1245,0)</f>
        <v>0</v>
      </c>
      <c r="BF1245" s="226">
        <f>IF(N1245="snížená",J1245,0)</f>
        <v>0</v>
      </c>
      <c r="BG1245" s="226">
        <f>IF(N1245="zákl. přenesená",J1245,0)</f>
        <v>0</v>
      </c>
      <c r="BH1245" s="226">
        <f>IF(N1245="sníž. přenesená",J1245,0)</f>
        <v>0</v>
      </c>
      <c r="BI1245" s="226">
        <f>IF(N1245="nulová",J1245,0)</f>
        <v>0</v>
      </c>
      <c r="BJ1245" s="19" t="s">
        <v>80</v>
      </c>
      <c r="BK1245" s="226">
        <f>ROUND(I1245*H1245,2)</f>
        <v>0</v>
      </c>
      <c r="BL1245" s="19" t="s">
        <v>302</v>
      </c>
      <c r="BM1245" s="225" t="s">
        <v>1672</v>
      </c>
    </row>
    <row r="1246" s="13" customFormat="1">
      <c r="A1246" s="13"/>
      <c r="B1246" s="232"/>
      <c r="C1246" s="233"/>
      <c r="D1246" s="234" t="s">
        <v>218</v>
      </c>
      <c r="E1246" s="233"/>
      <c r="F1246" s="236" t="s">
        <v>1673</v>
      </c>
      <c r="G1246" s="233"/>
      <c r="H1246" s="237">
        <v>539.61599999999999</v>
      </c>
      <c r="I1246" s="238"/>
      <c r="J1246" s="233"/>
      <c r="K1246" s="233"/>
      <c r="L1246" s="239"/>
      <c r="M1246" s="240"/>
      <c r="N1246" s="241"/>
      <c r="O1246" s="241"/>
      <c r="P1246" s="241"/>
      <c r="Q1246" s="241"/>
      <c r="R1246" s="241"/>
      <c r="S1246" s="241"/>
      <c r="T1246" s="242"/>
      <c r="U1246" s="13"/>
      <c r="V1246" s="13"/>
      <c r="W1246" s="13"/>
      <c r="X1246" s="13"/>
      <c r="Y1246" s="13"/>
      <c r="Z1246" s="13"/>
      <c r="AA1246" s="13"/>
      <c r="AB1246" s="13"/>
      <c r="AC1246" s="13"/>
      <c r="AD1246" s="13"/>
      <c r="AE1246" s="13"/>
      <c r="AT1246" s="243" t="s">
        <v>218</v>
      </c>
      <c r="AU1246" s="243" t="s">
        <v>82</v>
      </c>
      <c r="AV1246" s="13" t="s">
        <v>82</v>
      </c>
      <c r="AW1246" s="13" t="s">
        <v>4</v>
      </c>
      <c r="AX1246" s="13" t="s">
        <v>80</v>
      </c>
      <c r="AY1246" s="243" t="s">
        <v>198</v>
      </c>
    </row>
    <row r="1247" s="2" customFormat="1" ht="24.15" customHeight="1">
      <c r="A1247" s="40"/>
      <c r="B1247" s="41"/>
      <c r="C1247" s="214" t="s">
        <v>1674</v>
      </c>
      <c r="D1247" s="214" t="s">
        <v>200</v>
      </c>
      <c r="E1247" s="215" t="s">
        <v>1675</v>
      </c>
      <c r="F1247" s="216" t="s">
        <v>1676</v>
      </c>
      <c r="G1247" s="217" t="s">
        <v>237</v>
      </c>
      <c r="H1247" s="218">
        <v>327.04000000000002</v>
      </c>
      <c r="I1247" s="219"/>
      <c r="J1247" s="220">
        <f>ROUND(I1247*H1247,2)</f>
        <v>0</v>
      </c>
      <c r="K1247" s="216" t="s">
        <v>204</v>
      </c>
      <c r="L1247" s="46"/>
      <c r="M1247" s="221" t="s">
        <v>19</v>
      </c>
      <c r="N1247" s="222" t="s">
        <v>44</v>
      </c>
      <c r="O1247" s="86"/>
      <c r="P1247" s="223">
        <f>O1247*H1247</f>
        <v>0</v>
      </c>
      <c r="Q1247" s="223">
        <v>1.84E-05</v>
      </c>
      <c r="R1247" s="223">
        <f>Q1247*H1247</f>
        <v>0.0060175360000000004</v>
      </c>
      <c r="S1247" s="223">
        <v>0</v>
      </c>
      <c r="T1247" s="224">
        <f>S1247*H1247</f>
        <v>0</v>
      </c>
      <c r="U1247" s="40"/>
      <c r="V1247" s="40"/>
      <c r="W1247" s="40"/>
      <c r="X1247" s="40"/>
      <c r="Y1247" s="40"/>
      <c r="Z1247" s="40"/>
      <c r="AA1247" s="40"/>
      <c r="AB1247" s="40"/>
      <c r="AC1247" s="40"/>
      <c r="AD1247" s="40"/>
      <c r="AE1247" s="40"/>
      <c r="AR1247" s="225" t="s">
        <v>302</v>
      </c>
      <c r="AT1247" s="225" t="s">
        <v>200</v>
      </c>
      <c r="AU1247" s="225" t="s">
        <v>82</v>
      </c>
      <c r="AY1247" s="19" t="s">
        <v>198</v>
      </c>
      <c r="BE1247" s="226">
        <f>IF(N1247="základní",J1247,0)</f>
        <v>0</v>
      </c>
      <c r="BF1247" s="226">
        <f>IF(N1247="snížená",J1247,0)</f>
        <v>0</v>
      </c>
      <c r="BG1247" s="226">
        <f>IF(N1247="zákl. přenesená",J1247,0)</f>
        <v>0</v>
      </c>
      <c r="BH1247" s="226">
        <f>IF(N1247="sníž. přenesená",J1247,0)</f>
        <v>0</v>
      </c>
      <c r="BI1247" s="226">
        <f>IF(N1247="nulová",J1247,0)</f>
        <v>0</v>
      </c>
      <c r="BJ1247" s="19" t="s">
        <v>80</v>
      </c>
      <c r="BK1247" s="226">
        <f>ROUND(I1247*H1247,2)</f>
        <v>0</v>
      </c>
      <c r="BL1247" s="19" t="s">
        <v>302</v>
      </c>
      <c r="BM1247" s="225" t="s">
        <v>1677</v>
      </c>
    </row>
    <row r="1248" s="2" customFormat="1">
      <c r="A1248" s="40"/>
      <c r="B1248" s="41"/>
      <c r="C1248" s="42"/>
      <c r="D1248" s="227" t="s">
        <v>207</v>
      </c>
      <c r="E1248" s="42"/>
      <c r="F1248" s="228" t="s">
        <v>1678</v>
      </c>
      <c r="G1248" s="42"/>
      <c r="H1248" s="42"/>
      <c r="I1248" s="229"/>
      <c r="J1248" s="42"/>
      <c r="K1248" s="42"/>
      <c r="L1248" s="46"/>
      <c r="M1248" s="230"/>
      <c r="N1248" s="231"/>
      <c r="O1248" s="86"/>
      <c r="P1248" s="86"/>
      <c r="Q1248" s="86"/>
      <c r="R1248" s="86"/>
      <c r="S1248" s="86"/>
      <c r="T1248" s="87"/>
      <c r="U1248" s="40"/>
      <c r="V1248" s="40"/>
      <c r="W1248" s="40"/>
      <c r="X1248" s="40"/>
      <c r="Y1248" s="40"/>
      <c r="Z1248" s="40"/>
      <c r="AA1248" s="40"/>
      <c r="AB1248" s="40"/>
      <c r="AC1248" s="40"/>
      <c r="AD1248" s="40"/>
      <c r="AE1248" s="40"/>
      <c r="AT1248" s="19" t="s">
        <v>207</v>
      </c>
      <c r="AU1248" s="19" t="s">
        <v>82</v>
      </c>
    </row>
    <row r="1249" s="13" customFormat="1">
      <c r="A1249" s="13"/>
      <c r="B1249" s="232"/>
      <c r="C1249" s="233"/>
      <c r="D1249" s="234" t="s">
        <v>218</v>
      </c>
      <c r="E1249" s="235" t="s">
        <v>19</v>
      </c>
      <c r="F1249" s="236" t="s">
        <v>1679</v>
      </c>
      <c r="G1249" s="233"/>
      <c r="H1249" s="237">
        <v>327.04000000000002</v>
      </c>
      <c r="I1249" s="238"/>
      <c r="J1249" s="233"/>
      <c r="K1249" s="233"/>
      <c r="L1249" s="239"/>
      <c r="M1249" s="240"/>
      <c r="N1249" s="241"/>
      <c r="O1249" s="241"/>
      <c r="P1249" s="241"/>
      <c r="Q1249" s="241"/>
      <c r="R1249" s="241"/>
      <c r="S1249" s="241"/>
      <c r="T1249" s="242"/>
      <c r="U1249" s="13"/>
      <c r="V1249" s="13"/>
      <c r="W1249" s="13"/>
      <c r="X1249" s="13"/>
      <c r="Y1249" s="13"/>
      <c r="Z1249" s="13"/>
      <c r="AA1249" s="13"/>
      <c r="AB1249" s="13"/>
      <c r="AC1249" s="13"/>
      <c r="AD1249" s="13"/>
      <c r="AE1249" s="13"/>
      <c r="AT1249" s="243" t="s">
        <v>218</v>
      </c>
      <c r="AU1249" s="243" t="s">
        <v>82</v>
      </c>
      <c r="AV1249" s="13" t="s">
        <v>82</v>
      </c>
      <c r="AW1249" s="13" t="s">
        <v>35</v>
      </c>
      <c r="AX1249" s="13" t="s">
        <v>80</v>
      </c>
      <c r="AY1249" s="243" t="s">
        <v>198</v>
      </c>
    </row>
    <row r="1250" s="2" customFormat="1" ht="16.5" customHeight="1">
      <c r="A1250" s="40"/>
      <c r="B1250" s="41"/>
      <c r="C1250" s="214" t="s">
        <v>1680</v>
      </c>
      <c r="D1250" s="214" t="s">
        <v>200</v>
      </c>
      <c r="E1250" s="215" t="s">
        <v>1681</v>
      </c>
      <c r="F1250" s="216" t="s">
        <v>1682</v>
      </c>
      <c r="G1250" s="217" t="s">
        <v>237</v>
      </c>
      <c r="H1250" s="218">
        <v>274.38</v>
      </c>
      <c r="I1250" s="219"/>
      <c r="J1250" s="220">
        <f>ROUND(I1250*H1250,2)</f>
        <v>0</v>
      </c>
      <c r="K1250" s="216" t="s">
        <v>204</v>
      </c>
      <c r="L1250" s="46"/>
      <c r="M1250" s="221" t="s">
        <v>19</v>
      </c>
      <c r="N1250" s="222" t="s">
        <v>44</v>
      </c>
      <c r="O1250" s="86"/>
      <c r="P1250" s="223">
        <f>O1250*H1250</f>
        <v>0</v>
      </c>
      <c r="Q1250" s="223">
        <v>1.26999E-05</v>
      </c>
      <c r="R1250" s="223">
        <f>Q1250*H1250</f>
        <v>0.0034845985620000001</v>
      </c>
      <c r="S1250" s="223">
        <v>0</v>
      </c>
      <c r="T1250" s="224">
        <f>S1250*H1250</f>
        <v>0</v>
      </c>
      <c r="U1250" s="40"/>
      <c r="V1250" s="40"/>
      <c r="W1250" s="40"/>
      <c r="X1250" s="40"/>
      <c r="Y1250" s="40"/>
      <c r="Z1250" s="40"/>
      <c r="AA1250" s="40"/>
      <c r="AB1250" s="40"/>
      <c r="AC1250" s="40"/>
      <c r="AD1250" s="40"/>
      <c r="AE1250" s="40"/>
      <c r="AR1250" s="225" t="s">
        <v>302</v>
      </c>
      <c r="AT1250" s="225" t="s">
        <v>200</v>
      </c>
      <c r="AU1250" s="225" t="s">
        <v>82</v>
      </c>
      <c r="AY1250" s="19" t="s">
        <v>198</v>
      </c>
      <c r="BE1250" s="226">
        <f>IF(N1250="základní",J1250,0)</f>
        <v>0</v>
      </c>
      <c r="BF1250" s="226">
        <f>IF(N1250="snížená",J1250,0)</f>
        <v>0</v>
      </c>
      <c r="BG1250" s="226">
        <f>IF(N1250="zákl. přenesená",J1250,0)</f>
        <v>0</v>
      </c>
      <c r="BH1250" s="226">
        <f>IF(N1250="sníž. přenesená",J1250,0)</f>
        <v>0</v>
      </c>
      <c r="BI1250" s="226">
        <f>IF(N1250="nulová",J1250,0)</f>
        <v>0</v>
      </c>
      <c r="BJ1250" s="19" t="s">
        <v>80</v>
      </c>
      <c r="BK1250" s="226">
        <f>ROUND(I1250*H1250,2)</f>
        <v>0</v>
      </c>
      <c r="BL1250" s="19" t="s">
        <v>302</v>
      </c>
      <c r="BM1250" s="225" t="s">
        <v>1683</v>
      </c>
    </row>
    <row r="1251" s="2" customFormat="1">
      <c r="A1251" s="40"/>
      <c r="B1251" s="41"/>
      <c r="C1251" s="42"/>
      <c r="D1251" s="227" t="s">
        <v>207</v>
      </c>
      <c r="E1251" s="42"/>
      <c r="F1251" s="228" t="s">
        <v>1684</v>
      </c>
      <c r="G1251" s="42"/>
      <c r="H1251" s="42"/>
      <c r="I1251" s="229"/>
      <c r="J1251" s="42"/>
      <c r="K1251" s="42"/>
      <c r="L1251" s="46"/>
      <c r="M1251" s="230"/>
      <c r="N1251" s="231"/>
      <c r="O1251" s="86"/>
      <c r="P1251" s="86"/>
      <c r="Q1251" s="86"/>
      <c r="R1251" s="86"/>
      <c r="S1251" s="86"/>
      <c r="T1251" s="87"/>
      <c r="U1251" s="40"/>
      <c r="V1251" s="40"/>
      <c r="W1251" s="40"/>
      <c r="X1251" s="40"/>
      <c r="Y1251" s="40"/>
      <c r="Z1251" s="40"/>
      <c r="AA1251" s="40"/>
      <c r="AB1251" s="40"/>
      <c r="AC1251" s="40"/>
      <c r="AD1251" s="40"/>
      <c r="AE1251" s="40"/>
      <c r="AT1251" s="19" t="s">
        <v>207</v>
      </c>
      <c r="AU1251" s="19" t="s">
        <v>82</v>
      </c>
    </row>
    <row r="1252" s="13" customFormat="1">
      <c r="A1252" s="13"/>
      <c r="B1252" s="232"/>
      <c r="C1252" s="233"/>
      <c r="D1252" s="234" t="s">
        <v>218</v>
      </c>
      <c r="E1252" s="235" t="s">
        <v>19</v>
      </c>
      <c r="F1252" s="236" t="s">
        <v>1685</v>
      </c>
      <c r="G1252" s="233"/>
      <c r="H1252" s="237">
        <v>33.359999999999999</v>
      </c>
      <c r="I1252" s="238"/>
      <c r="J1252" s="233"/>
      <c r="K1252" s="233"/>
      <c r="L1252" s="239"/>
      <c r="M1252" s="240"/>
      <c r="N1252" s="241"/>
      <c r="O1252" s="241"/>
      <c r="P1252" s="241"/>
      <c r="Q1252" s="241"/>
      <c r="R1252" s="241"/>
      <c r="S1252" s="241"/>
      <c r="T1252" s="242"/>
      <c r="U1252" s="13"/>
      <c r="V1252" s="13"/>
      <c r="W1252" s="13"/>
      <c r="X1252" s="13"/>
      <c r="Y1252" s="13"/>
      <c r="Z1252" s="13"/>
      <c r="AA1252" s="13"/>
      <c r="AB1252" s="13"/>
      <c r="AC1252" s="13"/>
      <c r="AD1252" s="13"/>
      <c r="AE1252" s="13"/>
      <c r="AT1252" s="243" t="s">
        <v>218</v>
      </c>
      <c r="AU1252" s="243" t="s">
        <v>82</v>
      </c>
      <c r="AV1252" s="13" t="s">
        <v>82</v>
      </c>
      <c r="AW1252" s="13" t="s">
        <v>35</v>
      </c>
      <c r="AX1252" s="13" t="s">
        <v>73</v>
      </c>
      <c r="AY1252" s="243" t="s">
        <v>198</v>
      </c>
    </row>
    <row r="1253" s="13" customFormat="1">
      <c r="A1253" s="13"/>
      <c r="B1253" s="232"/>
      <c r="C1253" s="233"/>
      <c r="D1253" s="234" t="s">
        <v>218</v>
      </c>
      <c r="E1253" s="235" t="s">
        <v>19</v>
      </c>
      <c r="F1253" s="236" t="s">
        <v>1686</v>
      </c>
      <c r="G1253" s="233"/>
      <c r="H1253" s="237">
        <v>33.420000000000002</v>
      </c>
      <c r="I1253" s="238"/>
      <c r="J1253" s="233"/>
      <c r="K1253" s="233"/>
      <c r="L1253" s="239"/>
      <c r="M1253" s="240"/>
      <c r="N1253" s="241"/>
      <c r="O1253" s="241"/>
      <c r="P1253" s="241"/>
      <c r="Q1253" s="241"/>
      <c r="R1253" s="241"/>
      <c r="S1253" s="241"/>
      <c r="T1253" s="242"/>
      <c r="U1253" s="13"/>
      <c r="V1253" s="13"/>
      <c r="W1253" s="13"/>
      <c r="X1253" s="13"/>
      <c r="Y1253" s="13"/>
      <c r="Z1253" s="13"/>
      <c r="AA1253" s="13"/>
      <c r="AB1253" s="13"/>
      <c r="AC1253" s="13"/>
      <c r="AD1253" s="13"/>
      <c r="AE1253" s="13"/>
      <c r="AT1253" s="243" t="s">
        <v>218</v>
      </c>
      <c r="AU1253" s="243" t="s">
        <v>82</v>
      </c>
      <c r="AV1253" s="13" t="s">
        <v>82</v>
      </c>
      <c r="AW1253" s="13" t="s">
        <v>35</v>
      </c>
      <c r="AX1253" s="13" t="s">
        <v>73</v>
      </c>
      <c r="AY1253" s="243" t="s">
        <v>198</v>
      </c>
    </row>
    <row r="1254" s="13" customFormat="1">
      <c r="A1254" s="13"/>
      <c r="B1254" s="232"/>
      <c r="C1254" s="233"/>
      <c r="D1254" s="234" t="s">
        <v>218</v>
      </c>
      <c r="E1254" s="235" t="s">
        <v>19</v>
      </c>
      <c r="F1254" s="236" t="s">
        <v>1687</v>
      </c>
      <c r="G1254" s="233"/>
      <c r="H1254" s="237">
        <v>18.07</v>
      </c>
      <c r="I1254" s="238"/>
      <c r="J1254" s="233"/>
      <c r="K1254" s="233"/>
      <c r="L1254" s="239"/>
      <c r="M1254" s="240"/>
      <c r="N1254" s="241"/>
      <c r="O1254" s="241"/>
      <c r="P1254" s="241"/>
      <c r="Q1254" s="241"/>
      <c r="R1254" s="241"/>
      <c r="S1254" s="241"/>
      <c r="T1254" s="242"/>
      <c r="U1254" s="13"/>
      <c r="V1254" s="13"/>
      <c r="W1254" s="13"/>
      <c r="X1254" s="13"/>
      <c r="Y1254" s="13"/>
      <c r="Z1254" s="13"/>
      <c r="AA1254" s="13"/>
      <c r="AB1254" s="13"/>
      <c r="AC1254" s="13"/>
      <c r="AD1254" s="13"/>
      <c r="AE1254" s="13"/>
      <c r="AT1254" s="243" t="s">
        <v>218</v>
      </c>
      <c r="AU1254" s="243" t="s">
        <v>82</v>
      </c>
      <c r="AV1254" s="13" t="s">
        <v>82</v>
      </c>
      <c r="AW1254" s="13" t="s">
        <v>35</v>
      </c>
      <c r="AX1254" s="13" t="s">
        <v>73</v>
      </c>
      <c r="AY1254" s="243" t="s">
        <v>198</v>
      </c>
    </row>
    <row r="1255" s="13" customFormat="1">
      <c r="A1255" s="13"/>
      <c r="B1255" s="232"/>
      <c r="C1255" s="233"/>
      <c r="D1255" s="234" t="s">
        <v>218</v>
      </c>
      <c r="E1255" s="235" t="s">
        <v>19</v>
      </c>
      <c r="F1255" s="236" t="s">
        <v>1688</v>
      </c>
      <c r="G1255" s="233"/>
      <c r="H1255" s="237">
        <v>32.270000000000003</v>
      </c>
      <c r="I1255" s="238"/>
      <c r="J1255" s="233"/>
      <c r="K1255" s="233"/>
      <c r="L1255" s="239"/>
      <c r="M1255" s="240"/>
      <c r="N1255" s="241"/>
      <c r="O1255" s="241"/>
      <c r="P1255" s="241"/>
      <c r="Q1255" s="241"/>
      <c r="R1255" s="241"/>
      <c r="S1255" s="241"/>
      <c r="T1255" s="242"/>
      <c r="U1255" s="13"/>
      <c r="V1255" s="13"/>
      <c r="W1255" s="13"/>
      <c r="X1255" s="13"/>
      <c r="Y1255" s="13"/>
      <c r="Z1255" s="13"/>
      <c r="AA1255" s="13"/>
      <c r="AB1255" s="13"/>
      <c r="AC1255" s="13"/>
      <c r="AD1255" s="13"/>
      <c r="AE1255" s="13"/>
      <c r="AT1255" s="243" t="s">
        <v>218</v>
      </c>
      <c r="AU1255" s="243" t="s">
        <v>82</v>
      </c>
      <c r="AV1255" s="13" t="s">
        <v>82</v>
      </c>
      <c r="AW1255" s="13" t="s">
        <v>35</v>
      </c>
      <c r="AX1255" s="13" t="s">
        <v>73</v>
      </c>
      <c r="AY1255" s="243" t="s">
        <v>198</v>
      </c>
    </row>
    <row r="1256" s="13" customFormat="1">
      <c r="A1256" s="13"/>
      <c r="B1256" s="232"/>
      <c r="C1256" s="233"/>
      <c r="D1256" s="234" t="s">
        <v>218</v>
      </c>
      <c r="E1256" s="235" t="s">
        <v>19</v>
      </c>
      <c r="F1256" s="236" t="s">
        <v>1689</v>
      </c>
      <c r="G1256" s="233"/>
      <c r="H1256" s="237">
        <v>20.07</v>
      </c>
      <c r="I1256" s="238"/>
      <c r="J1256" s="233"/>
      <c r="K1256" s="233"/>
      <c r="L1256" s="239"/>
      <c r="M1256" s="240"/>
      <c r="N1256" s="241"/>
      <c r="O1256" s="241"/>
      <c r="P1256" s="241"/>
      <c r="Q1256" s="241"/>
      <c r="R1256" s="241"/>
      <c r="S1256" s="241"/>
      <c r="T1256" s="242"/>
      <c r="U1256" s="13"/>
      <c r="V1256" s="13"/>
      <c r="W1256" s="13"/>
      <c r="X1256" s="13"/>
      <c r="Y1256" s="13"/>
      <c r="Z1256" s="13"/>
      <c r="AA1256" s="13"/>
      <c r="AB1256" s="13"/>
      <c r="AC1256" s="13"/>
      <c r="AD1256" s="13"/>
      <c r="AE1256" s="13"/>
      <c r="AT1256" s="243" t="s">
        <v>218</v>
      </c>
      <c r="AU1256" s="243" t="s">
        <v>82</v>
      </c>
      <c r="AV1256" s="13" t="s">
        <v>82</v>
      </c>
      <c r="AW1256" s="13" t="s">
        <v>35</v>
      </c>
      <c r="AX1256" s="13" t="s">
        <v>73</v>
      </c>
      <c r="AY1256" s="243" t="s">
        <v>198</v>
      </c>
    </row>
    <row r="1257" s="13" customFormat="1">
      <c r="A1257" s="13"/>
      <c r="B1257" s="232"/>
      <c r="C1257" s="233"/>
      <c r="D1257" s="234" t="s">
        <v>218</v>
      </c>
      <c r="E1257" s="235" t="s">
        <v>19</v>
      </c>
      <c r="F1257" s="236" t="s">
        <v>1690</v>
      </c>
      <c r="G1257" s="233"/>
      <c r="H1257" s="237">
        <v>33.359999999999999</v>
      </c>
      <c r="I1257" s="238"/>
      <c r="J1257" s="233"/>
      <c r="K1257" s="233"/>
      <c r="L1257" s="239"/>
      <c r="M1257" s="240"/>
      <c r="N1257" s="241"/>
      <c r="O1257" s="241"/>
      <c r="P1257" s="241"/>
      <c r="Q1257" s="241"/>
      <c r="R1257" s="241"/>
      <c r="S1257" s="241"/>
      <c r="T1257" s="242"/>
      <c r="U1257" s="13"/>
      <c r="V1257" s="13"/>
      <c r="W1257" s="13"/>
      <c r="X1257" s="13"/>
      <c r="Y1257" s="13"/>
      <c r="Z1257" s="13"/>
      <c r="AA1257" s="13"/>
      <c r="AB1257" s="13"/>
      <c r="AC1257" s="13"/>
      <c r="AD1257" s="13"/>
      <c r="AE1257" s="13"/>
      <c r="AT1257" s="243" t="s">
        <v>218</v>
      </c>
      <c r="AU1257" s="243" t="s">
        <v>82</v>
      </c>
      <c r="AV1257" s="13" t="s">
        <v>82</v>
      </c>
      <c r="AW1257" s="13" t="s">
        <v>35</v>
      </c>
      <c r="AX1257" s="13" t="s">
        <v>73</v>
      </c>
      <c r="AY1257" s="243" t="s">
        <v>198</v>
      </c>
    </row>
    <row r="1258" s="13" customFormat="1">
      <c r="A1258" s="13"/>
      <c r="B1258" s="232"/>
      <c r="C1258" s="233"/>
      <c r="D1258" s="234" t="s">
        <v>218</v>
      </c>
      <c r="E1258" s="235" t="s">
        <v>19</v>
      </c>
      <c r="F1258" s="236" t="s">
        <v>1691</v>
      </c>
      <c r="G1258" s="233"/>
      <c r="H1258" s="237">
        <v>33.420000000000002</v>
      </c>
      <c r="I1258" s="238"/>
      <c r="J1258" s="233"/>
      <c r="K1258" s="233"/>
      <c r="L1258" s="239"/>
      <c r="M1258" s="240"/>
      <c r="N1258" s="241"/>
      <c r="O1258" s="241"/>
      <c r="P1258" s="241"/>
      <c r="Q1258" s="241"/>
      <c r="R1258" s="241"/>
      <c r="S1258" s="241"/>
      <c r="T1258" s="242"/>
      <c r="U1258" s="13"/>
      <c r="V1258" s="13"/>
      <c r="W1258" s="13"/>
      <c r="X1258" s="13"/>
      <c r="Y1258" s="13"/>
      <c r="Z1258" s="13"/>
      <c r="AA1258" s="13"/>
      <c r="AB1258" s="13"/>
      <c r="AC1258" s="13"/>
      <c r="AD1258" s="13"/>
      <c r="AE1258" s="13"/>
      <c r="AT1258" s="243" t="s">
        <v>218</v>
      </c>
      <c r="AU1258" s="243" t="s">
        <v>82</v>
      </c>
      <c r="AV1258" s="13" t="s">
        <v>82</v>
      </c>
      <c r="AW1258" s="13" t="s">
        <v>35</v>
      </c>
      <c r="AX1258" s="13" t="s">
        <v>73</v>
      </c>
      <c r="AY1258" s="243" t="s">
        <v>198</v>
      </c>
    </row>
    <row r="1259" s="13" customFormat="1">
      <c r="A1259" s="13"/>
      <c r="B1259" s="232"/>
      <c r="C1259" s="233"/>
      <c r="D1259" s="234" t="s">
        <v>218</v>
      </c>
      <c r="E1259" s="235" t="s">
        <v>19</v>
      </c>
      <c r="F1259" s="236" t="s">
        <v>1692</v>
      </c>
      <c r="G1259" s="233"/>
      <c r="H1259" s="237">
        <v>18.969999999999999</v>
      </c>
      <c r="I1259" s="238"/>
      <c r="J1259" s="233"/>
      <c r="K1259" s="233"/>
      <c r="L1259" s="239"/>
      <c r="M1259" s="240"/>
      <c r="N1259" s="241"/>
      <c r="O1259" s="241"/>
      <c r="P1259" s="241"/>
      <c r="Q1259" s="241"/>
      <c r="R1259" s="241"/>
      <c r="S1259" s="241"/>
      <c r="T1259" s="242"/>
      <c r="U1259" s="13"/>
      <c r="V1259" s="13"/>
      <c r="W1259" s="13"/>
      <c r="X1259" s="13"/>
      <c r="Y1259" s="13"/>
      <c r="Z1259" s="13"/>
      <c r="AA1259" s="13"/>
      <c r="AB1259" s="13"/>
      <c r="AC1259" s="13"/>
      <c r="AD1259" s="13"/>
      <c r="AE1259" s="13"/>
      <c r="AT1259" s="243" t="s">
        <v>218</v>
      </c>
      <c r="AU1259" s="243" t="s">
        <v>82</v>
      </c>
      <c r="AV1259" s="13" t="s">
        <v>82</v>
      </c>
      <c r="AW1259" s="13" t="s">
        <v>35</v>
      </c>
      <c r="AX1259" s="13" t="s">
        <v>73</v>
      </c>
      <c r="AY1259" s="243" t="s">
        <v>198</v>
      </c>
    </row>
    <row r="1260" s="13" customFormat="1">
      <c r="A1260" s="13"/>
      <c r="B1260" s="232"/>
      <c r="C1260" s="233"/>
      <c r="D1260" s="234" t="s">
        <v>218</v>
      </c>
      <c r="E1260" s="235" t="s">
        <v>19</v>
      </c>
      <c r="F1260" s="236" t="s">
        <v>1693</v>
      </c>
      <c r="G1260" s="233"/>
      <c r="H1260" s="237">
        <v>32.270000000000003</v>
      </c>
      <c r="I1260" s="238"/>
      <c r="J1260" s="233"/>
      <c r="K1260" s="233"/>
      <c r="L1260" s="239"/>
      <c r="M1260" s="240"/>
      <c r="N1260" s="241"/>
      <c r="O1260" s="241"/>
      <c r="P1260" s="241"/>
      <c r="Q1260" s="241"/>
      <c r="R1260" s="241"/>
      <c r="S1260" s="241"/>
      <c r="T1260" s="242"/>
      <c r="U1260" s="13"/>
      <c r="V1260" s="13"/>
      <c r="W1260" s="13"/>
      <c r="X1260" s="13"/>
      <c r="Y1260" s="13"/>
      <c r="Z1260" s="13"/>
      <c r="AA1260" s="13"/>
      <c r="AB1260" s="13"/>
      <c r="AC1260" s="13"/>
      <c r="AD1260" s="13"/>
      <c r="AE1260" s="13"/>
      <c r="AT1260" s="243" t="s">
        <v>218</v>
      </c>
      <c r="AU1260" s="243" t="s">
        <v>82</v>
      </c>
      <c r="AV1260" s="13" t="s">
        <v>82</v>
      </c>
      <c r="AW1260" s="13" t="s">
        <v>35</v>
      </c>
      <c r="AX1260" s="13" t="s">
        <v>73</v>
      </c>
      <c r="AY1260" s="243" t="s">
        <v>198</v>
      </c>
    </row>
    <row r="1261" s="13" customFormat="1">
      <c r="A1261" s="13"/>
      <c r="B1261" s="232"/>
      <c r="C1261" s="233"/>
      <c r="D1261" s="234" t="s">
        <v>218</v>
      </c>
      <c r="E1261" s="235" t="s">
        <v>19</v>
      </c>
      <c r="F1261" s="236" t="s">
        <v>1694</v>
      </c>
      <c r="G1261" s="233"/>
      <c r="H1261" s="237">
        <v>19.170000000000002</v>
      </c>
      <c r="I1261" s="238"/>
      <c r="J1261" s="233"/>
      <c r="K1261" s="233"/>
      <c r="L1261" s="239"/>
      <c r="M1261" s="240"/>
      <c r="N1261" s="241"/>
      <c r="O1261" s="241"/>
      <c r="P1261" s="241"/>
      <c r="Q1261" s="241"/>
      <c r="R1261" s="241"/>
      <c r="S1261" s="241"/>
      <c r="T1261" s="242"/>
      <c r="U1261" s="13"/>
      <c r="V1261" s="13"/>
      <c r="W1261" s="13"/>
      <c r="X1261" s="13"/>
      <c r="Y1261" s="13"/>
      <c r="Z1261" s="13"/>
      <c r="AA1261" s="13"/>
      <c r="AB1261" s="13"/>
      <c r="AC1261" s="13"/>
      <c r="AD1261" s="13"/>
      <c r="AE1261" s="13"/>
      <c r="AT1261" s="243" t="s">
        <v>218</v>
      </c>
      <c r="AU1261" s="243" t="s">
        <v>82</v>
      </c>
      <c r="AV1261" s="13" t="s">
        <v>82</v>
      </c>
      <c r="AW1261" s="13" t="s">
        <v>35</v>
      </c>
      <c r="AX1261" s="13" t="s">
        <v>73</v>
      </c>
      <c r="AY1261" s="243" t="s">
        <v>198</v>
      </c>
    </row>
    <row r="1262" s="14" customFormat="1">
      <c r="A1262" s="14"/>
      <c r="B1262" s="244"/>
      <c r="C1262" s="245"/>
      <c r="D1262" s="234" t="s">
        <v>218</v>
      </c>
      <c r="E1262" s="246" t="s">
        <v>19</v>
      </c>
      <c r="F1262" s="247" t="s">
        <v>233</v>
      </c>
      <c r="G1262" s="245"/>
      <c r="H1262" s="248">
        <v>274.38</v>
      </c>
      <c r="I1262" s="249"/>
      <c r="J1262" s="245"/>
      <c r="K1262" s="245"/>
      <c r="L1262" s="250"/>
      <c r="M1262" s="251"/>
      <c r="N1262" s="252"/>
      <c r="O1262" s="252"/>
      <c r="P1262" s="252"/>
      <c r="Q1262" s="252"/>
      <c r="R1262" s="252"/>
      <c r="S1262" s="252"/>
      <c r="T1262" s="253"/>
      <c r="U1262" s="14"/>
      <c r="V1262" s="14"/>
      <c r="W1262" s="14"/>
      <c r="X1262" s="14"/>
      <c r="Y1262" s="14"/>
      <c r="Z1262" s="14"/>
      <c r="AA1262" s="14"/>
      <c r="AB1262" s="14"/>
      <c r="AC1262" s="14"/>
      <c r="AD1262" s="14"/>
      <c r="AE1262" s="14"/>
      <c r="AT1262" s="254" t="s">
        <v>218</v>
      </c>
      <c r="AU1262" s="254" t="s">
        <v>82</v>
      </c>
      <c r="AV1262" s="14" t="s">
        <v>205</v>
      </c>
      <c r="AW1262" s="14" t="s">
        <v>35</v>
      </c>
      <c r="AX1262" s="14" t="s">
        <v>80</v>
      </c>
      <c r="AY1262" s="254" t="s">
        <v>198</v>
      </c>
    </row>
    <row r="1263" s="2" customFormat="1" ht="16.5" customHeight="1">
      <c r="A1263" s="40"/>
      <c r="B1263" s="41"/>
      <c r="C1263" s="255" t="s">
        <v>1695</v>
      </c>
      <c r="D1263" s="255" t="s">
        <v>243</v>
      </c>
      <c r="E1263" s="256" t="s">
        <v>1696</v>
      </c>
      <c r="F1263" s="257" t="s">
        <v>1697</v>
      </c>
      <c r="G1263" s="258" t="s">
        <v>237</v>
      </c>
      <c r="H1263" s="259">
        <v>279.868</v>
      </c>
      <c r="I1263" s="260"/>
      <c r="J1263" s="261">
        <f>ROUND(I1263*H1263,2)</f>
        <v>0</v>
      </c>
      <c r="K1263" s="257" t="s">
        <v>204</v>
      </c>
      <c r="L1263" s="262"/>
      <c r="M1263" s="263" t="s">
        <v>19</v>
      </c>
      <c r="N1263" s="264" t="s">
        <v>44</v>
      </c>
      <c r="O1263" s="86"/>
      <c r="P1263" s="223">
        <f>O1263*H1263</f>
        <v>0</v>
      </c>
      <c r="Q1263" s="223">
        <v>0.00027</v>
      </c>
      <c r="R1263" s="223">
        <f>Q1263*H1263</f>
        <v>0.075564359999999997</v>
      </c>
      <c r="S1263" s="223">
        <v>0</v>
      </c>
      <c r="T1263" s="224">
        <f>S1263*H1263</f>
        <v>0</v>
      </c>
      <c r="U1263" s="40"/>
      <c r="V1263" s="40"/>
      <c r="W1263" s="40"/>
      <c r="X1263" s="40"/>
      <c r="Y1263" s="40"/>
      <c r="Z1263" s="40"/>
      <c r="AA1263" s="40"/>
      <c r="AB1263" s="40"/>
      <c r="AC1263" s="40"/>
      <c r="AD1263" s="40"/>
      <c r="AE1263" s="40"/>
      <c r="AR1263" s="225" t="s">
        <v>399</v>
      </c>
      <c r="AT1263" s="225" t="s">
        <v>243</v>
      </c>
      <c r="AU1263" s="225" t="s">
        <v>82</v>
      </c>
      <c r="AY1263" s="19" t="s">
        <v>198</v>
      </c>
      <c r="BE1263" s="226">
        <f>IF(N1263="základní",J1263,0)</f>
        <v>0</v>
      </c>
      <c r="BF1263" s="226">
        <f>IF(N1263="snížená",J1263,0)</f>
        <v>0</v>
      </c>
      <c r="BG1263" s="226">
        <f>IF(N1263="zákl. přenesená",J1263,0)</f>
        <v>0</v>
      </c>
      <c r="BH1263" s="226">
        <f>IF(N1263="sníž. přenesená",J1263,0)</f>
        <v>0</v>
      </c>
      <c r="BI1263" s="226">
        <f>IF(N1263="nulová",J1263,0)</f>
        <v>0</v>
      </c>
      <c r="BJ1263" s="19" t="s">
        <v>80</v>
      </c>
      <c r="BK1263" s="226">
        <f>ROUND(I1263*H1263,2)</f>
        <v>0</v>
      </c>
      <c r="BL1263" s="19" t="s">
        <v>302</v>
      </c>
      <c r="BM1263" s="225" t="s">
        <v>1698</v>
      </c>
    </row>
    <row r="1264" s="13" customFormat="1">
      <c r="A1264" s="13"/>
      <c r="B1264" s="232"/>
      <c r="C1264" s="233"/>
      <c r="D1264" s="234" t="s">
        <v>218</v>
      </c>
      <c r="E1264" s="233"/>
      <c r="F1264" s="236" t="s">
        <v>1699</v>
      </c>
      <c r="G1264" s="233"/>
      <c r="H1264" s="237">
        <v>279.868</v>
      </c>
      <c r="I1264" s="238"/>
      <c r="J1264" s="233"/>
      <c r="K1264" s="233"/>
      <c r="L1264" s="239"/>
      <c r="M1264" s="240"/>
      <c r="N1264" s="241"/>
      <c r="O1264" s="241"/>
      <c r="P1264" s="241"/>
      <c r="Q1264" s="241"/>
      <c r="R1264" s="241"/>
      <c r="S1264" s="241"/>
      <c r="T1264" s="242"/>
      <c r="U1264" s="13"/>
      <c r="V1264" s="13"/>
      <c r="W1264" s="13"/>
      <c r="X1264" s="13"/>
      <c r="Y1264" s="13"/>
      <c r="Z1264" s="13"/>
      <c r="AA1264" s="13"/>
      <c r="AB1264" s="13"/>
      <c r="AC1264" s="13"/>
      <c r="AD1264" s="13"/>
      <c r="AE1264" s="13"/>
      <c r="AT1264" s="243" t="s">
        <v>218</v>
      </c>
      <c r="AU1264" s="243" t="s">
        <v>82</v>
      </c>
      <c r="AV1264" s="13" t="s">
        <v>82</v>
      </c>
      <c r="AW1264" s="13" t="s">
        <v>4</v>
      </c>
      <c r="AX1264" s="13" t="s">
        <v>80</v>
      </c>
      <c r="AY1264" s="243" t="s">
        <v>198</v>
      </c>
    </row>
    <row r="1265" s="2" customFormat="1" ht="24.15" customHeight="1">
      <c r="A1265" s="40"/>
      <c r="B1265" s="41"/>
      <c r="C1265" s="214" t="s">
        <v>1700</v>
      </c>
      <c r="D1265" s="214" t="s">
        <v>200</v>
      </c>
      <c r="E1265" s="215" t="s">
        <v>1701</v>
      </c>
      <c r="F1265" s="216" t="s">
        <v>1702</v>
      </c>
      <c r="G1265" s="217" t="s">
        <v>237</v>
      </c>
      <c r="H1265" s="218">
        <v>274.38</v>
      </c>
      <c r="I1265" s="219"/>
      <c r="J1265" s="220">
        <f>ROUND(I1265*H1265,2)</f>
        <v>0</v>
      </c>
      <c r="K1265" s="216" t="s">
        <v>204</v>
      </c>
      <c r="L1265" s="46"/>
      <c r="M1265" s="221" t="s">
        <v>19</v>
      </c>
      <c r="N1265" s="222" t="s">
        <v>44</v>
      </c>
      <c r="O1265" s="86"/>
      <c r="P1265" s="223">
        <f>O1265*H1265</f>
        <v>0</v>
      </c>
      <c r="Q1265" s="223">
        <v>0</v>
      </c>
      <c r="R1265" s="223">
        <f>Q1265*H1265</f>
        <v>0</v>
      </c>
      <c r="S1265" s="223">
        <v>0</v>
      </c>
      <c r="T1265" s="224">
        <f>S1265*H1265</f>
        <v>0</v>
      </c>
      <c r="U1265" s="40"/>
      <c r="V1265" s="40"/>
      <c r="W1265" s="40"/>
      <c r="X1265" s="40"/>
      <c r="Y1265" s="40"/>
      <c r="Z1265" s="40"/>
      <c r="AA1265" s="40"/>
      <c r="AB1265" s="40"/>
      <c r="AC1265" s="40"/>
      <c r="AD1265" s="40"/>
      <c r="AE1265" s="40"/>
      <c r="AR1265" s="225" t="s">
        <v>302</v>
      </c>
      <c r="AT1265" s="225" t="s">
        <v>200</v>
      </c>
      <c r="AU1265" s="225" t="s">
        <v>82</v>
      </c>
      <c r="AY1265" s="19" t="s">
        <v>198</v>
      </c>
      <c r="BE1265" s="226">
        <f>IF(N1265="základní",J1265,0)</f>
        <v>0</v>
      </c>
      <c r="BF1265" s="226">
        <f>IF(N1265="snížená",J1265,0)</f>
        <v>0</v>
      </c>
      <c r="BG1265" s="226">
        <f>IF(N1265="zákl. přenesená",J1265,0)</f>
        <v>0</v>
      </c>
      <c r="BH1265" s="226">
        <f>IF(N1265="sníž. přenesená",J1265,0)</f>
        <v>0</v>
      </c>
      <c r="BI1265" s="226">
        <f>IF(N1265="nulová",J1265,0)</f>
        <v>0</v>
      </c>
      <c r="BJ1265" s="19" t="s">
        <v>80</v>
      </c>
      <c r="BK1265" s="226">
        <f>ROUND(I1265*H1265,2)</f>
        <v>0</v>
      </c>
      <c r="BL1265" s="19" t="s">
        <v>302</v>
      </c>
      <c r="BM1265" s="225" t="s">
        <v>1703</v>
      </c>
    </row>
    <row r="1266" s="2" customFormat="1">
      <c r="A1266" s="40"/>
      <c r="B1266" s="41"/>
      <c r="C1266" s="42"/>
      <c r="D1266" s="227" t="s">
        <v>207</v>
      </c>
      <c r="E1266" s="42"/>
      <c r="F1266" s="228" t="s">
        <v>1704</v>
      </c>
      <c r="G1266" s="42"/>
      <c r="H1266" s="42"/>
      <c r="I1266" s="229"/>
      <c r="J1266" s="42"/>
      <c r="K1266" s="42"/>
      <c r="L1266" s="46"/>
      <c r="M1266" s="230"/>
      <c r="N1266" s="231"/>
      <c r="O1266" s="86"/>
      <c r="P1266" s="86"/>
      <c r="Q1266" s="86"/>
      <c r="R1266" s="86"/>
      <c r="S1266" s="86"/>
      <c r="T1266" s="87"/>
      <c r="U1266" s="40"/>
      <c r="V1266" s="40"/>
      <c r="W1266" s="40"/>
      <c r="X1266" s="40"/>
      <c r="Y1266" s="40"/>
      <c r="Z1266" s="40"/>
      <c r="AA1266" s="40"/>
      <c r="AB1266" s="40"/>
      <c r="AC1266" s="40"/>
      <c r="AD1266" s="40"/>
      <c r="AE1266" s="40"/>
      <c r="AT1266" s="19" t="s">
        <v>207</v>
      </c>
      <c r="AU1266" s="19" t="s">
        <v>82</v>
      </c>
    </row>
    <row r="1267" s="13" customFormat="1">
      <c r="A1267" s="13"/>
      <c r="B1267" s="232"/>
      <c r="C1267" s="233"/>
      <c r="D1267" s="234" t="s">
        <v>218</v>
      </c>
      <c r="E1267" s="235" t="s">
        <v>19</v>
      </c>
      <c r="F1267" s="236" t="s">
        <v>1685</v>
      </c>
      <c r="G1267" s="233"/>
      <c r="H1267" s="237">
        <v>33.359999999999999</v>
      </c>
      <c r="I1267" s="238"/>
      <c r="J1267" s="233"/>
      <c r="K1267" s="233"/>
      <c r="L1267" s="239"/>
      <c r="M1267" s="240"/>
      <c r="N1267" s="241"/>
      <c r="O1267" s="241"/>
      <c r="P1267" s="241"/>
      <c r="Q1267" s="241"/>
      <c r="R1267" s="241"/>
      <c r="S1267" s="241"/>
      <c r="T1267" s="242"/>
      <c r="U1267" s="13"/>
      <c r="V1267" s="13"/>
      <c r="W1267" s="13"/>
      <c r="X1267" s="13"/>
      <c r="Y1267" s="13"/>
      <c r="Z1267" s="13"/>
      <c r="AA1267" s="13"/>
      <c r="AB1267" s="13"/>
      <c r="AC1267" s="13"/>
      <c r="AD1267" s="13"/>
      <c r="AE1267" s="13"/>
      <c r="AT1267" s="243" t="s">
        <v>218</v>
      </c>
      <c r="AU1267" s="243" t="s">
        <v>82</v>
      </c>
      <c r="AV1267" s="13" t="s">
        <v>82</v>
      </c>
      <c r="AW1267" s="13" t="s">
        <v>35</v>
      </c>
      <c r="AX1267" s="13" t="s">
        <v>73</v>
      </c>
      <c r="AY1267" s="243" t="s">
        <v>198</v>
      </c>
    </row>
    <row r="1268" s="13" customFormat="1">
      <c r="A1268" s="13"/>
      <c r="B1268" s="232"/>
      <c r="C1268" s="233"/>
      <c r="D1268" s="234" t="s">
        <v>218</v>
      </c>
      <c r="E1268" s="235" t="s">
        <v>19</v>
      </c>
      <c r="F1268" s="236" t="s">
        <v>1686</v>
      </c>
      <c r="G1268" s="233"/>
      <c r="H1268" s="237">
        <v>33.420000000000002</v>
      </c>
      <c r="I1268" s="238"/>
      <c r="J1268" s="233"/>
      <c r="K1268" s="233"/>
      <c r="L1268" s="239"/>
      <c r="M1268" s="240"/>
      <c r="N1268" s="241"/>
      <c r="O1268" s="241"/>
      <c r="P1268" s="241"/>
      <c r="Q1268" s="241"/>
      <c r="R1268" s="241"/>
      <c r="S1268" s="241"/>
      <c r="T1268" s="242"/>
      <c r="U1268" s="13"/>
      <c r="V1268" s="13"/>
      <c r="W1268" s="13"/>
      <c r="X1268" s="13"/>
      <c r="Y1268" s="13"/>
      <c r="Z1268" s="13"/>
      <c r="AA1268" s="13"/>
      <c r="AB1268" s="13"/>
      <c r="AC1268" s="13"/>
      <c r="AD1268" s="13"/>
      <c r="AE1268" s="13"/>
      <c r="AT1268" s="243" t="s">
        <v>218</v>
      </c>
      <c r="AU1268" s="243" t="s">
        <v>82</v>
      </c>
      <c r="AV1268" s="13" t="s">
        <v>82</v>
      </c>
      <c r="AW1268" s="13" t="s">
        <v>35</v>
      </c>
      <c r="AX1268" s="13" t="s">
        <v>73</v>
      </c>
      <c r="AY1268" s="243" t="s">
        <v>198</v>
      </c>
    </row>
    <row r="1269" s="13" customFormat="1">
      <c r="A1269" s="13"/>
      <c r="B1269" s="232"/>
      <c r="C1269" s="233"/>
      <c r="D1269" s="234" t="s">
        <v>218</v>
      </c>
      <c r="E1269" s="235" t="s">
        <v>19</v>
      </c>
      <c r="F1269" s="236" t="s">
        <v>1687</v>
      </c>
      <c r="G1269" s="233"/>
      <c r="H1269" s="237">
        <v>18.07</v>
      </c>
      <c r="I1269" s="238"/>
      <c r="J1269" s="233"/>
      <c r="K1269" s="233"/>
      <c r="L1269" s="239"/>
      <c r="M1269" s="240"/>
      <c r="N1269" s="241"/>
      <c r="O1269" s="241"/>
      <c r="P1269" s="241"/>
      <c r="Q1269" s="241"/>
      <c r="R1269" s="241"/>
      <c r="S1269" s="241"/>
      <c r="T1269" s="242"/>
      <c r="U1269" s="13"/>
      <c r="V1269" s="13"/>
      <c r="W1269" s="13"/>
      <c r="X1269" s="13"/>
      <c r="Y1269" s="13"/>
      <c r="Z1269" s="13"/>
      <c r="AA1269" s="13"/>
      <c r="AB1269" s="13"/>
      <c r="AC1269" s="13"/>
      <c r="AD1269" s="13"/>
      <c r="AE1269" s="13"/>
      <c r="AT1269" s="243" t="s">
        <v>218</v>
      </c>
      <c r="AU1269" s="243" t="s">
        <v>82</v>
      </c>
      <c r="AV1269" s="13" t="s">
        <v>82</v>
      </c>
      <c r="AW1269" s="13" t="s">
        <v>35</v>
      </c>
      <c r="AX1269" s="13" t="s">
        <v>73</v>
      </c>
      <c r="AY1269" s="243" t="s">
        <v>198</v>
      </c>
    </row>
    <row r="1270" s="13" customFormat="1">
      <c r="A1270" s="13"/>
      <c r="B1270" s="232"/>
      <c r="C1270" s="233"/>
      <c r="D1270" s="234" t="s">
        <v>218</v>
      </c>
      <c r="E1270" s="235" t="s">
        <v>19</v>
      </c>
      <c r="F1270" s="236" t="s">
        <v>1688</v>
      </c>
      <c r="G1270" s="233"/>
      <c r="H1270" s="237">
        <v>32.270000000000003</v>
      </c>
      <c r="I1270" s="238"/>
      <c r="J1270" s="233"/>
      <c r="K1270" s="233"/>
      <c r="L1270" s="239"/>
      <c r="M1270" s="240"/>
      <c r="N1270" s="241"/>
      <c r="O1270" s="241"/>
      <c r="P1270" s="241"/>
      <c r="Q1270" s="241"/>
      <c r="R1270" s="241"/>
      <c r="S1270" s="241"/>
      <c r="T1270" s="242"/>
      <c r="U1270" s="13"/>
      <c r="V1270" s="13"/>
      <c r="W1270" s="13"/>
      <c r="X1270" s="13"/>
      <c r="Y1270" s="13"/>
      <c r="Z1270" s="13"/>
      <c r="AA1270" s="13"/>
      <c r="AB1270" s="13"/>
      <c r="AC1270" s="13"/>
      <c r="AD1270" s="13"/>
      <c r="AE1270" s="13"/>
      <c r="AT1270" s="243" t="s">
        <v>218</v>
      </c>
      <c r="AU1270" s="243" t="s">
        <v>82</v>
      </c>
      <c r="AV1270" s="13" t="s">
        <v>82</v>
      </c>
      <c r="AW1270" s="13" t="s">
        <v>35</v>
      </c>
      <c r="AX1270" s="13" t="s">
        <v>73</v>
      </c>
      <c r="AY1270" s="243" t="s">
        <v>198</v>
      </c>
    </row>
    <row r="1271" s="13" customFormat="1">
      <c r="A1271" s="13"/>
      <c r="B1271" s="232"/>
      <c r="C1271" s="233"/>
      <c r="D1271" s="234" t="s">
        <v>218</v>
      </c>
      <c r="E1271" s="235" t="s">
        <v>19</v>
      </c>
      <c r="F1271" s="236" t="s">
        <v>1689</v>
      </c>
      <c r="G1271" s="233"/>
      <c r="H1271" s="237">
        <v>20.07</v>
      </c>
      <c r="I1271" s="238"/>
      <c r="J1271" s="233"/>
      <c r="K1271" s="233"/>
      <c r="L1271" s="239"/>
      <c r="M1271" s="240"/>
      <c r="N1271" s="241"/>
      <c r="O1271" s="241"/>
      <c r="P1271" s="241"/>
      <c r="Q1271" s="241"/>
      <c r="R1271" s="241"/>
      <c r="S1271" s="241"/>
      <c r="T1271" s="242"/>
      <c r="U1271" s="13"/>
      <c r="V1271" s="13"/>
      <c r="W1271" s="13"/>
      <c r="X1271" s="13"/>
      <c r="Y1271" s="13"/>
      <c r="Z1271" s="13"/>
      <c r="AA1271" s="13"/>
      <c r="AB1271" s="13"/>
      <c r="AC1271" s="13"/>
      <c r="AD1271" s="13"/>
      <c r="AE1271" s="13"/>
      <c r="AT1271" s="243" t="s">
        <v>218</v>
      </c>
      <c r="AU1271" s="243" t="s">
        <v>82</v>
      </c>
      <c r="AV1271" s="13" t="s">
        <v>82</v>
      </c>
      <c r="AW1271" s="13" t="s">
        <v>35</v>
      </c>
      <c r="AX1271" s="13" t="s">
        <v>73</v>
      </c>
      <c r="AY1271" s="243" t="s">
        <v>198</v>
      </c>
    </row>
    <row r="1272" s="13" customFormat="1">
      <c r="A1272" s="13"/>
      <c r="B1272" s="232"/>
      <c r="C1272" s="233"/>
      <c r="D1272" s="234" t="s">
        <v>218</v>
      </c>
      <c r="E1272" s="235" t="s">
        <v>19</v>
      </c>
      <c r="F1272" s="236" t="s">
        <v>1690</v>
      </c>
      <c r="G1272" s="233"/>
      <c r="H1272" s="237">
        <v>33.359999999999999</v>
      </c>
      <c r="I1272" s="238"/>
      <c r="J1272" s="233"/>
      <c r="K1272" s="233"/>
      <c r="L1272" s="239"/>
      <c r="M1272" s="240"/>
      <c r="N1272" s="241"/>
      <c r="O1272" s="241"/>
      <c r="P1272" s="241"/>
      <c r="Q1272" s="241"/>
      <c r="R1272" s="241"/>
      <c r="S1272" s="241"/>
      <c r="T1272" s="242"/>
      <c r="U1272" s="13"/>
      <c r="V1272" s="13"/>
      <c r="W1272" s="13"/>
      <c r="X1272" s="13"/>
      <c r="Y1272" s="13"/>
      <c r="Z1272" s="13"/>
      <c r="AA1272" s="13"/>
      <c r="AB1272" s="13"/>
      <c r="AC1272" s="13"/>
      <c r="AD1272" s="13"/>
      <c r="AE1272" s="13"/>
      <c r="AT1272" s="243" t="s">
        <v>218</v>
      </c>
      <c r="AU1272" s="243" t="s">
        <v>82</v>
      </c>
      <c r="AV1272" s="13" t="s">
        <v>82</v>
      </c>
      <c r="AW1272" s="13" t="s">
        <v>35</v>
      </c>
      <c r="AX1272" s="13" t="s">
        <v>73</v>
      </c>
      <c r="AY1272" s="243" t="s">
        <v>198</v>
      </c>
    </row>
    <row r="1273" s="13" customFormat="1">
      <c r="A1273" s="13"/>
      <c r="B1273" s="232"/>
      <c r="C1273" s="233"/>
      <c r="D1273" s="234" t="s">
        <v>218</v>
      </c>
      <c r="E1273" s="235" t="s">
        <v>19</v>
      </c>
      <c r="F1273" s="236" t="s">
        <v>1691</v>
      </c>
      <c r="G1273" s="233"/>
      <c r="H1273" s="237">
        <v>33.420000000000002</v>
      </c>
      <c r="I1273" s="238"/>
      <c r="J1273" s="233"/>
      <c r="K1273" s="233"/>
      <c r="L1273" s="239"/>
      <c r="M1273" s="240"/>
      <c r="N1273" s="241"/>
      <c r="O1273" s="241"/>
      <c r="P1273" s="241"/>
      <c r="Q1273" s="241"/>
      <c r="R1273" s="241"/>
      <c r="S1273" s="241"/>
      <c r="T1273" s="242"/>
      <c r="U1273" s="13"/>
      <c r="V1273" s="13"/>
      <c r="W1273" s="13"/>
      <c r="X1273" s="13"/>
      <c r="Y1273" s="13"/>
      <c r="Z1273" s="13"/>
      <c r="AA1273" s="13"/>
      <c r="AB1273" s="13"/>
      <c r="AC1273" s="13"/>
      <c r="AD1273" s="13"/>
      <c r="AE1273" s="13"/>
      <c r="AT1273" s="243" t="s">
        <v>218</v>
      </c>
      <c r="AU1273" s="243" t="s">
        <v>82</v>
      </c>
      <c r="AV1273" s="13" t="s">
        <v>82</v>
      </c>
      <c r="AW1273" s="13" t="s">
        <v>35</v>
      </c>
      <c r="AX1273" s="13" t="s">
        <v>73</v>
      </c>
      <c r="AY1273" s="243" t="s">
        <v>198</v>
      </c>
    </row>
    <row r="1274" s="13" customFormat="1">
      <c r="A1274" s="13"/>
      <c r="B1274" s="232"/>
      <c r="C1274" s="233"/>
      <c r="D1274" s="234" t="s">
        <v>218</v>
      </c>
      <c r="E1274" s="235" t="s">
        <v>19</v>
      </c>
      <c r="F1274" s="236" t="s">
        <v>1692</v>
      </c>
      <c r="G1274" s="233"/>
      <c r="H1274" s="237">
        <v>18.969999999999999</v>
      </c>
      <c r="I1274" s="238"/>
      <c r="J1274" s="233"/>
      <c r="K1274" s="233"/>
      <c r="L1274" s="239"/>
      <c r="M1274" s="240"/>
      <c r="N1274" s="241"/>
      <c r="O1274" s="241"/>
      <c r="P1274" s="241"/>
      <c r="Q1274" s="241"/>
      <c r="R1274" s="241"/>
      <c r="S1274" s="241"/>
      <c r="T1274" s="242"/>
      <c r="U1274" s="13"/>
      <c r="V1274" s="13"/>
      <c r="W1274" s="13"/>
      <c r="X1274" s="13"/>
      <c r="Y1274" s="13"/>
      <c r="Z1274" s="13"/>
      <c r="AA1274" s="13"/>
      <c r="AB1274" s="13"/>
      <c r="AC1274" s="13"/>
      <c r="AD1274" s="13"/>
      <c r="AE1274" s="13"/>
      <c r="AT1274" s="243" t="s">
        <v>218</v>
      </c>
      <c r="AU1274" s="243" t="s">
        <v>82</v>
      </c>
      <c r="AV1274" s="13" t="s">
        <v>82</v>
      </c>
      <c r="AW1274" s="13" t="s">
        <v>35</v>
      </c>
      <c r="AX1274" s="13" t="s">
        <v>73</v>
      </c>
      <c r="AY1274" s="243" t="s">
        <v>198</v>
      </c>
    </row>
    <row r="1275" s="13" customFormat="1">
      <c r="A1275" s="13"/>
      <c r="B1275" s="232"/>
      <c r="C1275" s="233"/>
      <c r="D1275" s="234" t="s">
        <v>218</v>
      </c>
      <c r="E1275" s="235" t="s">
        <v>19</v>
      </c>
      <c r="F1275" s="236" t="s">
        <v>1693</v>
      </c>
      <c r="G1275" s="233"/>
      <c r="H1275" s="237">
        <v>32.270000000000003</v>
      </c>
      <c r="I1275" s="238"/>
      <c r="J1275" s="233"/>
      <c r="K1275" s="233"/>
      <c r="L1275" s="239"/>
      <c r="M1275" s="240"/>
      <c r="N1275" s="241"/>
      <c r="O1275" s="241"/>
      <c r="P1275" s="241"/>
      <c r="Q1275" s="241"/>
      <c r="R1275" s="241"/>
      <c r="S1275" s="241"/>
      <c r="T1275" s="242"/>
      <c r="U1275" s="13"/>
      <c r="V1275" s="13"/>
      <c r="W1275" s="13"/>
      <c r="X1275" s="13"/>
      <c r="Y1275" s="13"/>
      <c r="Z1275" s="13"/>
      <c r="AA1275" s="13"/>
      <c r="AB1275" s="13"/>
      <c r="AC1275" s="13"/>
      <c r="AD1275" s="13"/>
      <c r="AE1275" s="13"/>
      <c r="AT1275" s="243" t="s">
        <v>218</v>
      </c>
      <c r="AU1275" s="243" t="s">
        <v>82</v>
      </c>
      <c r="AV1275" s="13" t="s">
        <v>82</v>
      </c>
      <c r="AW1275" s="13" t="s">
        <v>35</v>
      </c>
      <c r="AX1275" s="13" t="s">
        <v>73</v>
      </c>
      <c r="AY1275" s="243" t="s">
        <v>198</v>
      </c>
    </row>
    <row r="1276" s="13" customFormat="1">
      <c r="A1276" s="13"/>
      <c r="B1276" s="232"/>
      <c r="C1276" s="233"/>
      <c r="D1276" s="234" t="s">
        <v>218</v>
      </c>
      <c r="E1276" s="235" t="s">
        <v>19</v>
      </c>
      <c r="F1276" s="236" t="s">
        <v>1694</v>
      </c>
      <c r="G1276" s="233"/>
      <c r="H1276" s="237">
        <v>19.170000000000002</v>
      </c>
      <c r="I1276" s="238"/>
      <c r="J1276" s="233"/>
      <c r="K1276" s="233"/>
      <c r="L1276" s="239"/>
      <c r="M1276" s="240"/>
      <c r="N1276" s="241"/>
      <c r="O1276" s="241"/>
      <c r="P1276" s="241"/>
      <c r="Q1276" s="241"/>
      <c r="R1276" s="241"/>
      <c r="S1276" s="241"/>
      <c r="T1276" s="242"/>
      <c r="U1276" s="13"/>
      <c r="V1276" s="13"/>
      <c r="W1276" s="13"/>
      <c r="X1276" s="13"/>
      <c r="Y1276" s="13"/>
      <c r="Z1276" s="13"/>
      <c r="AA1276" s="13"/>
      <c r="AB1276" s="13"/>
      <c r="AC1276" s="13"/>
      <c r="AD1276" s="13"/>
      <c r="AE1276" s="13"/>
      <c r="AT1276" s="243" t="s">
        <v>218</v>
      </c>
      <c r="AU1276" s="243" t="s">
        <v>82</v>
      </c>
      <c r="AV1276" s="13" t="s">
        <v>82</v>
      </c>
      <c r="AW1276" s="13" t="s">
        <v>35</v>
      </c>
      <c r="AX1276" s="13" t="s">
        <v>73</v>
      </c>
      <c r="AY1276" s="243" t="s">
        <v>198</v>
      </c>
    </row>
    <row r="1277" s="14" customFormat="1">
      <c r="A1277" s="14"/>
      <c r="B1277" s="244"/>
      <c r="C1277" s="245"/>
      <c r="D1277" s="234" t="s">
        <v>218</v>
      </c>
      <c r="E1277" s="246" t="s">
        <v>19</v>
      </c>
      <c r="F1277" s="247" t="s">
        <v>233</v>
      </c>
      <c r="G1277" s="245"/>
      <c r="H1277" s="248">
        <v>274.38</v>
      </c>
      <c r="I1277" s="249"/>
      <c r="J1277" s="245"/>
      <c r="K1277" s="245"/>
      <c r="L1277" s="250"/>
      <c r="M1277" s="251"/>
      <c r="N1277" s="252"/>
      <c r="O1277" s="252"/>
      <c r="P1277" s="252"/>
      <c r="Q1277" s="252"/>
      <c r="R1277" s="252"/>
      <c r="S1277" s="252"/>
      <c r="T1277" s="253"/>
      <c r="U1277" s="14"/>
      <c r="V1277" s="14"/>
      <c r="W1277" s="14"/>
      <c r="X1277" s="14"/>
      <c r="Y1277" s="14"/>
      <c r="Z1277" s="14"/>
      <c r="AA1277" s="14"/>
      <c r="AB1277" s="14"/>
      <c r="AC1277" s="14"/>
      <c r="AD1277" s="14"/>
      <c r="AE1277" s="14"/>
      <c r="AT1277" s="254" t="s">
        <v>218</v>
      </c>
      <c r="AU1277" s="254" t="s">
        <v>82</v>
      </c>
      <c r="AV1277" s="14" t="s">
        <v>205</v>
      </c>
      <c r="AW1277" s="14" t="s">
        <v>35</v>
      </c>
      <c r="AX1277" s="14" t="s">
        <v>80</v>
      </c>
      <c r="AY1277" s="254" t="s">
        <v>198</v>
      </c>
    </row>
    <row r="1278" s="2" customFormat="1" ht="24.15" customHeight="1">
      <c r="A1278" s="40"/>
      <c r="B1278" s="41"/>
      <c r="C1278" s="255" t="s">
        <v>1705</v>
      </c>
      <c r="D1278" s="255" t="s">
        <v>243</v>
      </c>
      <c r="E1278" s="256" t="s">
        <v>1670</v>
      </c>
      <c r="F1278" s="257" t="s">
        <v>1671</v>
      </c>
      <c r="G1278" s="258" t="s">
        <v>203</v>
      </c>
      <c r="H1278" s="259">
        <v>30.181999999999999</v>
      </c>
      <c r="I1278" s="260"/>
      <c r="J1278" s="261">
        <f>ROUND(I1278*H1278,2)</f>
        <v>0</v>
      </c>
      <c r="K1278" s="257" t="s">
        <v>204</v>
      </c>
      <c r="L1278" s="262"/>
      <c r="M1278" s="263" t="s">
        <v>19</v>
      </c>
      <c r="N1278" s="264" t="s">
        <v>44</v>
      </c>
      <c r="O1278" s="86"/>
      <c r="P1278" s="223">
        <f>O1278*H1278</f>
        <v>0</v>
      </c>
      <c r="Q1278" s="223">
        <v>0.0033999999999999998</v>
      </c>
      <c r="R1278" s="223">
        <f>Q1278*H1278</f>
        <v>0.1026188</v>
      </c>
      <c r="S1278" s="223">
        <v>0</v>
      </c>
      <c r="T1278" s="224">
        <f>S1278*H1278</f>
        <v>0</v>
      </c>
      <c r="U1278" s="40"/>
      <c r="V1278" s="40"/>
      <c r="W1278" s="40"/>
      <c r="X1278" s="40"/>
      <c r="Y1278" s="40"/>
      <c r="Z1278" s="40"/>
      <c r="AA1278" s="40"/>
      <c r="AB1278" s="40"/>
      <c r="AC1278" s="40"/>
      <c r="AD1278" s="40"/>
      <c r="AE1278" s="40"/>
      <c r="AR1278" s="225" t="s">
        <v>399</v>
      </c>
      <c r="AT1278" s="225" t="s">
        <v>243</v>
      </c>
      <c r="AU1278" s="225" t="s">
        <v>82</v>
      </c>
      <c r="AY1278" s="19" t="s">
        <v>198</v>
      </c>
      <c r="BE1278" s="226">
        <f>IF(N1278="základní",J1278,0)</f>
        <v>0</v>
      </c>
      <c r="BF1278" s="226">
        <f>IF(N1278="snížená",J1278,0)</f>
        <v>0</v>
      </c>
      <c r="BG1278" s="226">
        <f>IF(N1278="zákl. přenesená",J1278,0)</f>
        <v>0</v>
      </c>
      <c r="BH1278" s="226">
        <f>IF(N1278="sníž. přenesená",J1278,0)</f>
        <v>0</v>
      </c>
      <c r="BI1278" s="226">
        <f>IF(N1278="nulová",J1278,0)</f>
        <v>0</v>
      </c>
      <c r="BJ1278" s="19" t="s">
        <v>80</v>
      </c>
      <c r="BK1278" s="226">
        <f>ROUND(I1278*H1278,2)</f>
        <v>0</v>
      </c>
      <c r="BL1278" s="19" t="s">
        <v>302</v>
      </c>
      <c r="BM1278" s="225" t="s">
        <v>1706</v>
      </c>
    </row>
    <row r="1279" s="13" customFormat="1">
      <c r="A1279" s="13"/>
      <c r="B1279" s="232"/>
      <c r="C1279" s="233"/>
      <c r="D1279" s="234" t="s">
        <v>218</v>
      </c>
      <c r="E1279" s="233"/>
      <c r="F1279" s="236" t="s">
        <v>1707</v>
      </c>
      <c r="G1279" s="233"/>
      <c r="H1279" s="237">
        <v>30.181999999999999</v>
      </c>
      <c r="I1279" s="238"/>
      <c r="J1279" s="233"/>
      <c r="K1279" s="233"/>
      <c r="L1279" s="239"/>
      <c r="M1279" s="240"/>
      <c r="N1279" s="241"/>
      <c r="O1279" s="241"/>
      <c r="P1279" s="241"/>
      <c r="Q1279" s="241"/>
      <c r="R1279" s="241"/>
      <c r="S1279" s="241"/>
      <c r="T1279" s="242"/>
      <c r="U1279" s="13"/>
      <c r="V1279" s="13"/>
      <c r="W1279" s="13"/>
      <c r="X1279" s="13"/>
      <c r="Y1279" s="13"/>
      <c r="Z1279" s="13"/>
      <c r="AA1279" s="13"/>
      <c r="AB1279" s="13"/>
      <c r="AC1279" s="13"/>
      <c r="AD1279" s="13"/>
      <c r="AE1279" s="13"/>
      <c r="AT1279" s="243" t="s">
        <v>218</v>
      </c>
      <c r="AU1279" s="243" t="s">
        <v>82</v>
      </c>
      <c r="AV1279" s="13" t="s">
        <v>82</v>
      </c>
      <c r="AW1279" s="13" t="s">
        <v>4</v>
      </c>
      <c r="AX1279" s="13" t="s">
        <v>80</v>
      </c>
      <c r="AY1279" s="243" t="s">
        <v>198</v>
      </c>
    </row>
    <row r="1280" s="2" customFormat="1" ht="49.05" customHeight="1">
      <c r="A1280" s="40"/>
      <c r="B1280" s="41"/>
      <c r="C1280" s="214" t="s">
        <v>1708</v>
      </c>
      <c r="D1280" s="214" t="s">
        <v>200</v>
      </c>
      <c r="E1280" s="215" t="s">
        <v>1709</v>
      </c>
      <c r="F1280" s="216" t="s">
        <v>1710</v>
      </c>
      <c r="G1280" s="217" t="s">
        <v>246</v>
      </c>
      <c r="H1280" s="218">
        <v>2.3170000000000002</v>
      </c>
      <c r="I1280" s="219"/>
      <c r="J1280" s="220">
        <f>ROUND(I1280*H1280,2)</f>
        <v>0</v>
      </c>
      <c r="K1280" s="216" t="s">
        <v>204</v>
      </c>
      <c r="L1280" s="46"/>
      <c r="M1280" s="221" t="s">
        <v>19</v>
      </c>
      <c r="N1280" s="222" t="s">
        <v>44</v>
      </c>
      <c r="O1280" s="86"/>
      <c r="P1280" s="223">
        <f>O1280*H1280</f>
        <v>0</v>
      </c>
      <c r="Q1280" s="223">
        <v>0</v>
      </c>
      <c r="R1280" s="223">
        <f>Q1280*H1280</f>
        <v>0</v>
      </c>
      <c r="S1280" s="223">
        <v>0</v>
      </c>
      <c r="T1280" s="224">
        <f>S1280*H1280</f>
        <v>0</v>
      </c>
      <c r="U1280" s="40"/>
      <c r="V1280" s="40"/>
      <c r="W1280" s="40"/>
      <c r="X1280" s="40"/>
      <c r="Y1280" s="40"/>
      <c r="Z1280" s="40"/>
      <c r="AA1280" s="40"/>
      <c r="AB1280" s="40"/>
      <c r="AC1280" s="40"/>
      <c r="AD1280" s="40"/>
      <c r="AE1280" s="40"/>
      <c r="AR1280" s="225" t="s">
        <v>302</v>
      </c>
      <c r="AT1280" s="225" t="s">
        <v>200</v>
      </c>
      <c r="AU1280" s="225" t="s">
        <v>82</v>
      </c>
      <c r="AY1280" s="19" t="s">
        <v>198</v>
      </c>
      <c r="BE1280" s="226">
        <f>IF(N1280="základní",J1280,0)</f>
        <v>0</v>
      </c>
      <c r="BF1280" s="226">
        <f>IF(N1280="snížená",J1280,0)</f>
        <v>0</v>
      </c>
      <c r="BG1280" s="226">
        <f>IF(N1280="zákl. přenesená",J1280,0)</f>
        <v>0</v>
      </c>
      <c r="BH1280" s="226">
        <f>IF(N1280="sníž. přenesená",J1280,0)</f>
        <v>0</v>
      </c>
      <c r="BI1280" s="226">
        <f>IF(N1280="nulová",J1280,0)</f>
        <v>0</v>
      </c>
      <c r="BJ1280" s="19" t="s">
        <v>80</v>
      </c>
      <c r="BK1280" s="226">
        <f>ROUND(I1280*H1280,2)</f>
        <v>0</v>
      </c>
      <c r="BL1280" s="19" t="s">
        <v>302</v>
      </c>
      <c r="BM1280" s="225" t="s">
        <v>1711</v>
      </c>
    </row>
    <row r="1281" s="2" customFormat="1">
      <c r="A1281" s="40"/>
      <c r="B1281" s="41"/>
      <c r="C1281" s="42"/>
      <c r="D1281" s="227" t="s">
        <v>207</v>
      </c>
      <c r="E1281" s="42"/>
      <c r="F1281" s="228" t="s">
        <v>1712</v>
      </c>
      <c r="G1281" s="42"/>
      <c r="H1281" s="42"/>
      <c r="I1281" s="229"/>
      <c r="J1281" s="42"/>
      <c r="K1281" s="42"/>
      <c r="L1281" s="46"/>
      <c r="M1281" s="230"/>
      <c r="N1281" s="231"/>
      <c r="O1281" s="86"/>
      <c r="P1281" s="86"/>
      <c r="Q1281" s="86"/>
      <c r="R1281" s="86"/>
      <c r="S1281" s="86"/>
      <c r="T1281" s="87"/>
      <c r="U1281" s="40"/>
      <c r="V1281" s="40"/>
      <c r="W1281" s="40"/>
      <c r="X1281" s="40"/>
      <c r="Y1281" s="40"/>
      <c r="Z1281" s="40"/>
      <c r="AA1281" s="40"/>
      <c r="AB1281" s="40"/>
      <c r="AC1281" s="40"/>
      <c r="AD1281" s="40"/>
      <c r="AE1281" s="40"/>
      <c r="AT1281" s="19" t="s">
        <v>207</v>
      </c>
      <c r="AU1281" s="19" t="s">
        <v>82</v>
      </c>
    </row>
    <row r="1282" s="12" customFormat="1" ht="22.8" customHeight="1">
      <c r="A1282" s="12"/>
      <c r="B1282" s="198"/>
      <c r="C1282" s="199"/>
      <c r="D1282" s="200" t="s">
        <v>72</v>
      </c>
      <c r="E1282" s="212" t="s">
        <v>1713</v>
      </c>
      <c r="F1282" s="212" t="s">
        <v>1714</v>
      </c>
      <c r="G1282" s="199"/>
      <c r="H1282" s="199"/>
      <c r="I1282" s="202"/>
      <c r="J1282" s="213">
        <f>BK1282</f>
        <v>0</v>
      </c>
      <c r="K1282" s="199"/>
      <c r="L1282" s="204"/>
      <c r="M1282" s="205"/>
      <c r="N1282" s="206"/>
      <c r="O1282" s="206"/>
      <c r="P1282" s="207">
        <f>SUM(P1283:P1316)</f>
        <v>0</v>
      </c>
      <c r="Q1282" s="206"/>
      <c r="R1282" s="207">
        <f>SUM(R1283:R1316)</f>
        <v>0.10074896</v>
      </c>
      <c r="S1282" s="206"/>
      <c r="T1282" s="208">
        <f>SUM(T1283:T1316)</f>
        <v>0</v>
      </c>
      <c r="U1282" s="12"/>
      <c r="V1282" s="12"/>
      <c r="W1282" s="12"/>
      <c r="X1282" s="12"/>
      <c r="Y1282" s="12"/>
      <c r="Z1282" s="12"/>
      <c r="AA1282" s="12"/>
      <c r="AB1282" s="12"/>
      <c r="AC1282" s="12"/>
      <c r="AD1282" s="12"/>
      <c r="AE1282" s="12"/>
      <c r="AR1282" s="209" t="s">
        <v>82</v>
      </c>
      <c r="AT1282" s="210" t="s">
        <v>72</v>
      </c>
      <c r="AU1282" s="210" t="s">
        <v>80</v>
      </c>
      <c r="AY1282" s="209" t="s">
        <v>198</v>
      </c>
      <c r="BK1282" s="211">
        <f>SUM(BK1283:BK1316)</f>
        <v>0</v>
      </c>
    </row>
    <row r="1283" s="2" customFormat="1" ht="21.75" customHeight="1">
      <c r="A1283" s="40"/>
      <c r="B1283" s="41"/>
      <c r="C1283" s="214" t="s">
        <v>1715</v>
      </c>
      <c r="D1283" s="214" t="s">
        <v>200</v>
      </c>
      <c r="E1283" s="215" t="s">
        <v>1716</v>
      </c>
      <c r="F1283" s="216" t="s">
        <v>1717</v>
      </c>
      <c r="G1283" s="217" t="s">
        <v>203</v>
      </c>
      <c r="H1283" s="218">
        <v>96.873999999999995</v>
      </c>
      <c r="I1283" s="219"/>
      <c r="J1283" s="220">
        <f>ROUND(I1283*H1283,2)</f>
        <v>0</v>
      </c>
      <c r="K1283" s="216" t="s">
        <v>204</v>
      </c>
      <c r="L1283" s="46"/>
      <c r="M1283" s="221" t="s">
        <v>19</v>
      </c>
      <c r="N1283" s="222" t="s">
        <v>44</v>
      </c>
      <c r="O1283" s="86"/>
      <c r="P1283" s="223">
        <f>O1283*H1283</f>
        <v>0</v>
      </c>
      <c r="Q1283" s="223">
        <v>0</v>
      </c>
      <c r="R1283" s="223">
        <f>Q1283*H1283</f>
        <v>0</v>
      </c>
      <c r="S1283" s="223">
        <v>0</v>
      </c>
      <c r="T1283" s="224">
        <f>S1283*H1283</f>
        <v>0</v>
      </c>
      <c r="U1283" s="40"/>
      <c r="V1283" s="40"/>
      <c r="W1283" s="40"/>
      <c r="X1283" s="40"/>
      <c r="Y1283" s="40"/>
      <c r="Z1283" s="40"/>
      <c r="AA1283" s="40"/>
      <c r="AB1283" s="40"/>
      <c r="AC1283" s="40"/>
      <c r="AD1283" s="40"/>
      <c r="AE1283" s="40"/>
      <c r="AR1283" s="225" t="s">
        <v>302</v>
      </c>
      <c r="AT1283" s="225" t="s">
        <v>200</v>
      </c>
      <c r="AU1283" s="225" t="s">
        <v>82</v>
      </c>
      <c r="AY1283" s="19" t="s">
        <v>198</v>
      </c>
      <c r="BE1283" s="226">
        <f>IF(N1283="základní",J1283,0)</f>
        <v>0</v>
      </c>
      <c r="BF1283" s="226">
        <f>IF(N1283="snížená",J1283,0)</f>
        <v>0</v>
      </c>
      <c r="BG1283" s="226">
        <f>IF(N1283="zákl. přenesená",J1283,0)</f>
        <v>0</v>
      </c>
      <c r="BH1283" s="226">
        <f>IF(N1283="sníž. přenesená",J1283,0)</f>
        <v>0</v>
      </c>
      <c r="BI1283" s="226">
        <f>IF(N1283="nulová",J1283,0)</f>
        <v>0</v>
      </c>
      <c r="BJ1283" s="19" t="s">
        <v>80</v>
      </c>
      <c r="BK1283" s="226">
        <f>ROUND(I1283*H1283,2)</f>
        <v>0</v>
      </c>
      <c r="BL1283" s="19" t="s">
        <v>302</v>
      </c>
      <c r="BM1283" s="225" t="s">
        <v>1718</v>
      </c>
    </row>
    <row r="1284" s="2" customFormat="1">
      <c r="A1284" s="40"/>
      <c r="B1284" s="41"/>
      <c r="C1284" s="42"/>
      <c r="D1284" s="227" t="s">
        <v>207</v>
      </c>
      <c r="E1284" s="42"/>
      <c r="F1284" s="228" t="s">
        <v>1719</v>
      </c>
      <c r="G1284" s="42"/>
      <c r="H1284" s="42"/>
      <c r="I1284" s="229"/>
      <c r="J1284" s="42"/>
      <c r="K1284" s="42"/>
      <c r="L1284" s="46"/>
      <c r="M1284" s="230"/>
      <c r="N1284" s="231"/>
      <c r="O1284" s="86"/>
      <c r="P1284" s="86"/>
      <c r="Q1284" s="86"/>
      <c r="R1284" s="86"/>
      <c r="S1284" s="86"/>
      <c r="T1284" s="87"/>
      <c r="U1284" s="40"/>
      <c r="V1284" s="40"/>
      <c r="W1284" s="40"/>
      <c r="X1284" s="40"/>
      <c r="Y1284" s="40"/>
      <c r="Z1284" s="40"/>
      <c r="AA1284" s="40"/>
      <c r="AB1284" s="40"/>
      <c r="AC1284" s="40"/>
      <c r="AD1284" s="40"/>
      <c r="AE1284" s="40"/>
      <c r="AT1284" s="19" t="s">
        <v>207</v>
      </c>
      <c r="AU1284" s="19" t="s">
        <v>82</v>
      </c>
    </row>
    <row r="1285" s="13" customFormat="1">
      <c r="A1285" s="13"/>
      <c r="B1285" s="232"/>
      <c r="C1285" s="233"/>
      <c r="D1285" s="234" t="s">
        <v>218</v>
      </c>
      <c r="E1285" s="235" t="s">
        <v>19</v>
      </c>
      <c r="F1285" s="236" t="s">
        <v>908</v>
      </c>
      <c r="G1285" s="233"/>
      <c r="H1285" s="237">
        <v>19.5</v>
      </c>
      <c r="I1285" s="238"/>
      <c r="J1285" s="233"/>
      <c r="K1285" s="233"/>
      <c r="L1285" s="239"/>
      <c r="M1285" s="240"/>
      <c r="N1285" s="241"/>
      <c r="O1285" s="241"/>
      <c r="P1285" s="241"/>
      <c r="Q1285" s="241"/>
      <c r="R1285" s="241"/>
      <c r="S1285" s="241"/>
      <c r="T1285" s="242"/>
      <c r="U1285" s="13"/>
      <c r="V1285" s="13"/>
      <c r="W1285" s="13"/>
      <c r="X1285" s="13"/>
      <c r="Y1285" s="13"/>
      <c r="Z1285" s="13"/>
      <c r="AA1285" s="13"/>
      <c r="AB1285" s="13"/>
      <c r="AC1285" s="13"/>
      <c r="AD1285" s="13"/>
      <c r="AE1285" s="13"/>
      <c r="AT1285" s="243" t="s">
        <v>218</v>
      </c>
      <c r="AU1285" s="243" t="s">
        <v>82</v>
      </c>
      <c r="AV1285" s="13" t="s">
        <v>82</v>
      </c>
      <c r="AW1285" s="13" t="s">
        <v>35</v>
      </c>
      <c r="AX1285" s="13" t="s">
        <v>73</v>
      </c>
      <c r="AY1285" s="243" t="s">
        <v>198</v>
      </c>
    </row>
    <row r="1286" s="13" customFormat="1">
      <c r="A1286" s="13"/>
      <c r="B1286" s="232"/>
      <c r="C1286" s="233"/>
      <c r="D1286" s="234" t="s">
        <v>218</v>
      </c>
      <c r="E1286" s="235" t="s">
        <v>19</v>
      </c>
      <c r="F1286" s="236" t="s">
        <v>909</v>
      </c>
      <c r="G1286" s="233"/>
      <c r="H1286" s="237">
        <v>5.71</v>
      </c>
      <c r="I1286" s="238"/>
      <c r="J1286" s="233"/>
      <c r="K1286" s="233"/>
      <c r="L1286" s="239"/>
      <c r="M1286" s="240"/>
      <c r="N1286" s="241"/>
      <c r="O1286" s="241"/>
      <c r="P1286" s="241"/>
      <c r="Q1286" s="241"/>
      <c r="R1286" s="241"/>
      <c r="S1286" s="241"/>
      <c r="T1286" s="242"/>
      <c r="U1286" s="13"/>
      <c r="V1286" s="13"/>
      <c r="W1286" s="13"/>
      <c r="X1286" s="13"/>
      <c r="Y1286" s="13"/>
      <c r="Z1286" s="13"/>
      <c r="AA1286" s="13"/>
      <c r="AB1286" s="13"/>
      <c r="AC1286" s="13"/>
      <c r="AD1286" s="13"/>
      <c r="AE1286" s="13"/>
      <c r="AT1286" s="243" t="s">
        <v>218</v>
      </c>
      <c r="AU1286" s="243" t="s">
        <v>82</v>
      </c>
      <c r="AV1286" s="13" t="s">
        <v>82</v>
      </c>
      <c r="AW1286" s="13" t="s">
        <v>35</v>
      </c>
      <c r="AX1286" s="13" t="s">
        <v>73</v>
      </c>
      <c r="AY1286" s="243" t="s">
        <v>198</v>
      </c>
    </row>
    <row r="1287" s="13" customFormat="1">
      <c r="A1287" s="13"/>
      <c r="B1287" s="232"/>
      <c r="C1287" s="233"/>
      <c r="D1287" s="234" t="s">
        <v>218</v>
      </c>
      <c r="E1287" s="235" t="s">
        <v>19</v>
      </c>
      <c r="F1287" s="236" t="s">
        <v>910</v>
      </c>
      <c r="G1287" s="233"/>
      <c r="H1287" s="237">
        <v>5.71</v>
      </c>
      <c r="I1287" s="238"/>
      <c r="J1287" s="233"/>
      <c r="K1287" s="233"/>
      <c r="L1287" s="239"/>
      <c r="M1287" s="240"/>
      <c r="N1287" s="241"/>
      <c r="O1287" s="241"/>
      <c r="P1287" s="241"/>
      <c r="Q1287" s="241"/>
      <c r="R1287" s="241"/>
      <c r="S1287" s="241"/>
      <c r="T1287" s="242"/>
      <c r="U1287" s="13"/>
      <c r="V1287" s="13"/>
      <c r="W1287" s="13"/>
      <c r="X1287" s="13"/>
      <c r="Y1287" s="13"/>
      <c r="Z1287" s="13"/>
      <c r="AA1287" s="13"/>
      <c r="AB1287" s="13"/>
      <c r="AC1287" s="13"/>
      <c r="AD1287" s="13"/>
      <c r="AE1287" s="13"/>
      <c r="AT1287" s="243" t="s">
        <v>218</v>
      </c>
      <c r="AU1287" s="243" t="s">
        <v>82</v>
      </c>
      <c r="AV1287" s="13" t="s">
        <v>82</v>
      </c>
      <c r="AW1287" s="13" t="s">
        <v>35</v>
      </c>
      <c r="AX1287" s="13" t="s">
        <v>73</v>
      </c>
      <c r="AY1287" s="243" t="s">
        <v>198</v>
      </c>
    </row>
    <row r="1288" s="13" customFormat="1">
      <c r="A1288" s="13"/>
      <c r="B1288" s="232"/>
      <c r="C1288" s="233"/>
      <c r="D1288" s="234" t="s">
        <v>218</v>
      </c>
      <c r="E1288" s="235" t="s">
        <v>19</v>
      </c>
      <c r="F1288" s="236" t="s">
        <v>1720</v>
      </c>
      <c r="G1288" s="233"/>
      <c r="H1288" s="237">
        <v>37.490000000000002</v>
      </c>
      <c r="I1288" s="238"/>
      <c r="J1288" s="233"/>
      <c r="K1288" s="233"/>
      <c r="L1288" s="239"/>
      <c r="M1288" s="240"/>
      <c r="N1288" s="241"/>
      <c r="O1288" s="241"/>
      <c r="P1288" s="241"/>
      <c r="Q1288" s="241"/>
      <c r="R1288" s="241"/>
      <c r="S1288" s="241"/>
      <c r="T1288" s="242"/>
      <c r="U1288" s="13"/>
      <c r="V1288" s="13"/>
      <c r="W1288" s="13"/>
      <c r="X1288" s="13"/>
      <c r="Y1288" s="13"/>
      <c r="Z1288" s="13"/>
      <c r="AA1288" s="13"/>
      <c r="AB1288" s="13"/>
      <c r="AC1288" s="13"/>
      <c r="AD1288" s="13"/>
      <c r="AE1288" s="13"/>
      <c r="AT1288" s="243" t="s">
        <v>218</v>
      </c>
      <c r="AU1288" s="243" t="s">
        <v>82</v>
      </c>
      <c r="AV1288" s="13" t="s">
        <v>82</v>
      </c>
      <c r="AW1288" s="13" t="s">
        <v>35</v>
      </c>
      <c r="AX1288" s="13" t="s">
        <v>73</v>
      </c>
      <c r="AY1288" s="243" t="s">
        <v>198</v>
      </c>
    </row>
    <row r="1289" s="13" customFormat="1">
      <c r="A1289" s="13"/>
      <c r="B1289" s="232"/>
      <c r="C1289" s="233"/>
      <c r="D1289" s="234" t="s">
        <v>218</v>
      </c>
      <c r="E1289" s="235" t="s">
        <v>19</v>
      </c>
      <c r="F1289" s="236" t="s">
        <v>1721</v>
      </c>
      <c r="G1289" s="233"/>
      <c r="H1289" s="237">
        <v>28.463999999999999</v>
      </c>
      <c r="I1289" s="238"/>
      <c r="J1289" s="233"/>
      <c r="K1289" s="233"/>
      <c r="L1289" s="239"/>
      <c r="M1289" s="240"/>
      <c r="N1289" s="241"/>
      <c r="O1289" s="241"/>
      <c r="P1289" s="241"/>
      <c r="Q1289" s="241"/>
      <c r="R1289" s="241"/>
      <c r="S1289" s="241"/>
      <c r="T1289" s="242"/>
      <c r="U1289" s="13"/>
      <c r="V1289" s="13"/>
      <c r="W1289" s="13"/>
      <c r="X1289" s="13"/>
      <c r="Y1289" s="13"/>
      <c r="Z1289" s="13"/>
      <c r="AA1289" s="13"/>
      <c r="AB1289" s="13"/>
      <c r="AC1289" s="13"/>
      <c r="AD1289" s="13"/>
      <c r="AE1289" s="13"/>
      <c r="AT1289" s="243" t="s">
        <v>218</v>
      </c>
      <c r="AU1289" s="243" t="s">
        <v>82</v>
      </c>
      <c r="AV1289" s="13" t="s">
        <v>82</v>
      </c>
      <c r="AW1289" s="13" t="s">
        <v>35</v>
      </c>
      <c r="AX1289" s="13" t="s">
        <v>73</v>
      </c>
      <c r="AY1289" s="243" t="s">
        <v>198</v>
      </c>
    </row>
    <row r="1290" s="14" customFormat="1">
      <c r="A1290" s="14"/>
      <c r="B1290" s="244"/>
      <c r="C1290" s="245"/>
      <c r="D1290" s="234" t="s">
        <v>218</v>
      </c>
      <c r="E1290" s="246" t="s">
        <v>19</v>
      </c>
      <c r="F1290" s="247" t="s">
        <v>233</v>
      </c>
      <c r="G1290" s="245"/>
      <c r="H1290" s="248">
        <v>96.873999999999995</v>
      </c>
      <c r="I1290" s="249"/>
      <c r="J1290" s="245"/>
      <c r="K1290" s="245"/>
      <c r="L1290" s="250"/>
      <c r="M1290" s="251"/>
      <c r="N1290" s="252"/>
      <c r="O1290" s="252"/>
      <c r="P1290" s="252"/>
      <c r="Q1290" s="252"/>
      <c r="R1290" s="252"/>
      <c r="S1290" s="252"/>
      <c r="T1290" s="253"/>
      <c r="U1290" s="14"/>
      <c r="V1290" s="14"/>
      <c r="W1290" s="14"/>
      <c r="X1290" s="14"/>
      <c r="Y1290" s="14"/>
      <c r="Z1290" s="14"/>
      <c r="AA1290" s="14"/>
      <c r="AB1290" s="14"/>
      <c r="AC1290" s="14"/>
      <c r="AD1290" s="14"/>
      <c r="AE1290" s="14"/>
      <c r="AT1290" s="254" t="s">
        <v>218</v>
      </c>
      <c r="AU1290" s="254" t="s">
        <v>82</v>
      </c>
      <c r="AV1290" s="14" t="s">
        <v>205</v>
      </c>
      <c r="AW1290" s="14" t="s">
        <v>35</v>
      </c>
      <c r="AX1290" s="14" t="s">
        <v>80</v>
      </c>
      <c r="AY1290" s="254" t="s">
        <v>198</v>
      </c>
    </row>
    <row r="1291" s="2" customFormat="1" ht="24.15" customHeight="1">
      <c r="A1291" s="40"/>
      <c r="B1291" s="41"/>
      <c r="C1291" s="214" t="s">
        <v>1722</v>
      </c>
      <c r="D1291" s="214" t="s">
        <v>200</v>
      </c>
      <c r="E1291" s="215" t="s">
        <v>1723</v>
      </c>
      <c r="F1291" s="216" t="s">
        <v>1724</v>
      </c>
      <c r="G1291" s="217" t="s">
        <v>203</v>
      </c>
      <c r="H1291" s="218">
        <v>96.873999999999995</v>
      </c>
      <c r="I1291" s="219"/>
      <c r="J1291" s="220">
        <f>ROUND(I1291*H1291,2)</f>
        <v>0</v>
      </c>
      <c r="K1291" s="216" t="s">
        <v>204</v>
      </c>
      <c r="L1291" s="46"/>
      <c r="M1291" s="221" t="s">
        <v>19</v>
      </c>
      <c r="N1291" s="222" t="s">
        <v>44</v>
      </c>
      <c r="O1291" s="86"/>
      <c r="P1291" s="223">
        <f>O1291*H1291</f>
        <v>0</v>
      </c>
      <c r="Q1291" s="223">
        <v>0.00055000000000000003</v>
      </c>
      <c r="R1291" s="223">
        <f>Q1291*H1291</f>
        <v>0.0532807</v>
      </c>
      <c r="S1291" s="223">
        <v>0</v>
      </c>
      <c r="T1291" s="224">
        <f>S1291*H1291</f>
        <v>0</v>
      </c>
      <c r="U1291" s="40"/>
      <c r="V1291" s="40"/>
      <c r="W1291" s="40"/>
      <c r="X1291" s="40"/>
      <c r="Y1291" s="40"/>
      <c r="Z1291" s="40"/>
      <c r="AA1291" s="40"/>
      <c r="AB1291" s="40"/>
      <c r="AC1291" s="40"/>
      <c r="AD1291" s="40"/>
      <c r="AE1291" s="40"/>
      <c r="AR1291" s="225" t="s">
        <v>302</v>
      </c>
      <c r="AT1291" s="225" t="s">
        <v>200</v>
      </c>
      <c r="AU1291" s="225" t="s">
        <v>82</v>
      </c>
      <c r="AY1291" s="19" t="s">
        <v>198</v>
      </c>
      <c r="BE1291" s="226">
        <f>IF(N1291="základní",J1291,0)</f>
        <v>0</v>
      </c>
      <c r="BF1291" s="226">
        <f>IF(N1291="snížená",J1291,0)</f>
        <v>0</v>
      </c>
      <c r="BG1291" s="226">
        <f>IF(N1291="zákl. přenesená",J1291,0)</f>
        <v>0</v>
      </c>
      <c r="BH1291" s="226">
        <f>IF(N1291="sníž. přenesená",J1291,0)</f>
        <v>0</v>
      </c>
      <c r="BI1291" s="226">
        <f>IF(N1291="nulová",J1291,0)</f>
        <v>0</v>
      </c>
      <c r="BJ1291" s="19" t="s">
        <v>80</v>
      </c>
      <c r="BK1291" s="226">
        <f>ROUND(I1291*H1291,2)</f>
        <v>0</v>
      </c>
      <c r="BL1291" s="19" t="s">
        <v>302</v>
      </c>
      <c r="BM1291" s="225" t="s">
        <v>1725</v>
      </c>
    </row>
    <row r="1292" s="2" customFormat="1">
      <c r="A1292" s="40"/>
      <c r="B1292" s="41"/>
      <c r="C1292" s="42"/>
      <c r="D1292" s="227" t="s">
        <v>207</v>
      </c>
      <c r="E1292" s="42"/>
      <c r="F1292" s="228" t="s">
        <v>1726</v>
      </c>
      <c r="G1292" s="42"/>
      <c r="H1292" s="42"/>
      <c r="I1292" s="229"/>
      <c r="J1292" s="42"/>
      <c r="K1292" s="42"/>
      <c r="L1292" s="46"/>
      <c r="M1292" s="230"/>
      <c r="N1292" s="231"/>
      <c r="O1292" s="86"/>
      <c r="P1292" s="86"/>
      <c r="Q1292" s="86"/>
      <c r="R1292" s="86"/>
      <c r="S1292" s="86"/>
      <c r="T1292" s="87"/>
      <c r="U1292" s="40"/>
      <c r="V1292" s="40"/>
      <c r="W1292" s="40"/>
      <c r="X1292" s="40"/>
      <c r="Y1292" s="40"/>
      <c r="Z1292" s="40"/>
      <c r="AA1292" s="40"/>
      <c r="AB1292" s="40"/>
      <c r="AC1292" s="40"/>
      <c r="AD1292" s="40"/>
      <c r="AE1292" s="40"/>
      <c r="AT1292" s="19" t="s">
        <v>207</v>
      </c>
      <c r="AU1292" s="19" t="s">
        <v>82</v>
      </c>
    </row>
    <row r="1293" s="13" customFormat="1">
      <c r="A1293" s="13"/>
      <c r="B1293" s="232"/>
      <c r="C1293" s="233"/>
      <c r="D1293" s="234" t="s">
        <v>218</v>
      </c>
      <c r="E1293" s="235" t="s">
        <v>19</v>
      </c>
      <c r="F1293" s="236" t="s">
        <v>908</v>
      </c>
      <c r="G1293" s="233"/>
      <c r="H1293" s="237">
        <v>19.5</v>
      </c>
      <c r="I1293" s="238"/>
      <c r="J1293" s="233"/>
      <c r="K1293" s="233"/>
      <c r="L1293" s="239"/>
      <c r="M1293" s="240"/>
      <c r="N1293" s="241"/>
      <c r="O1293" s="241"/>
      <c r="P1293" s="241"/>
      <c r="Q1293" s="241"/>
      <c r="R1293" s="241"/>
      <c r="S1293" s="241"/>
      <c r="T1293" s="242"/>
      <c r="U1293" s="13"/>
      <c r="V1293" s="13"/>
      <c r="W1293" s="13"/>
      <c r="X1293" s="13"/>
      <c r="Y1293" s="13"/>
      <c r="Z1293" s="13"/>
      <c r="AA1293" s="13"/>
      <c r="AB1293" s="13"/>
      <c r="AC1293" s="13"/>
      <c r="AD1293" s="13"/>
      <c r="AE1293" s="13"/>
      <c r="AT1293" s="243" t="s">
        <v>218</v>
      </c>
      <c r="AU1293" s="243" t="s">
        <v>82</v>
      </c>
      <c r="AV1293" s="13" t="s">
        <v>82</v>
      </c>
      <c r="AW1293" s="13" t="s">
        <v>35</v>
      </c>
      <c r="AX1293" s="13" t="s">
        <v>73</v>
      </c>
      <c r="AY1293" s="243" t="s">
        <v>198</v>
      </c>
    </row>
    <row r="1294" s="13" customFormat="1">
      <c r="A1294" s="13"/>
      <c r="B1294" s="232"/>
      <c r="C1294" s="233"/>
      <c r="D1294" s="234" t="s">
        <v>218</v>
      </c>
      <c r="E1294" s="235" t="s">
        <v>19</v>
      </c>
      <c r="F1294" s="236" t="s">
        <v>909</v>
      </c>
      <c r="G1294" s="233"/>
      <c r="H1294" s="237">
        <v>5.71</v>
      </c>
      <c r="I1294" s="238"/>
      <c r="J1294" s="233"/>
      <c r="K1294" s="233"/>
      <c r="L1294" s="239"/>
      <c r="M1294" s="240"/>
      <c r="N1294" s="241"/>
      <c r="O1294" s="241"/>
      <c r="P1294" s="241"/>
      <c r="Q1294" s="241"/>
      <c r="R1294" s="241"/>
      <c r="S1294" s="241"/>
      <c r="T1294" s="242"/>
      <c r="U1294" s="13"/>
      <c r="V1294" s="13"/>
      <c r="W1294" s="13"/>
      <c r="X1294" s="13"/>
      <c r="Y1294" s="13"/>
      <c r="Z1294" s="13"/>
      <c r="AA1294" s="13"/>
      <c r="AB1294" s="13"/>
      <c r="AC1294" s="13"/>
      <c r="AD1294" s="13"/>
      <c r="AE1294" s="13"/>
      <c r="AT1294" s="243" t="s">
        <v>218</v>
      </c>
      <c r="AU1294" s="243" t="s">
        <v>82</v>
      </c>
      <c r="AV1294" s="13" t="s">
        <v>82</v>
      </c>
      <c r="AW1294" s="13" t="s">
        <v>35</v>
      </c>
      <c r="AX1294" s="13" t="s">
        <v>73</v>
      </c>
      <c r="AY1294" s="243" t="s">
        <v>198</v>
      </c>
    </row>
    <row r="1295" s="13" customFormat="1">
      <c r="A1295" s="13"/>
      <c r="B1295" s="232"/>
      <c r="C1295" s="233"/>
      <c r="D1295" s="234" t="s">
        <v>218</v>
      </c>
      <c r="E1295" s="235" t="s">
        <v>19</v>
      </c>
      <c r="F1295" s="236" t="s">
        <v>910</v>
      </c>
      <c r="G1295" s="233"/>
      <c r="H1295" s="237">
        <v>5.71</v>
      </c>
      <c r="I1295" s="238"/>
      <c r="J1295" s="233"/>
      <c r="K1295" s="233"/>
      <c r="L1295" s="239"/>
      <c r="M1295" s="240"/>
      <c r="N1295" s="241"/>
      <c r="O1295" s="241"/>
      <c r="P1295" s="241"/>
      <c r="Q1295" s="241"/>
      <c r="R1295" s="241"/>
      <c r="S1295" s="241"/>
      <c r="T1295" s="242"/>
      <c r="U1295" s="13"/>
      <c r="V1295" s="13"/>
      <c r="W1295" s="13"/>
      <c r="X1295" s="13"/>
      <c r="Y1295" s="13"/>
      <c r="Z1295" s="13"/>
      <c r="AA1295" s="13"/>
      <c r="AB1295" s="13"/>
      <c r="AC1295" s="13"/>
      <c r="AD1295" s="13"/>
      <c r="AE1295" s="13"/>
      <c r="AT1295" s="243" t="s">
        <v>218</v>
      </c>
      <c r="AU1295" s="243" t="s">
        <v>82</v>
      </c>
      <c r="AV1295" s="13" t="s">
        <v>82</v>
      </c>
      <c r="AW1295" s="13" t="s">
        <v>35</v>
      </c>
      <c r="AX1295" s="13" t="s">
        <v>73</v>
      </c>
      <c r="AY1295" s="243" t="s">
        <v>198</v>
      </c>
    </row>
    <row r="1296" s="13" customFormat="1">
      <c r="A1296" s="13"/>
      <c r="B1296" s="232"/>
      <c r="C1296" s="233"/>
      <c r="D1296" s="234" t="s">
        <v>218</v>
      </c>
      <c r="E1296" s="235" t="s">
        <v>19</v>
      </c>
      <c r="F1296" s="236" t="s">
        <v>1720</v>
      </c>
      <c r="G1296" s="233"/>
      <c r="H1296" s="237">
        <v>37.490000000000002</v>
      </c>
      <c r="I1296" s="238"/>
      <c r="J1296" s="233"/>
      <c r="K1296" s="233"/>
      <c r="L1296" s="239"/>
      <c r="M1296" s="240"/>
      <c r="N1296" s="241"/>
      <c r="O1296" s="241"/>
      <c r="P1296" s="241"/>
      <c r="Q1296" s="241"/>
      <c r="R1296" s="241"/>
      <c r="S1296" s="241"/>
      <c r="T1296" s="242"/>
      <c r="U1296" s="13"/>
      <c r="V1296" s="13"/>
      <c r="W1296" s="13"/>
      <c r="X1296" s="13"/>
      <c r="Y1296" s="13"/>
      <c r="Z1296" s="13"/>
      <c r="AA1296" s="13"/>
      <c r="AB1296" s="13"/>
      <c r="AC1296" s="13"/>
      <c r="AD1296" s="13"/>
      <c r="AE1296" s="13"/>
      <c r="AT1296" s="243" t="s">
        <v>218</v>
      </c>
      <c r="AU1296" s="243" t="s">
        <v>82</v>
      </c>
      <c r="AV1296" s="13" t="s">
        <v>82</v>
      </c>
      <c r="AW1296" s="13" t="s">
        <v>35</v>
      </c>
      <c r="AX1296" s="13" t="s">
        <v>73</v>
      </c>
      <c r="AY1296" s="243" t="s">
        <v>198</v>
      </c>
    </row>
    <row r="1297" s="13" customFormat="1">
      <c r="A1297" s="13"/>
      <c r="B1297" s="232"/>
      <c r="C1297" s="233"/>
      <c r="D1297" s="234" t="s">
        <v>218</v>
      </c>
      <c r="E1297" s="235" t="s">
        <v>19</v>
      </c>
      <c r="F1297" s="236" t="s">
        <v>1721</v>
      </c>
      <c r="G1297" s="233"/>
      <c r="H1297" s="237">
        <v>28.463999999999999</v>
      </c>
      <c r="I1297" s="238"/>
      <c r="J1297" s="233"/>
      <c r="K1297" s="233"/>
      <c r="L1297" s="239"/>
      <c r="M1297" s="240"/>
      <c r="N1297" s="241"/>
      <c r="O1297" s="241"/>
      <c r="P1297" s="241"/>
      <c r="Q1297" s="241"/>
      <c r="R1297" s="241"/>
      <c r="S1297" s="241"/>
      <c r="T1297" s="242"/>
      <c r="U1297" s="13"/>
      <c r="V1297" s="13"/>
      <c r="W1297" s="13"/>
      <c r="X1297" s="13"/>
      <c r="Y1297" s="13"/>
      <c r="Z1297" s="13"/>
      <c r="AA1297" s="13"/>
      <c r="AB1297" s="13"/>
      <c r="AC1297" s="13"/>
      <c r="AD1297" s="13"/>
      <c r="AE1297" s="13"/>
      <c r="AT1297" s="243" t="s">
        <v>218</v>
      </c>
      <c r="AU1297" s="243" t="s">
        <v>82</v>
      </c>
      <c r="AV1297" s="13" t="s">
        <v>82</v>
      </c>
      <c r="AW1297" s="13" t="s">
        <v>35</v>
      </c>
      <c r="AX1297" s="13" t="s">
        <v>73</v>
      </c>
      <c r="AY1297" s="243" t="s">
        <v>198</v>
      </c>
    </row>
    <row r="1298" s="14" customFormat="1">
      <c r="A1298" s="14"/>
      <c r="B1298" s="244"/>
      <c r="C1298" s="245"/>
      <c r="D1298" s="234" t="s">
        <v>218</v>
      </c>
      <c r="E1298" s="246" t="s">
        <v>19</v>
      </c>
      <c r="F1298" s="247" t="s">
        <v>233</v>
      </c>
      <c r="G1298" s="245"/>
      <c r="H1298" s="248">
        <v>96.873999999999995</v>
      </c>
      <c r="I1298" s="249"/>
      <c r="J1298" s="245"/>
      <c r="K1298" s="245"/>
      <c r="L1298" s="250"/>
      <c r="M1298" s="251"/>
      <c r="N1298" s="252"/>
      <c r="O1298" s="252"/>
      <c r="P1298" s="252"/>
      <c r="Q1298" s="252"/>
      <c r="R1298" s="252"/>
      <c r="S1298" s="252"/>
      <c r="T1298" s="253"/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T1298" s="254" t="s">
        <v>218</v>
      </c>
      <c r="AU1298" s="254" t="s">
        <v>82</v>
      </c>
      <c r="AV1298" s="14" t="s">
        <v>205</v>
      </c>
      <c r="AW1298" s="14" t="s">
        <v>35</v>
      </c>
      <c r="AX1298" s="14" t="s">
        <v>80</v>
      </c>
      <c r="AY1298" s="254" t="s">
        <v>198</v>
      </c>
    </row>
    <row r="1299" s="2" customFormat="1" ht="16.5" customHeight="1">
      <c r="A1299" s="40"/>
      <c r="B1299" s="41"/>
      <c r="C1299" s="214" t="s">
        <v>1727</v>
      </c>
      <c r="D1299" s="214" t="s">
        <v>200</v>
      </c>
      <c r="E1299" s="215" t="s">
        <v>1728</v>
      </c>
      <c r="F1299" s="216" t="s">
        <v>1729</v>
      </c>
      <c r="G1299" s="217" t="s">
        <v>203</v>
      </c>
      <c r="H1299" s="218">
        <v>96.873999999999995</v>
      </c>
      <c r="I1299" s="219"/>
      <c r="J1299" s="220">
        <f>ROUND(I1299*H1299,2)</f>
        <v>0</v>
      </c>
      <c r="K1299" s="216" t="s">
        <v>204</v>
      </c>
      <c r="L1299" s="46"/>
      <c r="M1299" s="221" t="s">
        <v>19</v>
      </c>
      <c r="N1299" s="222" t="s">
        <v>44</v>
      </c>
      <c r="O1299" s="86"/>
      <c r="P1299" s="223">
        <f>O1299*H1299</f>
        <v>0</v>
      </c>
      <c r="Q1299" s="223">
        <v>0.00024000000000000001</v>
      </c>
      <c r="R1299" s="223">
        <f>Q1299*H1299</f>
        <v>0.023249759999999998</v>
      </c>
      <c r="S1299" s="223">
        <v>0</v>
      </c>
      <c r="T1299" s="224">
        <f>S1299*H1299</f>
        <v>0</v>
      </c>
      <c r="U1299" s="40"/>
      <c r="V1299" s="40"/>
      <c r="W1299" s="40"/>
      <c r="X1299" s="40"/>
      <c r="Y1299" s="40"/>
      <c r="Z1299" s="40"/>
      <c r="AA1299" s="40"/>
      <c r="AB1299" s="40"/>
      <c r="AC1299" s="40"/>
      <c r="AD1299" s="40"/>
      <c r="AE1299" s="40"/>
      <c r="AR1299" s="225" t="s">
        <v>302</v>
      </c>
      <c r="AT1299" s="225" t="s">
        <v>200</v>
      </c>
      <c r="AU1299" s="225" t="s">
        <v>82</v>
      </c>
      <c r="AY1299" s="19" t="s">
        <v>198</v>
      </c>
      <c r="BE1299" s="226">
        <f>IF(N1299="základní",J1299,0)</f>
        <v>0</v>
      </c>
      <c r="BF1299" s="226">
        <f>IF(N1299="snížená",J1299,0)</f>
        <v>0</v>
      </c>
      <c r="BG1299" s="226">
        <f>IF(N1299="zákl. přenesená",J1299,0)</f>
        <v>0</v>
      </c>
      <c r="BH1299" s="226">
        <f>IF(N1299="sníž. přenesená",J1299,0)</f>
        <v>0</v>
      </c>
      <c r="BI1299" s="226">
        <f>IF(N1299="nulová",J1299,0)</f>
        <v>0</v>
      </c>
      <c r="BJ1299" s="19" t="s">
        <v>80</v>
      </c>
      <c r="BK1299" s="226">
        <f>ROUND(I1299*H1299,2)</f>
        <v>0</v>
      </c>
      <c r="BL1299" s="19" t="s">
        <v>302</v>
      </c>
      <c r="BM1299" s="225" t="s">
        <v>1730</v>
      </c>
    </row>
    <row r="1300" s="2" customFormat="1">
      <c r="A1300" s="40"/>
      <c r="B1300" s="41"/>
      <c r="C1300" s="42"/>
      <c r="D1300" s="227" t="s">
        <v>207</v>
      </c>
      <c r="E1300" s="42"/>
      <c r="F1300" s="228" t="s">
        <v>1731</v>
      </c>
      <c r="G1300" s="42"/>
      <c r="H1300" s="42"/>
      <c r="I1300" s="229"/>
      <c r="J1300" s="42"/>
      <c r="K1300" s="42"/>
      <c r="L1300" s="46"/>
      <c r="M1300" s="230"/>
      <c r="N1300" s="231"/>
      <c r="O1300" s="86"/>
      <c r="P1300" s="86"/>
      <c r="Q1300" s="86"/>
      <c r="R1300" s="86"/>
      <c r="S1300" s="86"/>
      <c r="T1300" s="87"/>
      <c r="U1300" s="40"/>
      <c r="V1300" s="40"/>
      <c r="W1300" s="40"/>
      <c r="X1300" s="40"/>
      <c r="Y1300" s="40"/>
      <c r="Z1300" s="40"/>
      <c r="AA1300" s="40"/>
      <c r="AB1300" s="40"/>
      <c r="AC1300" s="40"/>
      <c r="AD1300" s="40"/>
      <c r="AE1300" s="40"/>
      <c r="AT1300" s="19" t="s">
        <v>207</v>
      </c>
      <c r="AU1300" s="19" t="s">
        <v>82</v>
      </c>
    </row>
    <row r="1301" s="13" customFormat="1">
      <c r="A1301" s="13"/>
      <c r="B1301" s="232"/>
      <c r="C1301" s="233"/>
      <c r="D1301" s="234" t="s">
        <v>218</v>
      </c>
      <c r="E1301" s="235" t="s">
        <v>19</v>
      </c>
      <c r="F1301" s="236" t="s">
        <v>908</v>
      </c>
      <c r="G1301" s="233"/>
      <c r="H1301" s="237">
        <v>19.5</v>
      </c>
      <c r="I1301" s="238"/>
      <c r="J1301" s="233"/>
      <c r="K1301" s="233"/>
      <c r="L1301" s="239"/>
      <c r="M1301" s="240"/>
      <c r="N1301" s="241"/>
      <c r="O1301" s="241"/>
      <c r="P1301" s="241"/>
      <c r="Q1301" s="241"/>
      <c r="R1301" s="241"/>
      <c r="S1301" s="241"/>
      <c r="T1301" s="242"/>
      <c r="U1301" s="13"/>
      <c r="V1301" s="13"/>
      <c r="W1301" s="13"/>
      <c r="X1301" s="13"/>
      <c r="Y1301" s="13"/>
      <c r="Z1301" s="13"/>
      <c r="AA1301" s="13"/>
      <c r="AB1301" s="13"/>
      <c r="AC1301" s="13"/>
      <c r="AD1301" s="13"/>
      <c r="AE1301" s="13"/>
      <c r="AT1301" s="243" t="s">
        <v>218</v>
      </c>
      <c r="AU1301" s="243" t="s">
        <v>82</v>
      </c>
      <c r="AV1301" s="13" t="s">
        <v>82</v>
      </c>
      <c r="AW1301" s="13" t="s">
        <v>35</v>
      </c>
      <c r="AX1301" s="13" t="s">
        <v>73</v>
      </c>
      <c r="AY1301" s="243" t="s">
        <v>198</v>
      </c>
    </row>
    <row r="1302" s="13" customFormat="1">
      <c r="A1302" s="13"/>
      <c r="B1302" s="232"/>
      <c r="C1302" s="233"/>
      <c r="D1302" s="234" t="s">
        <v>218</v>
      </c>
      <c r="E1302" s="235" t="s">
        <v>19</v>
      </c>
      <c r="F1302" s="236" t="s">
        <v>909</v>
      </c>
      <c r="G1302" s="233"/>
      <c r="H1302" s="237">
        <v>5.71</v>
      </c>
      <c r="I1302" s="238"/>
      <c r="J1302" s="233"/>
      <c r="K1302" s="233"/>
      <c r="L1302" s="239"/>
      <c r="M1302" s="240"/>
      <c r="N1302" s="241"/>
      <c r="O1302" s="241"/>
      <c r="P1302" s="241"/>
      <c r="Q1302" s="241"/>
      <c r="R1302" s="241"/>
      <c r="S1302" s="241"/>
      <c r="T1302" s="242"/>
      <c r="U1302" s="13"/>
      <c r="V1302" s="13"/>
      <c r="W1302" s="13"/>
      <c r="X1302" s="13"/>
      <c r="Y1302" s="13"/>
      <c r="Z1302" s="13"/>
      <c r="AA1302" s="13"/>
      <c r="AB1302" s="13"/>
      <c r="AC1302" s="13"/>
      <c r="AD1302" s="13"/>
      <c r="AE1302" s="13"/>
      <c r="AT1302" s="243" t="s">
        <v>218</v>
      </c>
      <c r="AU1302" s="243" t="s">
        <v>82</v>
      </c>
      <c r="AV1302" s="13" t="s">
        <v>82</v>
      </c>
      <c r="AW1302" s="13" t="s">
        <v>35</v>
      </c>
      <c r="AX1302" s="13" t="s">
        <v>73</v>
      </c>
      <c r="AY1302" s="243" t="s">
        <v>198</v>
      </c>
    </row>
    <row r="1303" s="13" customFormat="1">
      <c r="A1303" s="13"/>
      <c r="B1303" s="232"/>
      <c r="C1303" s="233"/>
      <c r="D1303" s="234" t="s">
        <v>218</v>
      </c>
      <c r="E1303" s="235" t="s">
        <v>19</v>
      </c>
      <c r="F1303" s="236" t="s">
        <v>910</v>
      </c>
      <c r="G1303" s="233"/>
      <c r="H1303" s="237">
        <v>5.71</v>
      </c>
      <c r="I1303" s="238"/>
      <c r="J1303" s="233"/>
      <c r="K1303" s="233"/>
      <c r="L1303" s="239"/>
      <c r="M1303" s="240"/>
      <c r="N1303" s="241"/>
      <c r="O1303" s="241"/>
      <c r="P1303" s="241"/>
      <c r="Q1303" s="241"/>
      <c r="R1303" s="241"/>
      <c r="S1303" s="241"/>
      <c r="T1303" s="242"/>
      <c r="U1303" s="13"/>
      <c r="V1303" s="13"/>
      <c r="W1303" s="13"/>
      <c r="X1303" s="13"/>
      <c r="Y1303" s="13"/>
      <c r="Z1303" s="13"/>
      <c r="AA1303" s="13"/>
      <c r="AB1303" s="13"/>
      <c r="AC1303" s="13"/>
      <c r="AD1303" s="13"/>
      <c r="AE1303" s="13"/>
      <c r="AT1303" s="243" t="s">
        <v>218</v>
      </c>
      <c r="AU1303" s="243" t="s">
        <v>82</v>
      </c>
      <c r="AV1303" s="13" t="s">
        <v>82</v>
      </c>
      <c r="AW1303" s="13" t="s">
        <v>35</v>
      </c>
      <c r="AX1303" s="13" t="s">
        <v>73</v>
      </c>
      <c r="AY1303" s="243" t="s">
        <v>198</v>
      </c>
    </row>
    <row r="1304" s="13" customFormat="1">
      <c r="A1304" s="13"/>
      <c r="B1304" s="232"/>
      <c r="C1304" s="233"/>
      <c r="D1304" s="234" t="s">
        <v>218</v>
      </c>
      <c r="E1304" s="235" t="s">
        <v>19</v>
      </c>
      <c r="F1304" s="236" t="s">
        <v>1720</v>
      </c>
      <c r="G1304" s="233"/>
      <c r="H1304" s="237">
        <v>37.490000000000002</v>
      </c>
      <c r="I1304" s="238"/>
      <c r="J1304" s="233"/>
      <c r="K1304" s="233"/>
      <c r="L1304" s="239"/>
      <c r="M1304" s="240"/>
      <c r="N1304" s="241"/>
      <c r="O1304" s="241"/>
      <c r="P1304" s="241"/>
      <c r="Q1304" s="241"/>
      <c r="R1304" s="241"/>
      <c r="S1304" s="241"/>
      <c r="T1304" s="242"/>
      <c r="U1304" s="13"/>
      <c r="V1304" s="13"/>
      <c r="W1304" s="13"/>
      <c r="X1304" s="13"/>
      <c r="Y1304" s="13"/>
      <c r="Z1304" s="13"/>
      <c r="AA1304" s="13"/>
      <c r="AB1304" s="13"/>
      <c r="AC1304" s="13"/>
      <c r="AD1304" s="13"/>
      <c r="AE1304" s="13"/>
      <c r="AT1304" s="243" t="s">
        <v>218</v>
      </c>
      <c r="AU1304" s="243" t="s">
        <v>82</v>
      </c>
      <c r="AV1304" s="13" t="s">
        <v>82</v>
      </c>
      <c r="AW1304" s="13" t="s">
        <v>35</v>
      </c>
      <c r="AX1304" s="13" t="s">
        <v>73</v>
      </c>
      <c r="AY1304" s="243" t="s">
        <v>198</v>
      </c>
    </row>
    <row r="1305" s="13" customFormat="1">
      <c r="A1305" s="13"/>
      <c r="B1305" s="232"/>
      <c r="C1305" s="233"/>
      <c r="D1305" s="234" t="s">
        <v>218</v>
      </c>
      <c r="E1305" s="235" t="s">
        <v>19</v>
      </c>
      <c r="F1305" s="236" t="s">
        <v>1721</v>
      </c>
      <c r="G1305" s="233"/>
      <c r="H1305" s="237">
        <v>28.463999999999999</v>
      </c>
      <c r="I1305" s="238"/>
      <c r="J1305" s="233"/>
      <c r="K1305" s="233"/>
      <c r="L1305" s="239"/>
      <c r="M1305" s="240"/>
      <c r="N1305" s="241"/>
      <c r="O1305" s="241"/>
      <c r="P1305" s="241"/>
      <c r="Q1305" s="241"/>
      <c r="R1305" s="241"/>
      <c r="S1305" s="241"/>
      <c r="T1305" s="242"/>
      <c r="U1305" s="13"/>
      <c r="V1305" s="13"/>
      <c r="W1305" s="13"/>
      <c r="X1305" s="13"/>
      <c r="Y1305" s="13"/>
      <c r="Z1305" s="13"/>
      <c r="AA1305" s="13"/>
      <c r="AB1305" s="13"/>
      <c r="AC1305" s="13"/>
      <c r="AD1305" s="13"/>
      <c r="AE1305" s="13"/>
      <c r="AT1305" s="243" t="s">
        <v>218</v>
      </c>
      <c r="AU1305" s="243" t="s">
        <v>82</v>
      </c>
      <c r="AV1305" s="13" t="s">
        <v>82</v>
      </c>
      <c r="AW1305" s="13" t="s">
        <v>35</v>
      </c>
      <c r="AX1305" s="13" t="s">
        <v>73</v>
      </c>
      <c r="AY1305" s="243" t="s">
        <v>198</v>
      </c>
    </row>
    <row r="1306" s="14" customFormat="1">
      <c r="A1306" s="14"/>
      <c r="B1306" s="244"/>
      <c r="C1306" s="245"/>
      <c r="D1306" s="234" t="s">
        <v>218</v>
      </c>
      <c r="E1306" s="246" t="s">
        <v>19</v>
      </c>
      <c r="F1306" s="247" t="s">
        <v>233</v>
      </c>
      <c r="G1306" s="245"/>
      <c r="H1306" s="248">
        <v>96.873999999999995</v>
      </c>
      <c r="I1306" s="249"/>
      <c r="J1306" s="245"/>
      <c r="K1306" s="245"/>
      <c r="L1306" s="250"/>
      <c r="M1306" s="251"/>
      <c r="N1306" s="252"/>
      <c r="O1306" s="252"/>
      <c r="P1306" s="252"/>
      <c r="Q1306" s="252"/>
      <c r="R1306" s="252"/>
      <c r="S1306" s="252"/>
      <c r="T1306" s="253"/>
      <c r="U1306" s="14"/>
      <c r="V1306" s="14"/>
      <c r="W1306" s="14"/>
      <c r="X1306" s="14"/>
      <c r="Y1306" s="14"/>
      <c r="Z1306" s="14"/>
      <c r="AA1306" s="14"/>
      <c r="AB1306" s="14"/>
      <c r="AC1306" s="14"/>
      <c r="AD1306" s="14"/>
      <c r="AE1306" s="14"/>
      <c r="AT1306" s="254" t="s">
        <v>218</v>
      </c>
      <c r="AU1306" s="254" t="s">
        <v>82</v>
      </c>
      <c r="AV1306" s="14" t="s">
        <v>205</v>
      </c>
      <c r="AW1306" s="14" t="s">
        <v>35</v>
      </c>
      <c r="AX1306" s="14" t="s">
        <v>80</v>
      </c>
      <c r="AY1306" s="254" t="s">
        <v>198</v>
      </c>
    </row>
    <row r="1307" s="2" customFormat="1" ht="16.5" customHeight="1">
      <c r="A1307" s="40"/>
      <c r="B1307" s="41"/>
      <c r="C1307" s="214" t="s">
        <v>1732</v>
      </c>
      <c r="D1307" s="214" t="s">
        <v>200</v>
      </c>
      <c r="E1307" s="215" t="s">
        <v>1733</v>
      </c>
      <c r="F1307" s="216" t="s">
        <v>1734</v>
      </c>
      <c r="G1307" s="217" t="s">
        <v>203</v>
      </c>
      <c r="H1307" s="218">
        <v>96.873999999999995</v>
      </c>
      <c r="I1307" s="219"/>
      <c r="J1307" s="220">
        <f>ROUND(I1307*H1307,2)</f>
        <v>0</v>
      </c>
      <c r="K1307" s="216" t="s">
        <v>204</v>
      </c>
      <c r="L1307" s="46"/>
      <c r="M1307" s="221" t="s">
        <v>19</v>
      </c>
      <c r="N1307" s="222" t="s">
        <v>44</v>
      </c>
      <c r="O1307" s="86"/>
      <c r="P1307" s="223">
        <f>O1307*H1307</f>
        <v>0</v>
      </c>
      <c r="Q1307" s="223">
        <v>0.00025000000000000001</v>
      </c>
      <c r="R1307" s="223">
        <f>Q1307*H1307</f>
        <v>0.0242185</v>
      </c>
      <c r="S1307" s="223">
        <v>0</v>
      </c>
      <c r="T1307" s="224">
        <f>S1307*H1307</f>
        <v>0</v>
      </c>
      <c r="U1307" s="40"/>
      <c r="V1307" s="40"/>
      <c r="W1307" s="40"/>
      <c r="X1307" s="40"/>
      <c r="Y1307" s="40"/>
      <c r="Z1307" s="40"/>
      <c r="AA1307" s="40"/>
      <c r="AB1307" s="40"/>
      <c r="AC1307" s="40"/>
      <c r="AD1307" s="40"/>
      <c r="AE1307" s="40"/>
      <c r="AR1307" s="225" t="s">
        <v>302</v>
      </c>
      <c r="AT1307" s="225" t="s">
        <v>200</v>
      </c>
      <c r="AU1307" s="225" t="s">
        <v>82</v>
      </c>
      <c r="AY1307" s="19" t="s">
        <v>198</v>
      </c>
      <c r="BE1307" s="226">
        <f>IF(N1307="základní",J1307,0)</f>
        <v>0</v>
      </c>
      <c r="BF1307" s="226">
        <f>IF(N1307="snížená",J1307,0)</f>
        <v>0</v>
      </c>
      <c r="BG1307" s="226">
        <f>IF(N1307="zákl. přenesená",J1307,0)</f>
        <v>0</v>
      </c>
      <c r="BH1307" s="226">
        <f>IF(N1307="sníž. přenesená",J1307,0)</f>
        <v>0</v>
      </c>
      <c r="BI1307" s="226">
        <f>IF(N1307="nulová",J1307,0)</f>
        <v>0</v>
      </c>
      <c r="BJ1307" s="19" t="s">
        <v>80</v>
      </c>
      <c r="BK1307" s="226">
        <f>ROUND(I1307*H1307,2)</f>
        <v>0</v>
      </c>
      <c r="BL1307" s="19" t="s">
        <v>302</v>
      </c>
      <c r="BM1307" s="225" t="s">
        <v>1735</v>
      </c>
    </row>
    <row r="1308" s="2" customFormat="1">
      <c r="A1308" s="40"/>
      <c r="B1308" s="41"/>
      <c r="C1308" s="42"/>
      <c r="D1308" s="227" t="s">
        <v>207</v>
      </c>
      <c r="E1308" s="42"/>
      <c r="F1308" s="228" t="s">
        <v>1736</v>
      </c>
      <c r="G1308" s="42"/>
      <c r="H1308" s="42"/>
      <c r="I1308" s="229"/>
      <c r="J1308" s="42"/>
      <c r="K1308" s="42"/>
      <c r="L1308" s="46"/>
      <c r="M1308" s="230"/>
      <c r="N1308" s="231"/>
      <c r="O1308" s="86"/>
      <c r="P1308" s="86"/>
      <c r="Q1308" s="86"/>
      <c r="R1308" s="86"/>
      <c r="S1308" s="86"/>
      <c r="T1308" s="87"/>
      <c r="U1308" s="40"/>
      <c r="V1308" s="40"/>
      <c r="W1308" s="40"/>
      <c r="X1308" s="40"/>
      <c r="Y1308" s="40"/>
      <c r="Z1308" s="40"/>
      <c r="AA1308" s="40"/>
      <c r="AB1308" s="40"/>
      <c r="AC1308" s="40"/>
      <c r="AD1308" s="40"/>
      <c r="AE1308" s="40"/>
      <c r="AT1308" s="19" t="s">
        <v>207</v>
      </c>
      <c r="AU1308" s="19" t="s">
        <v>82</v>
      </c>
    </row>
    <row r="1309" s="13" customFormat="1">
      <c r="A1309" s="13"/>
      <c r="B1309" s="232"/>
      <c r="C1309" s="233"/>
      <c r="D1309" s="234" t="s">
        <v>218</v>
      </c>
      <c r="E1309" s="235" t="s">
        <v>19</v>
      </c>
      <c r="F1309" s="236" t="s">
        <v>908</v>
      </c>
      <c r="G1309" s="233"/>
      <c r="H1309" s="237">
        <v>19.5</v>
      </c>
      <c r="I1309" s="238"/>
      <c r="J1309" s="233"/>
      <c r="K1309" s="233"/>
      <c r="L1309" s="239"/>
      <c r="M1309" s="240"/>
      <c r="N1309" s="241"/>
      <c r="O1309" s="241"/>
      <c r="P1309" s="241"/>
      <c r="Q1309" s="241"/>
      <c r="R1309" s="241"/>
      <c r="S1309" s="241"/>
      <c r="T1309" s="242"/>
      <c r="U1309" s="13"/>
      <c r="V1309" s="13"/>
      <c r="W1309" s="13"/>
      <c r="X1309" s="13"/>
      <c r="Y1309" s="13"/>
      <c r="Z1309" s="13"/>
      <c r="AA1309" s="13"/>
      <c r="AB1309" s="13"/>
      <c r="AC1309" s="13"/>
      <c r="AD1309" s="13"/>
      <c r="AE1309" s="13"/>
      <c r="AT1309" s="243" t="s">
        <v>218</v>
      </c>
      <c r="AU1309" s="243" t="s">
        <v>82</v>
      </c>
      <c r="AV1309" s="13" t="s">
        <v>82</v>
      </c>
      <c r="AW1309" s="13" t="s">
        <v>35</v>
      </c>
      <c r="AX1309" s="13" t="s">
        <v>73</v>
      </c>
      <c r="AY1309" s="243" t="s">
        <v>198</v>
      </c>
    </row>
    <row r="1310" s="13" customFormat="1">
      <c r="A1310" s="13"/>
      <c r="B1310" s="232"/>
      <c r="C1310" s="233"/>
      <c r="D1310" s="234" t="s">
        <v>218</v>
      </c>
      <c r="E1310" s="235" t="s">
        <v>19</v>
      </c>
      <c r="F1310" s="236" t="s">
        <v>909</v>
      </c>
      <c r="G1310" s="233"/>
      <c r="H1310" s="237">
        <v>5.71</v>
      </c>
      <c r="I1310" s="238"/>
      <c r="J1310" s="233"/>
      <c r="K1310" s="233"/>
      <c r="L1310" s="239"/>
      <c r="M1310" s="240"/>
      <c r="N1310" s="241"/>
      <c r="O1310" s="241"/>
      <c r="P1310" s="241"/>
      <c r="Q1310" s="241"/>
      <c r="R1310" s="241"/>
      <c r="S1310" s="241"/>
      <c r="T1310" s="242"/>
      <c r="U1310" s="13"/>
      <c r="V1310" s="13"/>
      <c r="W1310" s="13"/>
      <c r="X1310" s="13"/>
      <c r="Y1310" s="13"/>
      <c r="Z1310" s="13"/>
      <c r="AA1310" s="13"/>
      <c r="AB1310" s="13"/>
      <c r="AC1310" s="13"/>
      <c r="AD1310" s="13"/>
      <c r="AE1310" s="13"/>
      <c r="AT1310" s="243" t="s">
        <v>218</v>
      </c>
      <c r="AU1310" s="243" t="s">
        <v>82</v>
      </c>
      <c r="AV1310" s="13" t="s">
        <v>82</v>
      </c>
      <c r="AW1310" s="13" t="s">
        <v>35</v>
      </c>
      <c r="AX1310" s="13" t="s">
        <v>73</v>
      </c>
      <c r="AY1310" s="243" t="s">
        <v>198</v>
      </c>
    </row>
    <row r="1311" s="13" customFormat="1">
      <c r="A1311" s="13"/>
      <c r="B1311" s="232"/>
      <c r="C1311" s="233"/>
      <c r="D1311" s="234" t="s">
        <v>218</v>
      </c>
      <c r="E1311" s="235" t="s">
        <v>19</v>
      </c>
      <c r="F1311" s="236" t="s">
        <v>910</v>
      </c>
      <c r="G1311" s="233"/>
      <c r="H1311" s="237">
        <v>5.71</v>
      </c>
      <c r="I1311" s="238"/>
      <c r="J1311" s="233"/>
      <c r="K1311" s="233"/>
      <c r="L1311" s="239"/>
      <c r="M1311" s="240"/>
      <c r="N1311" s="241"/>
      <c r="O1311" s="241"/>
      <c r="P1311" s="241"/>
      <c r="Q1311" s="241"/>
      <c r="R1311" s="241"/>
      <c r="S1311" s="241"/>
      <c r="T1311" s="242"/>
      <c r="U1311" s="13"/>
      <c r="V1311" s="13"/>
      <c r="W1311" s="13"/>
      <c r="X1311" s="13"/>
      <c r="Y1311" s="13"/>
      <c r="Z1311" s="13"/>
      <c r="AA1311" s="13"/>
      <c r="AB1311" s="13"/>
      <c r="AC1311" s="13"/>
      <c r="AD1311" s="13"/>
      <c r="AE1311" s="13"/>
      <c r="AT1311" s="243" t="s">
        <v>218</v>
      </c>
      <c r="AU1311" s="243" t="s">
        <v>82</v>
      </c>
      <c r="AV1311" s="13" t="s">
        <v>82</v>
      </c>
      <c r="AW1311" s="13" t="s">
        <v>35</v>
      </c>
      <c r="AX1311" s="13" t="s">
        <v>73</v>
      </c>
      <c r="AY1311" s="243" t="s">
        <v>198</v>
      </c>
    </row>
    <row r="1312" s="13" customFormat="1">
      <c r="A1312" s="13"/>
      <c r="B1312" s="232"/>
      <c r="C1312" s="233"/>
      <c r="D1312" s="234" t="s">
        <v>218</v>
      </c>
      <c r="E1312" s="235" t="s">
        <v>19</v>
      </c>
      <c r="F1312" s="236" t="s">
        <v>1720</v>
      </c>
      <c r="G1312" s="233"/>
      <c r="H1312" s="237">
        <v>37.490000000000002</v>
      </c>
      <c r="I1312" s="238"/>
      <c r="J1312" s="233"/>
      <c r="K1312" s="233"/>
      <c r="L1312" s="239"/>
      <c r="M1312" s="240"/>
      <c r="N1312" s="241"/>
      <c r="O1312" s="241"/>
      <c r="P1312" s="241"/>
      <c r="Q1312" s="241"/>
      <c r="R1312" s="241"/>
      <c r="S1312" s="241"/>
      <c r="T1312" s="242"/>
      <c r="U1312" s="13"/>
      <c r="V1312" s="13"/>
      <c r="W1312" s="13"/>
      <c r="X1312" s="13"/>
      <c r="Y1312" s="13"/>
      <c r="Z1312" s="13"/>
      <c r="AA1312" s="13"/>
      <c r="AB1312" s="13"/>
      <c r="AC1312" s="13"/>
      <c r="AD1312" s="13"/>
      <c r="AE1312" s="13"/>
      <c r="AT1312" s="243" t="s">
        <v>218</v>
      </c>
      <c r="AU1312" s="243" t="s">
        <v>82</v>
      </c>
      <c r="AV1312" s="13" t="s">
        <v>82</v>
      </c>
      <c r="AW1312" s="13" t="s">
        <v>35</v>
      </c>
      <c r="AX1312" s="13" t="s">
        <v>73</v>
      </c>
      <c r="AY1312" s="243" t="s">
        <v>198</v>
      </c>
    </row>
    <row r="1313" s="13" customFormat="1">
      <c r="A1313" s="13"/>
      <c r="B1313" s="232"/>
      <c r="C1313" s="233"/>
      <c r="D1313" s="234" t="s">
        <v>218</v>
      </c>
      <c r="E1313" s="235" t="s">
        <v>19</v>
      </c>
      <c r="F1313" s="236" t="s">
        <v>1721</v>
      </c>
      <c r="G1313" s="233"/>
      <c r="H1313" s="237">
        <v>28.463999999999999</v>
      </c>
      <c r="I1313" s="238"/>
      <c r="J1313" s="233"/>
      <c r="K1313" s="233"/>
      <c r="L1313" s="239"/>
      <c r="M1313" s="240"/>
      <c r="N1313" s="241"/>
      <c r="O1313" s="241"/>
      <c r="P1313" s="241"/>
      <c r="Q1313" s="241"/>
      <c r="R1313" s="241"/>
      <c r="S1313" s="241"/>
      <c r="T1313" s="242"/>
      <c r="U1313" s="13"/>
      <c r="V1313" s="13"/>
      <c r="W1313" s="13"/>
      <c r="X1313" s="13"/>
      <c r="Y1313" s="13"/>
      <c r="Z1313" s="13"/>
      <c r="AA1313" s="13"/>
      <c r="AB1313" s="13"/>
      <c r="AC1313" s="13"/>
      <c r="AD1313" s="13"/>
      <c r="AE1313" s="13"/>
      <c r="AT1313" s="243" t="s">
        <v>218</v>
      </c>
      <c r="AU1313" s="243" t="s">
        <v>82</v>
      </c>
      <c r="AV1313" s="13" t="s">
        <v>82</v>
      </c>
      <c r="AW1313" s="13" t="s">
        <v>35</v>
      </c>
      <c r="AX1313" s="13" t="s">
        <v>73</v>
      </c>
      <c r="AY1313" s="243" t="s">
        <v>198</v>
      </c>
    </row>
    <row r="1314" s="14" customFormat="1">
      <c r="A1314" s="14"/>
      <c r="B1314" s="244"/>
      <c r="C1314" s="245"/>
      <c r="D1314" s="234" t="s">
        <v>218</v>
      </c>
      <c r="E1314" s="246" t="s">
        <v>19</v>
      </c>
      <c r="F1314" s="247" t="s">
        <v>233</v>
      </c>
      <c r="G1314" s="245"/>
      <c r="H1314" s="248">
        <v>96.873999999999995</v>
      </c>
      <c r="I1314" s="249"/>
      <c r="J1314" s="245"/>
      <c r="K1314" s="245"/>
      <c r="L1314" s="250"/>
      <c r="M1314" s="251"/>
      <c r="N1314" s="252"/>
      <c r="O1314" s="252"/>
      <c r="P1314" s="252"/>
      <c r="Q1314" s="252"/>
      <c r="R1314" s="252"/>
      <c r="S1314" s="252"/>
      <c r="T1314" s="253"/>
      <c r="U1314" s="14"/>
      <c r="V1314" s="14"/>
      <c r="W1314" s="14"/>
      <c r="X1314" s="14"/>
      <c r="Y1314" s="14"/>
      <c r="Z1314" s="14"/>
      <c r="AA1314" s="14"/>
      <c r="AB1314" s="14"/>
      <c r="AC1314" s="14"/>
      <c r="AD1314" s="14"/>
      <c r="AE1314" s="14"/>
      <c r="AT1314" s="254" t="s">
        <v>218</v>
      </c>
      <c r="AU1314" s="254" t="s">
        <v>82</v>
      </c>
      <c r="AV1314" s="14" t="s">
        <v>205</v>
      </c>
      <c r="AW1314" s="14" t="s">
        <v>35</v>
      </c>
      <c r="AX1314" s="14" t="s">
        <v>80</v>
      </c>
      <c r="AY1314" s="254" t="s">
        <v>198</v>
      </c>
    </row>
    <row r="1315" s="2" customFormat="1" ht="49.05" customHeight="1">
      <c r="A1315" s="40"/>
      <c r="B1315" s="41"/>
      <c r="C1315" s="214" t="s">
        <v>1737</v>
      </c>
      <c r="D1315" s="214" t="s">
        <v>200</v>
      </c>
      <c r="E1315" s="215" t="s">
        <v>1738</v>
      </c>
      <c r="F1315" s="216" t="s">
        <v>1739</v>
      </c>
      <c r="G1315" s="217" t="s">
        <v>246</v>
      </c>
      <c r="H1315" s="218">
        <v>0.10100000000000001</v>
      </c>
      <c r="I1315" s="219"/>
      <c r="J1315" s="220">
        <f>ROUND(I1315*H1315,2)</f>
        <v>0</v>
      </c>
      <c r="K1315" s="216" t="s">
        <v>204</v>
      </c>
      <c r="L1315" s="46"/>
      <c r="M1315" s="221" t="s">
        <v>19</v>
      </c>
      <c r="N1315" s="222" t="s">
        <v>44</v>
      </c>
      <c r="O1315" s="86"/>
      <c r="P1315" s="223">
        <f>O1315*H1315</f>
        <v>0</v>
      </c>
      <c r="Q1315" s="223">
        <v>0</v>
      </c>
      <c r="R1315" s="223">
        <f>Q1315*H1315</f>
        <v>0</v>
      </c>
      <c r="S1315" s="223">
        <v>0</v>
      </c>
      <c r="T1315" s="224">
        <f>S1315*H1315</f>
        <v>0</v>
      </c>
      <c r="U1315" s="40"/>
      <c r="V1315" s="40"/>
      <c r="W1315" s="40"/>
      <c r="X1315" s="40"/>
      <c r="Y1315" s="40"/>
      <c r="Z1315" s="40"/>
      <c r="AA1315" s="40"/>
      <c r="AB1315" s="40"/>
      <c r="AC1315" s="40"/>
      <c r="AD1315" s="40"/>
      <c r="AE1315" s="40"/>
      <c r="AR1315" s="225" t="s">
        <v>302</v>
      </c>
      <c r="AT1315" s="225" t="s">
        <v>200</v>
      </c>
      <c r="AU1315" s="225" t="s">
        <v>82</v>
      </c>
      <c r="AY1315" s="19" t="s">
        <v>198</v>
      </c>
      <c r="BE1315" s="226">
        <f>IF(N1315="základní",J1315,0)</f>
        <v>0</v>
      </c>
      <c r="BF1315" s="226">
        <f>IF(N1315="snížená",J1315,0)</f>
        <v>0</v>
      </c>
      <c r="BG1315" s="226">
        <f>IF(N1315="zákl. přenesená",J1315,0)</f>
        <v>0</v>
      </c>
      <c r="BH1315" s="226">
        <f>IF(N1315="sníž. přenesená",J1315,0)</f>
        <v>0</v>
      </c>
      <c r="BI1315" s="226">
        <f>IF(N1315="nulová",J1315,0)</f>
        <v>0</v>
      </c>
      <c r="BJ1315" s="19" t="s">
        <v>80</v>
      </c>
      <c r="BK1315" s="226">
        <f>ROUND(I1315*H1315,2)</f>
        <v>0</v>
      </c>
      <c r="BL1315" s="19" t="s">
        <v>302</v>
      </c>
      <c r="BM1315" s="225" t="s">
        <v>1740</v>
      </c>
    </row>
    <row r="1316" s="2" customFormat="1">
      <c r="A1316" s="40"/>
      <c r="B1316" s="41"/>
      <c r="C1316" s="42"/>
      <c r="D1316" s="227" t="s">
        <v>207</v>
      </c>
      <c r="E1316" s="42"/>
      <c r="F1316" s="228" t="s">
        <v>1741</v>
      </c>
      <c r="G1316" s="42"/>
      <c r="H1316" s="42"/>
      <c r="I1316" s="229"/>
      <c r="J1316" s="42"/>
      <c r="K1316" s="42"/>
      <c r="L1316" s="46"/>
      <c r="M1316" s="230"/>
      <c r="N1316" s="231"/>
      <c r="O1316" s="86"/>
      <c r="P1316" s="86"/>
      <c r="Q1316" s="86"/>
      <c r="R1316" s="86"/>
      <c r="S1316" s="86"/>
      <c r="T1316" s="87"/>
      <c r="U1316" s="40"/>
      <c r="V1316" s="40"/>
      <c r="W1316" s="40"/>
      <c r="X1316" s="40"/>
      <c r="Y1316" s="40"/>
      <c r="Z1316" s="40"/>
      <c r="AA1316" s="40"/>
      <c r="AB1316" s="40"/>
      <c r="AC1316" s="40"/>
      <c r="AD1316" s="40"/>
      <c r="AE1316" s="40"/>
      <c r="AT1316" s="19" t="s">
        <v>207</v>
      </c>
      <c r="AU1316" s="19" t="s">
        <v>82</v>
      </c>
    </row>
    <row r="1317" s="12" customFormat="1" ht="22.8" customHeight="1">
      <c r="A1317" s="12"/>
      <c r="B1317" s="198"/>
      <c r="C1317" s="199"/>
      <c r="D1317" s="200" t="s">
        <v>72</v>
      </c>
      <c r="E1317" s="212" t="s">
        <v>1742</v>
      </c>
      <c r="F1317" s="212" t="s">
        <v>1743</v>
      </c>
      <c r="G1317" s="199"/>
      <c r="H1317" s="199"/>
      <c r="I1317" s="202"/>
      <c r="J1317" s="213">
        <f>BK1317</f>
        <v>0</v>
      </c>
      <c r="K1317" s="199"/>
      <c r="L1317" s="204"/>
      <c r="M1317" s="205"/>
      <c r="N1317" s="206"/>
      <c r="O1317" s="206"/>
      <c r="P1317" s="207">
        <f>SUM(P1318:P1398)</f>
        <v>0</v>
      </c>
      <c r="Q1317" s="206"/>
      <c r="R1317" s="207">
        <f>SUM(R1318:R1398)</f>
        <v>0.65471824000000001</v>
      </c>
      <c r="S1317" s="206"/>
      <c r="T1317" s="208">
        <f>SUM(T1318:T1398)</f>
        <v>0</v>
      </c>
      <c r="U1317" s="12"/>
      <c r="V1317" s="12"/>
      <c r="W1317" s="12"/>
      <c r="X1317" s="12"/>
      <c r="Y1317" s="12"/>
      <c r="Z1317" s="12"/>
      <c r="AA1317" s="12"/>
      <c r="AB1317" s="12"/>
      <c r="AC1317" s="12"/>
      <c r="AD1317" s="12"/>
      <c r="AE1317" s="12"/>
      <c r="AR1317" s="209" t="s">
        <v>82</v>
      </c>
      <c r="AT1317" s="210" t="s">
        <v>72</v>
      </c>
      <c r="AU1317" s="210" t="s">
        <v>80</v>
      </c>
      <c r="AY1317" s="209" t="s">
        <v>198</v>
      </c>
      <c r="BK1317" s="211">
        <f>SUM(BK1318:BK1398)</f>
        <v>0</v>
      </c>
    </row>
    <row r="1318" s="2" customFormat="1" ht="24.15" customHeight="1">
      <c r="A1318" s="40"/>
      <c r="B1318" s="41"/>
      <c r="C1318" s="214" t="s">
        <v>1744</v>
      </c>
      <c r="D1318" s="214" t="s">
        <v>200</v>
      </c>
      <c r="E1318" s="215" t="s">
        <v>1745</v>
      </c>
      <c r="F1318" s="216" t="s">
        <v>1746</v>
      </c>
      <c r="G1318" s="217" t="s">
        <v>203</v>
      </c>
      <c r="H1318" s="218">
        <v>29.920000000000002</v>
      </c>
      <c r="I1318" s="219"/>
      <c r="J1318" s="220">
        <f>ROUND(I1318*H1318,2)</f>
        <v>0</v>
      </c>
      <c r="K1318" s="216" t="s">
        <v>204</v>
      </c>
      <c r="L1318" s="46"/>
      <c r="M1318" s="221" t="s">
        <v>19</v>
      </c>
      <c r="N1318" s="222" t="s">
        <v>44</v>
      </c>
      <c r="O1318" s="86"/>
      <c r="P1318" s="223">
        <f>O1318*H1318</f>
        <v>0</v>
      </c>
      <c r="Q1318" s="223">
        <v>0.00029999999999999997</v>
      </c>
      <c r="R1318" s="223">
        <f>Q1318*H1318</f>
        <v>0.0089759999999999996</v>
      </c>
      <c r="S1318" s="223">
        <v>0</v>
      </c>
      <c r="T1318" s="224">
        <f>S1318*H1318</f>
        <v>0</v>
      </c>
      <c r="U1318" s="40"/>
      <c r="V1318" s="40"/>
      <c r="W1318" s="40"/>
      <c r="X1318" s="40"/>
      <c r="Y1318" s="40"/>
      <c r="Z1318" s="40"/>
      <c r="AA1318" s="40"/>
      <c r="AB1318" s="40"/>
      <c r="AC1318" s="40"/>
      <c r="AD1318" s="40"/>
      <c r="AE1318" s="40"/>
      <c r="AR1318" s="225" t="s">
        <v>302</v>
      </c>
      <c r="AT1318" s="225" t="s">
        <v>200</v>
      </c>
      <c r="AU1318" s="225" t="s">
        <v>82</v>
      </c>
      <c r="AY1318" s="19" t="s">
        <v>198</v>
      </c>
      <c r="BE1318" s="226">
        <f>IF(N1318="základní",J1318,0)</f>
        <v>0</v>
      </c>
      <c r="BF1318" s="226">
        <f>IF(N1318="snížená",J1318,0)</f>
        <v>0</v>
      </c>
      <c r="BG1318" s="226">
        <f>IF(N1318="zákl. přenesená",J1318,0)</f>
        <v>0</v>
      </c>
      <c r="BH1318" s="226">
        <f>IF(N1318="sníž. přenesená",J1318,0)</f>
        <v>0</v>
      </c>
      <c r="BI1318" s="226">
        <f>IF(N1318="nulová",J1318,0)</f>
        <v>0</v>
      </c>
      <c r="BJ1318" s="19" t="s">
        <v>80</v>
      </c>
      <c r="BK1318" s="226">
        <f>ROUND(I1318*H1318,2)</f>
        <v>0</v>
      </c>
      <c r="BL1318" s="19" t="s">
        <v>302</v>
      </c>
      <c r="BM1318" s="225" t="s">
        <v>1747</v>
      </c>
    </row>
    <row r="1319" s="2" customFormat="1">
      <c r="A1319" s="40"/>
      <c r="B1319" s="41"/>
      <c r="C1319" s="42"/>
      <c r="D1319" s="227" t="s">
        <v>207</v>
      </c>
      <c r="E1319" s="42"/>
      <c r="F1319" s="228" t="s">
        <v>1748</v>
      </c>
      <c r="G1319" s="42"/>
      <c r="H1319" s="42"/>
      <c r="I1319" s="229"/>
      <c r="J1319" s="42"/>
      <c r="K1319" s="42"/>
      <c r="L1319" s="46"/>
      <c r="M1319" s="230"/>
      <c r="N1319" s="231"/>
      <c r="O1319" s="86"/>
      <c r="P1319" s="86"/>
      <c r="Q1319" s="86"/>
      <c r="R1319" s="86"/>
      <c r="S1319" s="86"/>
      <c r="T1319" s="87"/>
      <c r="U1319" s="40"/>
      <c r="V1319" s="40"/>
      <c r="W1319" s="40"/>
      <c r="X1319" s="40"/>
      <c r="Y1319" s="40"/>
      <c r="Z1319" s="40"/>
      <c r="AA1319" s="40"/>
      <c r="AB1319" s="40"/>
      <c r="AC1319" s="40"/>
      <c r="AD1319" s="40"/>
      <c r="AE1319" s="40"/>
      <c r="AT1319" s="19" t="s">
        <v>207</v>
      </c>
      <c r="AU1319" s="19" t="s">
        <v>82</v>
      </c>
    </row>
    <row r="1320" s="13" customFormat="1">
      <c r="A1320" s="13"/>
      <c r="B1320" s="232"/>
      <c r="C1320" s="233"/>
      <c r="D1320" s="234" t="s">
        <v>218</v>
      </c>
      <c r="E1320" s="235" t="s">
        <v>19</v>
      </c>
      <c r="F1320" s="236" t="s">
        <v>1749</v>
      </c>
      <c r="G1320" s="233"/>
      <c r="H1320" s="237">
        <v>3.7400000000000002</v>
      </c>
      <c r="I1320" s="238"/>
      <c r="J1320" s="233"/>
      <c r="K1320" s="233"/>
      <c r="L1320" s="239"/>
      <c r="M1320" s="240"/>
      <c r="N1320" s="241"/>
      <c r="O1320" s="241"/>
      <c r="P1320" s="241"/>
      <c r="Q1320" s="241"/>
      <c r="R1320" s="241"/>
      <c r="S1320" s="241"/>
      <c r="T1320" s="242"/>
      <c r="U1320" s="13"/>
      <c r="V1320" s="13"/>
      <c r="W1320" s="13"/>
      <c r="X1320" s="13"/>
      <c r="Y1320" s="13"/>
      <c r="Z1320" s="13"/>
      <c r="AA1320" s="13"/>
      <c r="AB1320" s="13"/>
      <c r="AC1320" s="13"/>
      <c r="AD1320" s="13"/>
      <c r="AE1320" s="13"/>
      <c r="AT1320" s="243" t="s">
        <v>218</v>
      </c>
      <c r="AU1320" s="243" t="s">
        <v>82</v>
      </c>
      <c r="AV1320" s="13" t="s">
        <v>82</v>
      </c>
      <c r="AW1320" s="13" t="s">
        <v>35</v>
      </c>
      <c r="AX1320" s="13" t="s">
        <v>73</v>
      </c>
      <c r="AY1320" s="243" t="s">
        <v>198</v>
      </c>
    </row>
    <row r="1321" s="13" customFormat="1">
      <c r="A1321" s="13"/>
      <c r="B1321" s="232"/>
      <c r="C1321" s="233"/>
      <c r="D1321" s="234" t="s">
        <v>218</v>
      </c>
      <c r="E1321" s="235" t="s">
        <v>19</v>
      </c>
      <c r="F1321" s="236" t="s">
        <v>1750</v>
      </c>
      <c r="G1321" s="233"/>
      <c r="H1321" s="237">
        <v>3.7400000000000002</v>
      </c>
      <c r="I1321" s="238"/>
      <c r="J1321" s="233"/>
      <c r="K1321" s="233"/>
      <c r="L1321" s="239"/>
      <c r="M1321" s="240"/>
      <c r="N1321" s="241"/>
      <c r="O1321" s="241"/>
      <c r="P1321" s="241"/>
      <c r="Q1321" s="241"/>
      <c r="R1321" s="241"/>
      <c r="S1321" s="241"/>
      <c r="T1321" s="242"/>
      <c r="U1321" s="13"/>
      <c r="V1321" s="13"/>
      <c r="W1321" s="13"/>
      <c r="X1321" s="13"/>
      <c r="Y1321" s="13"/>
      <c r="Z1321" s="13"/>
      <c r="AA1321" s="13"/>
      <c r="AB1321" s="13"/>
      <c r="AC1321" s="13"/>
      <c r="AD1321" s="13"/>
      <c r="AE1321" s="13"/>
      <c r="AT1321" s="243" t="s">
        <v>218</v>
      </c>
      <c r="AU1321" s="243" t="s">
        <v>82</v>
      </c>
      <c r="AV1321" s="13" t="s">
        <v>82</v>
      </c>
      <c r="AW1321" s="13" t="s">
        <v>35</v>
      </c>
      <c r="AX1321" s="13" t="s">
        <v>73</v>
      </c>
      <c r="AY1321" s="243" t="s">
        <v>198</v>
      </c>
    </row>
    <row r="1322" s="13" customFormat="1">
      <c r="A1322" s="13"/>
      <c r="B1322" s="232"/>
      <c r="C1322" s="233"/>
      <c r="D1322" s="234" t="s">
        <v>218</v>
      </c>
      <c r="E1322" s="235" t="s">
        <v>19</v>
      </c>
      <c r="F1322" s="236" t="s">
        <v>1751</v>
      </c>
      <c r="G1322" s="233"/>
      <c r="H1322" s="237">
        <v>3.7400000000000002</v>
      </c>
      <c r="I1322" s="238"/>
      <c r="J1322" s="233"/>
      <c r="K1322" s="233"/>
      <c r="L1322" s="239"/>
      <c r="M1322" s="240"/>
      <c r="N1322" s="241"/>
      <c r="O1322" s="241"/>
      <c r="P1322" s="241"/>
      <c r="Q1322" s="241"/>
      <c r="R1322" s="241"/>
      <c r="S1322" s="241"/>
      <c r="T1322" s="242"/>
      <c r="U1322" s="13"/>
      <c r="V1322" s="13"/>
      <c r="W1322" s="13"/>
      <c r="X1322" s="13"/>
      <c r="Y1322" s="13"/>
      <c r="Z1322" s="13"/>
      <c r="AA1322" s="13"/>
      <c r="AB1322" s="13"/>
      <c r="AC1322" s="13"/>
      <c r="AD1322" s="13"/>
      <c r="AE1322" s="13"/>
      <c r="AT1322" s="243" t="s">
        <v>218</v>
      </c>
      <c r="AU1322" s="243" t="s">
        <v>82</v>
      </c>
      <c r="AV1322" s="13" t="s">
        <v>82</v>
      </c>
      <c r="AW1322" s="13" t="s">
        <v>35</v>
      </c>
      <c r="AX1322" s="13" t="s">
        <v>73</v>
      </c>
      <c r="AY1322" s="243" t="s">
        <v>198</v>
      </c>
    </row>
    <row r="1323" s="13" customFormat="1">
      <c r="A1323" s="13"/>
      <c r="B1323" s="232"/>
      <c r="C1323" s="233"/>
      <c r="D1323" s="234" t="s">
        <v>218</v>
      </c>
      <c r="E1323" s="235" t="s">
        <v>19</v>
      </c>
      <c r="F1323" s="236" t="s">
        <v>1752</v>
      </c>
      <c r="G1323" s="233"/>
      <c r="H1323" s="237">
        <v>3.7400000000000002</v>
      </c>
      <c r="I1323" s="238"/>
      <c r="J1323" s="233"/>
      <c r="K1323" s="233"/>
      <c r="L1323" s="239"/>
      <c r="M1323" s="240"/>
      <c r="N1323" s="241"/>
      <c r="O1323" s="241"/>
      <c r="P1323" s="241"/>
      <c r="Q1323" s="241"/>
      <c r="R1323" s="241"/>
      <c r="S1323" s="241"/>
      <c r="T1323" s="242"/>
      <c r="U1323" s="13"/>
      <c r="V1323" s="13"/>
      <c r="W1323" s="13"/>
      <c r="X1323" s="13"/>
      <c r="Y1323" s="13"/>
      <c r="Z1323" s="13"/>
      <c r="AA1323" s="13"/>
      <c r="AB1323" s="13"/>
      <c r="AC1323" s="13"/>
      <c r="AD1323" s="13"/>
      <c r="AE1323" s="13"/>
      <c r="AT1323" s="243" t="s">
        <v>218</v>
      </c>
      <c r="AU1323" s="243" t="s">
        <v>82</v>
      </c>
      <c r="AV1323" s="13" t="s">
        <v>82</v>
      </c>
      <c r="AW1323" s="13" t="s">
        <v>35</v>
      </c>
      <c r="AX1323" s="13" t="s">
        <v>73</v>
      </c>
      <c r="AY1323" s="243" t="s">
        <v>198</v>
      </c>
    </row>
    <row r="1324" s="13" customFormat="1">
      <c r="A1324" s="13"/>
      <c r="B1324" s="232"/>
      <c r="C1324" s="233"/>
      <c r="D1324" s="234" t="s">
        <v>218</v>
      </c>
      <c r="E1324" s="235" t="s">
        <v>19</v>
      </c>
      <c r="F1324" s="236" t="s">
        <v>1753</v>
      </c>
      <c r="G1324" s="233"/>
      <c r="H1324" s="237">
        <v>3.7400000000000002</v>
      </c>
      <c r="I1324" s="238"/>
      <c r="J1324" s="233"/>
      <c r="K1324" s="233"/>
      <c r="L1324" s="239"/>
      <c r="M1324" s="240"/>
      <c r="N1324" s="241"/>
      <c r="O1324" s="241"/>
      <c r="P1324" s="241"/>
      <c r="Q1324" s="241"/>
      <c r="R1324" s="241"/>
      <c r="S1324" s="241"/>
      <c r="T1324" s="242"/>
      <c r="U1324" s="13"/>
      <c r="V1324" s="13"/>
      <c r="W1324" s="13"/>
      <c r="X1324" s="13"/>
      <c r="Y1324" s="13"/>
      <c r="Z1324" s="13"/>
      <c r="AA1324" s="13"/>
      <c r="AB1324" s="13"/>
      <c r="AC1324" s="13"/>
      <c r="AD1324" s="13"/>
      <c r="AE1324" s="13"/>
      <c r="AT1324" s="243" t="s">
        <v>218</v>
      </c>
      <c r="AU1324" s="243" t="s">
        <v>82</v>
      </c>
      <c r="AV1324" s="13" t="s">
        <v>82</v>
      </c>
      <c r="AW1324" s="13" t="s">
        <v>35</v>
      </c>
      <c r="AX1324" s="13" t="s">
        <v>73</v>
      </c>
      <c r="AY1324" s="243" t="s">
        <v>198</v>
      </c>
    </row>
    <row r="1325" s="13" customFormat="1">
      <c r="A1325" s="13"/>
      <c r="B1325" s="232"/>
      <c r="C1325" s="233"/>
      <c r="D1325" s="234" t="s">
        <v>218</v>
      </c>
      <c r="E1325" s="235" t="s">
        <v>19</v>
      </c>
      <c r="F1325" s="236" t="s">
        <v>1754</v>
      </c>
      <c r="G1325" s="233"/>
      <c r="H1325" s="237">
        <v>3.7400000000000002</v>
      </c>
      <c r="I1325" s="238"/>
      <c r="J1325" s="233"/>
      <c r="K1325" s="233"/>
      <c r="L1325" s="239"/>
      <c r="M1325" s="240"/>
      <c r="N1325" s="241"/>
      <c r="O1325" s="241"/>
      <c r="P1325" s="241"/>
      <c r="Q1325" s="241"/>
      <c r="R1325" s="241"/>
      <c r="S1325" s="241"/>
      <c r="T1325" s="242"/>
      <c r="U1325" s="13"/>
      <c r="V1325" s="13"/>
      <c r="W1325" s="13"/>
      <c r="X1325" s="13"/>
      <c r="Y1325" s="13"/>
      <c r="Z1325" s="13"/>
      <c r="AA1325" s="13"/>
      <c r="AB1325" s="13"/>
      <c r="AC1325" s="13"/>
      <c r="AD1325" s="13"/>
      <c r="AE1325" s="13"/>
      <c r="AT1325" s="243" t="s">
        <v>218</v>
      </c>
      <c r="AU1325" s="243" t="s">
        <v>82</v>
      </c>
      <c r="AV1325" s="13" t="s">
        <v>82</v>
      </c>
      <c r="AW1325" s="13" t="s">
        <v>35</v>
      </c>
      <c r="AX1325" s="13" t="s">
        <v>73</v>
      </c>
      <c r="AY1325" s="243" t="s">
        <v>198</v>
      </c>
    </row>
    <row r="1326" s="13" customFormat="1">
      <c r="A1326" s="13"/>
      <c r="B1326" s="232"/>
      <c r="C1326" s="233"/>
      <c r="D1326" s="234" t="s">
        <v>218</v>
      </c>
      <c r="E1326" s="235" t="s">
        <v>19</v>
      </c>
      <c r="F1326" s="236" t="s">
        <v>1755</v>
      </c>
      <c r="G1326" s="233"/>
      <c r="H1326" s="237">
        <v>3.7400000000000002</v>
      </c>
      <c r="I1326" s="238"/>
      <c r="J1326" s="233"/>
      <c r="K1326" s="233"/>
      <c r="L1326" s="239"/>
      <c r="M1326" s="240"/>
      <c r="N1326" s="241"/>
      <c r="O1326" s="241"/>
      <c r="P1326" s="241"/>
      <c r="Q1326" s="241"/>
      <c r="R1326" s="241"/>
      <c r="S1326" s="241"/>
      <c r="T1326" s="242"/>
      <c r="U1326" s="13"/>
      <c r="V1326" s="13"/>
      <c r="W1326" s="13"/>
      <c r="X1326" s="13"/>
      <c r="Y1326" s="13"/>
      <c r="Z1326" s="13"/>
      <c r="AA1326" s="13"/>
      <c r="AB1326" s="13"/>
      <c r="AC1326" s="13"/>
      <c r="AD1326" s="13"/>
      <c r="AE1326" s="13"/>
      <c r="AT1326" s="243" t="s">
        <v>218</v>
      </c>
      <c r="AU1326" s="243" t="s">
        <v>82</v>
      </c>
      <c r="AV1326" s="13" t="s">
        <v>82</v>
      </c>
      <c r="AW1326" s="13" t="s">
        <v>35</v>
      </c>
      <c r="AX1326" s="13" t="s">
        <v>73</v>
      </c>
      <c r="AY1326" s="243" t="s">
        <v>198</v>
      </c>
    </row>
    <row r="1327" s="13" customFormat="1">
      <c r="A1327" s="13"/>
      <c r="B1327" s="232"/>
      <c r="C1327" s="233"/>
      <c r="D1327" s="234" t="s">
        <v>218</v>
      </c>
      <c r="E1327" s="235" t="s">
        <v>19</v>
      </c>
      <c r="F1327" s="236" t="s">
        <v>1756</v>
      </c>
      <c r="G1327" s="233"/>
      <c r="H1327" s="237">
        <v>3.7400000000000002</v>
      </c>
      <c r="I1327" s="238"/>
      <c r="J1327" s="233"/>
      <c r="K1327" s="233"/>
      <c r="L1327" s="239"/>
      <c r="M1327" s="240"/>
      <c r="N1327" s="241"/>
      <c r="O1327" s="241"/>
      <c r="P1327" s="241"/>
      <c r="Q1327" s="241"/>
      <c r="R1327" s="241"/>
      <c r="S1327" s="241"/>
      <c r="T1327" s="242"/>
      <c r="U1327" s="13"/>
      <c r="V1327" s="13"/>
      <c r="W1327" s="13"/>
      <c r="X1327" s="13"/>
      <c r="Y1327" s="13"/>
      <c r="Z1327" s="13"/>
      <c r="AA1327" s="13"/>
      <c r="AB1327" s="13"/>
      <c r="AC1327" s="13"/>
      <c r="AD1327" s="13"/>
      <c r="AE1327" s="13"/>
      <c r="AT1327" s="243" t="s">
        <v>218</v>
      </c>
      <c r="AU1327" s="243" t="s">
        <v>82</v>
      </c>
      <c r="AV1327" s="13" t="s">
        <v>82</v>
      </c>
      <c r="AW1327" s="13" t="s">
        <v>35</v>
      </c>
      <c r="AX1327" s="13" t="s">
        <v>73</v>
      </c>
      <c r="AY1327" s="243" t="s">
        <v>198</v>
      </c>
    </row>
    <row r="1328" s="14" customFormat="1">
      <c r="A1328" s="14"/>
      <c r="B1328" s="244"/>
      <c r="C1328" s="245"/>
      <c r="D1328" s="234" t="s">
        <v>218</v>
      </c>
      <c r="E1328" s="246" t="s">
        <v>19</v>
      </c>
      <c r="F1328" s="247" t="s">
        <v>233</v>
      </c>
      <c r="G1328" s="245"/>
      <c r="H1328" s="248">
        <v>29.920000000000002</v>
      </c>
      <c r="I1328" s="249"/>
      <c r="J1328" s="245"/>
      <c r="K1328" s="245"/>
      <c r="L1328" s="250"/>
      <c r="M1328" s="251"/>
      <c r="N1328" s="252"/>
      <c r="O1328" s="252"/>
      <c r="P1328" s="252"/>
      <c r="Q1328" s="252"/>
      <c r="R1328" s="252"/>
      <c r="S1328" s="252"/>
      <c r="T1328" s="253"/>
      <c r="U1328" s="14"/>
      <c r="V1328" s="14"/>
      <c r="W1328" s="14"/>
      <c r="X1328" s="14"/>
      <c r="Y1328" s="14"/>
      <c r="Z1328" s="14"/>
      <c r="AA1328" s="14"/>
      <c r="AB1328" s="14"/>
      <c r="AC1328" s="14"/>
      <c r="AD1328" s="14"/>
      <c r="AE1328" s="14"/>
      <c r="AT1328" s="254" t="s">
        <v>218</v>
      </c>
      <c r="AU1328" s="254" t="s">
        <v>82</v>
      </c>
      <c r="AV1328" s="14" t="s">
        <v>205</v>
      </c>
      <c r="AW1328" s="14" t="s">
        <v>35</v>
      </c>
      <c r="AX1328" s="14" t="s">
        <v>80</v>
      </c>
      <c r="AY1328" s="254" t="s">
        <v>198</v>
      </c>
    </row>
    <row r="1329" s="2" customFormat="1" ht="24.15" customHeight="1">
      <c r="A1329" s="40"/>
      <c r="B1329" s="41"/>
      <c r="C1329" s="214" t="s">
        <v>1757</v>
      </c>
      <c r="D1329" s="214" t="s">
        <v>200</v>
      </c>
      <c r="E1329" s="215" t="s">
        <v>1758</v>
      </c>
      <c r="F1329" s="216" t="s">
        <v>1759</v>
      </c>
      <c r="G1329" s="217" t="s">
        <v>203</v>
      </c>
      <c r="H1329" s="218">
        <v>29.920000000000002</v>
      </c>
      <c r="I1329" s="219"/>
      <c r="J1329" s="220">
        <f>ROUND(I1329*H1329,2)</f>
        <v>0</v>
      </c>
      <c r="K1329" s="216" t="s">
        <v>204</v>
      </c>
      <c r="L1329" s="46"/>
      <c r="M1329" s="221" t="s">
        <v>19</v>
      </c>
      <c r="N1329" s="222" t="s">
        <v>44</v>
      </c>
      <c r="O1329" s="86"/>
      <c r="P1329" s="223">
        <f>O1329*H1329</f>
        <v>0</v>
      </c>
      <c r="Q1329" s="223">
        <v>0.0015</v>
      </c>
      <c r="R1329" s="223">
        <f>Q1329*H1329</f>
        <v>0.044880000000000003</v>
      </c>
      <c r="S1329" s="223">
        <v>0</v>
      </c>
      <c r="T1329" s="224">
        <f>S1329*H1329</f>
        <v>0</v>
      </c>
      <c r="U1329" s="40"/>
      <c r="V1329" s="40"/>
      <c r="W1329" s="40"/>
      <c r="X1329" s="40"/>
      <c r="Y1329" s="40"/>
      <c r="Z1329" s="40"/>
      <c r="AA1329" s="40"/>
      <c r="AB1329" s="40"/>
      <c r="AC1329" s="40"/>
      <c r="AD1329" s="40"/>
      <c r="AE1329" s="40"/>
      <c r="AR1329" s="225" t="s">
        <v>302</v>
      </c>
      <c r="AT1329" s="225" t="s">
        <v>200</v>
      </c>
      <c r="AU1329" s="225" t="s">
        <v>82</v>
      </c>
      <c r="AY1329" s="19" t="s">
        <v>198</v>
      </c>
      <c r="BE1329" s="226">
        <f>IF(N1329="základní",J1329,0)</f>
        <v>0</v>
      </c>
      <c r="BF1329" s="226">
        <f>IF(N1329="snížená",J1329,0)</f>
        <v>0</v>
      </c>
      <c r="BG1329" s="226">
        <f>IF(N1329="zákl. přenesená",J1329,0)</f>
        <v>0</v>
      </c>
      <c r="BH1329" s="226">
        <f>IF(N1329="sníž. přenesená",J1329,0)</f>
        <v>0</v>
      </c>
      <c r="BI1329" s="226">
        <f>IF(N1329="nulová",J1329,0)</f>
        <v>0</v>
      </c>
      <c r="BJ1329" s="19" t="s">
        <v>80</v>
      </c>
      <c r="BK1329" s="226">
        <f>ROUND(I1329*H1329,2)</f>
        <v>0</v>
      </c>
      <c r="BL1329" s="19" t="s">
        <v>302</v>
      </c>
      <c r="BM1329" s="225" t="s">
        <v>1760</v>
      </c>
    </row>
    <row r="1330" s="2" customFormat="1">
      <c r="A1330" s="40"/>
      <c r="B1330" s="41"/>
      <c r="C1330" s="42"/>
      <c r="D1330" s="227" t="s">
        <v>207</v>
      </c>
      <c r="E1330" s="42"/>
      <c r="F1330" s="228" t="s">
        <v>1761</v>
      </c>
      <c r="G1330" s="42"/>
      <c r="H1330" s="42"/>
      <c r="I1330" s="229"/>
      <c r="J1330" s="42"/>
      <c r="K1330" s="42"/>
      <c r="L1330" s="46"/>
      <c r="M1330" s="230"/>
      <c r="N1330" s="231"/>
      <c r="O1330" s="86"/>
      <c r="P1330" s="86"/>
      <c r="Q1330" s="86"/>
      <c r="R1330" s="86"/>
      <c r="S1330" s="86"/>
      <c r="T1330" s="87"/>
      <c r="U1330" s="40"/>
      <c r="V1330" s="40"/>
      <c r="W1330" s="40"/>
      <c r="X1330" s="40"/>
      <c r="Y1330" s="40"/>
      <c r="Z1330" s="40"/>
      <c r="AA1330" s="40"/>
      <c r="AB1330" s="40"/>
      <c r="AC1330" s="40"/>
      <c r="AD1330" s="40"/>
      <c r="AE1330" s="40"/>
      <c r="AT1330" s="19" t="s">
        <v>207</v>
      </c>
      <c r="AU1330" s="19" t="s">
        <v>82</v>
      </c>
    </row>
    <row r="1331" s="13" customFormat="1">
      <c r="A1331" s="13"/>
      <c r="B1331" s="232"/>
      <c r="C1331" s="233"/>
      <c r="D1331" s="234" t="s">
        <v>218</v>
      </c>
      <c r="E1331" s="235" t="s">
        <v>19</v>
      </c>
      <c r="F1331" s="236" t="s">
        <v>1749</v>
      </c>
      <c r="G1331" s="233"/>
      <c r="H1331" s="237">
        <v>3.7400000000000002</v>
      </c>
      <c r="I1331" s="238"/>
      <c r="J1331" s="233"/>
      <c r="K1331" s="233"/>
      <c r="L1331" s="239"/>
      <c r="M1331" s="240"/>
      <c r="N1331" s="241"/>
      <c r="O1331" s="241"/>
      <c r="P1331" s="241"/>
      <c r="Q1331" s="241"/>
      <c r="R1331" s="241"/>
      <c r="S1331" s="241"/>
      <c r="T1331" s="242"/>
      <c r="U1331" s="13"/>
      <c r="V1331" s="13"/>
      <c r="W1331" s="13"/>
      <c r="X1331" s="13"/>
      <c r="Y1331" s="13"/>
      <c r="Z1331" s="13"/>
      <c r="AA1331" s="13"/>
      <c r="AB1331" s="13"/>
      <c r="AC1331" s="13"/>
      <c r="AD1331" s="13"/>
      <c r="AE1331" s="13"/>
      <c r="AT1331" s="243" t="s">
        <v>218</v>
      </c>
      <c r="AU1331" s="243" t="s">
        <v>82</v>
      </c>
      <c r="AV1331" s="13" t="s">
        <v>82</v>
      </c>
      <c r="AW1331" s="13" t="s">
        <v>35</v>
      </c>
      <c r="AX1331" s="13" t="s">
        <v>73</v>
      </c>
      <c r="AY1331" s="243" t="s">
        <v>198</v>
      </c>
    </row>
    <row r="1332" s="13" customFormat="1">
      <c r="A1332" s="13"/>
      <c r="B1332" s="232"/>
      <c r="C1332" s="233"/>
      <c r="D1332" s="234" t="s">
        <v>218</v>
      </c>
      <c r="E1332" s="235" t="s">
        <v>19</v>
      </c>
      <c r="F1332" s="236" t="s">
        <v>1750</v>
      </c>
      <c r="G1332" s="233"/>
      <c r="H1332" s="237">
        <v>3.7400000000000002</v>
      </c>
      <c r="I1332" s="238"/>
      <c r="J1332" s="233"/>
      <c r="K1332" s="233"/>
      <c r="L1332" s="239"/>
      <c r="M1332" s="240"/>
      <c r="N1332" s="241"/>
      <c r="O1332" s="241"/>
      <c r="P1332" s="241"/>
      <c r="Q1332" s="241"/>
      <c r="R1332" s="241"/>
      <c r="S1332" s="241"/>
      <c r="T1332" s="242"/>
      <c r="U1332" s="13"/>
      <c r="V1332" s="13"/>
      <c r="W1332" s="13"/>
      <c r="X1332" s="13"/>
      <c r="Y1332" s="13"/>
      <c r="Z1332" s="13"/>
      <c r="AA1332" s="13"/>
      <c r="AB1332" s="13"/>
      <c r="AC1332" s="13"/>
      <c r="AD1332" s="13"/>
      <c r="AE1332" s="13"/>
      <c r="AT1332" s="243" t="s">
        <v>218</v>
      </c>
      <c r="AU1332" s="243" t="s">
        <v>82</v>
      </c>
      <c r="AV1332" s="13" t="s">
        <v>82</v>
      </c>
      <c r="AW1332" s="13" t="s">
        <v>35</v>
      </c>
      <c r="AX1332" s="13" t="s">
        <v>73</v>
      </c>
      <c r="AY1332" s="243" t="s">
        <v>198</v>
      </c>
    </row>
    <row r="1333" s="13" customFormat="1">
      <c r="A1333" s="13"/>
      <c r="B1333" s="232"/>
      <c r="C1333" s="233"/>
      <c r="D1333" s="234" t="s">
        <v>218</v>
      </c>
      <c r="E1333" s="235" t="s">
        <v>19</v>
      </c>
      <c r="F1333" s="236" t="s">
        <v>1751</v>
      </c>
      <c r="G1333" s="233"/>
      <c r="H1333" s="237">
        <v>3.7400000000000002</v>
      </c>
      <c r="I1333" s="238"/>
      <c r="J1333" s="233"/>
      <c r="K1333" s="233"/>
      <c r="L1333" s="239"/>
      <c r="M1333" s="240"/>
      <c r="N1333" s="241"/>
      <c r="O1333" s="241"/>
      <c r="P1333" s="241"/>
      <c r="Q1333" s="241"/>
      <c r="R1333" s="241"/>
      <c r="S1333" s="241"/>
      <c r="T1333" s="242"/>
      <c r="U1333" s="13"/>
      <c r="V1333" s="13"/>
      <c r="W1333" s="13"/>
      <c r="X1333" s="13"/>
      <c r="Y1333" s="13"/>
      <c r="Z1333" s="13"/>
      <c r="AA1333" s="13"/>
      <c r="AB1333" s="13"/>
      <c r="AC1333" s="13"/>
      <c r="AD1333" s="13"/>
      <c r="AE1333" s="13"/>
      <c r="AT1333" s="243" t="s">
        <v>218</v>
      </c>
      <c r="AU1333" s="243" t="s">
        <v>82</v>
      </c>
      <c r="AV1333" s="13" t="s">
        <v>82</v>
      </c>
      <c r="AW1333" s="13" t="s">
        <v>35</v>
      </c>
      <c r="AX1333" s="13" t="s">
        <v>73</v>
      </c>
      <c r="AY1333" s="243" t="s">
        <v>198</v>
      </c>
    </row>
    <row r="1334" s="13" customFormat="1">
      <c r="A1334" s="13"/>
      <c r="B1334" s="232"/>
      <c r="C1334" s="233"/>
      <c r="D1334" s="234" t="s">
        <v>218</v>
      </c>
      <c r="E1334" s="235" t="s">
        <v>19</v>
      </c>
      <c r="F1334" s="236" t="s">
        <v>1752</v>
      </c>
      <c r="G1334" s="233"/>
      <c r="H1334" s="237">
        <v>3.7400000000000002</v>
      </c>
      <c r="I1334" s="238"/>
      <c r="J1334" s="233"/>
      <c r="K1334" s="233"/>
      <c r="L1334" s="239"/>
      <c r="M1334" s="240"/>
      <c r="N1334" s="241"/>
      <c r="O1334" s="241"/>
      <c r="P1334" s="241"/>
      <c r="Q1334" s="241"/>
      <c r="R1334" s="241"/>
      <c r="S1334" s="241"/>
      <c r="T1334" s="242"/>
      <c r="U1334" s="13"/>
      <c r="V1334" s="13"/>
      <c r="W1334" s="13"/>
      <c r="X1334" s="13"/>
      <c r="Y1334" s="13"/>
      <c r="Z1334" s="13"/>
      <c r="AA1334" s="13"/>
      <c r="AB1334" s="13"/>
      <c r="AC1334" s="13"/>
      <c r="AD1334" s="13"/>
      <c r="AE1334" s="13"/>
      <c r="AT1334" s="243" t="s">
        <v>218</v>
      </c>
      <c r="AU1334" s="243" t="s">
        <v>82</v>
      </c>
      <c r="AV1334" s="13" t="s">
        <v>82</v>
      </c>
      <c r="AW1334" s="13" t="s">
        <v>35</v>
      </c>
      <c r="AX1334" s="13" t="s">
        <v>73</v>
      </c>
      <c r="AY1334" s="243" t="s">
        <v>198</v>
      </c>
    </row>
    <row r="1335" s="13" customFormat="1">
      <c r="A1335" s="13"/>
      <c r="B1335" s="232"/>
      <c r="C1335" s="233"/>
      <c r="D1335" s="234" t="s">
        <v>218</v>
      </c>
      <c r="E1335" s="235" t="s">
        <v>19</v>
      </c>
      <c r="F1335" s="236" t="s">
        <v>1753</v>
      </c>
      <c r="G1335" s="233"/>
      <c r="H1335" s="237">
        <v>3.7400000000000002</v>
      </c>
      <c r="I1335" s="238"/>
      <c r="J1335" s="233"/>
      <c r="K1335" s="233"/>
      <c r="L1335" s="239"/>
      <c r="M1335" s="240"/>
      <c r="N1335" s="241"/>
      <c r="O1335" s="241"/>
      <c r="P1335" s="241"/>
      <c r="Q1335" s="241"/>
      <c r="R1335" s="241"/>
      <c r="S1335" s="241"/>
      <c r="T1335" s="242"/>
      <c r="U1335" s="13"/>
      <c r="V1335" s="13"/>
      <c r="W1335" s="13"/>
      <c r="X1335" s="13"/>
      <c r="Y1335" s="13"/>
      <c r="Z1335" s="13"/>
      <c r="AA1335" s="13"/>
      <c r="AB1335" s="13"/>
      <c r="AC1335" s="13"/>
      <c r="AD1335" s="13"/>
      <c r="AE1335" s="13"/>
      <c r="AT1335" s="243" t="s">
        <v>218</v>
      </c>
      <c r="AU1335" s="243" t="s">
        <v>82</v>
      </c>
      <c r="AV1335" s="13" t="s">
        <v>82</v>
      </c>
      <c r="AW1335" s="13" t="s">
        <v>35</v>
      </c>
      <c r="AX1335" s="13" t="s">
        <v>73</v>
      </c>
      <c r="AY1335" s="243" t="s">
        <v>198</v>
      </c>
    </row>
    <row r="1336" s="13" customFormat="1">
      <c r="A1336" s="13"/>
      <c r="B1336" s="232"/>
      <c r="C1336" s="233"/>
      <c r="D1336" s="234" t="s">
        <v>218</v>
      </c>
      <c r="E1336" s="235" t="s">
        <v>19</v>
      </c>
      <c r="F1336" s="236" t="s">
        <v>1754</v>
      </c>
      <c r="G1336" s="233"/>
      <c r="H1336" s="237">
        <v>3.7400000000000002</v>
      </c>
      <c r="I1336" s="238"/>
      <c r="J1336" s="233"/>
      <c r="K1336" s="233"/>
      <c r="L1336" s="239"/>
      <c r="M1336" s="240"/>
      <c r="N1336" s="241"/>
      <c r="O1336" s="241"/>
      <c r="P1336" s="241"/>
      <c r="Q1336" s="241"/>
      <c r="R1336" s="241"/>
      <c r="S1336" s="241"/>
      <c r="T1336" s="242"/>
      <c r="U1336" s="13"/>
      <c r="V1336" s="13"/>
      <c r="W1336" s="13"/>
      <c r="X1336" s="13"/>
      <c r="Y1336" s="13"/>
      <c r="Z1336" s="13"/>
      <c r="AA1336" s="13"/>
      <c r="AB1336" s="13"/>
      <c r="AC1336" s="13"/>
      <c r="AD1336" s="13"/>
      <c r="AE1336" s="13"/>
      <c r="AT1336" s="243" t="s">
        <v>218</v>
      </c>
      <c r="AU1336" s="243" t="s">
        <v>82</v>
      </c>
      <c r="AV1336" s="13" t="s">
        <v>82</v>
      </c>
      <c r="AW1336" s="13" t="s">
        <v>35</v>
      </c>
      <c r="AX1336" s="13" t="s">
        <v>73</v>
      </c>
      <c r="AY1336" s="243" t="s">
        <v>198</v>
      </c>
    </row>
    <row r="1337" s="13" customFormat="1">
      <c r="A1337" s="13"/>
      <c r="B1337" s="232"/>
      <c r="C1337" s="233"/>
      <c r="D1337" s="234" t="s">
        <v>218</v>
      </c>
      <c r="E1337" s="235" t="s">
        <v>19</v>
      </c>
      <c r="F1337" s="236" t="s">
        <v>1755</v>
      </c>
      <c r="G1337" s="233"/>
      <c r="H1337" s="237">
        <v>3.7400000000000002</v>
      </c>
      <c r="I1337" s="238"/>
      <c r="J1337" s="233"/>
      <c r="K1337" s="233"/>
      <c r="L1337" s="239"/>
      <c r="M1337" s="240"/>
      <c r="N1337" s="241"/>
      <c r="O1337" s="241"/>
      <c r="P1337" s="241"/>
      <c r="Q1337" s="241"/>
      <c r="R1337" s="241"/>
      <c r="S1337" s="241"/>
      <c r="T1337" s="242"/>
      <c r="U1337" s="13"/>
      <c r="V1337" s="13"/>
      <c r="W1337" s="13"/>
      <c r="X1337" s="13"/>
      <c r="Y1337" s="13"/>
      <c r="Z1337" s="13"/>
      <c r="AA1337" s="13"/>
      <c r="AB1337" s="13"/>
      <c r="AC1337" s="13"/>
      <c r="AD1337" s="13"/>
      <c r="AE1337" s="13"/>
      <c r="AT1337" s="243" t="s">
        <v>218</v>
      </c>
      <c r="AU1337" s="243" t="s">
        <v>82</v>
      </c>
      <c r="AV1337" s="13" t="s">
        <v>82</v>
      </c>
      <c r="AW1337" s="13" t="s">
        <v>35</v>
      </c>
      <c r="AX1337" s="13" t="s">
        <v>73</v>
      </c>
      <c r="AY1337" s="243" t="s">
        <v>198</v>
      </c>
    </row>
    <row r="1338" s="13" customFormat="1">
      <c r="A1338" s="13"/>
      <c r="B1338" s="232"/>
      <c r="C1338" s="233"/>
      <c r="D1338" s="234" t="s">
        <v>218</v>
      </c>
      <c r="E1338" s="235" t="s">
        <v>19</v>
      </c>
      <c r="F1338" s="236" t="s">
        <v>1756</v>
      </c>
      <c r="G1338" s="233"/>
      <c r="H1338" s="237">
        <v>3.7400000000000002</v>
      </c>
      <c r="I1338" s="238"/>
      <c r="J1338" s="233"/>
      <c r="K1338" s="233"/>
      <c r="L1338" s="239"/>
      <c r="M1338" s="240"/>
      <c r="N1338" s="241"/>
      <c r="O1338" s="241"/>
      <c r="P1338" s="241"/>
      <c r="Q1338" s="241"/>
      <c r="R1338" s="241"/>
      <c r="S1338" s="241"/>
      <c r="T1338" s="242"/>
      <c r="U1338" s="13"/>
      <c r="V1338" s="13"/>
      <c r="W1338" s="13"/>
      <c r="X1338" s="13"/>
      <c r="Y1338" s="13"/>
      <c r="Z1338" s="13"/>
      <c r="AA1338" s="13"/>
      <c r="AB1338" s="13"/>
      <c r="AC1338" s="13"/>
      <c r="AD1338" s="13"/>
      <c r="AE1338" s="13"/>
      <c r="AT1338" s="243" t="s">
        <v>218</v>
      </c>
      <c r="AU1338" s="243" t="s">
        <v>82</v>
      </c>
      <c r="AV1338" s="13" t="s">
        <v>82</v>
      </c>
      <c r="AW1338" s="13" t="s">
        <v>35</v>
      </c>
      <c r="AX1338" s="13" t="s">
        <v>73</v>
      </c>
      <c r="AY1338" s="243" t="s">
        <v>198</v>
      </c>
    </row>
    <row r="1339" s="14" customFormat="1">
      <c r="A1339" s="14"/>
      <c r="B1339" s="244"/>
      <c r="C1339" s="245"/>
      <c r="D1339" s="234" t="s">
        <v>218</v>
      </c>
      <c r="E1339" s="246" t="s">
        <v>19</v>
      </c>
      <c r="F1339" s="247" t="s">
        <v>233</v>
      </c>
      <c r="G1339" s="245"/>
      <c r="H1339" s="248">
        <v>29.920000000000002</v>
      </c>
      <c r="I1339" s="249"/>
      <c r="J1339" s="245"/>
      <c r="K1339" s="245"/>
      <c r="L1339" s="250"/>
      <c r="M1339" s="251"/>
      <c r="N1339" s="252"/>
      <c r="O1339" s="252"/>
      <c r="P1339" s="252"/>
      <c r="Q1339" s="252"/>
      <c r="R1339" s="252"/>
      <c r="S1339" s="252"/>
      <c r="T1339" s="253"/>
      <c r="U1339" s="14"/>
      <c r="V1339" s="14"/>
      <c r="W1339" s="14"/>
      <c r="X1339" s="14"/>
      <c r="Y1339" s="14"/>
      <c r="Z1339" s="14"/>
      <c r="AA1339" s="14"/>
      <c r="AB1339" s="14"/>
      <c r="AC1339" s="14"/>
      <c r="AD1339" s="14"/>
      <c r="AE1339" s="14"/>
      <c r="AT1339" s="254" t="s">
        <v>218</v>
      </c>
      <c r="AU1339" s="254" t="s">
        <v>82</v>
      </c>
      <c r="AV1339" s="14" t="s">
        <v>205</v>
      </c>
      <c r="AW1339" s="14" t="s">
        <v>35</v>
      </c>
      <c r="AX1339" s="14" t="s">
        <v>80</v>
      </c>
      <c r="AY1339" s="254" t="s">
        <v>198</v>
      </c>
    </row>
    <row r="1340" s="2" customFormat="1" ht="24.15" customHeight="1">
      <c r="A1340" s="40"/>
      <c r="B1340" s="41"/>
      <c r="C1340" s="214" t="s">
        <v>1762</v>
      </c>
      <c r="D1340" s="214" t="s">
        <v>200</v>
      </c>
      <c r="E1340" s="215" t="s">
        <v>1763</v>
      </c>
      <c r="F1340" s="216" t="s">
        <v>1764</v>
      </c>
      <c r="G1340" s="217" t="s">
        <v>237</v>
      </c>
      <c r="H1340" s="218">
        <v>14.24</v>
      </c>
      <c r="I1340" s="219"/>
      <c r="J1340" s="220">
        <f>ROUND(I1340*H1340,2)</f>
        <v>0</v>
      </c>
      <c r="K1340" s="216" t="s">
        <v>204</v>
      </c>
      <c r="L1340" s="46"/>
      <c r="M1340" s="221" t="s">
        <v>19</v>
      </c>
      <c r="N1340" s="222" t="s">
        <v>44</v>
      </c>
      <c r="O1340" s="86"/>
      <c r="P1340" s="223">
        <f>O1340*H1340</f>
        <v>0</v>
      </c>
      <c r="Q1340" s="223">
        <v>0.00027500000000000002</v>
      </c>
      <c r="R1340" s="223">
        <f>Q1340*H1340</f>
        <v>0.0039160000000000002</v>
      </c>
      <c r="S1340" s="223">
        <v>0</v>
      </c>
      <c r="T1340" s="224">
        <f>S1340*H1340</f>
        <v>0</v>
      </c>
      <c r="U1340" s="40"/>
      <c r="V1340" s="40"/>
      <c r="W1340" s="40"/>
      <c r="X1340" s="40"/>
      <c r="Y1340" s="40"/>
      <c r="Z1340" s="40"/>
      <c r="AA1340" s="40"/>
      <c r="AB1340" s="40"/>
      <c r="AC1340" s="40"/>
      <c r="AD1340" s="40"/>
      <c r="AE1340" s="40"/>
      <c r="AR1340" s="225" t="s">
        <v>302</v>
      </c>
      <c r="AT1340" s="225" t="s">
        <v>200</v>
      </c>
      <c r="AU1340" s="225" t="s">
        <v>82</v>
      </c>
      <c r="AY1340" s="19" t="s">
        <v>198</v>
      </c>
      <c r="BE1340" s="226">
        <f>IF(N1340="základní",J1340,0)</f>
        <v>0</v>
      </c>
      <c r="BF1340" s="226">
        <f>IF(N1340="snížená",J1340,0)</f>
        <v>0</v>
      </c>
      <c r="BG1340" s="226">
        <f>IF(N1340="zákl. přenesená",J1340,0)</f>
        <v>0</v>
      </c>
      <c r="BH1340" s="226">
        <f>IF(N1340="sníž. přenesená",J1340,0)</f>
        <v>0</v>
      </c>
      <c r="BI1340" s="226">
        <f>IF(N1340="nulová",J1340,0)</f>
        <v>0</v>
      </c>
      <c r="BJ1340" s="19" t="s">
        <v>80</v>
      </c>
      <c r="BK1340" s="226">
        <f>ROUND(I1340*H1340,2)</f>
        <v>0</v>
      </c>
      <c r="BL1340" s="19" t="s">
        <v>302</v>
      </c>
      <c r="BM1340" s="225" t="s">
        <v>1765</v>
      </c>
    </row>
    <row r="1341" s="2" customFormat="1">
      <c r="A1341" s="40"/>
      <c r="B1341" s="41"/>
      <c r="C1341" s="42"/>
      <c r="D1341" s="227" t="s">
        <v>207</v>
      </c>
      <c r="E1341" s="42"/>
      <c r="F1341" s="228" t="s">
        <v>1766</v>
      </c>
      <c r="G1341" s="42"/>
      <c r="H1341" s="42"/>
      <c r="I1341" s="229"/>
      <c r="J1341" s="42"/>
      <c r="K1341" s="42"/>
      <c r="L1341" s="46"/>
      <c r="M1341" s="230"/>
      <c r="N1341" s="231"/>
      <c r="O1341" s="86"/>
      <c r="P1341" s="86"/>
      <c r="Q1341" s="86"/>
      <c r="R1341" s="86"/>
      <c r="S1341" s="86"/>
      <c r="T1341" s="87"/>
      <c r="U1341" s="40"/>
      <c r="V1341" s="40"/>
      <c r="W1341" s="40"/>
      <c r="X1341" s="40"/>
      <c r="Y1341" s="40"/>
      <c r="Z1341" s="40"/>
      <c r="AA1341" s="40"/>
      <c r="AB1341" s="40"/>
      <c r="AC1341" s="40"/>
      <c r="AD1341" s="40"/>
      <c r="AE1341" s="40"/>
      <c r="AT1341" s="19" t="s">
        <v>207</v>
      </c>
      <c r="AU1341" s="19" t="s">
        <v>82</v>
      </c>
    </row>
    <row r="1342" s="13" customFormat="1">
      <c r="A1342" s="13"/>
      <c r="B1342" s="232"/>
      <c r="C1342" s="233"/>
      <c r="D1342" s="234" t="s">
        <v>218</v>
      </c>
      <c r="E1342" s="235" t="s">
        <v>19</v>
      </c>
      <c r="F1342" s="236" t="s">
        <v>1767</v>
      </c>
      <c r="G1342" s="233"/>
      <c r="H1342" s="237">
        <v>1.78</v>
      </c>
      <c r="I1342" s="238"/>
      <c r="J1342" s="233"/>
      <c r="K1342" s="233"/>
      <c r="L1342" s="239"/>
      <c r="M1342" s="240"/>
      <c r="N1342" s="241"/>
      <c r="O1342" s="241"/>
      <c r="P1342" s="241"/>
      <c r="Q1342" s="241"/>
      <c r="R1342" s="241"/>
      <c r="S1342" s="241"/>
      <c r="T1342" s="242"/>
      <c r="U1342" s="13"/>
      <c r="V1342" s="13"/>
      <c r="W1342" s="13"/>
      <c r="X1342" s="13"/>
      <c r="Y1342" s="13"/>
      <c r="Z1342" s="13"/>
      <c r="AA1342" s="13"/>
      <c r="AB1342" s="13"/>
      <c r="AC1342" s="13"/>
      <c r="AD1342" s="13"/>
      <c r="AE1342" s="13"/>
      <c r="AT1342" s="243" t="s">
        <v>218</v>
      </c>
      <c r="AU1342" s="243" t="s">
        <v>82</v>
      </c>
      <c r="AV1342" s="13" t="s">
        <v>82</v>
      </c>
      <c r="AW1342" s="13" t="s">
        <v>35</v>
      </c>
      <c r="AX1342" s="13" t="s">
        <v>73</v>
      </c>
      <c r="AY1342" s="243" t="s">
        <v>198</v>
      </c>
    </row>
    <row r="1343" s="13" customFormat="1">
      <c r="A1343" s="13"/>
      <c r="B1343" s="232"/>
      <c r="C1343" s="233"/>
      <c r="D1343" s="234" t="s">
        <v>218</v>
      </c>
      <c r="E1343" s="235" t="s">
        <v>19</v>
      </c>
      <c r="F1343" s="236" t="s">
        <v>1768</v>
      </c>
      <c r="G1343" s="233"/>
      <c r="H1343" s="237">
        <v>1.78</v>
      </c>
      <c r="I1343" s="238"/>
      <c r="J1343" s="233"/>
      <c r="K1343" s="233"/>
      <c r="L1343" s="239"/>
      <c r="M1343" s="240"/>
      <c r="N1343" s="241"/>
      <c r="O1343" s="241"/>
      <c r="P1343" s="241"/>
      <c r="Q1343" s="241"/>
      <c r="R1343" s="241"/>
      <c r="S1343" s="241"/>
      <c r="T1343" s="242"/>
      <c r="U1343" s="13"/>
      <c r="V1343" s="13"/>
      <c r="W1343" s="13"/>
      <c r="X1343" s="13"/>
      <c r="Y1343" s="13"/>
      <c r="Z1343" s="13"/>
      <c r="AA1343" s="13"/>
      <c r="AB1343" s="13"/>
      <c r="AC1343" s="13"/>
      <c r="AD1343" s="13"/>
      <c r="AE1343" s="13"/>
      <c r="AT1343" s="243" t="s">
        <v>218</v>
      </c>
      <c r="AU1343" s="243" t="s">
        <v>82</v>
      </c>
      <c r="AV1343" s="13" t="s">
        <v>82</v>
      </c>
      <c r="AW1343" s="13" t="s">
        <v>35</v>
      </c>
      <c r="AX1343" s="13" t="s">
        <v>73</v>
      </c>
      <c r="AY1343" s="243" t="s">
        <v>198</v>
      </c>
    </row>
    <row r="1344" s="13" customFormat="1">
      <c r="A1344" s="13"/>
      <c r="B1344" s="232"/>
      <c r="C1344" s="233"/>
      <c r="D1344" s="234" t="s">
        <v>218</v>
      </c>
      <c r="E1344" s="235" t="s">
        <v>19</v>
      </c>
      <c r="F1344" s="236" t="s">
        <v>1769</v>
      </c>
      <c r="G1344" s="233"/>
      <c r="H1344" s="237">
        <v>1.78</v>
      </c>
      <c r="I1344" s="238"/>
      <c r="J1344" s="233"/>
      <c r="K1344" s="233"/>
      <c r="L1344" s="239"/>
      <c r="M1344" s="240"/>
      <c r="N1344" s="241"/>
      <c r="O1344" s="241"/>
      <c r="P1344" s="241"/>
      <c r="Q1344" s="241"/>
      <c r="R1344" s="241"/>
      <c r="S1344" s="241"/>
      <c r="T1344" s="242"/>
      <c r="U1344" s="13"/>
      <c r="V1344" s="13"/>
      <c r="W1344" s="13"/>
      <c r="X1344" s="13"/>
      <c r="Y1344" s="13"/>
      <c r="Z1344" s="13"/>
      <c r="AA1344" s="13"/>
      <c r="AB1344" s="13"/>
      <c r="AC1344" s="13"/>
      <c r="AD1344" s="13"/>
      <c r="AE1344" s="13"/>
      <c r="AT1344" s="243" t="s">
        <v>218</v>
      </c>
      <c r="AU1344" s="243" t="s">
        <v>82</v>
      </c>
      <c r="AV1344" s="13" t="s">
        <v>82</v>
      </c>
      <c r="AW1344" s="13" t="s">
        <v>35</v>
      </c>
      <c r="AX1344" s="13" t="s">
        <v>73</v>
      </c>
      <c r="AY1344" s="243" t="s">
        <v>198</v>
      </c>
    </row>
    <row r="1345" s="13" customFormat="1">
      <c r="A1345" s="13"/>
      <c r="B1345" s="232"/>
      <c r="C1345" s="233"/>
      <c r="D1345" s="234" t="s">
        <v>218</v>
      </c>
      <c r="E1345" s="235" t="s">
        <v>19</v>
      </c>
      <c r="F1345" s="236" t="s">
        <v>1770</v>
      </c>
      <c r="G1345" s="233"/>
      <c r="H1345" s="237">
        <v>1.78</v>
      </c>
      <c r="I1345" s="238"/>
      <c r="J1345" s="233"/>
      <c r="K1345" s="233"/>
      <c r="L1345" s="239"/>
      <c r="M1345" s="240"/>
      <c r="N1345" s="241"/>
      <c r="O1345" s="241"/>
      <c r="P1345" s="241"/>
      <c r="Q1345" s="241"/>
      <c r="R1345" s="241"/>
      <c r="S1345" s="241"/>
      <c r="T1345" s="242"/>
      <c r="U1345" s="13"/>
      <c r="V1345" s="13"/>
      <c r="W1345" s="13"/>
      <c r="X1345" s="13"/>
      <c r="Y1345" s="13"/>
      <c r="Z1345" s="13"/>
      <c r="AA1345" s="13"/>
      <c r="AB1345" s="13"/>
      <c r="AC1345" s="13"/>
      <c r="AD1345" s="13"/>
      <c r="AE1345" s="13"/>
      <c r="AT1345" s="243" t="s">
        <v>218</v>
      </c>
      <c r="AU1345" s="243" t="s">
        <v>82</v>
      </c>
      <c r="AV1345" s="13" t="s">
        <v>82</v>
      </c>
      <c r="AW1345" s="13" t="s">
        <v>35</v>
      </c>
      <c r="AX1345" s="13" t="s">
        <v>73</v>
      </c>
      <c r="AY1345" s="243" t="s">
        <v>198</v>
      </c>
    </row>
    <row r="1346" s="13" customFormat="1">
      <c r="A1346" s="13"/>
      <c r="B1346" s="232"/>
      <c r="C1346" s="233"/>
      <c r="D1346" s="234" t="s">
        <v>218</v>
      </c>
      <c r="E1346" s="235" t="s">
        <v>19</v>
      </c>
      <c r="F1346" s="236" t="s">
        <v>1771</v>
      </c>
      <c r="G1346" s="233"/>
      <c r="H1346" s="237">
        <v>1.78</v>
      </c>
      <c r="I1346" s="238"/>
      <c r="J1346" s="233"/>
      <c r="K1346" s="233"/>
      <c r="L1346" s="239"/>
      <c r="M1346" s="240"/>
      <c r="N1346" s="241"/>
      <c r="O1346" s="241"/>
      <c r="P1346" s="241"/>
      <c r="Q1346" s="241"/>
      <c r="R1346" s="241"/>
      <c r="S1346" s="241"/>
      <c r="T1346" s="242"/>
      <c r="U1346" s="13"/>
      <c r="V1346" s="13"/>
      <c r="W1346" s="13"/>
      <c r="X1346" s="13"/>
      <c r="Y1346" s="13"/>
      <c r="Z1346" s="13"/>
      <c r="AA1346" s="13"/>
      <c r="AB1346" s="13"/>
      <c r="AC1346" s="13"/>
      <c r="AD1346" s="13"/>
      <c r="AE1346" s="13"/>
      <c r="AT1346" s="243" t="s">
        <v>218</v>
      </c>
      <c r="AU1346" s="243" t="s">
        <v>82</v>
      </c>
      <c r="AV1346" s="13" t="s">
        <v>82</v>
      </c>
      <c r="AW1346" s="13" t="s">
        <v>35</v>
      </c>
      <c r="AX1346" s="13" t="s">
        <v>73</v>
      </c>
      <c r="AY1346" s="243" t="s">
        <v>198</v>
      </c>
    </row>
    <row r="1347" s="13" customFormat="1">
      <c r="A1347" s="13"/>
      <c r="B1347" s="232"/>
      <c r="C1347" s="233"/>
      <c r="D1347" s="234" t="s">
        <v>218</v>
      </c>
      <c r="E1347" s="235" t="s">
        <v>19</v>
      </c>
      <c r="F1347" s="236" t="s">
        <v>1772</v>
      </c>
      <c r="G1347" s="233"/>
      <c r="H1347" s="237">
        <v>1.78</v>
      </c>
      <c r="I1347" s="238"/>
      <c r="J1347" s="233"/>
      <c r="K1347" s="233"/>
      <c r="L1347" s="239"/>
      <c r="M1347" s="240"/>
      <c r="N1347" s="241"/>
      <c r="O1347" s="241"/>
      <c r="P1347" s="241"/>
      <c r="Q1347" s="241"/>
      <c r="R1347" s="241"/>
      <c r="S1347" s="241"/>
      <c r="T1347" s="242"/>
      <c r="U1347" s="13"/>
      <c r="V1347" s="13"/>
      <c r="W1347" s="13"/>
      <c r="X1347" s="13"/>
      <c r="Y1347" s="13"/>
      <c r="Z1347" s="13"/>
      <c r="AA1347" s="13"/>
      <c r="AB1347" s="13"/>
      <c r="AC1347" s="13"/>
      <c r="AD1347" s="13"/>
      <c r="AE1347" s="13"/>
      <c r="AT1347" s="243" t="s">
        <v>218</v>
      </c>
      <c r="AU1347" s="243" t="s">
        <v>82</v>
      </c>
      <c r="AV1347" s="13" t="s">
        <v>82</v>
      </c>
      <c r="AW1347" s="13" t="s">
        <v>35</v>
      </c>
      <c r="AX1347" s="13" t="s">
        <v>73</v>
      </c>
      <c r="AY1347" s="243" t="s">
        <v>198</v>
      </c>
    </row>
    <row r="1348" s="13" customFormat="1">
      <c r="A1348" s="13"/>
      <c r="B1348" s="232"/>
      <c r="C1348" s="233"/>
      <c r="D1348" s="234" t="s">
        <v>218</v>
      </c>
      <c r="E1348" s="235" t="s">
        <v>19</v>
      </c>
      <c r="F1348" s="236" t="s">
        <v>1773</v>
      </c>
      <c r="G1348" s="233"/>
      <c r="H1348" s="237">
        <v>1.78</v>
      </c>
      <c r="I1348" s="238"/>
      <c r="J1348" s="233"/>
      <c r="K1348" s="233"/>
      <c r="L1348" s="239"/>
      <c r="M1348" s="240"/>
      <c r="N1348" s="241"/>
      <c r="O1348" s="241"/>
      <c r="P1348" s="241"/>
      <c r="Q1348" s="241"/>
      <c r="R1348" s="241"/>
      <c r="S1348" s="241"/>
      <c r="T1348" s="242"/>
      <c r="U1348" s="13"/>
      <c r="V1348" s="13"/>
      <c r="W1348" s="13"/>
      <c r="X1348" s="13"/>
      <c r="Y1348" s="13"/>
      <c r="Z1348" s="13"/>
      <c r="AA1348" s="13"/>
      <c r="AB1348" s="13"/>
      <c r="AC1348" s="13"/>
      <c r="AD1348" s="13"/>
      <c r="AE1348" s="13"/>
      <c r="AT1348" s="243" t="s">
        <v>218</v>
      </c>
      <c r="AU1348" s="243" t="s">
        <v>82</v>
      </c>
      <c r="AV1348" s="13" t="s">
        <v>82</v>
      </c>
      <c r="AW1348" s="13" t="s">
        <v>35</v>
      </c>
      <c r="AX1348" s="13" t="s">
        <v>73</v>
      </c>
      <c r="AY1348" s="243" t="s">
        <v>198</v>
      </c>
    </row>
    <row r="1349" s="13" customFormat="1">
      <c r="A1349" s="13"/>
      <c r="B1349" s="232"/>
      <c r="C1349" s="233"/>
      <c r="D1349" s="234" t="s">
        <v>218</v>
      </c>
      <c r="E1349" s="235" t="s">
        <v>19</v>
      </c>
      <c r="F1349" s="236" t="s">
        <v>1774</v>
      </c>
      <c r="G1349" s="233"/>
      <c r="H1349" s="237">
        <v>1.78</v>
      </c>
      <c r="I1349" s="238"/>
      <c r="J1349" s="233"/>
      <c r="K1349" s="233"/>
      <c r="L1349" s="239"/>
      <c r="M1349" s="240"/>
      <c r="N1349" s="241"/>
      <c r="O1349" s="241"/>
      <c r="P1349" s="241"/>
      <c r="Q1349" s="241"/>
      <c r="R1349" s="241"/>
      <c r="S1349" s="241"/>
      <c r="T1349" s="242"/>
      <c r="U1349" s="13"/>
      <c r="V1349" s="13"/>
      <c r="W1349" s="13"/>
      <c r="X1349" s="13"/>
      <c r="Y1349" s="13"/>
      <c r="Z1349" s="13"/>
      <c r="AA1349" s="13"/>
      <c r="AB1349" s="13"/>
      <c r="AC1349" s="13"/>
      <c r="AD1349" s="13"/>
      <c r="AE1349" s="13"/>
      <c r="AT1349" s="243" t="s">
        <v>218</v>
      </c>
      <c r="AU1349" s="243" t="s">
        <v>82</v>
      </c>
      <c r="AV1349" s="13" t="s">
        <v>82</v>
      </c>
      <c r="AW1349" s="13" t="s">
        <v>35</v>
      </c>
      <c r="AX1349" s="13" t="s">
        <v>73</v>
      </c>
      <c r="AY1349" s="243" t="s">
        <v>198</v>
      </c>
    </row>
    <row r="1350" s="14" customFormat="1">
      <c r="A1350" s="14"/>
      <c r="B1350" s="244"/>
      <c r="C1350" s="245"/>
      <c r="D1350" s="234" t="s">
        <v>218</v>
      </c>
      <c r="E1350" s="246" t="s">
        <v>19</v>
      </c>
      <c r="F1350" s="247" t="s">
        <v>233</v>
      </c>
      <c r="G1350" s="245"/>
      <c r="H1350" s="248">
        <v>14.24</v>
      </c>
      <c r="I1350" s="249"/>
      <c r="J1350" s="245"/>
      <c r="K1350" s="245"/>
      <c r="L1350" s="250"/>
      <c r="M1350" s="251"/>
      <c r="N1350" s="252"/>
      <c r="O1350" s="252"/>
      <c r="P1350" s="252"/>
      <c r="Q1350" s="252"/>
      <c r="R1350" s="252"/>
      <c r="S1350" s="252"/>
      <c r="T1350" s="253"/>
      <c r="U1350" s="14"/>
      <c r="V1350" s="14"/>
      <c r="W1350" s="14"/>
      <c r="X1350" s="14"/>
      <c r="Y1350" s="14"/>
      <c r="Z1350" s="14"/>
      <c r="AA1350" s="14"/>
      <c r="AB1350" s="14"/>
      <c r="AC1350" s="14"/>
      <c r="AD1350" s="14"/>
      <c r="AE1350" s="14"/>
      <c r="AT1350" s="254" t="s">
        <v>218</v>
      </c>
      <c r="AU1350" s="254" t="s">
        <v>82</v>
      </c>
      <c r="AV1350" s="14" t="s">
        <v>205</v>
      </c>
      <c r="AW1350" s="14" t="s">
        <v>35</v>
      </c>
      <c r="AX1350" s="14" t="s">
        <v>80</v>
      </c>
      <c r="AY1350" s="254" t="s">
        <v>198</v>
      </c>
    </row>
    <row r="1351" s="2" customFormat="1" ht="37.8" customHeight="1">
      <c r="A1351" s="40"/>
      <c r="B1351" s="41"/>
      <c r="C1351" s="214" t="s">
        <v>1775</v>
      </c>
      <c r="D1351" s="214" t="s">
        <v>200</v>
      </c>
      <c r="E1351" s="215" t="s">
        <v>1776</v>
      </c>
      <c r="F1351" s="216" t="s">
        <v>1777</v>
      </c>
      <c r="G1351" s="217" t="s">
        <v>203</v>
      </c>
      <c r="H1351" s="218">
        <v>29.920000000000002</v>
      </c>
      <c r="I1351" s="219"/>
      <c r="J1351" s="220">
        <f>ROUND(I1351*H1351,2)</f>
        <v>0</v>
      </c>
      <c r="K1351" s="216" t="s">
        <v>204</v>
      </c>
      <c r="L1351" s="46"/>
      <c r="M1351" s="221" t="s">
        <v>19</v>
      </c>
      <c r="N1351" s="222" t="s">
        <v>44</v>
      </c>
      <c r="O1351" s="86"/>
      <c r="P1351" s="223">
        <f>O1351*H1351</f>
        <v>0</v>
      </c>
      <c r="Q1351" s="223">
        <v>0.0053039999999999997</v>
      </c>
      <c r="R1351" s="223">
        <f>Q1351*H1351</f>
        <v>0.15869568000000001</v>
      </c>
      <c r="S1351" s="223">
        <v>0</v>
      </c>
      <c r="T1351" s="224">
        <f>S1351*H1351</f>
        <v>0</v>
      </c>
      <c r="U1351" s="40"/>
      <c r="V1351" s="40"/>
      <c r="W1351" s="40"/>
      <c r="X1351" s="40"/>
      <c r="Y1351" s="40"/>
      <c r="Z1351" s="40"/>
      <c r="AA1351" s="40"/>
      <c r="AB1351" s="40"/>
      <c r="AC1351" s="40"/>
      <c r="AD1351" s="40"/>
      <c r="AE1351" s="40"/>
      <c r="AR1351" s="225" t="s">
        <v>302</v>
      </c>
      <c r="AT1351" s="225" t="s">
        <v>200</v>
      </c>
      <c r="AU1351" s="225" t="s">
        <v>82</v>
      </c>
      <c r="AY1351" s="19" t="s">
        <v>198</v>
      </c>
      <c r="BE1351" s="226">
        <f>IF(N1351="základní",J1351,0)</f>
        <v>0</v>
      </c>
      <c r="BF1351" s="226">
        <f>IF(N1351="snížená",J1351,0)</f>
        <v>0</v>
      </c>
      <c r="BG1351" s="226">
        <f>IF(N1351="zákl. přenesená",J1351,0)</f>
        <v>0</v>
      </c>
      <c r="BH1351" s="226">
        <f>IF(N1351="sníž. přenesená",J1351,0)</f>
        <v>0</v>
      </c>
      <c r="BI1351" s="226">
        <f>IF(N1351="nulová",J1351,0)</f>
        <v>0</v>
      </c>
      <c r="BJ1351" s="19" t="s">
        <v>80</v>
      </c>
      <c r="BK1351" s="226">
        <f>ROUND(I1351*H1351,2)</f>
        <v>0</v>
      </c>
      <c r="BL1351" s="19" t="s">
        <v>302</v>
      </c>
      <c r="BM1351" s="225" t="s">
        <v>1778</v>
      </c>
    </row>
    <row r="1352" s="2" customFormat="1">
      <c r="A1352" s="40"/>
      <c r="B1352" s="41"/>
      <c r="C1352" s="42"/>
      <c r="D1352" s="227" t="s">
        <v>207</v>
      </c>
      <c r="E1352" s="42"/>
      <c r="F1352" s="228" t="s">
        <v>1779</v>
      </c>
      <c r="G1352" s="42"/>
      <c r="H1352" s="42"/>
      <c r="I1352" s="229"/>
      <c r="J1352" s="42"/>
      <c r="K1352" s="42"/>
      <c r="L1352" s="46"/>
      <c r="M1352" s="230"/>
      <c r="N1352" s="231"/>
      <c r="O1352" s="86"/>
      <c r="P1352" s="86"/>
      <c r="Q1352" s="86"/>
      <c r="R1352" s="86"/>
      <c r="S1352" s="86"/>
      <c r="T1352" s="87"/>
      <c r="U1352" s="40"/>
      <c r="V1352" s="40"/>
      <c r="W1352" s="40"/>
      <c r="X1352" s="40"/>
      <c r="Y1352" s="40"/>
      <c r="Z1352" s="40"/>
      <c r="AA1352" s="40"/>
      <c r="AB1352" s="40"/>
      <c r="AC1352" s="40"/>
      <c r="AD1352" s="40"/>
      <c r="AE1352" s="40"/>
      <c r="AT1352" s="19" t="s">
        <v>207</v>
      </c>
      <c r="AU1352" s="19" t="s">
        <v>82</v>
      </c>
    </row>
    <row r="1353" s="13" customFormat="1">
      <c r="A1353" s="13"/>
      <c r="B1353" s="232"/>
      <c r="C1353" s="233"/>
      <c r="D1353" s="234" t="s">
        <v>218</v>
      </c>
      <c r="E1353" s="235" t="s">
        <v>19</v>
      </c>
      <c r="F1353" s="236" t="s">
        <v>1749</v>
      </c>
      <c r="G1353" s="233"/>
      <c r="H1353" s="237">
        <v>3.7400000000000002</v>
      </c>
      <c r="I1353" s="238"/>
      <c r="J1353" s="233"/>
      <c r="K1353" s="233"/>
      <c r="L1353" s="239"/>
      <c r="M1353" s="240"/>
      <c r="N1353" s="241"/>
      <c r="O1353" s="241"/>
      <c r="P1353" s="241"/>
      <c r="Q1353" s="241"/>
      <c r="R1353" s="241"/>
      <c r="S1353" s="241"/>
      <c r="T1353" s="242"/>
      <c r="U1353" s="13"/>
      <c r="V1353" s="13"/>
      <c r="W1353" s="13"/>
      <c r="X1353" s="13"/>
      <c r="Y1353" s="13"/>
      <c r="Z1353" s="13"/>
      <c r="AA1353" s="13"/>
      <c r="AB1353" s="13"/>
      <c r="AC1353" s="13"/>
      <c r="AD1353" s="13"/>
      <c r="AE1353" s="13"/>
      <c r="AT1353" s="243" t="s">
        <v>218</v>
      </c>
      <c r="AU1353" s="243" t="s">
        <v>82</v>
      </c>
      <c r="AV1353" s="13" t="s">
        <v>82</v>
      </c>
      <c r="AW1353" s="13" t="s">
        <v>35</v>
      </c>
      <c r="AX1353" s="13" t="s">
        <v>73</v>
      </c>
      <c r="AY1353" s="243" t="s">
        <v>198</v>
      </c>
    </row>
    <row r="1354" s="13" customFormat="1">
      <c r="A1354" s="13"/>
      <c r="B1354" s="232"/>
      <c r="C1354" s="233"/>
      <c r="D1354" s="234" t="s">
        <v>218</v>
      </c>
      <c r="E1354" s="235" t="s">
        <v>19</v>
      </c>
      <c r="F1354" s="236" t="s">
        <v>1750</v>
      </c>
      <c r="G1354" s="233"/>
      <c r="H1354" s="237">
        <v>3.7400000000000002</v>
      </c>
      <c r="I1354" s="238"/>
      <c r="J1354" s="233"/>
      <c r="K1354" s="233"/>
      <c r="L1354" s="239"/>
      <c r="M1354" s="240"/>
      <c r="N1354" s="241"/>
      <c r="O1354" s="241"/>
      <c r="P1354" s="241"/>
      <c r="Q1354" s="241"/>
      <c r="R1354" s="241"/>
      <c r="S1354" s="241"/>
      <c r="T1354" s="242"/>
      <c r="U1354" s="13"/>
      <c r="V1354" s="13"/>
      <c r="W1354" s="13"/>
      <c r="X1354" s="13"/>
      <c r="Y1354" s="13"/>
      <c r="Z1354" s="13"/>
      <c r="AA1354" s="13"/>
      <c r="AB1354" s="13"/>
      <c r="AC1354" s="13"/>
      <c r="AD1354" s="13"/>
      <c r="AE1354" s="13"/>
      <c r="AT1354" s="243" t="s">
        <v>218</v>
      </c>
      <c r="AU1354" s="243" t="s">
        <v>82</v>
      </c>
      <c r="AV1354" s="13" t="s">
        <v>82</v>
      </c>
      <c r="AW1354" s="13" t="s">
        <v>35</v>
      </c>
      <c r="AX1354" s="13" t="s">
        <v>73</v>
      </c>
      <c r="AY1354" s="243" t="s">
        <v>198</v>
      </c>
    </row>
    <row r="1355" s="13" customFormat="1">
      <c r="A1355" s="13"/>
      <c r="B1355" s="232"/>
      <c r="C1355" s="233"/>
      <c r="D1355" s="234" t="s">
        <v>218</v>
      </c>
      <c r="E1355" s="235" t="s">
        <v>19</v>
      </c>
      <c r="F1355" s="236" t="s">
        <v>1751</v>
      </c>
      <c r="G1355" s="233"/>
      <c r="H1355" s="237">
        <v>3.7400000000000002</v>
      </c>
      <c r="I1355" s="238"/>
      <c r="J1355" s="233"/>
      <c r="K1355" s="233"/>
      <c r="L1355" s="239"/>
      <c r="M1355" s="240"/>
      <c r="N1355" s="241"/>
      <c r="O1355" s="241"/>
      <c r="P1355" s="241"/>
      <c r="Q1355" s="241"/>
      <c r="R1355" s="241"/>
      <c r="S1355" s="241"/>
      <c r="T1355" s="242"/>
      <c r="U1355" s="13"/>
      <c r="V1355" s="13"/>
      <c r="W1355" s="13"/>
      <c r="X1355" s="13"/>
      <c r="Y1355" s="13"/>
      <c r="Z1355" s="13"/>
      <c r="AA1355" s="13"/>
      <c r="AB1355" s="13"/>
      <c r="AC1355" s="13"/>
      <c r="AD1355" s="13"/>
      <c r="AE1355" s="13"/>
      <c r="AT1355" s="243" t="s">
        <v>218</v>
      </c>
      <c r="AU1355" s="243" t="s">
        <v>82</v>
      </c>
      <c r="AV1355" s="13" t="s">
        <v>82</v>
      </c>
      <c r="AW1355" s="13" t="s">
        <v>35</v>
      </c>
      <c r="AX1355" s="13" t="s">
        <v>73</v>
      </c>
      <c r="AY1355" s="243" t="s">
        <v>198</v>
      </c>
    </row>
    <row r="1356" s="13" customFormat="1">
      <c r="A1356" s="13"/>
      <c r="B1356" s="232"/>
      <c r="C1356" s="233"/>
      <c r="D1356" s="234" t="s">
        <v>218</v>
      </c>
      <c r="E1356" s="235" t="s">
        <v>19</v>
      </c>
      <c r="F1356" s="236" t="s">
        <v>1752</v>
      </c>
      <c r="G1356" s="233"/>
      <c r="H1356" s="237">
        <v>3.7400000000000002</v>
      </c>
      <c r="I1356" s="238"/>
      <c r="J1356" s="233"/>
      <c r="K1356" s="233"/>
      <c r="L1356" s="239"/>
      <c r="M1356" s="240"/>
      <c r="N1356" s="241"/>
      <c r="O1356" s="241"/>
      <c r="P1356" s="241"/>
      <c r="Q1356" s="241"/>
      <c r="R1356" s="241"/>
      <c r="S1356" s="241"/>
      <c r="T1356" s="242"/>
      <c r="U1356" s="13"/>
      <c r="V1356" s="13"/>
      <c r="W1356" s="13"/>
      <c r="X1356" s="13"/>
      <c r="Y1356" s="13"/>
      <c r="Z1356" s="13"/>
      <c r="AA1356" s="13"/>
      <c r="AB1356" s="13"/>
      <c r="AC1356" s="13"/>
      <c r="AD1356" s="13"/>
      <c r="AE1356" s="13"/>
      <c r="AT1356" s="243" t="s">
        <v>218</v>
      </c>
      <c r="AU1356" s="243" t="s">
        <v>82</v>
      </c>
      <c r="AV1356" s="13" t="s">
        <v>82</v>
      </c>
      <c r="AW1356" s="13" t="s">
        <v>35</v>
      </c>
      <c r="AX1356" s="13" t="s">
        <v>73</v>
      </c>
      <c r="AY1356" s="243" t="s">
        <v>198</v>
      </c>
    </row>
    <row r="1357" s="13" customFormat="1">
      <c r="A1357" s="13"/>
      <c r="B1357" s="232"/>
      <c r="C1357" s="233"/>
      <c r="D1357" s="234" t="s">
        <v>218</v>
      </c>
      <c r="E1357" s="235" t="s">
        <v>19</v>
      </c>
      <c r="F1357" s="236" t="s">
        <v>1753</v>
      </c>
      <c r="G1357" s="233"/>
      <c r="H1357" s="237">
        <v>3.7400000000000002</v>
      </c>
      <c r="I1357" s="238"/>
      <c r="J1357" s="233"/>
      <c r="K1357" s="233"/>
      <c r="L1357" s="239"/>
      <c r="M1357" s="240"/>
      <c r="N1357" s="241"/>
      <c r="O1357" s="241"/>
      <c r="P1357" s="241"/>
      <c r="Q1357" s="241"/>
      <c r="R1357" s="241"/>
      <c r="S1357" s="241"/>
      <c r="T1357" s="242"/>
      <c r="U1357" s="13"/>
      <c r="V1357" s="13"/>
      <c r="W1357" s="13"/>
      <c r="X1357" s="13"/>
      <c r="Y1357" s="13"/>
      <c r="Z1357" s="13"/>
      <c r="AA1357" s="13"/>
      <c r="AB1357" s="13"/>
      <c r="AC1357" s="13"/>
      <c r="AD1357" s="13"/>
      <c r="AE1357" s="13"/>
      <c r="AT1357" s="243" t="s">
        <v>218</v>
      </c>
      <c r="AU1357" s="243" t="s">
        <v>82</v>
      </c>
      <c r="AV1357" s="13" t="s">
        <v>82</v>
      </c>
      <c r="AW1357" s="13" t="s">
        <v>35</v>
      </c>
      <c r="AX1357" s="13" t="s">
        <v>73</v>
      </c>
      <c r="AY1357" s="243" t="s">
        <v>198</v>
      </c>
    </row>
    <row r="1358" s="13" customFormat="1">
      <c r="A1358" s="13"/>
      <c r="B1358" s="232"/>
      <c r="C1358" s="233"/>
      <c r="D1358" s="234" t="s">
        <v>218</v>
      </c>
      <c r="E1358" s="235" t="s">
        <v>19</v>
      </c>
      <c r="F1358" s="236" t="s">
        <v>1754</v>
      </c>
      <c r="G1358" s="233"/>
      <c r="H1358" s="237">
        <v>3.7400000000000002</v>
      </c>
      <c r="I1358" s="238"/>
      <c r="J1358" s="233"/>
      <c r="K1358" s="233"/>
      <c r="L1358" s="239"/>
      <c r="M1358" s="240"/>
      <c r="N1358" s="241"/>
      <c r="O1358" s="241"/>
      <c r="P1358" s="241"/>
      <c r="Q1358" s="241"/>
      <c r="R1358" s="241"/>
      <c r="S1358" s="241"/>
      <c r="T1358" s="242"/>
      <c r="U1358" s="13"/>
      <c r="V1358" s="13"/>
      <c r="W1358" s="13"/>
      <c r="X1358" s="13"/>
      <c r="Y1358" s="13"/>
      <c r="Z1358" s="13"/>
      <c r="AA1358" s="13"/>
      <c r="AB1358" s="13"/>
      <c r="AC1358" s="13"/>
      <c r="AD1358" s="13"/>
      <c r="AE1358" s="13"/>
      <c r="AT1358" s="243" t="s">
        <v>218</v>
      </c>
      <c r="AU1358" s="243" t="s">
        <v>82</v>
      </c>
      <c r="AV1358" s="13" t="s">
        <v>82</v>
      </c>
      <c r="AW1358" s="13" t="s">
        <v>35</v>
      </c>
      <c r="AX1358" s="13" t="s">
        <v>73</v>
      </c>
      <c r="AY1358" s="243" t="s">
        <v>198</v>
      </c>
    </row>
    <row r="1359" s="13" customFormat="1">
      <c r="A1359" s="13"/>
      <c r="B1359" s="232"/>
      <c r="C1359" s="233"/>
      <c r="D1359" s="234" t="s">
        <v>218</v>
      </c>
      <c r="E1359" s="235" t="s">
        <v>19</v>
      </c>
      <c r="F1359" s="236" t="s">
        <v>1755</v>
      </c>
      <c r="G1359" s="233"/>
      <c r="H1359" s="237">
        <v>3.7400000000000002</v>
      </c>
      <c r="I1359" s="238"/>
      <c r="J1359" s="233"/>
      <c r="K1359" s="233"/>
      <c r="L1359" s="239"/>
      <c r="M1359" s="240"/>
      <c r="N1359" s="241"/>
      <c r="O1359" s="241"/>
      <c r="P1359" s="241"/>
      <c r="Q1359" s="241"/>
      <c r="R1359" s="241"/>
      <c r="S1359" s="241"/>
      <c r="T1359" s="242"/>
      <c r="U1359" s="13"/>
      <c r="V1359" s="13"/>
      <c r="W1359" s="13"/>
      <c r="X1359" s="13"/>
      <c r="Y1359" s="13"/>
      <c r="Z1359" s="13"/>
      <c r="AA1359" s="13"/>
      <c r="AB1359" s="13"/>
      <c r="AC1359" s="13"/>
      <c r="AD1359" s="13"/>
      <c r="AE1359" s="13"/>
      <c r="AT1359" s="243" t="s">
        <v>218</v>
      </c>
      <c r="AU1359" s="243" t="s">
        <v>82</v>
      </c>
      <c r="AV1359" s="13" t="s">
        <v>82</v>
      </c>
      <c r="AW1359" s="13" t="s">
        <v>35</v>
      </c>
      <c r="AX1359" s="13" t="s">
        <v>73</v>
      </c>
      <c r="AY1359" s="243" t="s">
        <v>198</v>
      </c>
    </row>
    <row r="1360" s="13" customFormat="1">
      <c r="A1360" s="13"/>
      <c r="B1360" s="232"/>
      <c r="C1360" s="233"/>
      <c r="D1360" s="234" t="s">
        <v>218</v>
      </c>
      <c r="E1360" s="235" t="s">
        <v>19</v>
      </c>
      <c r="F1360" s="236" t="s">
        <v>1756</v>
      </c>
      <c r="G1360" s="233"/>
      <c r="H1360" s="237">
        <v>3.7400000000000002</v>
      </c>
      <c r="I1360" s="238"/>
      <c r="J1360" s="233"/>
      <c r="K1360" s="233"/>
      <c r="L1360" s="239"/>
      <c r="M1360" s="240"/>
      <c r="N1360" s="241"/>
      <c r="O1360" s="241"/>
      <c r="P1360" s="241"/>
      <c r="Q1360" s="241"/>
      <c r="R1360" s="241"/>
      <c r="S1360" s="241"/>
      <c r="T1360" s="242"/>
      <c r="U1360" s="13"/>
      <c r="V1360" s="13"/>
      <c r="W1360" s="13"/>
      <c r="X1360" s="13"/>
      <c r="Y1360" s="13"/>
      <c r="Z1360" s="13"/>
      <c r="AA1360" s="13"/>
      <c r="AB1360" s="13"/>
      <c r="AC1360" s="13"/>
      <c r="AD1360" s="13"/>
      <c r="AE1360" s="13"/>
      <c r="AT1360" s="243" t="s">
        <v>218</v>
      </c>
      <c r="AU1360" s="243" t="s">
        <v>82</v>
      </c>
      <c r="AV1360" s="13" t="s">
        <v>82</v>
      </c>
      <c r="AW1360" s="13" t="s">
        <v>35</v>
      </c>
      <c r="AX1360" s="13" t="s">
        <v>73</v>
      </c>
      <c r="AY1360" s="243" t="s">
        <v>198</v>
      </c>
    </row>
    <row r="1361" s="14" customFormat="1">
      <c r="A1361" s="14"/>
      <c r="B1361" s="244"/>
      <c r="C1361" s="245"/>
      <c r="D1361" s="234" t="s">
        <v>218</v>
      </c>
      <c r="E1361" s="246" t="s">
        <v>19</v>
      </c>
      <c r="F1361" s="247" t="s">
        <v>233</v>
      </c>
      <c r="G1361" s="245"/>
      <c r="H1361" s="248">
        <v>29.920000000000009</v>
      </c>
      <c r="I1361" s="249"/>
      <c r="J1361" s="245"/>
      <c r="K1361" s="245"/>
      <c r="L1361" s="250"/>
      <c r="M1361" s="251"/>
      <c r="N1361" s="252"/>
      <c r="O1361" s="252"/>
      <c r="P1361" s="252"/>
      <c r="Q1361" s="252"/>
      <c r="R1361" s="252"/>
      <c r="S1361" s="252"/>
      <c r="T1361" s="253"/>
      <c r="U1361" s="14"/>
      <c r="V1361" s="14"/>
      <c r="W1361" s="14"/>
      <c r="X1361" s="14"/>
      <c r="Y1361" s="14"/>
      <c r="Z1361" s="14"/>
      <c r="AA1361" s="14"/>
      <c r="AB1361" s="14"/>
      <c r="AC1361" s="14"/>
      <c r="AD1361" s="14"/>
      <c r="AE1361" s="14"/>
      <c r="AT1361" s="254" t="s">
        <v>218</v>
      </c>
      <c r="AU1361" s="254" t="s">
        <v>82</v>
      </c>
      <c r="AV1361" s="14" t="s">
        <v>205</v>
      </c>
      <c r="AW1361" s="14" t="s">
        <v>35</v>
      </c>
      <c r="AX1361" s="14" t="s">
        <v>80</v>
      </c>
      <c r="AY1361" s="254" t="s">
        <v>198</v>
      </c>
    </row>
    <row r="1362" s="2" customFormat="1" ht="24.15" customHeight="1">
      <c r="A1362" s="40"/>
      <c r="B1362" s="41"/>
      <c r="C1362" s="255" t="s">
        <v>1780</v>
      </c>
      <c r="D1362" s="255" t="s">
        <v>243</v>
      </c>
      <c r="E1362" s="256" t="s">
        <v>1781</v>
      </c>
      <c r="F1362" s="257" t="s">
        <v>1782</v>
      </c>
      <c r="G1362" s="258" t="s">
        <v>203</v>
      </c>
      <c r="H1362" s="259">
        <v>32.911999999999999</v>
      </c>
      <c r="I1362" s="260"/>
      <c r="J1362" s="261">
        <f>ROUND(I1362*H1362,2)</f>
        <v>0</v>
      </c>
      <c r="K1362" s="257" t="s">
        <v>204</v>
      </c>
      <c r="L1362" s="262"/>
      <c r="M1362" s="263" t="s">
        <v>19</v>
      </c>
      <c r="N1362" s="264" t="s">
        <v>44</v>
      </c>
      <c r="O1362" s="86"/>
      <c r="P1362" s="223">
        <f>O1362*H1362</f>
        <v>0</v>
      </c>
      <c r="Q1362" s="223">
        <v>0.012319999999999999</v>
      </c>
      <c r="R1362" s="223">
        <f>Q1362*H1362</f>
        <v>0.40547583999999998</v>
      </c>
      <c r="S1362" s="223">
        <v>0</v>
      </c>
      <c r="T1362" s="224">
        <f>S1362*H1362</f>
        <v>0</v>
      </c>
      <c r="U1362" s="40"/>
      <c r="V1362" s="40"/>
      <c r="W1362" s="40"/>
      <c r="X1362" s="40"/>
      <c r="Y1362" s="40"/>
      <c r="Z1362" s="40"/>
      <c r="AA1362" s="40"/>
      <c r="AB1362" s="40"/>
      <c r="AC1362" s="40"/>
      <c r="AD1362" s="40"/>
      <c r="AE1362" s="40"/>
      <c r="AR1362" s="225" t="s">
        <v>399</v>
      </c>
      <c r="AT1362" s="225" t="s">
        <v>243</v>
      </c>
      <c r="AU1362" s="225" t="s">
        <v>82</v>
      </c>
      <c r="AY1362" s="19" t="s">
        <v>198</v>
      </c>
      <c r="BE1362" s="226">
        <f>IF(N1362="základní",J1362,0)</f>
        <v>0</v>
      </c>
      <c r="BF1362" s="226">
        <f>IF(N1362="snížená",J1362,0)</f>
        <v>0</v>
      </c>
      <c r="BG1362" s="226">
        <f>IF(N1362="zákl. přenesená",J1362,0)</f>
        <v>0</v>
      </c>
      <c r="BH1362" s="226">
        <f>IF(N1362="sníž. přenesená",J1362,0)</f>
        <v>0</v>
      </c>
      <c r="BI1362" s="226">
        <f>IF(N1362="nulová",J1362,0)</f>
        <v>0</v>
      </c>
      <c r="BJ1362" s="19" t="s">
        <v>80</v>
      </c>
      <c r="BK1362" s="226">
        <f>ROUND(I1362*H1362,2)</f>
        <v>0</v>
      </c>
      <c r="BL1362" s="19" t="s">
        <v>302</v>
      </c>
      <c r="BM1362" s="225" t="s">
        <v>1783</v>
      </c>
    </row>
    <row r="1363" s="13" customFormat="1">
      <c r="A1363" s="13"/>
      <c r="B1363" s="232"/>
      <c r="C1363" s="233"/>
      <c r="D1363" s="234" t="s">
        <v>218</v>
      </c>
      <c r="E1363" s="235" t="s">
        <v>19</v>
      </c>
      <c r="F1363" s="236" t="s">
        <v>1749</v>
      </c>
      <c r="G1363" s="233"/>
      <c r="H1363" s="237">
        <v>3.7400000000000002</v>
      </c>
      <c r="I1363" s="238"/>
      <c r="J1363" s="233"/>
      <c r="K1363" s="233"/>
      <c r="L1363" s="239"/>
      <c r="M1363" s="240"/>
      <c r="N1363" s="241"/>
      <c r="O1363" s="241"/>
      <c r="P1363" s="241"/>
      <c r="Q1363" s="241"/>
      <c r="R1363" s="241"/>
      <c r="S1363" s="241"/>
      <c r="T1363" s="242"/>
      <c r="U1363" s="13"/>
      <c r="V1363" s="13"/>
      <c r="W1363" s="13"/>
      <c r="X1363" s="13"/>
      <c r="Y1363" s="13"/>
      <c r="Z1363" s="13"/>
      <c r="AA1363" s="13"/>
      <c r="AB1363" s="13"/>
      <c r="AC1363" s="13"/>
      <c r="AD1363" s="13"/>
      <c r="AE1363" s="13"/>
      <c r="AT1363" s="243" t="s">
        <v>218</v>
      </c>
      <c r="AU1363" s="243" t="s">
        <v>82</v>
      </c>
      <c r="AV1363" s="13" t="s">
        <v>82</v>
      </c>
      <c r="AW1363" s="13" t="s">
        <v>35</v>
      </c>
      <c r="AX1363" s="13" t="s">
        <v>73</v>
      </c>
      <c r="AY1363" s="243" t="s">
        <v>198</v>
      </c>
    </row>
    <row r="1364" s="13" customFormat="1">
      <c r="A1364" s="13"/>
      <c r="B1364" s="232"/>
      <c r="C1364" s="233"/>
      <c r="D1364" s="234" t="s">
        <v>218</v>
      </c>
      <c r="E1364" s="235" t="s">
        <v>19</v>
      </c>
      <c r="F1364" s="236" t="s">
        <v>1750</v>
      </c>
      <c r="G1364" s="233"/>
      <c r="H1364" s="237">
        <v>3.7400000000000002</v>
      </c>
      <c r="I1364" s="238"/>
      <c r="J1364" s="233"/>
      <c r="K1364" s="233"/>
      <c r="L1364" s="239"/>
      <c r="M1364" s="240"/>
      <c r="N1364" s="241"/>
      <c r="O1364" s="241"/>
      <c r="P1364" s="241"/>
      <c r="Q1364" s="241"/>
      <c r="R1364" s="241"/>
      <c r="S1364" s="241"/>
      <c r="T1364" s="242"/>
      <c r="U1364" s="13"/>
      <c r="V1364" s="13"/>
      <c r="W1364" s="13"/>
      <c r="X1364" s="13"/>
      <c r="Y1364" s="13"/>
      <c r="Z1364" s="13"/>
      <c r="AA1364" s="13"/>
      <c r="AB1364" s="13"/>
      <c r="AC1364" s="13"/>
      <c r="AD1364" s="13"/>
      <c r="AE1364" s="13"/>
      <c r="AT1364" s="243" t="s">
        <v>218</v>
      </c>
      <c r="AU1364" s="243" t="s">
        <v>82</v>
      </c>
      <c r="AV1364" s="13" t="s">
        <v>82</v>
      </c>
      <c r="AW1364" s="13" t="s">
        <v>35</v>
      </c>
      <c r="AX1364" s="13" t="s">
        <v>73</v>
      </c>
      <c r="AY1364" s="243" t="s">
        <v>198</v>
      </c>
    </row>
    <row r="1365" s="13" customFormat="1">
      <c r="A1365" s="13"/>
      <c r="B1365" s="232"/>
      <c r="C1365" s="233"/>
      <c r="D1365" s="234" t="s">
        <v>218</v>
      </c>
      <c r="E1365" s="235" t="s">
        <v>19</v>
      </c>
      <c r="F1365" s="236" t="s">
        <v>1751</v>
      </c>
      <c r="G1365" s="233"/>
      <c r="H1365" s="237">
        <v>3.7400000000000002</v>
      </c>
      <c r="I1365" s="238"/>
      <c r="J1365" s="233"/>
      <c r="K1365" s="233"/>
      <c r="L1365" s="239"/>
      <c r="M1365" s="240"/>
      <c r="N1365" s="241"/>
      <c r="O1365" s="241"/>
      <c r="P1365" s="241"/>
      <c r="Q1365" s="241"/>
      <c r="R1365" s="241"/>
      <c r="S1365" s="241"/>
      <c r="T1365" s="242"/>
      <c r="U1365" s="13"/>
      <c r="V1365" s="13"/>
      <c r="W1365" s="13"/>
      <c r="X1365" s="13"/>
      <c r="Y1365" s="13"/>
      <c r="Z1365" s="13"/>
      <c r="AA1365" s="13"/>
      <c r="AB1365" s="13"/>
      <c r="AC1365" s="13"/>
      <c r="AD1365" s="13"/>
      <c r="AE1365" s="13"/>
      <c r="AT1365" s="243" t="s">
        <v>218</v>
      </c>
      <c r="AU1365" s="243" t="s">
        <v>82</v>
      </c>
      <c r="AV1365" s="13" t="s">
        <v>82</v>
      </c>
      <c r="AW1365" s="13" t="s">
        <v>35</v>
      </c>
      <c r="AX1365" s="13" t="s">
        <v>73</v>
      </c>
      <c r="AY1365" s="243" t="s">
        <v>198</v>
      </c>
    </row>
    <row r="1366" s="13" customFormat="1">
      <c r="A1366" s="13"/>
      <c r="B1366" s="232"/>
      <c r="C1366" s="233"/>
      <c r="D1366" s="234" t="s">
        <v>218</v>
      </c>
      <c r="E1366" s="235" t="s">
        <v>19</v>
      </c>
      <c r="F1366" s="236" t="s">
        <v>1752</v>
      </c>
      <c r="G1366" s="233"/>
      <c r="H1366" s="237">
        <v>3.7400000000000002</v>
      </c>
      <c r="I1366" s="238"/>
      <c r="J1366" s="233"/>
      <c r="K1366" s="233"/>
      <c r="L1366" s="239"/>
      <c r="M1366" s="240"/>
      <c r="N1366" s="241"/>
      <c r="O1366" s="241"/>
      <c r="P1366" s="241"/>
      <c r="Q1366" s="241"/>
      <c r="R1366" s="241"/>
      <c r="S1366" s="241"/>
      <c r="T1366" s="242"/>
      <c r="U1366" s="13"/>
      <c r="V1366" s="13"/>
      <c r="W1366" s="13"/>
      <c r="X1366" s="13"/>
      <c r="Y1366" s="13"/>
      <c r="Z1366" s="13"/>
      <c r="AA1366" s="13"/>
      <c r="AB1366" s="13"/>
      <c r="AC1366" s="13"/>
      <c r="AD1366" s="13"/>
      <c r="AE1366" s="13"/>
      <c r="AT1366" s="243" t="s">
        <v>218</v>
      </c>
      <c r="AU1366" s="243" t="s">
        <v>82</v>
      </c>
      <c r="AV1366" s="13" t="s">
        <v>82</v>
      </c>
      <c r="AW1366" s="13" t="s">
        <v>35</v>
      </c>
      <c r="AX1366" s="13" t="s">
        <v>73</v>
      </c>
      <c r="AY1366" s="243" t="s">
        <v>198</v>
      </c>
    </row>
    <row r="1367" s="13" customFormat="1">
      <c r="A1367" s="13"/>
      <c r="B1367" s="232"/>
      <c r="C1367" s="233"/>
      <c r="D1367" s="234" t="s">
        <v>218</v>
      </c>
      <c r="E1367" s="235" t="s">
        <v>19</v>
      </c>
      <c r="F1367" s="236" t="s">
        <v>1753</v>
      </c>
      <c r="G1367" s="233"/>
      <c r="H1367" s="237">
        <v>3.7400000000000002</v>
      </c>
      <c r="I1367" s="238"/>
      <c r="J1367" s="233"/>
      <c r="K1367" s="233"/>
      <c r="L1367" s="239"/>
      <c r="M1367" s="240"/>
      <c r="N1367" s="241"/>
      <c r="O1367" s="241"/>
      <c r="P1367" s="241"/>
      <c r="Q1367" s="241"/>
      <c r="R1367" s="241"/>
      <c r="S1367" s="241"/>
      <c r="T1367" s="242"/>
      <c r="U1367" s="13"/>
      <c r="V1367" s="13"/>
      <c r="W1367" s="13"/>
      <c r="X1367" s="13"/>
      <c r="Y1367" s="13"/>
      <c r="Z1367" s="13"/>
      <c r="AA1367" s="13"/>
      <c r="AB1367" s="13"/>
      <c r="AC1367" s="13"/>
      <c r="AD1367" s="13"/>
      <c r="AE1367" s="13"/>
      <c r="AT1367" s="243" t="s">
        <v>218</v>
      </c>
      <c r="AU1367" s="243" t="s">
        <v>82</v>
      </c>
      <c r="AV1367" s="13" t="s">
        <v>82</v>
      </c>
      <c r="AW1367" s="13" t="s">
        <v>35</v>
      </c>
      <c r="AX1367" s="13" t="s">
        <v>73</v>
      </c>
      <c r="AY1367" s="243" t="s">
        <v>198</v>
      </c>
    </row>
    <row r="1368" s="13" customFormat="1">
      <c r="A1368" s="13"/>
      <c r="B1368" s="232"/>
      <c r="C1368" s="233"/>
      <c r="D1368" s="234" t="s">
        <v>218</v>
      </c>
      <c r="E1368" s="235" t="s">
        <v>19</v>
      </c>
      <c r="F1368" s="236" t="s">
        <v>1754</v>
      </c>
      <c r="G1368" s="233"/>
      <c r="H1368" s="237">
        <v>3.7400000000000002</v>
      </c>
      <c r="I1368" s="238"/>
      <c r="J1368" s="233"/>
      <c r="K1368" s="233"/>
      <c r="L1368" s="239"/>
      <c r="M1368" s="240"/>
      <c r="N1368" s="241"/>
      <c r="O1368" s="241"/>
      <c r="P1368" s="241"/>
      <c r="Q1368" s="241"/>
      <c r="R1368" s="241"/>
      <c r="S1368" s="241"/>
      <c r="T1368" s="242"/>
      <c r="U1368" s="13"/>
      <c r="V1368" s="13"/>
      <c r="W1368" s="13"/>
      <c r="X1368" s="13"/>
      <c r="Y1368" s="13"/>
      <c r="Z1368" s="13"/>
      <c r="AA1368" s="13"/>
      <c r="AB1368" s="13"/>
      <c r="AC1368" s="13"/>
      <c r="AD1368" s="13"/>
      <c r="AE1368" s="13"/>
      <c r="AT1368" s="243" t="s">
        <v>218</v>
      </c>
      <c r="AU1368" s="243" t="s">
        <v>82</v>
      </c>
      <c r="AV1368" s="13" t="s">
        <v>82</v>
      </c>
      <c r="AW1368" s="13" t="s">
        <v>35</v>
      </c>
      <c r="AX1368" s="13" t="s">
        <v>73</v>
      </c>
      <c r="AY1368" s="243" t="s">
        <v>198</v>
      </c>
    </row>
    <row r="1369" s="13" customFormat="1">
      <c r="A1369" s="13"/>
      <c r="B1369" s="232"/>
      <c r="C1369" s="233"/>
      <c r="D1369" s="234" t="s">
        <v>218</v>
      </c>
      <c r="E1369" s="235" t="s">
        <v>19</v>
      </c>
      <c r="F1369" s="236" t="s">
        <v>1755</v>
      </c>
      <c r="G1369" s="233"/>
      <c r="H1369" s="237">
        <v>3.7400000000000002</v>
      </c>
      <c r="I1369" s="238"/>
      <c r="J1369" s="233"/>
      <c r="K1369" s="233"/>
      <c r="L1369" s="239"/>
      <c r="M1369" s="240"/>
      <c r="N1369" s="241"/>
      <c r="O1369" s="241"/>
      <c r="P1369" s="241"/>
      <c r="Q1369" s="241"/>
      <c r="R1369" s="241"/>
      <c r="S1369" s="241"/>
      <c r="T1369" s="242"/>
      <c r="U1369" s="13"/>
      <c r="V1369" s="13"/>
      <c r="W1369" s="13"/>
      <c r="X1369" s="13"/>
      <c r="Y1369" s="13"/>
      <c r="Z1369" s="13"/>
      <c r="AA1369" s="13"/>
      <c r="AB1369" s="13"/>
      <c r="AC1369" s="13"/>
      <c r="AD1369" s="13"/>
      <c r="AE1369" s="13"/>
      <c r="AT1369" s="243" t="s">
        <v>218</v>
      </c>
      <c r="AU1369" s="243" t="s">
        <v>82</v>
      </c>
      <c r="AV1369" s="13" t="s">
        <v>82</v>
      </c>
      <c r="AW1369" s="13" t="s">
        <v>35</v>
      </c>
      <c r="AX1369" s="13" t="s">
        <v>73</v>
      </c>
      <c r="AY1369" s="243" t="s">
        <v>198</v>
      </c>
    </row>
    <row r="1370" s="13" customFormat="1">
      <c r="A1370" s="13"/>
      <c r="B1370" s="232"/>
      <c r="C1370" s="233"/>
      <c r="D1370" s="234" t="s">
        <v>218</v>
      </c>
      <c r="E1370" s="235" t="s">
        <v>19</v>
      </c>
      <c r="F1370" s="236" t="s">
        <v>1756</v>
      </c>
      <c r="G1370" s="233"/>
      <c r="H1370" s="237">
        <v>3.7400000000000002</v>
      </c>
      <c r="I1370" s="238"/>
      <c r="J1370" s="233"/>
      <c r="K1370" s="233"/>
      <c r="L1370" s="239"/>
      <c r="M1370" s="240"/>
      <c r="N1370" s="241"/>
      <c r="O1370" s="241"/>
      <c r="P1370" s="241"/>
      <c r="Q1370" s="241"/>
      <c r="R1370" s="241"/>
      <c r="S1370" s="241"/>
      <c r="T1370" s="242"/>
      <c r="U1370" s="13"/>
      <c r="V1370" s="13"/>
      <c r="W1370" s="13"/>
      <c r="X1370" s="13"/>
      <c r="Y1370" s="13"/>
      <c r="Z1370" s="13"/>
      <c r="AA1370" s="13"/>
      <c r="AB1370" s="13"/>
      <c r="AC1370" s="13"/>
      <c r="AD1370" s="13"/>
      <c r="AE1370" s="13"/>
      <c r="AT1370" s="243" t="s">
        <v>218</v>
      </c>
      <c r="AU1370" s="243" t="s">
        <v>82</v>
      </c>
      <c r="AV1370" s="13" t="s">
        <v>82</v>
      </c>
      <c r="AW1370" s="13" t="s">
        <v>35</v>
      </c>
      <c r="AX1370" s="13" t="s">
        <v>73</v>
      </c>
      <c r="AY1370" s="243" t="s">
        <v>198</v>
      </c>
    </row>
    <row r="1371" s="14" customFormat="1">
      <c r="A1371" s="14"/>
      <c r="B1371" s="244"/>
      <c r="C1371" s="245"/>
      <c r="D1371" s="234" t="s">
        <v>218</v>
      </c>
      <c r="E1371" s="246" t="s">
        <v>19</v>
      </c>
      <c r="F1371" s="247" t="s">
        <v>233</v>
      </c>
      <c r="G1371" s="245"/>
      <c r="H1371" s="248">
        <v>29.920000000000009</v>
      </c>
      <c r="I1371" s="249"/>
      <c r="J1371" s="245"/>
      <c r="K1371" s="245"/>
      <c r="L1371" s="250"/>
      <c r="M1371" s="251"/>
      <c r="N1371" s="252"/>
      <c r="O1371" s="252"/>
      <c r="P1371" s="252"/>
      <c r="Q1371" s="252"/>
      <c r="R1371" s="252"/>
      <c r="S1371" s="252"/>
      <c r="T1371" s="253"/>
      <c r="U1371" s="14"/>
      <c r="V1371" s="14"/>
      <c r="W1371" s="14"/>
      <c r="X1371" s="14"/>
      <c r="Y1371" s="14"/>
      <c r="Z1371" s="14"/>
      <c r="AA1371" s="14"/>
      <c r="AB1371" s="14"/>
      <c r="AC1371" s="14"/>
      <c r="AD1371" s="14"/>
      <c r="AE1371" s="14"/>
      <c r="AT1371" s="254" t="s">
        <v>218</v>
      </c>
      <c r="AU1371" s="254" t="s">
        <v>82</v>
      </c>
      <c r="AV1371" s="14" t="s">
        <v>205</v>
      </c>
      <c r="AW1371" s="14" t="s">
        <v>35</v>
      </c>
      <c r="AX1371" s="14" t="s">
        <v>80</v>
      </c>
      <c r="AY1371" s="254" t="s">
        <v>198</v>
      </c>
    </row>
    <row r="1372" s="13" customFormat="1">
      <c r="A1372" s="13"/>
      <c r="B1372" s="232"/>
      <c r="C1372" s="233"/>
      <c r="D1372" s="234" t="s">
        <v>218</v>
      </c>
      <c r="E1372" s="233"/>
      <c r="F1372" s="236" t="s">
        <v>1784</v>
      </c>
      <c r="G1372" s="233"/>
      <c r="H1372" s="237">
        <v>32.911999999999999</v>
      </c>
      <c r="I1372" s="238"/>
      <c r="J1372" s="233"/>
      <c r="K1372" s="233"/>
      <c r="L1372" s="239"/>
      <c r="M1372" s="240"/>
      <c r="N1372" s="241"/>
      <c r="O1372" s="241"/>
      <c r="P1372" s="241"/>
      <c r="Q1372" s="241"/>
      <c r="R1372" s="241"/>
      <c r="S1372" s="241"/>
      <c r="T1372" s="242"/>
      <c r="U1372" s="13"/>
      <c r="V1372" s="13"/>
      <c r="W1372" s="13"/>
      <c r="X1372" s="13"/>
      <c r="Y1372" s="13"/>
      <c r="Z1372" s="13"/>
      <c r="AA1372" s="13"/>
      <c r="AB1372" s="13"/>
      <c r="AC1372" s="13"/>
      <c r="AD1372" s="13"/>
      <c r="AE1372" s="13"/>
      <c r="AT1372" s="243" t="s">
        <v>218</v>
      </c>
      <c r="AU1372" s="243" t="s">
        <v>82</v>
      </c>
      <c r="AV1372" s="13" t="s">
        <v>82</v>
      </c>
      <c r="AW1372" s="13" t="s">
        <v>4</v>
      </c>
      <c r="AX1372" s="13" t="s">
        <v>80</v>
      </c>
      <c r="AY1372" s="243" t="s">
        <v>198</v>
      </c>
    </row>
    <row r="1373" s="2" customFormat="1" ht="37.8" customHeight="1">
      <c r="A1373" s="40"/>
      <c r="B1373" s="41"/>
      <c r="C1373" s="214" t="s">
        <v>1785</v>
      </c>
      <c r="D1373" s="214" t="s">
        <v>200</v>
      </c>
      <c r="E1373" s="215" t="s">
        <v>1786</v>
      </c>
      <c r="F1373" s="216" t="s">
        <v>1787</v>
      </c>
      <c r="G1373" s="217" t="s">
        <v>203</v>
      </c>
      <c r="H1373" s="218">
        <v>29.920000000000002</v>
      </c>
      <c r="I1373" s="219"/>
      <c r="J1373" s="220">
        <f>ROUND(I1373*H1373,2)</f>
        <v>0</v>
      </c>
      <c r="K1373" s="216" t="s">
        <v>204</v>
      </c>
      <c r="L1373" s="46"/>
      <c r="M1373" s="221" t="s">
        <v>19</v>
      </c>
      <c r="N1373" s="222" t="s">
        <v>44</v>
      </c>
      <c r="O1373" s="86"/>
      <c r="P1373" s="223">
        <f>O1373*H1373</f>
        <v>0</v>
      </c>
      <c r="Q1373" s="223">
        <v>0</v>
      </c>
      <c r="R1373" s="223">
        <f>Q1373*H1373</f>
        <v>0</v>
      </c>
      <c r="S1373" s="223">
        <v>0</v>
      </c>
      <c r="T1373" s="224">
        <f>S1373*H1373</f>
        <v>0</v>
      </c>
      <c r="U1373" s="40"/>
      <c r="V1373" s="40"/>
      <c r="W1373" s="40"/>
      <c r="X1373" s="40"/>
      <c r="Y1373" s="40"/>
      <c r="Z1373" s="40"/>
      <c r="AA1373" s="40"/>
      <c r="AB1373" s="40"/>
      <c r="AC1373" s="40"/>
      <c r="AD1373" s="40"/>
      <c r="AE1373" s="40"/>
      <c r="AR1373" s="225" t="s">
        <v>302</v>
      </c>
      <c r="AT1373" s="225" t="s">
        <v>200</v>
      </c>
      <c r="AU1373" s="225" t="s">
        <v>82</v>
      </c>
      <c r="AY1373" s="19" t="s">
        <v>198</v>
      </c>
      <c r="BE1373" s="226">
        <f>IF(N1373="základní",J1373,0)</f>
        <v>0</v>
      </c>
      <c r="BF1373" s="226">
        <f>IF(N1373="snížená",J1373,0)</f>
        <v>0</v>
      </c>
      <c r="BG1373" s="226">
        <f>IF(N1373="zákl. přenesená",J1373,0)</f>
        <v>0</v>
      </c>
      <c r="BH1373" s="226">
        <f>IF(N1373="sníž. přenesená",J1373,0)</f>
        <v>0</v>
      </c>
      <c r="BI1373" s="226">
        <f>IF(N1373="nulová",J1373,0)</f>
        <v>0</v>
      </c>
      <c r="BJ1373" s="19" t="s">
        <v>80</v>
      </c>
      <c r="BK1373" s="226">
        <f>ROUND(I1373*H1373,2)</f>
        <v>0</v>
      </c>
      <c r="BL1373" s="19" t="s">
        <v>302</v>
      </c>
      <c r="BM1373" s="225" t="s">
        <v>1788</v>
      </c>
    </row>
    <row r="1374" s="2" customFormat="1">
      <c r="A1374" s="40"/>
      <c r="B1374" s="41"/>
      <c r="C1374" s="42"/>
      <c r="D1374" s="227" t="s">
        <v>207</v>
      </c>
      <c r="E1374" s="42"/>
      <c r="F1374" s="228" t="s">
        <v>1789</v>
      </c>
      <c r="G1374" s="42"/>
      <c r="H1374" s="42"/>
      <c r="I1374" s="229"/>
      <c r="J1374" s="42"/>
      <c r="K1374" s="42"/>
      <c r="L1374" s="46"/>
      <c r="M1374" s="230"/>
      <c r="N1374" s="231"/>
      <c r="O1374" s="86"/>
      <c r="P1374" s="86"/>
      <c r="Q1374" s="86"/>
      <c r="R1374" s="86"/>
      <c r="S1374" s="86"/>
      <c r="T1374" s="87"/>
      <c r="U1374" s="40"/>
      <c r="V1374" s="40"/>
      <c r="W1374" s="40"/>
      <c r="X1374" s="40"/>
      <c r="Y1374" s="40"/>
      <c r="Z1374" s="40"/>
      <c r="AA1374" s="40"/>
      <c r="AB1374" s="40"/>
      <c r="AC1374" s="40"/>
      <c r="AD1374" s="40"/>
      <c r="AE1374" s="40"/>
      <c r="AT1374" s="19" t="s">
        <v>207</v>
      </c>
      <c r="AU1374" s="19" t="s">
        <v>82</v>
      </c>
    </row>
    <row r="1375" s="13" customFormat="1">
      <c r="A1375" s="13"/>
      <c r="B1375" s="232"/>
      <c r="C1375" s="233"/>
      <c r="D1375" s="234" t="s">
        <v>218</v>
      </c>
      <c r="E1375" s="235" t="s">
        <v>19</v>
      </c>
      <c r="F1375" s="236" t="s">
        <v>1749</v>
      </c>
      <c r="G1375" s="233"/>
      <c r="H1375" s="237">
        <v>3.7400000000000002</v>
      </c>
      <c r="I1375" s="238"/>
      <c r="J1375" s="233"/>
      <c r="K1375" s="233"/>
      <c r="L1375" s="239"/>
      <c r="M1375" s="240"/>
      <c r="N1375" s="241"/>
      <c r="O1375" s="241"/>
      <c r="P1375" s="241"/>
      <c r="Q1375" s="241"/>
      <c r="R1375" s="241"/>
      <c r="S1375" s="241"/>
      <c r="T1375" s="242"/>
      <c r="U1375" s="13"/>
      <c r="V1375" s="13"/>
      <c r="W1375" s="13"/>
      <c r="X1375" s="13"/>
      <c r="Y1375" s="13"/>
      <c r="Z1375" s="13"/>
      <c r="AA1375" s="13"/>
      <c r="AB1375" s="13"/>
      <c r="AC1375" s="13"/>
      <c r="AD1375" s="13"/>
      <c r="AE1375" s="13"/>
      <c r="AT1375" s="243" t="s">
        <v>218</v>
      </c>
      <c r="AU1375" s="243" t="s">
        <v>82</v>
      </c>
      <c r="AV1375" s="13" t="s">
        <v>82</v>
      </c>
      <c r="AW1375" s="13" t="s">
        <v>35</v>
      </c>
      <c r="AX1375" s="13" t="s">
        <v>73</v>
      </c>
      <c r="AY1375" s="243" t="s">
        <v>198</v>
      </c>
    </row>
    <row r="1376" s="13" customFormat="1">
      <c r="A1376" s="13"/>
      <c r="B1376" s="232"/>
      <c r="C1376" s="233"/>
      <c r="D1376" s="234" t="s">
        <v>218</v>
      </c>
      <c r="E1376" s="235" t="s">
        <v>19</v>
      </c>
      <c r="F1376" s="236" t="s">
        <v>1750</v>
      </c>
      <c r="G1376" s="233"/>
      <c r="H1376" s="237">
        <v>3.7400000000000002</v>
      </c>
      <c r="I1376" s="238"/>
      <c r="J1376" s="233"/>
      <c r="K1376" s="233"/>
      <c r="L1376" s="239"/>
      <c r="M1376" s="240"/>
      <c r="N1376" s="241"/>
      <c r="O1376" s="241"/>
      <c r="P1376" s="241"/>
      <c r="Q1376" s="241"/>
      <c r="R1376" s="241"/>
      <c r="S1376" s="241"/>
      <c r="T1376" s="242"/>
      <c r="U1376" s="13"/>
      <c r="V1376" s="13"/>
      <c r="W1376" s="13"/>
      <c r="X1376" s="13"/>
      <c r="Y1376" s="13"/>
      <c r="Z1376" s="13"/>
      <c r="AA1376" s="13"/>
      <c r="AB1376" s="13"/>
      <c r="AC1376" s="13"/>
      <c r="AD1376" s="13"/>
      <c r="AE1376" s="13"/>
      <c r="AT1376" s="243" t="s">
        <v>218</v>
      </c>
      <c r="AU1376" s="243" t="s">
        <v>82</v>
      </c>
      <c r="AV1376" s="13" t="s">
        <v>82</v>
      </c>
      <c r="AW1376" s="13" t="s">
        <v>35</v>
      </c>
      <c r="AX1376" s="13" t="s">
        <v>73</v>
      </c>
      <c r="AY1376" s="243" t="s">
        <v>198</v>
      </c>
    </row>
    <row r="1377" s="13" customFormat="1">
      <c r="A1377" s="13"/>
      <c r="B1377" s="232"/>
      <c r="C1377" s="233"/>
      <c r="D1377" s="234" t="s">
        <v>218</v>
      </c>
      <c r="E1377" s="235" t="s">
        <v>19</v>
      </c>
      <c r="F1377" s="236" t="s">
        <v>1751</v>
      </c>
      <c r="G1377" s="233"/>
      <c r="H1377" s="237">
        <v>3.7400000000000002</v>
      </c>
      <c r="I1377" s="238"/>
      <c r="J1377" s="233"/>
      <c r="K1377" s="233"/>
      <c r="L1377" s="239"/>
      <c r="M1377" s="240"/>
      <c r="N1377" s="241"/>
      <c r="O1377" s="241"/>
      <c r="P1377" s="241"/>
      <c r="Q1377" s="241"/>
      <c r="R1377" s="241"/>
      <c r="S1377" s="241"/>
      <c r="T1377" s="242"/>
      <c r="U1377" s="13"/>
      <c r="V1377" s="13"/>
      <c r="W1377" s="13"/>
      <c r="X1377" s="13"/>
      <c r="Y1377" s="13"/>
      <c r="Z1377" s="13"/>
      <c r="AA1377" s="13"/>
      <c r="AB1377" s="13"/>
      <c r="AC1377" s="13"/>
      <c r="AD1377" s="13"/>
      <c r="AE1377" s="13"/>
      <c r="AT1377" s="243" t="s">
        <v>218</v>
      </c>
      <c r="AU1377" s="243" t="s">
        <v>82</v>
      </c>
      <c r="AV1377" s="13" t="s">
        <v>82</v>
      </c>
      <c r="AW1377" s="13" t="s">
        <v>35</v>
      </c>
      <c r="AX1377" s="13" t="s">
        <v>73</v>
      </c>
      <c r="AY1377" s="243" t="s">
        <v>198</v>
      </c>
    </row>
    <row r="1378" s="13" customFormat="1">
      <c r="A1378" s="13"/>
      <c r="B1378" s="232"/>
      <c r="C1378" s="233"/>
      <c r="D1378" s="234" t="s">
        <v>218</v>
      </c>
      <c r="E1378" s="235" t="s">
        <v>19</v>
      </c>
      <c r="F1378" s="236" t="s">
        <v>1752</v>
      </c>
      <c r="G1378" s="233"/>
      <c r="H1378" s="237">
        <v>3.7400000000000002</v>
      </c>
      <c r="I1378" s="238"/>
      <c r="J1378" s="233"/>
      <c r="K1378" s="233"/>
      <c r="L1378" s="239"/>
      <c r="M1378" s="240"/>
      <c r="N1378" s="241"/>
      <c r="O1378" s="241"/>
      <c r="P1378" s="241"/>
      <c r="Q1378" s="241"/>
      <c r="R1378" s="241"/>
      <c r="S1378" s="241"/>
      <c r="T1378" s="242"/>
      <c r="U1378" s="13"/>
      <c r="V1378" s="13"/>
      <c r="W1378" s="13"/>
      <c r="X1378" s="13"/>
      <c r="Y1378" s="13"/>
      <c r="Z1378" s="13"/>
      <c r="AA1378" s="13"/>
      <c r="AB1378" s="13"/>
      <c r="AC1378" s="13"/>
      <c r="AD1378" s="13"/>
      <c r="AE1378" s="13"/>
      <c r="AT1378" s="243" t="s">
        <v>218</v>
      </c>
      <c r="AU1378" s="243" t="s">
        <v>82</v>
      </c>
      <c r="AV1378" s="13" t="s">
        <v>82</v>
      </c>
      <c r="AW1378" s="13" t="s">
        <v>35</v>
      </c>
      <c r="AX1378" s="13" t="s">
        <v>73</v>
      </c>
      <c r="AY1378" s="243" t="s">
        <v>198</v>
      </c>
    </row>
    <row r="1379" s="13" customFormat="1">
      <c r="A1379" s="13"/>
      <c r="B1379" s="232"/>
      <c r="C1379" s="233"/>
      <c r="D1379" s="234" t="s">
        <v>218</v>
      </c>
      <c r="E1379" s="235" t="s">
        <v>19</v>
      </c>
      <c r="F1379" s="236" t="s">
        <v>1753</v>
      </c>
      <c r="G1379" s="233"/>
      <c r="H1379" s="237">
        <v>3.7400000000000002</v>
      </c>
      <c r="I1379" s="238"/>
      <c r="J1379" s="233"/>
      <c r="K1379" s="233"/>
      <c r="L1379" s="239"/>
      <c r="M1379" s="240"/>
      <c r="N1379" s="241"/>
      <c r="O1379" s="241"/>
      <c r="P1379" s="241"/>
      <c r="Q1379" s="241"/>
      <c r="R1379" s="241"/>
      <c r="S1379" s="241"/>
      <c r="T1379" s="242"/>
      <c r="U1379" s="13"/>
      <c r="V1379" s="13"/>
      <c r="W1379" s="13"/>
      <c r="X1379" s="13"/>
      <c r="Y1379" s="13"/>
      <c r="Z1379" s="13"/>
      <c r="AA1379" s="13"/>
      <c r="AB1379" s="13"/>
      <c r="AC1379" s="13"/>
      <c r="AD1379" s="13"/>
      <c r="AE1379" s="13"/>
      <c r="AT1379" s="243" t="s">
        <v>218</v>
      </c>
      <c r="AU1379" s="243" t="s">
        <v>82</v>
      </c>
      <c r="AV1379" s="13" t="s">
        <v>82</v>
      </c>
      <c r="AW1379" s="13" t="s">
        <v>35</v>
      </c>
      <c r="AX1379" s="13" t="s">
        <v>73</v>
      </c>
      <c r="AY1379" s="243" t="s">
        <v>198</v>
      </c>
    </row>
    <row r="1380" s="13" customFormat="1">
      <c r="A1380" s="13"/>
      <c r="B1380" s="232"/>
      <c r="C1380" s="233"/>
      <c r="D1380" s="234" t="s">
        <v>218</v>
      </c>
      <c r="E1380" s="235" t="s">
        <v>19</v>
      </c>
      <c r="F1380" s="236" t="s">
        <v>1754</v>
      </c>
      <c r="G1380" s="233"/>
      <c r="H1380" s="237">
        <v>3.7400000000000002</v>
      </c>
      <c r="I1380" s="238"/>
      <c r="J1380" s="233"/>
      <c r="K1380" s="233"/>
      <c r="L1380" s="239"/>
      <c r="M1380" s="240"/>
      <c r="N1380" s="241"/>
      <c r="O1380" s="241"/>
      <c r="P1380" s="241"/>
      <c r="Q1380" s="241"/>
      <c r="R1380" s="241"/>
      <c r="S1380" s="241"/>
      <c r="T1380" s="242"/>
      <c r="U1380" s="13"/>
      <c r="V1380" s="13"/>
      <c r="W1380" s="13"/>
      <c r="X1380" s="13"/>
      <c r="Y1380" s="13"/>
      <c r="Z1380" s="13"/>
      <c r="AA1380" s="13"/>
      <c r="AB1380" s="13"/>
      <c r="AC1380" s="13"/>
      <c r="AD1380" s="13"/>
      <c r="AE1380" s="13"/>
      <c r="AT1380" s="243" t="s">
        <v>218</v>
      </c>
      <c r="AU1380" s="243" t="s">
        <v>82</v>
      </c>
      <c r="AV1380" s="13" t="s">
        <v>82</v>
      </c>
      <c r="AW1380" s="13" t="s">
        <v>35</v>
      </c>
      <c r="AX1380" s="13" t="s">
        <v>73</v>
      </c>
      <c r="AY1380" s="243" t="s">
        <v>198</v>
      </c>
    </row>
    <row r="1381" s="13" customFormat="1">
      <c r="A1381" s="13"/>
      <c r="B1381" s="232"/>
      <c r="C1381" s="233"/>
      <c r="D1381" s="234" t="s">
        <v>218</v>
      </c>
      <c r="E1381" s="235" t="s">
        <v>19</v>
      </c>
      <c r="F1381" s="236" t="s">
        <v>1755</v>
      </c>
      <c r="G1381" s="233"/>
      <c r="H1381" s="237">
        <v>3.7400000000000002</v>
      </c>
      <c r="I1381" s="238"/>
      <c r="J1381" s="233"/>
      <c r="K1381" s="233"/>
      <c r="L1381" s="239"/>
      <c r="M1381" s="240"/>
      <c r="N1381" s="241"/>
      <c r="O1381" s="241"/>
      <c r="P1381" s="241"/>
      <c r="Q1381" s="241"/>
      <c r="R1381" s="241"/>
      <c r="S1381" s="241"/>
      <c r="T1381" s="242"/>
      <c r="U1381" s="13"/>
      <c r="V1381" s="13"/>
      <c r="W1381" s="13"/>
      <c r="X1381" s="13"/>
      <c r="Y1381" s="13"/>
      <c r="Z1381" s="13"/>
      <c r="AA1381" s="13"/>
      <c r="AB1381" s="13"/>
      <c r="AC1381" s="13"/>
      <c r="AD1381" s="13"/>
      <c r="AE1381" s="13"/>
      <c r="AT1381" s="243" t="s">
        <v>218</v>
      </c>
      <c r="AU1381" s="243" t="s">
        <v>82</v>
      </c>
      <c r="AV1381" s="13" t="s">
        <v>82</v>
      </c>
      <c r="AW1381" s="13" t="s">
        <v>35</v>
      </c>
      <c r="AX1381" s="13" t="s">
        <v>73</v>
      </c>
      <c r="AY1381" s="243" t="s">
        <v>198</v>
      </c>
    </row>
    <row r="1382" s="13" customFormat="1">
      <c r="A1382" s="13"/>
      <c r="B1382" s="232"/>
      <c r="C1382" s="233"/>
      <c r="D1382" s="234" t="s">
        <v>218</v>
      </c>
      <c r="E1382" s="235" t="s">
        <v>19</v>
      </c>
      <c r="F1382" s="236" t="s">
        <v>1756</v>
      </c>
      <c r="G1382" s="233"/>
      <c r="H1382" s="237">
        <v>3.7400000000000002</v>
      </c>
      <c r="I1382" s="238"/>
      <c r="J1382" s="233"/>
      <c r="K1382" s="233"/>
      <c r="L1382" s="239"/>
      <c r="M1382" s="240"/>
      <c r="N1382" s="241"/>
      <c r="O1382" s="241"/>
      <c r="P1382" s="241"/>
      <c r="Q1382" s="241"/>
      <c r="R1382" s="241"/>
      <c r="S1382" s="241"/>
      <c r="T1382" s="242"/>
      <c r="U1382" s="13"/>
      <c r="V1382" s="13"/>
      <c r="W1382" s="13"/>
      <c r="X1382" s="13"/>
      <c r="Y1382" s="13"/>
      <c r="Z1382" s="13"/>
      <c r="AA1382" s="13"/>
      <c r="AB1382" s="13"/>
      <c r="AC1382" s="13"/>
      <c r="AD1382" s="13"/>
      <c r="AE1382" s="13"/>
      <c r="AT1382" s="243" t="s">
        <v>218</v>
      </c>
      <c r="AU1382" s="243" t="s">
        <v>82</v>
      </c>
      <c r="AV1382" s="13" t="s">
        <v>82</v>
      </c>
      <c r="AW1382" s="13" t="s">
        <v>35</v>
      </c>
      <c r="AX1382" s="13" t="s">
        <v>73</v>
      </c>
      <c r="AY1382" s="243" t="s">
        <v>198</v>
      </c>
    </row>
    <row r="1383" s="14" customFormat="1">
      <c r="A1383" s="14"/>
      <c r="B1383" s="244"/>
      <c r="C1383" s="245"/>
      <c r="D1383" s="234" t="s">
        <v>218</v>
      </c>
      <c r="E1383" s="246" t="s">
        <v>19</v>
      </c>
      <c r="F1383" s="247" t="s">
        <v>233</v>
      </c>
      <c r="G1383" s="245"/>
      <c r="H1383" s="248">
        <v>29.920000000000009</v>
      </c>
      <c r="I1383" s="249"/>
      <c r="J1383" s="245"/>
      <c r="K1383" s="245"/>
      <c r="L1383" s="250"/>
      <c r="M1383" s="251"/>
      <c r="N1383" s="252"/>
      <c r="O1383" s="252"/>
      <c r="P1383" s="252"/>
      <c r="Q1383" s="252"/>
      <c r="R1383" s="252"/>
      <c r="S1383" s="252"/>
      <c r="T1383" s="253"/>
      <c r="U1383" s="14"/>
      <c r="V1383" s="14"/>
      <c r="W1383" s="14"/>
      <c r="X1383" s="14"/>
      <c r="Y1383" s="14"/>
      <c r="Z1383" s="14"/>
      <c r="AA1383" s="14"/>
      <c r="AB1383" s="14"/>
      <c r="AC1383" s="14"/>
      <c r="AD1383" s="14"/>
      <c r="AE1383" s="14"/>
      <c r="AT1383" s="254" t="s">
        <v>218</v>
      </c>
      <c r="AU1383" s="254" t="s">
        <v>82</v>
      </c>
      <c r="AV1383" s="14" t="s">
        <v>205</v>
      </c>
      <c r="AW1383" s="14" t="s">
        <v>35</v>
      </c>
      <c r="AX1383" s="14" t="s">
        <v>80</v>
      </c>
      <c r="AY1383" s="254" t="s">
        <v>198</v>
      </c>
    </row>
    <row r="1384" s="2" customFormat="1" ht="24.15" customHeight="1">
      <c r="A1384" s="40"/>
      <c r="B1384" s="41"/>
      <c r="C1384" s="214" t="s">
        <v>1790</v>
      </c>
      <c r="D1384" s="214" t="s">
        <v>200</v>
      </c>
      <c r="E1384" s="215" t="s">
        <v>1791</v>
      </c>
      <c r="F1384" s="216" t="s">
        <v>1792</v>
      </c>
      <c r="G1384" s="217" t="s">
        <v>237</v>
      </c>
      <c r="H1384" s="218">
        <v>47.840000000000003</v>
      </c>
      <c r="I1384" s="219"/>
      <c r="J1384" s="220">
        <f>ROUND(I1384*H1384,2)</f>
        <v>0</v>
      </c>
      <c r="K1384" s="216" t="s">
        <v>19</v>
      </c>
      <c r="L1384" s="46"/>
      <c r="M1384" s="221" t="s">
        <v>19</v>
      </c>
      <c r="N1384" s="222" t="s">
        <v>44</v>
      </c>
      <c r="O1384" s="86"/>
      <c r="P1384" s="223">
        <f>O1384*H1384</f>
        <v>0</v>
      </c>
      <c r="Q1384" s="223">
        <v>0.00055000000000000003</v>
      </c>
      <c r="R1384" s="223">
        <f>Q1384*H1384</f>
        <v>0.026312000000000002</v>
      </c>
      <c r="S1384" s="223">
        <v>0</v>
      </c>
      <c r="T1384" s="224">
        <f>S1384*H1384</f>
        <v>0</v>
      </c>
      <c r="U1384" s="40"/>
      <c r="V1384" s="40"/>
      <c r="W1384" s="40"/>
      <c r="X1384" s="40"/>
      <c r="Y1384" s="40"/>
      <c r="Z1384" s="40"/>
      <c r="AA1384" s="40"/>
      <c r="AB1384" s="40"/>
      <c r="AC1384" s="40"/>
      <c r="AD1384" s="40"/>
      <c r="AE1384" s="40"/>
      <c r="AR1384" s="225" t="s">
        <v>302</v>
      </c>
      <c r="AT1384" s="225" t="s">
        <v>200</v>
      </c>
      <c r="AU1384" s="225" t="s">
        <v>82</v>
      </c>
      <c r="AY1384" s="19" t="s">
        <v>198</v>
      </c>
      <c r="BE1384" s="226">
        <f>IF(N1384="základní",J1384,0)</f>
        <v>0</v>
      </c>
      <c r="BF1384" s="226">
        <f>IF(N1384="snížená",J1384,0)</f>
        <v>0</v>
      </c>
      <c r="BG1384" s="226">
        <f>IF(N1384="zákl. přenesená",J1384,0)</f>
        <v>0</v>
      </c>
      <c r="BH1384" s="226">
        <f>IF(N1384="sníž. přenesená",J1384,0)</f>
        <v>0</v>
      </c>
      <c r="BI1384" s="226">
        <f>IF(N1384="nulová",J1384,0)</f>
        <v>0</v>
      </c>
      <c r="BJ1384" s="19" t="s">
        <v>80</v>
      </c>
      <c r="BK1384" s="226">
        <f>ROUND(I1384*H1384,2)</f>
        <v>0</v>
      </c>
      <c r="BL1384" s="19" t="s">
        <v>302</v>
      </c>
      <c r="BM1384" s="225" t="s">
        <v>1793</v>
      </c>
    </row>
    <row r="1385" s="13" customFormat="1">
      <c r="A1385" s="13"/>
      <c r="B1385" s="232"/>
      <c r="C1385" s="233"/>
      <c r="D1385" s="234" t="s">
        <v>218</v>
      </c>
      <c r="E1385" s="235" t="s">
        <v>19</v>
      </c>
      <c r="F1385" s="236" t="s">
        <v>1794</v>
      </c>
      <c r="G1385" s="233"/>
      <c r="H1385" s="237">
        <v>5.9800000000000004</v>
      </c>
      <c r="I1385" s="238"/>
      <c r="J1385" s="233"/>
      <c r="K1385" s="233"/>
      <c r="L1385" s="239"/>
      <c r="M1385" s="240"/>
      <c r="N1385" s="241"/>
      <c r="O1385" s="241"/>
      <c r="P1385" s="241"/>
      <c r="Q1385" s="241"/>
      <c r="R1385" s="241"/>
      <c r="S1385" s="241"/>
      <c r="T1385" s="242"/>
      <c r="U1385" s="13"/>
      <c r="V1385" s="13"/>
      <c r="W1385" s="13"/>
      <c r="X1385" s="13"/>
      <c r="Y1385" s="13"/>
      <c r="Z1385" s="13"/>
      <c r="AA1385" s="13"/>
      <c r="AB1385" s="13"/>
      <c r="AC1385" s="13"/>
      <c r="AD1385" s="13"/>
      <c r="AE1385" s="13"/>
      <c r="AT1385" s="243" t="s">
        <v>218</v>
      </c>
      <c r="AU1385" s="243" t="s">
        <v>82</v>
      </c>
      <c r="AV1385" s="13" t="s">
        <v>82</v>
      </c>
      <c r="AW1385" s="13" t="s">
        <v>35</v>
      </c>
      <c r="AX1385" s="13" t="s">
        <v>73</v>
      </c>
      <c r="AY1385" s="243" t="s">
        <v>198</v>
      </c>
    </row>
    <row r="1386" s="13" customFormat="1">
      <c r="A1386" s="13"/>
      <c r="B1386" s="232"/>
      <c r="C1386" s="233"/>
      <c r="D1386" s="234" t="s">
        <v>218</v>
      </c>
      <c r="E1386" s="235" t="s">
        <v>19</v>
      </c>
      <c r="F1386" s="236" t="s">
        <v>1795</v>
      </c>
      <c r="G1386" s="233"/>
      <c r="H1386" s="237">
        <v>5.9800000000000004</v>
      </c>
      <c r="I1386" s="238"/>
      <c r="J1386" s="233"/>
      <c r="K1386" s="233"/>
      <c r="L1386" s="239"/>
      <c r="M1386" s="240"/>
      <c r="N1386" s="241"/>
      <c r="O1386" s="241"/>
      <c r="P1386" s="241"/>
      <c r="Q1386" s="241"/>
      <c r="R1386" s="241"/>
      <c r="S1386" s="241"/>
      <c r="T1386" s="242"/>
      <c r="U1386" s="13"/>
      <c r="V1386" s="13"/>
      <c r="W1386" s="13"/>
      <c r="X1386" s="13"/>
      <c r="Y1386" s="13"/>
      <c r="Z1386" s="13"/>
      <c r="AA1386" s="13"/>
      <c r="AB1386" s="13"/>
      <c r="AC1386" s="13"/>
      <c r="AD1386" s="13"/>
      <c r="AE1386" s="13"/>
      <c r="AT1386" s="243" t="s">
        <v>218</v>
      </c>
      <c r="AU1386" s="243" t="s">
        <v>82</v>
      </c>
      <c r="AV1386" s="13" t="s">
        <v>82</v>
      </c>
      <c r="AW1386" s="13" t="s">
        <v>35</v>
      </c>
      <c r="AX1386" s="13" t="s">
        <v>73</v>
      </c>
      <c r="AY1386" s="243" t="s">
        <v>198</v>
      </c>
    </row>
    <row r="1387" s="13" customFormat="1">
      <c r="A1387" s="13"/>
      <c r="B1387" s="232"/>
      <c r="C1387" s="233"/>
      <c r="D1387" s="234" t="s">
        <v>218</v>
      </c>
      <c r="E1387" s="235" t="s">
        <v>19</v>
      </c>
      <c r="F1387" s="236" t="s">
        <v>1796</v>
      </c>
      <c r="G1387" s="233"/>
      <c r="H1387" s="237">
        <v>5.9800000000000004</v>
      </c>
      <c r="I1387" s="238"/>
      <c r="J1387" s="233"/>
      <c r="K1387" s="233"/>
      <c r="L1387" s="239"/>
      <c r="M1387" s="240"/>
      <c r="N1387" s="241"/>
      <c r="O1387" s="241"/>
      <c r="P1387" s="241"/>
      <c r="Q1387" s="241"/>
      <c r="R1387" s="241"/>
      <c r="S1387" s="241"/>
      <c r="T1387" s="242"/>
      <c r="U1387" s="13"/>
      <c r="V1387" s="13"/>
      <c r="W1387" s="13"/>
      <c r="X1387" s="13"/>
      <c r="Y1387" s="13"/>
      <c r="Z1387" s="13"/>
      <c r="AA1387" s="13"/>
      <c r="AB1387" s="13"/>
      <c r="AC1387" s="13"/>
      <c r="AD1387" s="13"/>
      <c r="AE1387" s="13"/>
      <c r="AT1387" s="243" t="s">
        <v>218</v>
      </c>
      <c r="AU1387" s="243" t="s">
        <v>82</v>
      </c>
      <c r="AV1387" s="13" t="s">
        <v>82</v>
      </c>
      <c r="AW1387" s="13" t="s">
        <v>35</v>
      </c>
      <c r="AX1387" s="13" t="s">
        <v>73</v>
      </c>
      <c r="AY1387" s="243" t="s">
        <v>198</v>
      </c>
    </row>
    <row r="1388" s="13" customFormat="1">
      <c r="A1388" s="13"/>
      <c r="B1388" s="232"/>
      <c r="C1388" s="233"/>
      <c r="D1388" s="234" t="s">
        <v>218</v>
      </c>
      <c r="E1388" s="235" t="s">
        <v>19</v>
      </c>
      <c r="F1388" s="236" t="s">
        <v>1797</v>
      </c>
      <c r="G1388" s="233"/>
      <c r="H1388" s="237">
        <v>5.9800000000000004</v>
      </c>
      <c r="I1388" s="238"/>
      <c r="J1388" s="233"/>
      <c r="K1388" s="233"/>
      <c r="L1388" s="239"/>
      <c r="M1388" s="240"/>
      <c r="N1388" s="241"/>
      <c r="O1388" s="241"/>
      <c r="P1388" s="241"/>
      <c r="Q1388" s="241"/>
      <c r="R1388" s="241"/>
      <c r="S1388" s="241"/>
      <c r="T1388" s="242"/>
      <c r="U1388" s="13"/>
      <c r="V1388" s="13"/>
      <c r="W1388" s="13"/>
      <c r="X1388" s="13"/>
      <c r="Y1388" s="13"/>
      <c r="Z1388" s="13"/>
      <c r="AA1388" s="13"/>
      <c r="AB1388" s="13"/>
      <c r="AC1388" s="13"/>
      <c r="AD1388" s="13"/>
      <c r="AE1388" s="13"/>
      <c r="AT1388" s="243" t="s">
        <v>218</v>
      </c>
      <c r="AU1388" s="243" t="s">
        <v>82</v>
      </c>
      <c r="AV1388" s="13" t="s">
        <v>82</v>
      </c>
      <c r="AW1388" s="13" t="s">
        <v>35</v>
      </c>
      <c r="AX1388" s="13" t="s">
        <v>73</v>
      </c>
      <c r="AY1388" s="243" t="s">
        <v>198</v>
      </c>
    </row>
    <row r="1389" s="13" customFormat="1">
      <c r="A1389" s="13"/>
      <c r="B1389" s="232"/>
      <c r="C1389" s="233"/>
      <c r="D1389" s="234" t="s">
        <v>218</v>
      </c>
      <c r="E1389" s="235" t="s">
        <v>19</v>
      </c>
      <c r="F1389" s="236" t="s">
        <v>1798</v>
      </c>
      <c r="G1389" s="233"/>
      <c r="H1389" s="237">
        <v>5.9800000000000004</v>
      </c>
      <c r="I1389" s="238"/>
      <c r="J1389" s="233"/>
      <c r="K1389" s="233"/>
      <c r="L1389" s="239"/>
      <c r="M1389" s="240"/>
      <c r="N1389" s="241"/>
      <c r="O1389" s="241"/>
      <c r="P1389" s="241"/>
      <c r="Q1389" s="241"/>
      <c r="R1389" s="241"/>
      <c r="S1389" s="241"/>
      <c r="T1389" s="242"/>
      <c r="U1389" s="13"/>
      <c r="V1389" s="13"/>
      <c r="W1389" s="13"/>
      <c r="X1389" s="13"/>
      <c r="Y1389" s="13"/>
      <c r="Z1389" s="13"/>
      <c r="AA1389" s="13"/>
      <c r="AB1389" s="13"/>
      <c r="AC1389" s="13"/>
      <c r="AD1389" s="13"/>
      <c r="AE1389" s="13"/>
      <c r="AT1389" s="243" t="s">
        <v>218</v>
      </c>
      <c r="AU1389" s="243" t="s">
        <v>82</v>
      </c>
      <c r="AV1389" s="13" t="s">
        <v>82</v>
      </c>
      <c r="AW1389" s="13" t="s">
        <v>35</v>
      </c>
      <c r="AX1389" s="13" t="s">
        <v>73</v>
      </c>
      <c r="AY1389" s="243" t="s">
        <v>198</v>
      </c>
    </row>
    <row r="1390" s="13" customFormat="1">
      <c r="A1390" s="13"/>
      <c r="B1390" s="232"/>
      <c r="C1390" s="233"/>
      <c r="D1390" s="234" t="s">
        <v>218</v>
      </c>
      <c r="E1390" s="235" t="s">
        <v>19</v>
      </c>
      <c r="F1390" s="236" t="s">
        <v>1799</v>
      </c>
      <c r="G1390" s="233"/>
      <c r="H1390" s="237">
        <v>5.9800000000000004</v>
      </c>
      <c r="I1390" s="238"/>
      <c r="J1390" s="233"/>
      <c r="K1390" s="233"/>
      <c r="L1390" s="239"/>
      <c r="M1390" s="240"/>
      <c r="N1390" s="241"/>
      <c r="O1390" s="241"/>
      <c r="P1390" s="241"/>
      <c r="Q1390" s="241"/>
      <c r="R1390" s="241"/>
      <c r="S1390" s="241"/>
      <c r="T1390" s="242"/>
      <c r="U1390" s="13"/>
      <c r="V1390" s="13"/>
      <c r="W1390" s="13"/>
      <c r="X1390" s="13"/>
      <c r="Y1390" s="13"/>
      <c r="Z1390" s="13"/>
      <c r="AA1390" s="13"/>
      <c r="AB1390" s="13"/>
      <c r="AC1390" s="13"/>
      <c r="AD1390" s="13"/>
      <c r="AE1390" s="13"/>
      <c r="AT1390" s="243" t="s">
        <v>218</v>
      </c>
      <c r="AU1390" s="243" t="s">
        <v>82</v>
      </c>
      <c r="AV1390" s="13" t="s">
        <v>82</v>
      </c>
      <c r="AW1390" s="13" t="s">
        <v>35</v>
      </c>
      <c r="AX1390" s="13" t="s">
        <v>73</v>
      </c>
      <c r="AY1390" s="243" t="s">
        <v>198</v>
      </c>
    </row>
    <row r="1391" s="13" customFormat="1">
      <c r="A1391" s="13"/>
      <c r="B1391" s="232"/>
      <c r="C1391" s="233"/>
      <c r="D1391" s="234" t="s">
        <v>218</v>
      </c>
      <c r="E1391" s="235" t="s">
        <v>19</v>
      </c>
      <c r="F1391" s="236" t="s">
        <v>1800</v>
      </c>
      <c r="G1391" s="233"/>
      <c r="H1391" s="237">
        <v>5.9800000000000004</v>
      </c>
      <c r="I1391" s="238"/>
      <c r="J1391" s="233"/>
      <c r="K1391" s="233"/>
      <c r="L1391" s="239"/>
      <c r="M1391" s="240"/>
      <c r="N1391" s="241"/>
      <c r="O1391" s="241"/>
      <c r="P1391" s="241"/>
      <c r="Q1391" s="241"/>
      <c r="R1391" s="241"/>
      <c r="S1391" s="241"/>
      <c r="T1391" s="242"/>
      <c r="U1391" s="13"/>
      <c r="V1391" s="13"/>
      <c r="W1391" s="13"/>
      <c r="X1391" s="13"/>
      <c r="Y1391" s="13"/>
      <c r="Z1391" s="13"/>
      <c r="AA1391" s="13"/>
      <c r="AB1391" s="13"/>
      <c r="AC1391" s="13"/>
      <c r="AD1391" s="13"/>
      <c r="AE1391" s="13"/>
      <c r="AT1391" s="243" t="s">
        <v>218</v>
      </c>
      <c r="AU1391" s="243" t="s">
        <v>82</v>
      </c>
      <c r="AV1391" s="13" t="s">
        <v>82</v>
      </c>
      <c r="AW1391" s="13" t="s">
        <v>35</v>
      </c>
      <c r="AX1391" s="13" t="s">
        <v>73</v>
      </c>
      <c r="AY1391" s="243" t="s">
        <v>198</v>
      </c>
    </row>
    <row r="1392" s="13" customFormat="1">
      <c r="A1392" s="13"/>
      <c r="B1392" s="232"/>
      <c r="C1392" s="233"/>
      <c r="D1392" s="234" t="s">
        <v>218</v>
      </c>
      <c r="E1392" s="235" t="s">
        <v>19</v>
      </c>
      <c r="F1392" s="236" t="s">
        <v>1801</v>
      </c>
      <c r="G1392" s="233"/>
      <c r="H1392" s="237">
        <v>5.9800000000000004</v>
      </c>
      <c r="I1392" s="238"/>
      <c r="J1392" s="233"/>
      <c r="K1392" s="233"/>
      <c r="L1392" s="239"/>
      <c r="M1392" s="240"/>
      <c r="N1392" s="241"/>
      <c r="O1392" s="241"/>
      <c r="P1392" s="241"/>
      <c r="Q1392" s="241"/>
      <c r="R1392" s="241"/>
      <c r="S1392" s="241"/>
      <c r="T1392" s="242"/>
      <c r="U1392" s="13"/>
      <c r="V1392" s="13"/>
      <c r="W1392" s="13"/>
      <c r="X1392" s="13"/>
      <c r="Y1392" s="13"/>
      <c r="Z1392" s="13"/>
      <c r="AA1392" s="13"/>
      <c r="AB1392" s="13"/>
      <c r="AC1392" s="13"/>
      <c r="AD1392" s="13"/>
      <c r="AE1392" s="13"/>
      <c r="AT1392" s="243" t="s">
        <v>218</v>
      </c>
      <c r="AU1392" s="243" t="s">
        <v>82</v>
      </c>
      <c r="AV1392" s="13" t="s">
        <v>82</v>
      </c>
      <c r="AW1392" s="13" t="s">
        <v>35</v>
      </c>
      <c r="AX1392" s="13" t="s">
        <v>73</v>
      </c>
      <c r="AY1392" s="243" t="s">
        <v>198</v>
      </c>
    </row>
    <row r="1393" s="14" customFormat="1">
      <c r="A1393" s="14"/>
      <c r="B1393" s="244"/>
      <c r="C1393" s="245"/>
      <c r="D1393" s="234" t="s">
        <v>218</v>
      </c>
      <c r="E1393" s="246" t="s">
        <v>19</v>
      </c>
      <c r="F1393" s="247" t="s">
        <v>233</v>
      </c>
      <c r="G1393" s="245"/>
      <c r="H1393" s="248">
        <v>47.840000000000003</v>
      </c>
      <c r="I1393" s="249"/>
      <c r="J1393" s="245"/>
      <c r="K1393" s="245"/>
      <c r="L1393" s="250"/>
      <c r="M1393" s="251"/>
      <c r="N1393" s="252"/>
      <c r="O1393" s="252"/>
      <c r="P1393" s="252"/>
      <c r="Q1393" s="252"/>
      <c r="R1393" s="252"/>
      <c r="S1393" s="252"/>
      <c r="T1393" s="253"/>
      <c r="U1393" s="14"/>
      <c r="V1393" s="14"/>
      <c r="W1393" s="14"/>
      <c r="X1393" s="14"/>
      <c r="Y1393" s="14"/>
      <c r="Z1393" s="14"/>
      <c r="AA1393" s="14"/>
      <c r="AB1393" s="14"/>
      <c r="AC1393" s="14"/>
      <c r="AD1393" s="14"/>
      <c r="AE1393" s="14"/>
      <c r="AT1393" s="254" t="s">
        <v>218</v>
      </c>
      <c r="AU1393" s="254" t="s">
        <v>82</v>
      </c>
      <c r="AV1393" s="14" t="s">
        <v>205</v>
      </c>
      <c r="AW1393" s="14" t="s">
        <v>35</v>
      </c>
      <c r="AX1393" s="14" t="s">
        <v>80</v>
      </c>
      <c r="AY1393" s="254" t="s">
        <v>198</v>
      </c>
    </row>
    <row r="1394" s="2" customFormat="1" ht="24.15" customHeight="1">
      <c r="A1394" s="40"/>
      <c r="B1394" s="41"/>
      <c r="C1394" s="214" t="s">
        <v>1802</v>
      </c>
      <c r="D1394" s="214" t="s">
        <v>200</v>
      </c>
      <c r="E1394" s="215" t="s">
        <v>1803</v>
      </c>
      <c r="F1394" s="216" t="s">
        <v>1804</v>
      </c>
      <c r="G1394" s="217" t="s">
        <v>237</v>
      </c>
      <c r="H1394" s="218">
        <v>215.42400000000001</v>
      </c>
      <c r="I1394" s="219"/>
      <c r="J1394" s="220">
        <f>ROUND(I1394*H1394,2)</f>
        <v>0</v>
      </c>
      <c r="K1394" s="216" t="s">
        <v>204</v>
      </c>
      <c r="L1394" s="46"/>
      <c r="M1394" s="221" t="s">
        <v>19</v>
      </c>
      <c r="N1394" s="222" t="s">
        <v>44</v>
      </c>
      <c r="O1394" s="86"/>
      <c r="P1394" s="223">
        <f>O1394*H1394</f>
        <v>0</v>
      </c>
      <c r="Q1394" s="223">
        <v>3.0000000000000001E-05</v>
      </c>
      <c r="R1394" s="223">
        <f>Q1394*H1394</f>
        <v>0.0064627200000000008</v>
      </c>
      <c r="S1394" s="223">
        <v>0</v>
      </c>
      <c r="T1394" s="224">
        <f>S1394*H1394</f>
        <v>0</v>
      </c>
      <c r="U1394" s="40"/>
      <c r="V1394" s="40"/>
      <c r="W1394" s="40"/>
      <c r="X1394" s="40"/>
      <c r="Y1394" s="40"/>
      <c r="Z1394" s="40"/>
      <c r="AA1394" s="40"/>
      <c r="AB1394" s="40"/>
      <c r="AC1394" s="40"/>
      <c r="AD1394" s="40"/>
      <c r="AE1394" s="40"/>
      <c r="AR1394" s="225" t="s">
        <v>302</v>
      </c>
      <c r="AT1394" s="225" t="s">
        <v>200</v>
      </c>
      <c r="AU1394" s="225" t="s">
        <v>82</v>
      </c>
      <c r="AY1394" s="19" t="s">
        <v>198</v>
      </c>
      <c r="BE1394" s="226">
        <f>IF(N1394="základní",J1394,0)</f>
        <v>0</v>
      </c>
      <c r="BF1394" s="226">
        <f>IF(N1394="snížená",J1394,0)</f>
        <v>0</v>
      </c>
      <c r="BG1394" s="226">
        <f>IF(N1394="zákl. přenesená",J1394,0)</f>
        <v>0</v>
      </c>
      <c r="BH1394" s="226">
        <f>IF(N1394="sníž. přenesená",J1394,0)</f>
        <v>0</v>
      </c>
      <c r="BI1394" s="226">
        <f>IF(N1394="nulová",J1394,0)</f>
        <v>0</v>
      </c>
      <c r="BJ1394" s="19" t="s">
        <v>80</v>
      </c>
      <c r="BK1394" s="226">
        <f>ROUND(I1394*H1394,2)</f>
        <v>0</v>
      </c>
      <c r="BL1394" s="19" t="s">
        <v>302</v>
      </c>
      <c r="BM1394" s="225" t="s">
        <v>1805</v>
      </c>
    </row>
    <row r="1395" s="2" customFormat="1">
      <c r="A1395" s="40"/>
      <c r="B1395" s="41"/>
      <c r="C1395" s="42"/>
      <c r="D1395" s="227" t="s">
        <v>207</v>
      </c>
      <c r="E1395" s="42"/>
      <c r="F1395" s="228" t="s">
        <v>1806</v>
      </c>
      <c r="G1395" s="42"/>
      <c r="H1395" s="42"/>
      <c r="I1395" s="229"/>
      <c r="J1395" s="42"/>
      <c r="K1395" s="42"/>
      <c r="L1395" s="46"/>
      <c r="M1395" s="230"/>
      <c r="N1395" s="231"/>
      <c r="O1395" s="86"/>
      <c r="P1395" s="86"/>
      <c r="Q1395" s="86"/>
      <c r="R1395" s="86"/>
      <c r="S1395" s="86"/>
      <c r="T1395" s="87"/>
      <c r="U1395" s="40"/>
      <c r="V1395" s="40"/>
      <c r="W1395" s="40"/>
      <c r="X1395" s="40"/>
      <c r="Y1395" s="40"/>
      <c r="Z1395" s="40"/>
      <c r="AA1395" s="40"/>
      <c r="AB1395" s="40"/>
      <c r="AC1395" s="40"/>
      <c r="AD1395" s="40"/>
      <c r="AE1395" s="40"/>
      <c r="AT1395" s="19" t="s">
        <v>207</v>
      </c>
      <c r="AU1395" s="19" t="s">
        <v>82</v>
      </c>
    </row>
    <row r="1396" s="13" customFormat="1">
      <c r="A1396" s="13"/>
      <c r="B1396" s="232"/>
      <c r="C1396" s="233"/>
      <c r="D1396" s="234" t="s">
        <v>218</v>
      </c>
      <c r="E1396" s="235" t="s">
        <v>19</v>
      </c>
      <c r="F1396" s="236" t="s">
        <v>1807</v>
      </c>
      <c r="G1396" s="233"/>
      <c r="H1396" s="237">
        <v>215.42400000000001</v>
      </c>
      <c r="I1396" s="238"/>
      <c r="J1396" s="233"/>
      <c r="K1396" s="233"/>
      <c r="L1396" s="239"/>
      <c r="M1396" s="240"/>
      <c r="N1396" s="241"/>
      <c r="O1396" s="241"/>
      <c r="P1396" s="241"/>
      <c r="Q1396" s="241"/>
      <c r="R1396" s="241"/>
      <c r="S1396" s="241"/>
      <c r="T1396" s="242"/>
      <c r="U1396" s="13"/>
      <c r="V1396" s="13"/>
      <c r="W1396" s="13"/>
      <c r="X1396" s="13"/>
      <c r="Y1396" s="13"/>
      <c r="Z1396" s="13"/>
      <c r="AA1396" s="13"/>
      <c r="AB1396" s="13"/>
      <c r="AC1396" s="13"/>
      <c r="AD1396" s="13"/>
      <c r="AE1396" s="13"/>
      <c r="AT1396" s="243" t="s">
        <v>218</v>
      </c>
      <c r="AU1396" s="243" t="s">
        <v>82</v>
      </c>
      <c r="AV1396" s="13" t="s">
        <v>82</v>
      </c>
      <c r="AW1396" s="13" t="s">
        <v>35</v>
      </c>
      <c r="AX1396" s="13" t="s">
        <v>80</v>
      </c>
      <c r="AY1396" s="243" t="s">
        <v>198</v>
      </c>
    </row>
    <row r="1397" s="2" customFormat="1" ht="49.05" customHeight="1">
      <c r="A1397" s="40"/>
      <c r="B1397" s="41"/>
      <c r="C1397" s="214" t="s">
        <v>1808</v>
      </c>
      <c r="D1397" s="214" t="s">
        <v>200</v>
      </c>
      <c r="E1397" s="215" t="s">
        <v>1809</v>
      </c>
      <c r="F1397" s="216" t="s">
        <v>1810</v>
      </c>
      <c r="G1397" s="217" t="s">
        <v>246</v>
      </c>
      <c r="H1397" s="218">
        <v>0.65500000000000003</v>
      </c>
      <c r="I1397" s="219"/>
      <c r="J1397" s="220">
        <f>ROUND(I1397*H1397,2)</f>
        <v>0</v>
      </c>
      <c r="K1397" s="216" t="s">
        <v>204</v>
      </c>
      <c r="L1397" s="46"/>
      <c r="M1397" s="221" t="s">
        <v>19</v>
      </c>
      <c r="N1397" s="222" t="s">
        <v>44</v>
      </c>
      <c r="O1397" s="86"/>
      <c r="P1397" s="223">
        <f>O1397*H1397</f>
        <v>0</v>
      </c>
      <c r="Q1397" s="223">
        <v>0</v>
      </c>
      <c r="R1397" s="223">
        <f>Q1397*H1397</f>
        <v>0</v>
      </c>
      <c r="S1397" s="223">
        <v>0</v>
      </c>
      <c r="T1397" s="224">
        <f>S1397*H1397</f>
        <v>0</v>
      </c>
      <c r="U1397" s="40"/>
      <c r="V1397" s="40"/>
      <c r="W1397" s="40"/>
      <c r="X1397" s="40"/>
      <c r="Y1397" s="40"/>
      <c r="Z1397" s="40"/>
      <c r="AA1397" s="40"/>
      <c r="AB1397" s="40"/>
      <c r="AC1397" s="40"/>
      <c r="AD1397" s="40"/>
      <c r="AE1397" s="40"/>
      <c r="AR1397" s="225" t="s">
        <v>302</v>
      </c>
      <c r="AT1397" s="225" t="s">
        <v>200</v>
      </c>
      <c r="AU1397" s="225" t="s">
        <v>82</v>
      </c>
      <c r="AY1397" s="19" t="s">
        <v>198</v>
      </c>
      <c r="BE1397" s="226">
        <f>IF(N1397="základní",J1397,0)</f>
        <v>0</v>
      </c>
      <c r="BF1397" s="226">
        <f>IF(N1397="snížená",J1397,0)</f>
        <v>0</v>
      </c>
      <c r="BG1397" s="226">
        <f>IF(N1397="zákl. přenesená",J1397,0)</f>
        <v>0</v>
      </c>
      <c r="BH1397" s="226">
        <f>IF(N1397="sníž. přenesená",J1397,0)</f>
        <v>0</v>
      </c>
      <c r="BI1397" s="226">
        <f>IF(N1397="nulová",J1397,0)</f>
        <v>0</v>
      </c>
      <c r="BJ1397" s="19" t="s">
        <v>80</v>
      </c>
      <c r="BK1397" s="226">
        <f>ROUND(I1397*H1397,2)</f>
        <v>0</v>
      </c>
      <c r="BL1397" s="19" t="s">
        <v>302</v>
      </c>
      <c r="BM1397" s="225" t="s">
        <v>1811</v>
      </c>
    </row>
    <row r="1398" s="2" customFormat="1">
      <c r="A1398" s="40"/>
      <c r="B1398" s="41"/>
      <c r="C1398" s="42"/>
      <c r="D1398" s="227" t="s">
        <v>207</v>
      </c>
      <c r="E1398" s="42"/>
      <c r="F1398" s="228" t="s">
        <v>1812</v>
      </c>
      <c r="G1398" s="42"/>
      <c r="H1398" s="42"/>
      <c r="I1398" s="229"/>
      <c r="J1398" s="42"/>
      <c r="K1398" s="42"/>
      <c r="L1398" s="46"/>
      <c r="M1398" s="230"/>
      <c r="N1398" s="231"/>
      <c r="O1398" s="86"/>
      <c r="P1398" s="86"/>
      <c r="Q1398" s="86"/>
      <c r="R1398" s="86"/>
      <c r="S1398" s="86"/>
      <c r="T1398" s="87"/>
      <c r="U1398" s="40"/>
      <c r="V1398" s="40"/>
      <c r="W1398" s="40"/>
      <c r="X1398" s="40"/>
      <c r="Y1398" s="40"/>
      <c r="Z1398" s="40"/>
      <c r="AA1398" s="40"/>
      <c r="AB1398" s="40"/>
      <c r="AC1398" s="40"/>
      <c r="AD1398" s="40"/>
      <c r="AE1398" s="40"/>
      <c r="AT1398" s="19" t="s">
        <v>207</v>
      </c>
      <c r="AU1398" s="19" t="s">
        <v>82</v>
      </c>
    </row>
    <row r="1399" s="12" customFormat="1" ht="22.8" customHeight="1">
      <c r="A1399" s="12"/>
      <c r="B1399" s="198"/>
      <c r="C1399" s="199"/>
      <c r="D1399" s="200" t="s">
        <v>72</v>
      </c>
      <c r="E1399" s="212" t="s">
        <v>1813</v>
      </c>
      <c r="F1399" s="212" t="s">
        <v>1814</v>
      </c>
      <c r="G1399" s="199"/>
      <c r="H1399" s="199"/>
      <c r="I1399" s="202"/>
      <c r="J1399" s="213">
        <f>BK1399</f>
        <v>0</v>
      </c>
      <c r="K1399" s="199"/>
      <c r="L1399" s="204"/>
      <c r="M1399" s="205"/>
      <c r="N1399" s="206"/>
      <c r="O1399" s="206"/>
      <c r="P1399" s="207">
        <f>SUM(P1400:P1412)</f>
        <v>0</v>
      </c>
      <c r="Q1399" s="206"/>
      <c r="R1399" s="207">
        <f>SUM(R1400:R1412)</f>
        <v>0.53935200000000005</v>
      </c>
      <c r="S1399" s="206"/>
      <c r="T1399" s="208">
        <f>SUM(T1400:T1412)</f>
        <v>0</v>
      </c>
      <c r="U1399" s="12"/>
      <c r="V1399" s="12"/>
      <c r="W1399" s="12"/>
      <c r="X1399" s="12"/>
      <c r="Y1399" s="12"/>
      <c r="Z1399" s="12"/>
      <c r="AA1399" s="12"/>
      <c r="AB1399" s="12"/>
      <c r="AC1399" s="12"/>
      <c r="AD1399" s="12"/>
      <c r="AE1399" s="12"/>
      <c r="AR1399" s="209" t="s">
        <v>82</v>
      </c>
      <c r="AT1399" s="210" t="s">
        <v>72</v>
      </c>
      <c r="AU1399" s="210" t="s">
        <v>80</v>
      </c>
      <c r="AY1399" s="209" t="s">
        <v>198</v>
      </c>
      <c r="BK1399" s="211">
        <f>SUM(BK1400:BK1412)</f>
        <v>0</v>
      </c>
    </row>
    <row r="1400" s="2" customFormat="1" ht="37.8" customHeight="1">
      <c r="A1400" s="40"/>
      <c r="B1400" s="41"/>
      <c r="C1400" s="214" t="s">
        <v>1815</v>
      </c>
      <c r="D1400" s="214" t="s">
        <v>200</v>
      </c>
      <c r="E1400" s="215" t="s">
        <v>1816</v>
      </c>
      <c r="F1400" s="216" t="s">
        <v>1817</v>
      </c>
      <c r="G1400" s="217" t="s">
        <v>203</v>
      </c>
      <c r="H1400" s="218">
        <v>540</v>
      </c>
      <c r="I1400" s="219"/>
      <c r="J1400" s="220">
        <f>ROUND(I1400*H1400,2)</f>
        <v>0</v>
      </c>
      <c r="K1400" s="216" t="s">
        <v>204</v>
      </c>
      <c r="L1400" s="46"/>
      <c r="M1400" s="221" t="s">
        <v>19</v>
      </c>
      <c r="N1400" s="222" t="s">
        <v>44</v>
      </c>
      <c r="O1400" s="86"/>
      <c r="P1400" s="223">
        <f>O1400*H1400</f>
        <v>0</v>
      </c>
      <c r="Q1400" s="223">
        <v>8.0000000000000007E-05</v>
      </c>
      <c r="R1400" s="223">
        <f>Q1400*H1400</f>
        <v>0.043200000000000002</v>
      </c>
      <c r="S1400" s="223">
        <v>0</v>
      </c>
      <c r="T1400" s="224">
        <f>S1400*H1400</f>
        <v>0</v>
      </c>
      <c r="U1400" s="40"/>
      <c r="V1400" s="40"/>
      <c r="W1400" s="40"/>
      <c r="X1400" s="40"/>
      <c r="Y1400" s="40"/>
      <c r="Z1400" s="40"/>
      <c r="AA1400" s="40"/>
      <c r="AB1400" s="40"/>
      <c r="AC1400" s="40"/>
      <c r="AD1400" s="40"/>
      <c r="AE1400" s="40"/>
      <c r="AR1400" s="225" t="s">
        <v>302</v>
      </c>
      <c r="AT1400" s="225" t="s">
        <v>200</v>
      </c>
      <c r="AU1400" s="225" t="s">
        <v>82</v>
      </c>
      <c r="AY1400" s="19" t="s">
        <v>198</v>
      </c>
      <c r="BE1400" s="226">
        <f>IF(N1400="základní",J1400,0)</f>
        <v>0</v>
      </c>
      <c r="BF1400" s="226">
        <f>IF(N1400="snížená",J1400,0)</f>
        <v>0</v>
      </c>
      <c r="BG1400" s="226">
        <f>IF(N1400="zákl. přenesená",J1400,0)</f>
        <v>0</v>
      </c>
      <c r="BH1400" s="226">
        <f>IF(N1400="sníž. přenesená",J1400,0)</f>
        <v>0</v>
      </c>
      <c r="BI1400" s="226">
        <f>IF(N1400="nulová",J1400,0)</f>
        <v>0</v>
      </c>
      <c r="BJ1400" s="19" t="s">
        <v>80</v>
      </c>
      <c r="BK1400" s="226">
        <f>ROUND(I1400*H1400,2)</f>
        <v>0</v>
      </c>
      <c r="BL1400" s="19" t="s">
        <v>302</v>
      </c>
      <c r="BM1400" s="225" t="s">
        <v>1818</v>
      </c>
    </row>
    <row r="1401" s="2" customFormat="1">
      <c r="A1401" s="40"/>
      <c r="B1401" s="41"/>
      <c r="C1401" s="42"/>
      <c r="D1401" s="227" t="s">
        <v>207</v>
      </c>
      <c r="E1401" s="42"/>
      <c r="F1401" s="228" t="s">
        <v>1819</v>
      </c>
      <c r="G1401" s="42"/>
      <c r="H1401" s="42"/>
      <c r="I1401" s="229"/>
      <c r="J1401" s="42"/>
      <c r="K1401" s="42"/>
      <c r="L1401" s="46"/>
      <c r="M1401" s="230"/>
      <c r="N1401" s="231"/>
      <c r="O1401" s="86"/>
      <c r="P1401" s="86"/>
      <c r="Q1401" s="86"/>
      <c r="R1401" s="86"/>
      <c r="S1401" s="86"/>
      <c r="T1401" s="87"/>
      <c r="U1401" s="40"/>
      <c r="V1401" s="40"/>
      <c r="W1401" s="40"/>
      <c r="X1401" s="40"/>
      <c r="Y1401" s="40"/>
      <c r="Z1401" s="40"/>
      <c r="AA1401" s="40"/>
      <c r="AB1401" s="40"/>
      <c r="AC1401" s="40"/>
      <c r="AD1401" s="40"/>
      <c r="AE1401" s="40"/>
      <c r="AT1401" s="19" t="s">
        <v>207</v>
      </c>
      <c r="AU1401" s="19" t="s">
        <v>82</v>
      </c>
    </row>
    <row r="1402" s="2" customFormat="1" ht="24.15" customHeight="1">
      <c r="A1402" s="40"/>
      <c r="B1402" s="41"/>
      <c r="C1402" s="214" t="s">
        <v>1820</v>
      </c>
      <c r="D1402" s="214" t="s">
        <v>200</v>
      </c>
      <c r="E1402" s="215" t="s">
        <v>1821</v>
      </c>
      <c r="F1402" s="216" t="s">
        <v>1822</v>
      </c>
      <c r="G1402" s="217" t="s">
        <v>203</v>
      </c>
      <c r="H1402" s="218">
        <v>540</v>
      </c>
      <c r="I1402" s="219"/>
      <c r="J1402" s="220">
        <f>ROUND(I1402*H1402,2)</f>
        <v>0</v>
      </c>
      <c r="K1402" s="216" t="s">
        <v>204</v>
      </c>
      <c r="L1402" s="46"/>
      <c r="M1402" s="221" t="s">
        <v>19</v>
      </c>
      <c r="N1402" s="222" t="s">
        <v>44</v>
      </c>
      <c r="O1402" s="86"/>
      <c r="P1402" s="223">
        <f>O1402*H1402</f>
        <v>0</v>
      </c>
      <c r="Q1402" s="223">
        <v>0</v>
      </c>
      <c r="R1402" s="223">
        <f>Q1402*H1402</f>
        <v>0</v>
      </c>
      <c r="S1402" s="223">
        <v>0</v>
      </c>
      <c r="T1402" s="224">
        <f>S1402*H1402</f>
        <v>0</v>
      </c>
      <c r="U1402" s="40"/>
      <c r="V1402" s="40"/>
      <c r="W1402" s="40"/>
      <c r="X1402" s="40"/>
      <c r="Y1402" s="40"/>
      <c r="Z1402" s="40"/>
      <c r="AA1402" s="40"/>
      <c r="AB1402" s="40"/>
      <c r="AC1402" s="40"/>
      <c r="AD1402" s="40"/>
      <c r="AE1402" s="40"/>
      <c r="AR1402" s="225" t="s">
        <v>302</v>
      </c>
      <c r="AT1402" s="225" t="s">
        <v>200</v>
      </c>
      <c r="AU1402" s="225" t="s">
        <v>82</v>
      </c>
      <c r="AY1402" s="19" t="s">
        <v>198</v>
      </c>
      <c r="BE1402" s="226">
        <f>IF(N1402="základní",J1402,0)</f>
        <v>0</v>
      </c>
      <c r="BF1402" s="226">
        <f>IF(N1402="snížená",J1402,0)</f>
        <v>0</v>
      </c>
      <c r="BG1402" s="226">
        <f>IF(N1402="zákl. přenesená",J1402,0)</f>
        <v>0</v>
      </c>
      <c r="BH1402" s="226">
        <f>IF(N1402="sníž. přenesená",J1402,0)</f>
        <v>0</v>
      </c>
      <c r="BI1402" s="226">
        <f>IF(N1402="nulová",J1402,0)</f>
        <v>0</v>
      </c>
      <c r="BJ1402" s="19" t="s">
        <v>80</v>
      </c>
      <c r="BK1402" s="226">
        <f>ROUND(I1402*H1402,2)</f>
        <v>0</v>
      </c>
      <c r="BL1402" s="19" t="s">
        <v>302</v>
      </c>
      <c r="BM1402" s="225" t="s">
        <v>1823</v>
      </c>
    </row>
    <row r="1403" s="2" customFormat="1">
      <c r="A1403" s="40"/>
      <c r="B1403" s="41"/>
      <c r="C1403" s="42"/>
      <c r="D1403" s="227" t="s">
        <v>207</v>
      </c>
      <c r="E1403" s="42"/>
      <c r="F1403" s="228" t="s">
        <v>1824</v>
      </c>
      <c r="G1403" s="42"/>
      <c r="H1403" s="42"/>
      <c r="I1403" s="229"/>
      <c r="J1403" s="42"/>
      <c r="K1403" s="42"/>
      <c r="L1403" s="46"/>
      <c r="M1403" s="230"/>
      <c r="N1403" s="231"/>
      <c r="O1403" s="86"/>
      <c r="P1403" s="86"/>
      <c r="Q1403" s="86"/>
      <c r="R1403" s="86"/>
      <c r="S1403" s="86"/>
      <c r="T1403" s="87"/>
      <c r="U1403" s="40"/>
      <c r="V1403" s="40"/>
      <c r="W1403" s="40"/>
      <c r="X1403" s="40"/>
      <c r="Y1403" s="40"/>
      <c r="Z1403" s="40"/>
      <c r="AA1403" s="40"/>
      <c r="AB1403" s="40"/>
      <c r="AC1403" s="40"/>
      <c r="AD1403" s="40"/>
      <c r="AE1403" s="40"/>
      <c r="AT1403" s="19" t="s">
        <v>207</v>
      </c>
      <c r="AU1403" s="19" t="s">
        <v>82</v>
      </c>
    </row>
    <row r="1404" s="2" customFormat="1" ht="24.15" customHeight="1">
      <c r="A1404" s="40"/>
      <c r="B1404" s="41"/>
      <c r="C1404" s="214" t="s">
        <v>1825</v>
      </c>
      <c r="D1404" s="214" t="s">
        <v>200</v>
      </c>
      <c r="E1404" s="215" t="s">
        <v>1826</v>
      </c>
      <c r="F1404" s="216" t="s">
        <v>1827</v>
      </c>
      <c r="G1404" s="217" t="s">
        <v>203</v>
      </c>
      <c r="H1404" s="218">
        <v>1080</v>
      </c>
      <c r="I1404" s="219"/>
      <c r="J1404" s="220">
        <f>ROUND(I1404*H1404,2)</f>
        <v>0</v>
      </c>
      <c r="K1404" s="216" t="s">
        <v>204</v>
      </c>
      <c r="L1404" s="46"/>
      <c r="M1404" s="221" t="s">
        <v>19</v>
      </c>
      <c r="N1404" s="222" t="s">
        <v>44</v>
      </c>
      <c r="O1404" s="86"/>
      <c r="P1404" s="223">
        <f>O1404*H1404</f>
        <v>0</v>
      </c>
      <c r="Q1404" s="223">
        <v>0.00014352000000000001</v>
      </c>
      <c r="R1404" s="223">
        <f>Q1404*H1404</f>
        <v>0.15500160000000002</v>
      </c>
      <c r="S1404" s="223">
        <v>0</v>
      </c>
      <c r="T1404" s="224">
        <f>S1404*H1404</f>
        <v>0</v>
      </c>
      <c r="U1404" s="40"/>
      <c r="V1404" s="40"/>
      <c r="W1404" s="40"/>
      <c r="X1404" s="40"/>
      <c r="Y1404" s="40"/>
      <c r="Z1404" s="40"/>
      <c r="AA1404" s="40"/>
      <c r="AB1404" s="40"/>
      <c r="AC1404" s="40"/>
      <c r="AD1404" s="40"/>
      <c r="AE1404" s="40"/>
      <c r="AR1404" s="225" t="s">
        <v>302</v>
      </c>
      <c r="AT1404" s="225" t="s">
        <v>200</v>
      </c>
      <c r="AU1404" s="225" t="s">
        <v>82</v>
      </c>
      <c r="AY1404" s="19" t="s">
        <v>198</v>
      </c>
      <c r="BE1404" s="226">
        <f>IF(N1404="základní",J1404,0)</f>
        <v>0</v>
      </c>
      <c r="BF1404" s="226">
        <f>IF(N1404="snížená",J1404,0)</f>
        <v>0</v>
      </c>
      <c r="BG1404" s="226">
        <f>IF(N1404="zákl. přenesená",J1404,0)</f>
        <v>0</v>
      </c>
      <c r="BH1404" s="226">
        <f>IF(N1404="sníž. přenesená",J1404,0)</f>
        <v>0</v>
      </c>
      <c r="BI1404" s="226">
        <f>IF(N1404="nulová",J1404,0)</f>
        <v>0</v>
      </c>
      <c r="BJ1404" s="19" t="s">
        <v>80</v>
      </c>
      <c r="BK1404" s="226">
        <f>ROUND(I1404*H1404,2)</f>
        <v>0</v>
      </c>
      <c r="BL1404" s="19" t="s">
        <v>302</v>
      </c>
      <c r="BM1404" s="225" t="s">
        <v>1828</v>
      </c>
    </row>
    <row r="1405" s="2" customFormat="1">
      <c r="A1405" s="40"/>
      <c r="B1405" s="41"/>
      <c r="C1405" s="42"/>
      <c r="D1405" s="227" t="s">
        <v>207</v>
      </c>
      <c r="E1405" s="42"/>
      <c r="F1405" s="228" t="s">
        <v>1829</v>
      </c>
      <c r="G1405" s="42"/>
      <c r="H1405" s="42"/>
      <c r="I1405" s="229"/>
      <c r="J1405" s="42"/>
      <c r="K1405" s="42"/>
      <c r="L1405" s="46"/>
      <c r="M1405" s="230"/>
      <c r="N1405" s="231"/>
      <c r="O1405" s="86"/>
      <c r="P1405" s="86"/>
      <c r="Q1405" s="86"/>
      <c r="R1405" s="86"/>
      <c r="S1405" s="86"/>
      <c r="T1405" s="87"/>
      <c r="U1405" s="40"/>
      <c r="V1405" s="40"/>
      <c r="W1405" s="40"/>
      <c r="X1405" s="40"/>
      <c r="Y1405" s="40"/>
      <c r="Z1405" s="40"/>
      <c r="AA1405" s="40"/>
      <c r="AB1405" s="40"/>
      <c r="AC1405" s="40"/>
      <c r="AD1405" s="40"/>
      <c r="AE1405" s="40"/>
      <c r="AT1405" s="19" t="s">
        <v>207</v>
      </c>
      <c r="AU1405" s="19" t="s">
        <v>82</v>
      </c>
    </row>
    <row r="1406" s="13" customFormat="1">
      <c r="A1406" s="13"/>
      <c r="B1406" s="232"/>
      <c r="C1406" s="233"/>
      <c r="D1406" s="234" t="s">
        <v>218</v>
      </c>
      <c r="E1406" s="235" t="s">
        <v>19</v>
      </c>
      <c r="F1406" s="236" t="s">
        <v>1830</v>
      </c>
      <c r="G1406" s="233"/>
      <c r="H1406" s="237">
        <v>1080</v>
      </c>
      <c r="I1406" s="238"/>
      <c r="J1406" s="233"/>
      <c r="K1406" s="233"/>
      <c r="L1406" s="239"/>
      <c r="M1406" s="240"/>
      <c r="N1406" s="241"/>
      <c r="O1406" s="241"/>
      <c r="P1406" s="241"/>
      <c r="Q1406" s="241"/>
      <c r="R1406" s="241"/>
      <c r="S1406" s="241"/>
      <c r="T1406" s="242"/>
      <c r="U1406" s="13"/>
      <c r="V1406" s="13"/>
      <c r="W1406" s="13"/>
      <c r="X1406" s="13"/>
      <c r="Y1406" s="13"/>
      <c r="Z1406" s="13"/>
      <c r="AA1406" s="13"/>
      <c r="AB1406" s="13"/>
      <c r="AC1406" s="13"/>
      <c r="AD1406" s="13"/>
      <c r="AE1406" s="13"/>
      <c r="AT1406" s="243" t="s">
        <v>218</v>
      </c>
      <c r="AU1406" s="243" t="s">
        <v>82</v>
      </c>
      <c r="AV1406" s="13" t="s">
        <v>82</v>
      </c>
      <c r="AW1406" s="13" t="s">
        <v>35</v>
      </c>
      <c r="AX1406" s="13" t="s">
        <v>80</v>
      </c>
      <c r="AY1406" s="243" t="s">
        <v>198</v>
      </c>
    </row>
    <row r="1407" s="2" customFormat="1" ht="24.15" customHeight="1">
      <c r="A1407" s="40"/>
      <c r="B1407" s="41"/>
      <c r="C1407" s="214" t="s">
        <v>1831</v>
      </c>
      <c r="D1407" s="214" t="s">
        <v>200</v>
      </c>
      <c r="E1407" s="215" t="s">
        <v>1832</v>
      </c>
      <c r="F1407" s="216" t="s">
        <v>1833</v>
      </c>
      <c r="G1407" s="217" t="s">
        <v>203</v>
      </c>
      <c r="H1407" s="218">
        <v>1080</v>
      </c>
      <c r="I1407" s="219"/>
      <c r="J1407" s="220">
        <f>ROUND(I1407*H1407,2)</f>
        <v>0</v>
      </c>
      <c r="K1407" s="216" t="s">
        <v>204</v>
      </c>
      <c r="L1407" s="46"/>
      <c r="M1407" s="221" t="s">
        <v>19</v>
      </c>
      <c r="N1407" s="222" t="s">
        <v>44</v>
      </c>
      <c r="O1407" s="86"/>
      <c r="P1407" s="223">
        <f>O1407*H1407</f>
        <v>0</v>
      </c>
      <c r="Q1407" s="223">
        <v>0.00023000000000000001</v>
      </c>
      <c r="R1407" s="223">
        <f>Q1407*H1407</f>
        <v>0.24840000000000001</v>
      </c>
      <c r="S1407" s="223">
        <v>0</v>
      </c>
      <c r="T1407" s="224">
        <f>S1407*H1407</f>
        <v>0</v>
      </c>
      <c r="U1407" s="40"/>
      <c r="V1407" s="40"/>
      <c r="W1407" s="40"/>
      <c r="X1407" s="40"/>
      <c r="Y1407" s="40"/>
      <c r="Z1407" s="40"/>
      <c r="AA1407" s="40"/>
      <c r="AB1407" s="40"/>
      <c r="AC1407" s="40"/>
      <c r="AD1407" s="40"/>
      <c r="AE1407" s="40"/>
      <c r="AR1407" s="225" t="s">
        <v>302</v>
      </c>
      <c r="AT1407" s="225" t="s">
        <v>200</v>
      </c>
      <c r="AU1407" s="225" t="s">
        <v>82</v>
      </c>
      <c r="AY1407" s="19" t="s">
        <v>198</v>
      </c>
      <c r="BE1407" s="226">
        <f>IF(N1407="základní",J1407,0)</f>
        <v>0</v>
      </c>
      <c r="BF1407" s="226">
        <f>IF(N1407="snížená",J1407,0)</f>
        <v>0</v>
      </c>
      <c r="BG1407" s="226">
        <f>IF(N1407="zákl. přenesená",J1407,0)</f>
        <v>0</v>
      </c>
      <c r="BH1407" s="226">
        <f>IF(N1407="sníž. přenesená",J1407,0)</f>
        <v>0</v>
      </c>
      <c r="BI1407" s="226">
        <f>IF(N1407="nulová",J1407,0)</f>
        <v>0</v>
      </c>
      <c r="BJ1407" s="19" t="s">
        <v>80</v>
      </c>
      <c r="BK1407" s="226">
        <f>ROUND(I1407*H1407,2)</f>
        <v>0</v>
      </c>
      <c r="BL1407" s="19" t="s">
        <v>302</v>
      </c>
      <c r="BM1407" s="225" t="s">
        <v>1834</v>
      </c>
    </row>
    <row r="1408" s="2" customFormat="1">
      <c r="A1408" s="40"/>
      <c r="B1408" s="41"/>
      <c r="C1408" s="42"/>
      <c r="D1408" s="227" t="s">
        <v>207</v>
      </c>
      <c r="E1408" s="42"/>
      <c r="F1408" s="228" t="s">
        <v>1835</v>
      </c>
      <c r="G1408" s="42"/>
      <c r="H1408" s="42"/>
      <c r="I1408" s="229"/>
      <c r="J1408" s="42"/>
      <c r="K1408" s="42"/>
      <c r="L1408" s="46"/>
      <c r="M1408" s="230"/>
      <c r="N1408" s="231"/>
      <c r="O1408" s="86"/>
      <c r="P1408" s="86"/>
      <c r="Q1408" s="86"/>
      <c r="R1408" s="86"/>
      <c r="S1408" s="86"/>
      <c r="T1408" s="87"/>
      <c r="U1408" s="40"/>
      <c r="V1408" s="40"/>
      <c r="W1408" s="40"/>
      <c r="X1408" s="40"/>
      <c r="Y1408" s="40"/>
      <c r="Z1408" s="40"/>
      <c r="AA1408" s="40"/>
      <c r="AB1408" s="40"/>
      <c r="AC1408" s="40"/>
      <c r="AD1408" s="40"/>
      <c r="AE1408" s="40"/>
      <c r="AT1408" s="19" t="s">
        <v>207</v>
      </c>
      <c r="AU1408" s="19" t="s">
        <v>82</v>
      </c>
    </row>
    <row r="1409" s="13" customFormat="1">
      <c r="A1409" s="13"/>
      <c r="B1409" s="232"/>
      <c r="C1409" s="233"/>
      <c r="D1409" s="234" t="s">
        <v>218</v>
      </c>
      <c r="E1409" s="235" t="s">
        <v>19</v>
      </c>
      <c r="F1409" s="236" t="s">
        <v>1830</v>
      </c>
      <c r="G1409" s="233"/>
      <c r="H1409" s="237">
        <v>1080</v>
      </c>
      <c r="I1409" s="238"/>
      <c r="J1409" s="233"/>
      <c r="K1409" s="233"/>
      <c r="L1409" s="239"/>
      <c r="M1409" s="240"/>
      <c r="N1409" s="241"/>
      <c r="O1409" s="241"/>
      <c r="P1409" s="241"/>
      <c r="Q1409" s="241"/>
      <c r="R1409" s="241"/>
      <c r="S1409" s="241"/>
      <c r="T1409" s="242"/>
      <c r="U1409" s="13"/>
      <c r="V1409" s="13"/>
      <c r="W1409" s="13"/>
      <c r="X1409" s="13"/>
      <c r="Y1409" s="13"/>
      <c r="Z1409" s="13"/>
      <c r="AA1409" s="13"/>
      <c r="AB1409" s="13"/>
      <c r="AC1409" s="13"/>
      <c r="AD1409" s="13"/>
      <c r="AE1409" s="13"/>
      <c r="AT1409" s="243" t="s">
        <v>218</v>
      </c>
      <c r="AU1409" s="243" t="s">
        <v>82</v>
      </c>
      <c r="AV1409" s="13" t="s">
        <v>82</v>
      </c>
      <c r="AW1409" s="13" t="s">
        <v>35</v>
      </c>
      <c r="AX1409" s="13" t="s">
        <v>80</v>
      </c>
      <c r="AY1409" s="243" t="s">
        <v>198</v>
      </c>
    </row>
    <row r="1410" s="2" customFormat="1" ht="24.15" customHeight="1">
      <c r="A1410" s="40"/>
      <c r="B1410" s="41"/>
      <c r="C1410" s="214" t="s">
        <v>1836</v>
      </c>
      <c r="D1410" s="214" t="s">
        <v>200</v>
      </c>
      <c r="E1410" s="215" t="s">
        <v>1837</v>
      </c>
      <c r="F1410" s="216" t="s">
        <v>1838</v>
      </c>
      <c r="G1410" s="217" t="s">
        <v>203</v>
      </c>
      <c r="H1410" s="218">
        <v>1080</v>
      </c>
      <c r="I1410" s="219"/>
      <c r="J1410" s="220">
        <f>ROUND(I1410*H1410,2)</f>
        <v>0</v>
      </c>
      <c r="K1410" s="216" t="s">
        <v>204</v>
      </c>
      <c r="L1410" s="46"/>
      <c r="M1410" s="221" t="s">
        <v>19</v>
      </c>
      <c r="N1410" s="222" t="s">
        <v>44</v>
      </c>
      <c r="O1410" s="86"/>
      <c r="P1410" s="223">
        <f>O1410*H1410</f>
        <v>0</v>
      </c>
      <c r="Q1410" s="223">
        <v>8.5879999999999998E-05</v>
      </c>
      <c r="R1410" s="223">
        <f>Q1410*H1410</f>
        <v>0.092750399999999997</v>
      </c>
      <c r="S1410" s="223">
        <v>0</v>
      </c>
      <c r="T1410" s="224">
        <f>S1410*H1410</f>
        <v>0</v>
      </c>
      <c r="U1410" s="40"/>
      <c r="V1410" s="40"/>
      <c r="W1410" s="40"/>
      <c r="X1410" s="40"/>
      <c r="Y1410" s="40"/>
      <c r="Z1410" s="40"/>
      <c r="AA1410" s="40"/>
      <c r="AB1410" s="40"/>
      <c r="AC1410" s="40"/>
      <c r="AD1410" s="40"/>
      <c r="AE1410" s="40"/>
      <c r="AR1410" s="225" t="s">
        <v>302</v>
      </c>
      <c r="AT1410" s="225" t="s">
        <v>200</v>
      </c>
      <c r="AU1410" s="225" t="s">
        <v>82</v>
      </c>
      <c r="AY1410" s="19" t="s">
        <v>198</v>
      </c>
      <c r="BE1410" s="226">
        <f>IF(N1410="základní",J1410,0)</f>
        <v>0</v>
      </c>
      <c r="BF1410" s="226">
        <f>IF(N1410="snížená",J1410,0)</f>
        <v>0</v>
      </c>
      <c r="BG1410" s="226">
        <f>IF(N1410="zákl. přenesená",J1410,0)</f>
        <v>0</v>
      </c>
      <c r="BH1410" s="226">
        <f>IF(N1410="sníž. přenesená",J1410,0)</f>
        <v>0</v>
      </c>
      <c r="BI1410" s="226">
        <f>IF(N1410="nulová",J1410,0)</f>
        <v>0</v>
      </c>
      <c r="BJ1410" s="19" t="s">
        <v>80</v>
      </c>
      <c r="BK1410" s="226">
        <f>ROUND(I1410*H1410,2)</f>
        <v>0</v>
      </c>
      <c r="BL1410" s="19" t="s">
        <v>302</v>
      </c>
      <c r="BM1410" s="225" t="s">
        <v>1839</v>
      </c>
    </row>
    <row r="1411" s="2" customFormat="1">
      <c r="A1411" s="40"/>
      <c r="B1411" s="41"/>
      <c r="C1411" s="42"/>
      <c r="D1411" s="227" t="s">
        <v>207</v>
      </c>
      <c r="E1411" s="42"/>
      <c r="F1411" s="228" t="s">
        <v>1840</v>
      </c>
      <c r="G1411" s="42"/>
      <c r="H1411" s="42"/>
      <c r="I1411" s="229"/>
      <c r="J1411" s="42"/>
      <c r="K1411" s="42"/>
      <c r="L1411" s="46"/>
      <c r="M1411" s="230"/>
      <c r="N1411" s="231"/>
      <c r="O1411" s="86"/>
      <c r="P1411" s="86"/>
      <c r="Q1411" s="86"/>
      <c r="R1411" s="86"/>
      <c r="S1411" s="86"/>
      <c r="T1411" s="87"/>
      <c r="U1411" s="40"/>
      <c r="V1411" s="40"/>
      <c r="W1411" s="40"/>
      <c r="X1411" s="40"/>
      <c r="Y1411" s="40"/>
      <c r="Z1411" s="40"/>
      <c r="AA1411" s="40"/>
      <c r="AB1411" s="40"/>
      <c r="AC1411" s="40"/>
      <c r="AD1411" s="40"/>
      <c r="AE1411" s="40"/>
      <c r="AT1411" s="19" t="s">
        <v>207</v>
      </c>
      <c r="AU1411" s="19" t="s">
        <v>82</v>
      </c>
    </row>
    <row r="1412" s="13" customFormat="1">
      <c r="A1412" s="13"/>
      <c r="B1412" s="232"/>
      <c r="C1412" s="233"/>
      <c r="D1412" s="234" t="s">
        <v>218</v>
      </c>
      <c r="E1412" s="235" t="s">
        <v>19</v>
      </c>
      <c r="F1412" s="236" t="s">
        <v>1830</v>
      </c>
      <c r="G1412" s="233"/>
      <c r="H1412" s="237">
        <v>1080</v>
      </c>
      <c r="I1412" s="238"/>
      <c r="J1412" s="233"/>
      <c r="K1412" s="233"/>
      <c r="L1412" s="239"/>
      <c r="M1412" s="240"/>
      <c r="N1412" s="241"/>
      <c r="O1412" s="241"/>
      <c r="P1412" s="241"/>
      <c r="Q1412" s="241"/>
      <c r="R1412" s="241"/>
      <c r="S1412" s="241"/>
      <c r="T1412" s="242"/>
      <c r="U1412" s="13"/>
      <c r="V1412" s="13"/>
      <c r="W1412" s="13"/>
      <c r="X1412" s="13"/>
      <c r="Y1412" s="13"/>
      <c r="Z1412" s="13"/>
      <c r="AA1412" s="13"/>
      <c r="AB1412" s="13"/>
      <c r="AC1412" s="13"/>
      <c r="AD1412" s="13"/>
      <c r="AE1412" s="13"/>
      <c r="AT1412" s="243" t="s">
        <v>218</v>
      </c>
      <c r="AU1412" s="243" t="s">
        <v>82</v>
      </c>
      <c r="AV1412" s="13" t="s">
        <v>82</v>
      </c>
      <c r="AW1412" s="13" t="s">
        <v>35</v>
      </c>
      <c r="AX1412" s="13" t="s">
        <v>80</v>
      </c>
      <c r="AY1412" s="243" t="s">
        <v>198</v>
      </c>
    </row>
    <row r="1413" s="12" customFormat="1" ht="22.8" customHeight="1">
      <c r="A1413" s="12"/>
      <c r="B1413" s="198"/>
      <c r="C1413" s="199"/>
      <c r="D1413" s="200" t="s">
        <v>72</v>
      </c>
      <c r="E1413" s="212" t="s">
        <v>1841</v>
      </c>
      <c r="F1413" s="212" t="s">
        <v>1842</v>
      </c>
      <c r="G1413" s="199"/>
      <c r="H1413" s="199"/>
      <c r="I1413" s="202"/>
      <c r="J1413" s="213">
        <f>BK1413</f>
        <v>0</v>
      </c>
      <c r="K1413" s="199"/>
      <c r="L1413" s="204"/>
      <c r="M1413" s="205"/>
      <c r="N1413" s="206"/>
      <c r="O1413" s="206"/>
      <c r="P1413" s="207">
        <f>SUM(P1414:P1506)</f>
        <v>0</v>
      </c>
      <c r="Q1413" s="206"/>
      <c r="R1413" s="207">
        <f>SUM(R1414:R1506)</f>
        <v>3.7770767679999997</v>
      </c>
      <c r="S1413" s="206"/>
      <c r="T1413" s="208">
        <f>SUM(T1414:T1506)</f>
        <v>0.62369230000000009</v>
      </c>
      <c r="U1413" s="12"/>
      <c r="V1413" s="12"/>
      <c r="W1413" s="12"/>
      <c r="X1413" s="12"/>
      <c r="Y1413" s="12"/>
      <c r="Z1413" s="12"/>
      <c r="AA1413" s="12"/>
      <c r="AB1413" s="12"/>
      <c r="AC1413" s="12"/>
      <c r="AD1413" s="12"/>
      <c r="AE1413" s="12"/>
      <c r="AR1413" s="209" t="s">
        <v>82</v>
      </c>
      <c r="AT1413" s="210" t="s">
        <v>72</v>
      </c>
      <c r="AU1413" s="210" t="s">
        <v>80</v>
      </c>
      <c r="AY1413" s="209" t="s">
        <v>198</v>
      </c>
      <c r="BK1413" s="211">
        <f>SUM(BK1414:BK1506)</f>
        <v>0</v>
      </c>
    </row>
    <row r="1414" s="2" customFormat="1" ht="16.5" customHeight="1">
      <c r="A1414" s="40"/>
      <c r="B1414" s="41"/>
      <c r="C1414" s="214" t="s">
        <v>1843</v>
      </c>
      <c r="D1414" s="214" t="s">
        <v>200</v>
      </c>
      <c r="E1414" s="215" t="s">
        <v>1844</v>
      </c>
      <c r="F1414" s="216" t="s">
        <v>1845</v>
      </c>
      <c r="G1414" s="217" t="s">
        <v>203</v>
      </c>
      <c r="H1414" s="218">
        <v>1789.3299999999999</v>
      </c>
      <c r="I1414" s="219"/>
      <c r="J1414" s="220">
        <f>ROUND(I1414*H1414,2)</f>
        <v>0</v>
      </c>
      <c r="K1414" s="216" t="s">
        <v>204</v>
      </c>
      <c r="L1414" s="46"/>
      <c r="M1414" s="221" t="s">
        <v>19</v>
      </c>
      <c r="N1414" s="222" t="s">
        <v>44</v>
      </c>
      <c r="O1414" s="86"/>
      <c r="P1414" s="223">
        <f>O1414*H1414</f>
        <v>0</v>
      </c>
      <c r="Q1414" s="223">
        <v>0.001</v>
      </c>
      <c r="R1414" s="223">
        <f>Q1414*H1414</f>
        <v>1.7893299999999999</v>
      </c>
      <c r="S1414" s="223">
        <v>0.00031</v>
      </c>
      <c r="T1414" s="224">
        <f>S1414*H1414</f>
        <v>0.55469230000000003</v>
      </c>
      <c r="U1414" s="40"/>
      <c r="V1414" s="40"/>
      <c r="W1414" s="40"/>
      <c r="X1414" s="40"/>
      <c r="Y1414" s="40"/>
      <c r="Z1414" s="40"/>
      <c r="AA1414" s="40"/>
      <c r="AB1414" s="40"/>
      <c r="AC1414" s="40"/>
      <c r="AD1414" s="40"/>
      <c r="AE1414" s="40"/>
      <c r="AR1414" s="225" t="s">
        <v>302</v>
      </c>
      <c r="AT1414" s="225" t="s">
        <v>200</v>
      </c>
      <c r="AU1414" s="225" t="s">
        <v>82</v>
      </c>
      <c r="AY1414" s="19" t="s">
        <v>198</v>
      </c>
      <c r="BE1414" s="226">
        <f>IF(N1414="základní",J1414,0)</f>
        <v>0</v>
      </c>
      <c r="BF1414" s="226">
        <f>IF(N1414="snížená",J1414,0)</f>
        <v>0</v>
      </c>
      <c r="BG1414" s="226">
        <f>IF(N1414="zákl. přenesená",J1414,0)</f>
        <v>0</v>
      </c>
      <c r="BH1414" s="226">
        <f>IF(N1414="sníž. přenesená",J1414,0)</f>
        <v>0</v>
      </c>
      <c r="BI1414" s="226">
        <f>IF(N1414="nulová",J1414,0)</f>
        <v>0</v>
      </c>
      <c r="BJ1414" s="19" t="s">
        <v>80</v>
      </c>
      <c r="BK1414" s="226">
        <f>ROUND(I1414*H1414,2)</f>
        <v>0</v>
      </c>
      <c r="BL1414" s="19" t="s">
        <v>302</v>
      </c>
      <c r="BM1414" s="225" t="s">
        <v>1846</v>
      </c>
    </row>
    <row r="1415" s="2" customFormat="1">
      <c r="A1415" s="40"/>
      <c r="B1415" s="41"/>
      <c r="C1415" s="42"/>
      <c r="D1415" s="227" t="s">
        <v>207</v>
      </c>
      <c r="E1415" s="42"/>
      <c r="F1415" s="228" t="s">
        <v>1847</v>
      </c>
      <c r="G1415" s="42"/>
      <c r="H1415" s="42"/>
      <c r="I1415" s="229"/>
      <c r="J1415" s="42"/>
      <c r="K1415" s="42"/>
      <c r="L1415" s="46"/>
      <c r="M1415" s="230"/>
      <c r="N1415" s="231"/>
      <c r="O1415" s="86"/>
      <c r="P1415" s="86"/>
      <c r="Q1415" s="86"/>
      <c r="R1415" s="86"/>
      <c r="S1415" s="86"/>
      <c r="T1415" s="87"/>
      <c r="U1415" s="40"/>
      <c r="V1415" s="40"/>
      <c r="W1415" s="40"/>
      <c r="X1415" s="40"/>
      <c r="Y1415" s="40"/>
      <c r="Z1415" s="40"/>
      <c r="AA1415" s="40"/>
      <c r="AB1415" s="40"/>
      <c r="AC1415" s="40"/>
      <c r="AD1415" s="40"/>
      <c r="AE1415" s="40"/>
      <c r="AT1415" s="19" t="s">
        <v>207</v>
      </c>
      <c r="AU1415" s="19" t="s">
        <v>82</v>
      </c>
    </row>
    <row r="1416" s="13" customFormat="1">
      <c r="A1416" s="13"/>
      <c r="B1416" s="232"/>
      <c r="C1416" s="233"/>
      <c r="D1416" s="234" t="s">
        <v>218</v>
      </c>
      <c r="E1416" s="235" t="s">
        <v>19</v>
      </c>
      <c r="F1416" s="236" t="s">
        <v>963</v>
      </c>
      <c r="G1416" s="233"/>
      <c r="H1416" s="237">
        <v>11.869999999999999</v>
      </c>
      <c r="I1416" s="238"/>
      <c r="J1416" s="233"/>
      <c r="K1416" s="233"/>
      <c r="L1416" s="239"/>
      <c r="M1416" s="240"/>
      <c r="N1416" s="241"/>
      <c r="O1416" s="241"/>
      <c r="P1416" s="241"/>
      <c r="Q1416" s="241"/>
      <c r="R1416" s="241"/>
      <c r="S1416" s="241"/>
      <c r="T1416" s="242"/>
      <c r="U1416" s="13"/>
      <c r="V1416" s="13"/>
      <c r="W1416" s="13"/>
      <c r="X1416" s="13"/>
      <c r="Y1416" s="13"/>
      <c r="Z1416" s="13"/>
      <c r="AA1416" s="13"/>
      <c r="AB1416" s="13"/>
      <c r="AC1416" s="13"/>
      <c r="AD1416" s="13"/>
      <c r="AE1416" s="13"/>
      <c r="AT1416" s="243" t="s">
        <v>218</v>
      </c>
      <c r="AU1416" s="243" t="s">
        <v>82</v>
      </c>
      <c r="AV1416" s="13" t="s">
        <v>82</v>
      </c>
      <c r="AW1416" s="13" t="s">
        <v>35</v>
      </c>
      <c r="AX1416" s="13" t="s">
        <v>73</v>
      </c>
      <c r="AY1416" s="243" t="s">
        <v>198</v>
      </c>
    </row>
    <row r="1417" s="13" customFormat="1">
      <c r="A1417" s="13"/>
      <c r="B1417" s="232"/>
      <c r="C1417" s="233"/>
      <c r="D1417" s="234" t="s">
        <v>218</v>
      </c>
      <c r="E1417" s="235" t="s">
        <v>19</v>
      </c>
      <c r="F1417" s="236" t="s">
        <v>964</v>
      </c>
      <c r="G1417" s="233"/>
      <c r="H1417" s="237">
        <v>31.18</v>
      </c>
      <c r="I1417" s="238"/>
      <c r="J1417" s="233"/>
      <c r="K1417" s="233"/>
      <c r="L1417" s="239"/>
      <c r="M1417" s="240"/>
      <c r="N1417" s="241"/>
      <c r="O1417" s="241"/>
      <c r="P1417" s="241"/>
      <c r="Q1417" s="241"/>
      <c r="R1417" s="241"/>
      <c r="S1417" s="241"/>
      <c r="T1417" s="242"/>
      <c r="U1417" s="13"/>
      <c r="V1417" s="13"/>
      <c r="W1417" s="13"/>
      <c r="X1417" s="13"/>
      <c r="Y1417" s="13"/>
      <c r="Z1417" s="13"/>
      <c r="AA1417" s="13"/>
      <c r="AB1417" s="13"/>
      <c r="AC1417" s="13"/>
      <c r="AD1417" s="13"/>
      <c r="AE1417" s="13"/>
      <c r="AT1417" s="243" t="s">
        <v>218</v>
      </c>
      <c r="AU1417" s="243" t="s">
        <v>82</v>
      </c>
      <c r="AV1417" s="13" t="s">
        <v>82</v>
      </c>
      <c r="AW1417" s="13" t="s">
        <v>35</v>
      </c>
      <c r="AX1417" s="13" t="s">
        <v>73</v>
      </c>
      <c r="AY1417" s="243" t="s">
        <v>198</v>
      </c>
    </row>
    <row r="1418" s="13" customFormat="1">
      <c r="A1418" s="13"/>
      <c r="B1418" s="232"/>
      <c r="C1418" s="233"/>
      <c r="D1418" s="234" t="s">
        <v>218</v>
      </c>
      <c r="E1418" s="235" t="s">
        <v>19</v>
      </c>
      <c r="F1418" s="236" t="s">
        <v>965</v>
      </c>
      <c r="G1418" s="233"/>
      <c r="H1418" s="237">
        <v>100.87000000000001</v>
      </c>
      <c r="I1418" s="238"/>
      <c r="J1418" s="233"/>
      <c r="K1418" s="233"/>
      <c r="L1418" s="239"/>
      <c r="M1418" s="240"/>
      <c r="N1418" s="241"/>
      <c r="O1418" s="241"/>
      <c r="P1418" s="241"/>
      <c r="Q1418" s="241"/>
      <c r="R1418" s="241"/>
      <c r="S1418" s="241"/>
      <c r="T1418" s="242"/>
      <c r="U1418" s="13"/>
      <c r="V1418" s="13"/>
      <c r="W1418" s="13"/>
      <c r="X1418" s="13"/>
      <c r="Y1418" s="13"/>
      <c r="Z1418" s="13"/>
      <c r="AA1418" s="13"/>
      <c r="AB1418" s="13"/>
      <c r="AC1418" s="13"/>
      <c r="AD1418" s="13"/>
      <c r="AE1418" s="13"/>
      <c r="AT1418" s="243" t="s">
        <v>218</v>
      </c>
      <c r="AU1418" s="243" t="s">
        <v>82</v>
      </c>
      <c r="AV1418" s="13" t="s">
        <v>82</v>
      </c>
      <c r="AW1418" s="13" t="s">
        <v>35</v>
      </c>
      <c r="AX1418" s="13" t="s">
        <v>73</v>
      </c>
      <c r="AY1418" s="243" t="s">
        <v>198</v>
      </c>
    </row>
    <row r="1419" s="13" customFormat="1">
      <c r="A1419" s="13"/>
      <c r="B1419" s="232"/>
      <c r="C1419" s="233"/>
      <c r="D1419" s="234" t="s">
        <v>218</v>
      </c>
      <c r="E1419" s="235" t="s">
        <v>19</v>
      </c>
      <c r="F1419" s="236" t="s">
        <v>966</v>
      </c>
      <c r="G1419" s="233"/>
      <c r="H1419" s="237">
        <v>35.460000000000001</v>
      </c>
      <c r="I1419" s="238"/>
      <c r="J1419" s="233"/>
      <c r="K1419" s="233"/>
      <c r="L1419" s="239"/>
      <c r="M1419" s="240"/>
      <c r="N1419" s="241"/>
      <c r="O1419" s="241"/>
      <c r="P1419" s="241"/>
      <c r="Q1419" s="241"/>
      <c r="R1419" s="241"/>
      <c r="S1419" s="241"/>
      <c r="T1419" s="242"/>
      <c r="U1419" s="13"/>
      <c r="V1419" s="13"/>
      <c r="W1419" s="13"/>
      <c r="X1419" s="13"/>
      <c r="Y1419" s="13"/>
      <c r="Z1419" s="13"/>
      <c r="AA1419" s="13"/>
      <c r="AB1419" s="13"/>
      <c r="AC1419" s="13"/>
      <c r="AD1419" s="13"/>
      <c r="AE1419" s="13"/>
      <c r="AT1419" s="243" t="s">
        <v>218</v>
      </c>
      <c r="AU1419" s="243" t="s">
        <v>82</v>
      </c>
      <c r="AV1419" s="13" t="s">
        <v>82</v>
      </c>
      <c r="AW1419" s="13" t="s">
        <v>35</v>
      </c>
      <c r="AX1419" s="13" t="s">
        <v>73</v>
      </c>
      <c r="AY1419" s="243" t="s">
        <v>198</v>
      </c>
    </row>
    <row r="1420" s="13" customFormat="1">
      <c r="A1420" s="13"/>
      <c r="B1420" s="232"/>
      <c r="C1420" s="233"/>
      <c r="D1420" s="234" t="s">
        <v>218</v>
      </c>
      <c r="E1420" s="235" t="s">
        <v>19</v>
      </c>
      <c r="F1420" s="236" t="s">
        <v>967</v>
      </c>
      <c r="G1420" s="233"/>
      <c r="H1420" s="237">
        <v>102.69</v>
      </c>
      <c r="I1420" s="238"/>
      <c r="J1420" s="233"/>
      <c r="K1420" s="233"/>
      <c r="L1420" s="239"/>
      <c r="M1420" s="240"/>
      <c r="N1420" s="241"/>
      <c r="O1420" s="241"/>
      <c r="P1420" s="241"/>
      <c r="Q1420" s="241"/>
      <c r="R1420" s="241"/>
      <c r="S1420" s="241"/>
      <c r="T1420" s="242"/>
      <c r="U1420" s="13"/>
      <c r="V1420" s="13"/>
      <c r="W1420" s="13"/>
      <c r="X1420" s="13"/>
      <c r="Y1420" s="13"/>
      <c r="Z1420" s="13"/>
      <c r="AA1420" s="13"/>
      <c r="AB1420" s="13"/>
      <c r="AC1420" s="13"/>
      <c r="AD1420" s="13"/>
      <c r="AE1420" s="13"/>
      <c r="AT1420" s="243" t="s">
        <v>218</v>
      </c>
      <c r="AU1420" s="243" t="s">
        <v>82</v>
      </c>
      <c r="AV1420" s="13" t="s">
        <v>82</v>
      </c>
      <c r="AW1420" s="13" t="s">
        <v>35</v>
      </c>
      <c r="AX1420" s="13" t="s">
        <v>73</v>
      </c>
      <c r="AY1420" s="243" t="s">
        <v>198</v>
      </c>
    </row>
    <row r="1421" s="13" customFormat="1">
      <c r="A1421" s="13"/>
      <c r="B1421" s="232"/>
      <c r="C1421" s="233"/>
      <c r="D1421" s="234" t="s">
        <v>218</v>
      </c>
      <c r="E1421" s="235" t="s">
        <v>19</v>
      </c>
      <c r="F1421" s="236" t="s">
        <v>968</v>
      </c>
      <c r="G1421" s="233"/>
      <c r="H1421" s="237">
        <v>97.390000000000001</v>
      </c>
      <c r="I1421" s="238"/>
      <c r="J1421" s="233"/>
      <c r="K1421" s="233"/>
      <c r="L1421" s="239"/>
      <c r="M1421" s="240"/>
      <c r="N1421" s="241"/>
      <c r="O1421" s="241"/>
      <c r="P1421" s="241"/>
      <c r="Q1421" s="241"/>
      <c r="R1421" s="241"/>
      <c r="S1421" s="241"/>
      <c r="T1421" s="242"/>
      <c r="U1421" s="13"/>
      <c r="V1421" s="13"/>
      <c r="W1421" s="13"/>
      <c r="X1421" s="13"/>
      <c r="Y1421" s="13"/>
      <c r="Z1421" s="13"/>
      <c r="AA1421" s="13"/>
      <c r="AB1421" s="13"/>
      <c r="AC1421" s="13"/>
      <c r="AD1421" s="13"/>
      <c r="AE1421" s="13"/>
      <c r="AT1421" s="243" t="s">
        <v>218</v>
      </c>
      <c r="AU1421" s="243" t="s">
        <v>82</v>
      </c>
      <c r="AV1421" s="13" t="s">
        <v>82</v>
      </c>
      <c r="AW1421" s="13" t="s">
        <v>35</v>
      </c>
      <c r="AX1421" s="13" t="s">
        <v>73</v>
      </c>
      <c r="AY1421" s="243" t="s">
        <v>198</v>
      </c>
    </row>
    <row r="1422" s="13" customFormat="1">
      <c r="A1422" s="13"/>
      <c r="B1422" s="232"/>
      <c r="C1422" s="233"/>
      <c r="D1422" s="234" t="s">
        <v>218</v>
      </c>
      <c r="E1422" s="235" t="s">
        <v>19</v>
      </c>
      <c r="F1422" s="236" t="s">
        <v>969</v>
      </c>
      <c r="G1422" s="233"/>
      <c r="H1422" s="237">
        <v>105.45999999999999</v>
      </c>
      <c r="I1422" s="238"/>
      <c r="J1422" s="233"/>
      <c r="K1422" s="233"/>
      <c r="L1422" s="239"/>
      <c r="M1422" s="240"/>
      <c r="N1422" s="241"/>
      <c r="O1422" s="241"/>
      <c r="P1422" s="241"/>
      <c r="Q1422" s="241"/>
      <c r="R1422" s="241"/>
      <c r="S1422" s="241"/>
      <c r="T1422" s="242"/>
      <c r="U1422" s="13"/>
      <c r="V1422" s="13"/>
      <c r="W1422" s="13"/>
      <c r="X1422" s="13"/>
      <c r="Y1422" s="13"/>
      <c r="Z1422" s="13"/>
      <c r="AA1422" s="13"/>
      <c r="AB1422" s="13"/>
      <c r="AC1422" s="13"/>
      <c r="AD1422" s="13"/>
      <c r="AE1422" s="13"/>
      <c r="AT1422" s="243" t="s">
        <v>218</v>
      </c>
      <c r="AU1422" s="243" t="s">
        <v>82</v>
      </c>
      <c r="AV1422" s="13" t="s">
        <v>82</v>
      </c>
      <c r="AW1422" s="13" t="s">
        <v>35</v>
      </c>
      <c r="AX1422" s="13" t="s">
        <v>73</v>
      </c>
      <c r="AY1422" s="243" t="s">
        <v>198</v>
      </c>
    </row>
    <row r="1423" s="13" customFormat="1">
      <c r="A1423" s="13"/>
      <c r="B1423" s="232"/>
      <c r="C1423" s="233"/>
      <c r="D1423" s="234" t="s">
        <v>218</v>
      </c>
      <c r="E1423" s="235" t="s">
        <v>19</v>
      </c>
      <c r="F1423" s="236" t="s">
        <v>970</v>
      </c>
      <c r="G1423" s="233"/>
      <c r="H1423" s="237">
        <v>98.290000000000006</v>
      </c>
      <c r="I1423" s="238"/>
      <c r="J1423" s="233"/>
      <c r="K1423" s="233"/>
      <c r="L1423" s="239"/>
      <c r="M1423" s="240"/>
      <c r="N1423" s="241"/>
      <c r="O1423" s="241"/>
      <c r="P1423" s="241"/>
      <c r="Q1423" s="241"/>
      <c r="R1423" s="241"/>
      <c r="S1423" s="241"/>
      <c r="T1423" s="242"/>
      <c r="U1423" s="13"/>
      <c r="V1423" s="13"/>
      <c r="W1423" s="13"/>
      <c r="X1423" s="13"/>
      <c r="Y1423" s="13"/>
      <c r="Z1423" s="13"/>
      <c r="AA1423" s="13"/>
      <c r="AB1423" s="13"/>
      <c r="AC1423" s="13"/>
      <c r="AD1423" s="13"/>
      <c r="AE1423" s="13"/>
      <c r="AT1423" s="243" t="s">
        <v>218</v>
      </c>
      <c r="AU1423" s="243" t="s">
        <v>82</v>
      </c>
      <c r="AV1423" s="13" t="s">
        <v>82</v>
      </c>
      <c r="AW1423" s="13" t="s">
        <v>35</v>
      </c>
      <c r="AX1423" s="13" t="s">
        <v>73</v>
      </c>
      <c r="AY1423" s="243" t="s">
        <v>198</v>
      </c>
    </row>
    <row r="1424" s="13" customFormat="1">
      <c r="A1424" s="13"/>
      <c r="B1424" s="232"/>
      <c r="C1424" s="233"/>
      <c r="D1424" s="234" t="s">
        <v>218</v>
      </c>
      <c r="E1424" s="235" t="s">
        <v>19</v>
      </c>
      <c r="F1424" s="236" t="s">
        <v>971</v>
      </c>
      <c r="G1424" s="233"/>
      <c r="H1424" s="237">
        <v>102.34999999999999</v>
      </c>
      <c r="I1424" s="238"/>
      <c r="J1424" s="233"/>
      <c r="K1424" s="233"/>
      <c r="L1424" s="239"/>
      <c r="M1424" s="240"/>
      <c r="N1424" s="241"/>
      <c r="O1424" s="241"/>
      <c r="P1424" s="241"/>
      <c r="Q1424" s="241"/>
      <c r="R1424" s="241"/>
      <c r="S1424" s="241"/>
      <c r="T1424" s="242"/>
      <c r="U1424" s="13"/>
      <c r="V1424" s="13"/>
      <c r="W1424" s="13"/>
      <c r="X1424" s="13"/>
      <c r="Y1424" s="13"/>
      <c r="Z1424" s="13"/>
      <c r="AA1424" s="13"/>
      <c r="AB1424" s="13"/>
      <c r="AC1424" s="13"/>
      <c r="AD1424" s="13"/>
      <c r="AE1424" s="13"/>
      <c r="AT1424" s="243" t="s">
        <v>218</v>
      </c>
      <c r="AU1424" s="243" t="s">
        <v>82</v>
      </c>
      <c r="AV1424" s="13" t="s">
        <v>82</v>
      </c>
      <c r="AW1424" s="13" t="s">
        <v>35</v>
      </c>
      <c r="AX1424" s="13" t="s">
        <v>73</v>
      </c>
      <c r="AY1424" s="243" t="s">
        <v>198</v>
      </c>
    </row>
    <row r="1425" s="13" customFormat="1">
      <c r="A1425" s="13"/>
      <c r="B1425" s="232"/>
      <c r="C1425" s="233"/>
      <c r="D1425" s="234" t="s">
        <v>218</v>
      </c>
      <c r="E1425" s="235" t="s">
        <v>19</v>
      </c>
      <c r="F1425" s="236" t="s">
        <v>972</v>
      </c>
      <c r="G1425" s="233"/>
      <c r="H1425" s="237">
        <v>384.63</v>
      </c>
      <c r="I1425" s="238"/>
      <c r="J1425" s="233"/>
      <c r="K1425" s="233"/>
      <c r="L1425" s="239"/>
      <c r="M1425" s="240"/>
      <c r="N1425" s="241"/>
      <c r="O1425" s="241"/>
      <c r="P1425" s="241"/>
      <c r="Q1425" s="241"/>
      <c r="R1425" s="241"/>
      <c r="S1425" s="241"/>
      <c r="T1425" s="242"/>
      <c r="U1425" s="13"/>
      <c r="V1425" s="13"/>
      <c r="W1425" s="13"/>
      <c r="X1425" s="13"/>
      <c r="Y1425" s="13"/>
      <c r="Z1425" s="13"/>
      <c r="AA1425" s="13"/>
      <c r="AB1425" s="13"/>
      <c r="AC1425" s="13"/>
      <c r="AD1425" s="13"/>
      <c r="AE1425" s="13"/>
      <c r="AT1425" s="243" t="s">
        <v>218</v>
      </c>
      <c r="AU1425" s="243" t="s">
        <v>82</v>
      </c>
      <c r="AV1425" s="13" t="s">
        <v>82</v>
      </c>
      <c r="AW1425" s="13" t="s">
        <v>35</v>
      </c>
      <c r="AX1425" s="13" t="s">
        <v>73</v>
      </c>
      <c r="AY1425" s="243" t="s">
        <v>198</v>
      </c>
    </row>
    <row r="1426" s="13" customFormat="1">
      <c r="A1426" s="13"/>
      <c r="B1426" s="232"/>
      <c r="C1426" s="233"/>
      <c r="D1426" s="234" t="s">
        <v>218</v>
      </c>
      <c r="E1426" s="235" t="s">
        <v>19</v>
      </c>
      <c r="F1426" s="236" t="s">
        <v>973</v>
      </c>
      <c r="G1426" s="233"/>
      <c r="H1426" s="237">
        <v>34.380000000000003</v>
      </c>
      <c r="I1426" s="238"/>
      <c r="J1426" s="233"/>
      <c r="K1426" s="233"/>
      <c r="L1426" s="239"/>
      <c r="M1426" s="240"/>
      <c r="N1426" s="241"/>
      <c r="O1426" s="241"/>
      <c r="P1426" s="241"/>
      <c r="Q1426" s="241"/>
      <c r="R1426" s="241"/>
      <c r="S1426" s="241"/>
      <c r="T1426" s="242"/>
      <c r="U1426" s="13"/>
      <c r="V1426" s="13"/>
      <c r="W1426" s="13"/>
      <c r="X1426" s="13"/>
      <c r="Y1426" s="13"/>
      <c r="Z1426" s="13"/>
      <c r="AA1426" s="13"/>
      <c r="AB1426" s="13"/>
      <c r="AC1426" s="13"/>
      <c r="AD1426" s="13"/>
      <c r="AE1426" s="13"/>
      <c r="AT1426" s="243" t="s">
        <v>218</v>
      </c>
      <c r="AU1426" s="243" t="s">
        <v>82</v>
      </c>
      <c r="AV1426" s="13" t="s">
        <v>82</v>
      </c>
      <c r="AW1426" s="13" t="s">
        <v>35</v>
      </c>
      <c r="AX1426" s="13" t="s">
        <v>73</v>
      </c>
      <c r="AY1426" s="243" t="s">
        <v>198</v>
      </c>
    </row>
    <row r="1427" s="13" customFormat="1">
      <c r="A1427" s="13"/>
      <c r="B1427" s="232"/>
      <c r="C1427" s="233"/>
      <c r="D1427" s="234" t="s">
        <v>218</v>
      </c>
      <c r="E1427" s="235" t="s">
        <v>19</v>
      </c>
      <c r="F1427" s="236" t="s">
        <v>974</v>
      </c>
      <c r="G1427" s="233"/>
      <c r="H1427" s="237">
        <v>92.670000000000002</v>
      </c>
      <c r="I1427" s="238"/>
      <c r="J1427" s="233"/>
      <c r="K1427" s="233"/>
      <c r="L1427" s="239"/>
      <c r="M1427" s="240"/>
      <c r="N1427" s="241"/>
      <c r="O1427" s="241"/>
      <c r="P1427" s="241"/>
      <c r="Q1427" s="241"/>
      <c r="R1427" s="241"/>
      <c r="S1427" s="241"/>
      <c r="T1427" s="242"/>
      <c r="U1427" s="13"/>
      <c r="V1427" s="13"/>
      <c r="W1427" s="13"/>
      <c r="X1427" s="13"/>
      <c r="Y1427" s="13"/>
      <c r="Z1427" s="13"/>
      <c r="AA1427" s="13"/>
      <c r="AB1427" s="13"/>
      <c r="AC1427" s="13"/>
      <c r="AD1427" s="13"/>
      <c r="AE1427" s="13"/>
      <c r="AT1427" s="243" t="s">
        <v>218</v>
      </c>
      <c r="AU1427" s="243" t="s">
        <v>82</v>
      </c>
      <c r="AV1427" s="13" t="s">
        <v>82</v>
      </c>
      <c r="AW1427" s="13" t="s">
        <v>35</v>
      </c>
      <c r="AX1427" s="13" t="s">
        <v>73</v>
      </c>
      <c r="AY1427" s="243" t="s">
        <v>198</v>
      </c>
    </row>
    <row r="1428" s="13" customFormat="1">
      <c r="A1428" s="13"/>
      <c r="B1428" s="232"/>
      <c r="C1428" s="233"/>
      <c r="D1428" s="234" t="s">
        <v>218</v>
      </c>
      <c r="E1428" s="235" t="s">
        <v>19</v>
      </c>
      <c r="F1428" s="236" t="s">
        <v>975</v>
      </c>
      <c r="G1428" s="233"/>
      <c r="H1428" s="237">
        <v>97.400000000000006</v>
      </c>
      <c r="I1428" s="238"/>
      <c r="J1428" s="233"/>
      <c r="K1428" s="233"/>
      <c r="L1428" s="239"/>
      <c r="M1428" s="240"/>
      <c r="N1428" s="241"/>
      <c r="O1428" s="241"/>
      <c r="P1428" s="241"/>
      <c r="Q1428" s="241"/>
      <c r="R1428" s="241"/>
      <c r="S1428" s="241"/>
      <c r="T1428" s="242"/>
      <c r="U1428" s="13"/>
      <c r="V1428" s="13"/>
      <c r="W1428" s="13"/>
      <c r="X1428" s="13"/>
      <c r="Y1428" s="13"/>
      <c r="Z1428" s="13"/>
      <c r="AA1428" s="13"/>
      <c r="AB1428" s="13"/>
      <c r="AC1428" s="13"/>
      <c r="AD1428" s="13"/>
      <c r="AE1428" s="13"/>
      <c r="AT1428" s="243" t="s">
        <v>218</v>
      </c>
      <c r="AU1428" s="243" t="s">
        <v>82</v>
      </c>
      <c r="AV1428" s="13" t="s">
        <v>82</v>
      </c>
      <c r="AW1428" s="13" t="s">
        <v>35</v>
      </c>
      <c r="AX1428" s="13" t="s">
        <v>73</v>
      </c>
      <c r="AY1428" s="243" t="s">
        <v>198</v>
      </c>
    </row>
    <row r="1429" s="13" customFormat="1">
      <c r="A1429" s="13"/>
      <c r="B1429" s="232"/>
      <c r="C1429" s="233"/>
      <c r="D1429" s="234" t="s">
        <v>218</v>
      </c>
      <c r="E1429" s="235" t="s">
        <v>19</v>
      </c>
      <c r="F1429" s="236" t="s">
        <v>976</v>
      </c>
      <c r="G1429" s="233"/>
      <c r="H1429" s="237">
        <v>97.400000000000006</v>
      </c>
      <c r="I1429" s="238"/>
      <c r="J1429" s="233"/>
      <c r="K1429" s="233"/>
      <c r="L1429" s="239"/>
      <c r="M1429" s="240"/>
      <c r="N1429" s="241"/>
      <c r="O1429" s="241"/>
      <c r="P1429" s="241"/>
      <c r="Q1429" s="241"/>
      <c r="R1429" s="241"/>
      <c r="S1429" s="241"/>
      <c r="T1429" s="242"/>
      <c r="U1429" s="13"/>
      <c r="V1429" s="13"/>
      <c r="W1429" s="13"/>
      <c r="X1429" s="13"/>
      <c r="Y1429" s="13"/>
      <c r="Z1429" s="13"/>
      <c r="AA1429" s="13"/>
      <c r="AB1429" s="13"/>
      <c r="AC1429" s="13"/>
      <c r="AD1429" s="13"/>
      <c r="AE1429" s="13"/>
      <c r="AT1429" s="243" t="s">
        <v>218</v>
      </c>
      <c r="AU1429" s="243" t="s">
        <v>82</v>
      </c>
      <c r="AV1429" s="13" t="s">
        <v>82</v>
      </c>
      <c r="AW1429" s="13" t="s">
        <v>35</v>
      </c>
      <c r="AX1429" s="13" t="s">
        <v>73</v>
      </c>
      <c r="AY1429" s="243" t="s">
        <v>198</v>
      </c>
    </row>
    <row r="1430" s="13" customFormat="1">
      <c r="A1430" s="13"/>
      <c r="B1430" s="232"/>
      <c r="C1430" s="233"/>
      <c r="D1430" s="234" t="s">
        <v>218</v>
      </c>
      <c r="E1430" s="235" t="s">
        <v>19</v>
      </c>
      <c r="F1430" s="236" t="s">
        <v>977</v>
      </c>
      <c r="G1430" s="233"/>
      <c r="H1430" s="237">
        <v>364.88</v>
      </c>
      <c r="I1430" s="238"/>
      <c r="J1430" s="233"/>
      <c r="K1430" s="233"/>
      <c r="L1430" s="239"/>
      <c r="M1430" s="240"/>
      <c r="N1430" s="241"/>
      <c r="O1430" s="241"/>
      <c r="P1430" s="241"/>
      <c r="Q1430" s="241"/>
      <c r="R1430" s="241"/>
      <c r="S1430" s="241"/>
      <c r="T1430" s="242"/>
      <c r="U1430" s="13"/>
      <c r="V1430" s="13"/>
      <c r="W1430" s="13"/>
      <c r="X1430" s="13"/>
      <c r="Y1430" s="13"/>
      <c r="Z1430" s="13"/>
      <c r="AA1430" s="13"/>
      <c r="AB1430" s="13"/>
      <c r="AC1430" s="13"/>
      <c r="AD1430" s="13"/>
      <c r="AE1430" s="13"/>
      <c r="AT1430" s="243" t="s">
        <v>218</v>
      </c>
      <c r="AU1430" s="243" t="s">
        <v>82</v>
      </c>
      <c r="AV1430" s="13" t="s">
        <v>82</v>
      </c>
      <c r="AW1430" s="13" t="s">
        <v>35</v>
      </c>
      <c r="AX1430" s="13" t="s">
        <v>73</v>
      </c>
      <c r="AY1430" s="243" t="s">
        <v>198</v>
      </c>
    </row>
    <row r="1431" s="13" customFormat="1">
      <c r="A1431" s="13"/>
      <c r="B1431" s="232"/>
      <c r="C1431" s="233"/>
      <c r="D1431" s="234" t="s">
        <v>218</v>
      </c>
      <c r="E1431" s="235" t="s">
        <v>19</v>
      </c>
      <c r="F1431" s="236" t="s">
        <v>978</v>
      </c>
      <c r="G1431" s="233"/>
      <c r="H1431" s="237">
        <v>32.409999999999997</v>
      </c>
      <c r="I1431" s="238"/>
      <c r="J1431" s="233"/>
      <c r="K1431" s="233"/>
      <c r="L1431" s="239"/>
      <c r="M1431" s="240"/>
      <c r="N1431" s="241"/>
      <c r="O1431" s="241"/>
      <c r="P1431" s="241"/>
      <c r="Q1431" s="241"/>
      <c r="R1431" s="241"/>
      <c r="S1431" s="241"/>
      <c r="T1431" s="242"/>
      <c r="U1431" s="13"/>
      <c r="V1431" s="13"/>
      <c r="W1431" s="13"/>
      <c r="X1431" s="13"/>
      <c r="Y1431" s="13"/>
      <c r="Z1431" s="13"/>
      <c r="AA1431" s="13"/>
      <c r="AB1431" s="13"/>
      <c r="AC1431" s="13"/>
      <c r="AD1431" s="13"/>
      <c r="AE1431" s="13"/>
      <c r="AT1431" s="243" t="s">
        <v>218</v>
      </c>
      <c r="AU1431" s="243" t="s">
        <v>82</v>
      </c>
      <c r="AV1431" s="13" t="s">
        <v>82</v>
      </c>
      <c r="AW1431" s="13" t="s">
        <v>35</v>
      </c>
      <c r="AX1431" s="13" t="s">
        <v>73</v>
      </c>
      <c r="AY1431" s="243" t="s">
        <v>198</v>
      </c>
    </row>
    <row r="1432" s="14" customFormat="1">
      <c r="A1432" s="14"/>
      <c r="B1432" s="244"/>
      <c r="C1432" s="245"/>
      <c r="D1432" s="234" t="s">
        <v>218</v>
      </c>
      <c r="E1432" s="246" t="s">
        <v>19</v>
      </c>
      <c r="F1432" s="247" t="s">
        <v>233</v>
      </c>
      <c r="G1432" s="245"/>
      <c r="H1432" s="248">
        <v>1789.3299999999999</v>
      </c>
      <c r="I1432" s="249"/>
      <c r="J1432" s="245"/>
      <c r="K1432" s="245"/>
      <c r="L1432" s="250"/>
      <c r="M1432" s="251"/>
      <c r="N1432" s="252"/>
      <c r="O1432" s="252"/>
      <c r="P1432" s="252"/>
      <c r="Q1432" s="252"/>
      <c r="R1432" s="252"/>
      <c r="S1432" s="252"/>
      <c r="T1432" s="253"/>
      <c r="U1432" s="14"/>
      <c r="V1432" s="14"/>
      <c r="W1432" s="14"/>
      <c r="X1432" s="14"/>
      <c r="Y1432" s="14"/>
      <c r="Z1432" s="14"/>
      <c r="AA1432" s="14"/>
      <c r="AB1432" s="14"/>
      <c r="AC1432" s="14"/>
      <c r="AD1432" s="14"/>
      <c r="AE1432" s="14"/>
      <c r="AT1432" s="254" t="s">
        <v>218</v>
      </c>
      <c r="AU1432" s="254" t="s">
        <v>82</v>
      </c>
      <c r="AV1432" s="14" t="s">
        <v>205</v>
      </c>
      <c r="AW1432" s="14" t="s">
        <v>35</v>
      </c>
      <c r="AX1432" s="14" t="s">
        <v>80</v>
      </c>
      <c r="AY1432" s="254" t="s">
        <v>198</v>
      </c>
    </row>
    <row r="1433" s="2" customFormat="1" ht="24.15" customHeight="1">
      <c r="A1433" s="40"/>
      <c r="B1433" s="41"/>
      <c r="C1433" s="214" t="s">
        <v>1848</v>
      </c>
      <c r="D1433" s="214" t="s">
        <v>200</v>
      </c>
      <c r="E1433" s="215" t="s">
        <v>1849</v>
      </c>
      <c r="F1433" s="216" t="s">
        <v>1850</v>
      </c>
      <c r="G1433" s="217" t="s">
        <v>203</v>
      </c>
      <c r="H1433" s="218">
        <v>1700</v>
      </c>
      <c r="I1433" s="219"/>
      <c r="J1433" s="220">
        <f>ROUND(I1433*H1433,2)</f>
        <v>0</v>
      </c>
      <c r="K1433" s="216" t="s">
        <v>204</v>
      </c>
      <c r="L1433" s="46"/>
      <c r="M1433" s="221" t="s">
        <v>19</v>
      </c>
      <c r="N1433" s="222" t="s">
        <v>44</v>
      </c>
      <c r="O1433" s="86"/>
      <c r="P1433" s="223">
        <f>O1433*H1433</f>
        <v>0</v>
      </c>
      <c r="Q1433" s="223">
        <v>0</v>
      </c>
      <c r="R1433" s="223">
        <f>Q1433*H1433</f>
        <v>0</v>
      </c>
      <c r="S1433" s="223">
        <v>3.0000000000000001E-05</v>
      </c>
      <c r="T1433" s="224">
        <f>S1433*H1433</f>
        <v>0.051000000000000004</v>
      </c>
      <c r="U1433" s="40"/>
      <c r="V1433" s="40"/>
      <c r="W1433" s="40"/>
      <c r="X1433" s="40"/>
      <c r="Y1433" s="40"/>
      <c r="Z1433" s="40"/>
      <c r="AA1433" s="40"/>
      <c r="AB1433" s="40"/>
      <c r="AC1433" s="40"/>
      <c r="AD1433" s="40"/>
      <c r="AE1433" s="40"/>
      <c r="AR1433" s="225" t="s">
        <v>302</v>
      </c>
      <c r="AT1433" s="225" t="s">
        <v>200</v>
      </c>
      <c r="AU1433" s="225" t="s">
        <v>82</v>
      </c>
      <c r="AY1433" s="19" t="s">
        <v>198</v>
      </c>
      <c r="BE1433" s="226">
        <f>IF(N1433="základní",J1433,0)</f>
        <v>0</v>
      </c>
      <c r="BF1433" s="226">
        <f>IF(N1433="snížená",J1433,0)</f>
        <v>0</v>
      </c>
      <c r="BG1433" s="226">
        <f>IF(N1433="zákl. přenesená",J1433,0)</f>
        <v>0</v>
      </c>
      <c r="BH1433" s="226">
        <f>IF(N1433="sníž. přenesená",J1433,0)</f>
        <v>0</v>
      </c>
      <c r="BI1433" s="226">
        <f>IF(N1433="nulová",J1433,0)</f>
        <v>0</v>
      </c>
      <c r="BJ1433" s="19" t="s">
        <v>80</v>
      </c>
      <c r="BK1433" s="226">
        <f>ROUND(I1433*H1433,2)</f>
        <v>0</v>
      </c>
      <c r="BL1433" s="19" t="s">
        <v>302</v>
      </c>
      <c r="BM1433" s="225" t="s">
        <v>1851</v>
      </c>
    </row>
    <row r="1434" s="2" customFormat="1">
      <c r="A1434" s="40"/>
      <c r="B1434" s="41"/>
      <c r="C1434" s="42"/>
      <c r="D1434" s="227" t="s">
        <v>207</v>
      </c>
      <c r="E1434" s="42"/>
      <c r="F1434" s="228" t="s">
        <v>1852</v>
      </c>
      <c r="G1434" s="42"/>
      <c r="H1434" s="42"/>
      <c r="I1434" s="229"/>
      <c r="J1434" s="42"/>
      <c r="K1434" s="42"/>
      <c r="L1434" s="46"/>
      <c r="M1434" s="230"/>
      <c r="N1434" s="231"/>
      <c r="O1434" s="86"/>
      <c r="P1434" s="86"/>
      <c r="Q1434" s="86"/>
      <c r="R1434" s="86"/>
      <c r="S1434" s="86"/>
      <c r="T1434" s="87"/>
      <c r="U1434" s="40"/>
      <c r="V1434" s="40"/>
      <c r="W1434" s="40"/>
      <c r="X1434" s="40"/>
      <c r="Y1434" s="40"/>
      <c r="Z1434" s="40"/>
      <c r="AA1434" s="40"/>
      <c r="AB1434" s="40"/>
      <c r="AC1434" s="40"/>
      <c r="AD1434" s="40"/>
      <c r="AE1434" s="40"/>
      <c r="AT1434" s="19" t="s">
        <v>207</v>
      </c>
      <c r="AU1434" s="19" t="s">
        <v>82</v>
      </c>
    </row>
    <row r="1435" s="2" customFormat="1" ht="16.5" customHeight="1">
      <c r="A1435" s="40"/>
      <c r="B1435" s="41"/>
      <c r="C1435" s="255" t="s">
        <v>1853</v>
      </c>
      <c r="D1435" s="255" t="s">
        <v>243</v>
      </c>
      <c r="E1435" s="256" t="s">
        <v>1854</v>
      </c>
      <c r="F1435" s="257" t="s">
        <v>1855</v>
      </c>
      <c r="G1435" s="258" t="s">
        <v>203</v>
      </c>
      <c r="H1435" s="259">
        <v>1785</v>
      </c>
      <c r="I1435" s="260"/>
      <c r="J1435" s="261">
        <f>ROUND(I1435*H1435,2)</f>
        <v>0</v>
      </c>
      <c r="K1435" s="257" t="s">
        <v>204</v>
      </c>
      <c r="L1435" s="262"/>
      <c r="M1435" s="263" t="s">
        <v>19</v>
      </c>
      <c r="N1435" s="264" t="s">
        <v>44</v>
      </c>
      <c r="O1435" s="86"/>
      <c r="P1435" s="223">
        <f>O1435*H1435</f>
        <v>0</v>
      </c>
      <c r="Q1435" s="223">
        <v>0</v>
      </c>
      <c r="R1435" s="223">
        <f>Q1435*H1435</f>
        <v>0</v>
      </c>
      <c r="S1435" s="223">
        <v>0</v>
      </c>
      <c r="T1435" s="224">
        <f>S1435*H1435</f>
        <v>0</v>
      </c>
      <c r="U1435" s="40"/>
      <c r="V1435" s="40"/>
      <c r="W1435" s="40"/>
      <c r="X1435" s="40"/>
      <c r="Y1435" s="40"/>
      <c r="Z1435" s="40"/>
      <c r="AA1435" s="40"/>
      <c r="AB1435" s="40"/>
      <c r="AC1435" s="40"/>
      <c r="AD1435" s="40"/>
      <c r="AE1435" s="40"/>
      <c r="AR1435" s="225" t="s">
        <v>399</v>
      </c>
      <c r="AT1435" s="225" t="s">
        <v>243</v>
      </c>
      <c r="AU1435" s="225" t="s">
        <v>82</v>
      </c>
      <c r="AY1435" s="19" t="s">
        <v>198</v>
      </c>
      <c r="BE1435" s="226">
        <f>IF(N1435="základní",J1435,0)</f>
        <v>0</v>
      </c>
      <c r="BF1435" s="226">
        <f>IF(N1435="snížená",J1435,0)</f>
        <v>0</v>
      </c>
      <c r="BG1435" s="226">
        <f>IF(N1435="zákl. přenesená",J1435,0)</f>
        <v>0</v>
      </c>
      <c r="BH1435" s="226">
        <f>IF(N1435="sníž. přenesená",J1435,0)</f>
        <v>0</v>
      </c>
      <c r="BI1435" s="226">
        <f>IF(N1435="nulová",J1435,0)</f>
        <v>0</v>
      </c>
      <c r="BJ1435" s="19" t="s">
        <v>80</v>
      </c>
      <c r="BK1435" s="226">
        <f>ROUND(I1435*H1435,2)</f>
        <v>0</v>
      </c>
      <c r="BL1435" s="19" t="s">
        <v>302</v>
      </c>
      <c r="BM1435" s="225" t="s">
        <v>1856</v>
      </c>
    </row>
    <row r="1436" s="13" customFormat="1">
      <c r="A1436" s="13"/>
      <c r="B1436" s="232"/>
      <c r="C1436" s="233"/>
      <c r="D1436" s="234" t="s">
        <v>218</v>
      </c>
      <c r="E1436" s="233"/>
      <c r="F1436" s="236" t="s">
        <v>1857</v>
      </c>
      <c r="G1436" s="233"/>
      <c r="H1436" s="237">
        <v>1785</v>
      </c>
      <c r="I1436" s="238"/>
      <c r="J1436" s="233"/>
      <c r="K1436" s="233"/>
      <c r="L1436" s="239"/>
      <c r="M1436" s="240"/>
      <c r="N1436" s="241"/>
      <c r="O1436" s="241"/>
      <c r="P1436" s="241"/>
      <c r="Q1436" s="241"/>
      <c r="R1436" s="241"/>
      <c r="S1436" s="241"/>
      <c r="T1436" s="242"/>
      <c r="U1436" s="13"/>
      <c r="V1436" s="13"/>
      <c r="W1436" s="13"/>
      <c r="X1436" s="13"/>
      <c r="Y1436" s="13"/>
      <c r="Z1436" s="13"/>
      <c r="AA1436" s="13"/>
      <c r="AB1436" s="13"/>
      <c r="AC1436" s="13"/>
      <c r="AD1436" s="13"/>
      <c r="AE1436" s="13"/>
      <c r="AT1436" s="243" t="s">
        <v>218</v>
      </c>
      <c r="AU1436" s="243" t="s">
        <v>82</v>
      </c>
      <c r="AV1436" s="13" t="s">
        <v>82</v>
      </c>
      <c r="AW1436" s="13" t="s">
        <v>4</v>
      </c>
      <c r="AX1436" s="13" t="s">
        <v>80</v>
      </c>
      <c r="AY1436" s="243" t="s">
        <v>198</v>
      </c>
    </row>
    <row r="1437" s="2" customFormat="1" ht="44.25" customHeight="1">
      <c r="A1437" s="40"/>
      <c r="B1437" s="41"/>
      <c r="C1437" s="214" t="s">
        <v>1858</v>
      </c>
      <c r="D1437" s="214" t="s">
        <v>200</v>
      </c>
      <c r="E1437" s="215" t="s">
        <v>1859</v>
      </c>
      <c r="F1437" s="216" t="s">
        <v>1860</v>
      </c>
      <c r="G1437" s="217" t="s">
        <v>203</v>
      </c>
      <c r="H1437" s="218">
        <v>600</v>
      </c>
      <c r="I1437" s="219"/>
      <c r="J1437" s="220">
        <f>ROUND(I1437*H1437,2)</f>
        <v>0</v>
      </c>
      <c r="K1437" s="216" t="s">
        <v>204</v>
      </c>
      <c r="L1437" s="46"/>
      <c r="M1437" s="221" t="s">
        <v>19</v>
      </c>
      <c r="N1437" s="222" t="s">
        <v>44</v>
      </c>
      <c r="O1437" s="86"/>
      <c r="P1437" s="223">
        <f>O1437*H1437</f>
        <v>0</v>
      </c>
      <c r="Q1437" s="223">
        <v>0</v>
      </c>
      <c r="R1437" s="223">
        <f>Q1437*H1437</f>
        <v>0</v>
      </c>
      <c r="S1437" s="223">
        <v>3.0000000000000001E-05</v>
      </c>
      <c r="T1437" s="224">
        <f>S1437*H1437</f>
        <v>0.018000000000000002</v>
      </c>
      <c r="U1437" s="40"/>
      <c r="V1437" s="40"/>
      <c r="W1437" s="40"/>
      <c r="X1437" s="40"/>
      <c r="Y1437" s="40"/>
      <c r="Z1437" s="40"/>
      <c r="AA1437" s="40"/>
      <c r="AB1437" s="40"/>
      <c r="AC1437" s="40"/>
      <c r="AD1437" s="40"/>
      <c r="AE1437" s="40"/>
      <c r="AR1437" s="225" t="s">
        <v>302</v>
      </c>
      <c r="AT1437" s="225" t="s">
        <v>200</v>
      </c>
      <c r="AU1437" s="225" t="s">
        <v>82</v>
      </c>
      <c r="AY1437" s="19" t="s">
        <v>198</v>
      </c>
      <c r="BE1437" s="226">
        <f>IF(N1437="základní",J1437,0)</f>
        <v>0</v>
      </c>
      <c r="BF1437" s="226">
        <f>IF(N1437="snížená",J1437,0)</f>
        <v>0</v>
      </c>
      <c r="BG1437" s="226">
        <f>IF(N1437="zákl. přenesená",J1437,0)</f>
        <v>0</v>
      </c>
      <c r="BH1437" s="226">
        <f>IF(N1437="sníž. přenesená",J1437,0)</f>
        <v>0</v>
      </c>
      <c r="BI1437" s="226">
        <f>IF(N1437="nulová",J1437,0)</f>
        <v>0</v>
      </c>
      <c r="BJ1437" s="19" t="s">
        <v>80</v>
      </c>
      <c r="BK1437" s="226">
        <f>ROUND(I1437*H1437,2)</f>
        <v>0</v>
      </c>
      <c r="BL1437" s="19" t="s">
        <v>302</v>
      </c>
      <c r="BM1437" s="225" t="s">
        <v>1861</v>
      </c>
    </row>
    <row r="1438" s="2" customFormat="1">
      <c r="A1438" s="40"/>
      <c r="B1438" s="41"/>
      <c r="C1438" s="42"/>
      <c r="D1438" s="227" t="s">
        <v>207</v>
      </c>
      <c r="E1438" s="42"/>
      <c r="F1438" s="228" t="s">
        <v>1862</v>
      </c>
      <c r="G1438" s="42"/>
      <c r="H1438" s="42"/>
      <c r="I1438" s="229"/>
      <c r="J1438" s="42"/>
      <c r="K1438" s="42"/>
      <c r="L1438" s="46"/>
      <c r="M1438" s="230"/>
      <c r="N1438" s="231"/>
      <c r="O1438" s="86"/>
      <c r="P1438" s="86"/>
      <c r="Q1438" s="86"/>
      <c r="R1438" s="86"/>
      <c r="S1438" s="86"/>
      <c r="T1438" s="87"/>
      <c r="U1438" s="40"/>
      <c r="V1438" s="40"/>
      <c r="W1438" s="40"/>
      <c r="X1438" s="40"/>
      <c r="Y1438" s="40"/>
      <c r="Z1438" s="40"/>
      <c r="AA1438" s="40"/>
      <c r="AB1438" s="40"/>
      <c r="AC1438" s="40"/>
      <c r="AD1438" s="40"/>
      <c r="AE1438" s="40"/>
      <c r="AT1438" s="19" t="s">
        <v>207</v>
      </c>
      <c r="AU1438" s="19" t="s">
        <v>82</v>
      </c>
    </row>
    <row r="1439" s="2" customFormat="1" ht="16.5" customHeight="1">
      <c r="A1439" s="40"/>
      <c r="B1439" s="41"/>
      <c r="C1439" s="255" t="s">
        <v>1863</v>
      </c>
      <c r="D1439" s="255" t="s">
        <v>243</v>
      </c>
      <c r="E1439" s="256" t="s">
        <v>1854</v>
      </c>
      <c r="F1439" s="257" t="s">
        <v>1855</v>
      </c>
      <c r="G1439" s="258" t="s">
        <v>203</v>
      </c>
      <c r="H1439" s="259">
        <v>630</v>
      </c>
      <c r="I1439" s="260"/>
      <c r="J1439" s="261">
        <f>ROUND(I1439*H1439,2)</f>
        <v>0</v>
      </c>
      <c r="K1439" s="257" t="s">
        <v>204</v>
      </c>
      <c r="L1439" s="262"/>
      <c r="M1439" s="263" t="s">
        <v>19</v>
      </c>
      <c r="N1439" s="264" t="s">
        <v>44</v>
      </c>
      <c r="O1439" s="86"/>
      <c r="P1439" s="223">
        <f>O1439*H1439</f>
        <v>0</v>
      </c>
      <c r="Q1439" s="223">
        <v>0</v>
      </c>
      <c r="R1439" s="223">
        <f>Q1439*H1439</f>
        <v>0</v>
      </c>
      <c r="S1439" s="223">
        <v>0</v>
      </c>
      <c r="T1439" s="224">
        <f>S1439*H1439</f>
        <v>0</v>
      </c>
      <c r="U1439" s="40"/>
      <c r="V1439" s="40"/>
      <c r="W1439" s="40"/>
      <c r="X1439" s="40"/>
      <c r="Y1439" s="40"/>
      <c r="Z1439" s="40"/>
      <c r="AA1439" s="40"/>
      <c r="AB1439" s="40"/>
      <c r="AC1439" s="40"/>
      <c r="AD1439" s="40"/>
      <c r="AE1439" s="40"/>
      <c r="AR1439" s="225" t="s">
        <v>399</v>
      </c>
      <c r="AT1439" s="225" t="s">
        <v>243</v>
      </c>
      <c r="AU1439" s="225" t="s">
        <v>82</v>
      </c>
      <c r="AY1439" s="19" t="s">
        <v>198</v>
      </c>
      <c r="BE1439" s="226">
        <f>IF(N1439="základní",J1439,0)</f>
        <v>0</v>
      </c>
      <c r="BF1439" s="226">
        <f>IF(N1439="snížená",J1439,0)</f>
        <v>0</v>
      </c>
      <c r="BG1439" s="226">
        <f>IF(N1439="zákl. přenesená",J1439,0)</f>
        <v>0</v>
      </c>
      <c r="BH1439" s="226">
        <f>IF(N1439="sníž. přenesená",J1439,0)</f>
        <v>0</v>
      </c>
      <c r="BI1439" s="226">
        <f>IF(N1439="nulová",J1439,0)</f>
        <v>0</v>
      </c>
      <c r="BJ1439" s="19" t="s">
        <v>80</v>
      </c>
      <c r="BK1439" s="226">
        <f>ROUND(I1439*H1439,2)</f>
        <v>0</v>
      </c>
      <c r="BL1439" s="19" t="s">
        <v>302</v>
      </c>
      <c r="BM1439" s="225" t="s">
        <v>1864</v>
      </c>
    </row>
    <row r="1440" s="13" customFormat="1">
      <c r="A1440" s="13"/>
      <c r="B1440" s="232"/>
      <c r="C1440" s="233"/>
      <c r="D1440" s="234" t="s">
        <v>218</v>
      </c>
      <c r="E1440" s="233"/>
      <c r="F1440" s="236" t="s">
        <v>1865</v>
      </c>
      <c r="G1440" s="233"/>
      <c r="H1440" s="237">
        <v>630</v>
      </c>
      <c r="I1440" s="238"/>
      <c r="J1440" s="233"/>
      <c r="K1440" s="233"/>
      <c r="L1440" s="239"/>
      <c r="M1440" s="240"/>
      <c r="N1440" s="241"/>
      <c r="O1440" s="241"/>
      <c r="P1440" s="241"/>
      <c r="Q1440" s="241"/>
      <c r="R1440" s="241"/>
      <c r="S1440" s="241"/>
      <c r="T1440" s="242"/>
      <c r="U1440" s="13"/>
      <c r="V1440" s="13"/>
      <c r="W1440" s="13"/>
      <c r="X1440" s="13"/>
      <c r="Y1440" s="13"/>
      <c r="Z1440" s="13"/>
      <c r="AA1440" s="13"/>
      <c r="AB1440" s="13"/>
      <c r="AC1440" s="13"/>
      <c r="AD1440" s="13"/>
      <c r="AE1440" s="13"/>
      <c r="AT1440" s="243" t="s">
        <v>218</v>
      </c>
      <c r="AU1440" s="243" t="s">
        <v>82</v>
      </c>
      <c r="AV1440" s="13" t="s">
        <v>82</v>
      </c>
      <c r="AW1440" s="13" t="s">
        <v>4</v>
      </c>
      <c r="AX1440" s="13" t="s">
        <v>80</v>
      </c>
      <c r="AY1440" s="243" t="s">
        <v>198</v>
      </c>
    </row>
    <row r="1441" s="2" customFormat="1" ht="33" customHeight="1">
      <c r="A1441" s="40"/>
      <c r="B1441" s="41"/>
      <c r="C1441" s="214" t="s">
        <v>1866</v>
      </c>
      <c r="D1441" s="214" t="s">
        <v>200</v>
      </c>
      <c r="E1441" s="215" t="s">
        <v>1867</v>
      </c>
      <c r="F1441" s="216" t="s">
        <v>1868</v>
      </c>
      <c r="G1441" s="217" t="s">
        <v>203</v>
      </c>
      <c r="H1441" s="218">
        <v>4079.9400000000001</v>
      </c>
      <c r="I1441" s="219"/>
      <c r="J1441" s="220">
        <f>ROUND(I1441*H1441,2)</f>
        <v>0</v>
      </c>
      <c r="K1441" s="216" t="s">
        <v>204</v>
      </c>
      <c r="L1441" s="46"/>
      <c r="M1441" s="221" t="s">
        <v>19</v>
      </c>
      <c r="N1441" s="222" t="s">
        <v>44</v>
      </c>
      <c r="O1441" s="86"/>
      <c r="P1441" s="223">
        <f>O1441*H1441</f>
        <v>0</v>
      </c>
      <c r="Q1441" s="223">
        <v>0.00020120000000000001</v>
      </c>
      <c r="R1441" s="223">
        <f>Q1441*H1441</f>
        <v>0.8208839280000001</v>
      </c>
      <c r="S1441" s="223">
        <v>0</v>
      </c>
      <c r="T1441" s="224">
        <f>S1441*H1441</f>
        <v>0</v>
      </c>
      <c r="U1441" s="40"/>
      <c r="V1441" s="40"/>
      <c r="W1441" s="40"/>
      <c r="X1441" s="40"/>
      <c r="Y1441" s="40"/>
      <c r="Z1441" s="40"/>
      <c r="AA1441" s="40"/>
      <c r="AB1441" s="40"/>
      <c r="AC1441" s="40"/>
      <c r="AD1441" s="40"/>
      <c r="AE1441" s="40"/>
      <c r="AR1441" s="225" t="s">
        <v>302</v>
      </c>
      <c r="AT1441" s="225" t="s">
        <v>200</v>
      </c>
      <c r="AU1441" s="225" t="s">
        <v>82</v>
      </c>
      <c r="AY1441" s="19" t="s">
        <v>198</v>
      </c>
      <c r="BE1441" s="226">
        <f>IF(N1441="základní",J1441,0)</f>
        <v>0</v>
      </c>
      <c r="BF1441" s="226">
        <f>IF(N1441="snížená",J1441,0)</f>
        <v>0</v>
      </c>
      <c r="BG1441" s="226">
        <f>IF(N1441="zákl. přenesená",J1441,0)</f>
        <v>0</v>
      </c>
      <c r="BH1441" s="226">
        <f>IF(N1441="sníž. přenesená",J1441,0)</f>
        <v>0</v>
      </c>
      <c r="BI1441" s="226">
        <f>IF(N1441="nulová",J1441,0)</f>
        <v>0</v>
      </c>
      <c r="BJ1441" s="19" t="s">
        <v>80</v>
      </c>
      <c r="BK1441" s="226">
        <f>ROUND(I1441*H1441,2)</f>
        <v>0</v>
      </c>
      <c r="BL1441" s="19" t="s">
        <v>302</v>
      </c>
      <c r="BM1441" s="225" t="s">
        <v>1869</v>
      </c>
    </row>
    <row r="1442" s="2" customFormat="1">
      <c r="A1442" s="40"/>
      <c r="B1442" s="41"/>
      <c r="C1442" s="42"/>
      <c r="D1442" s="227" t="s">
        <v>207</v>
      </c>
      <c r="E1442" s="42"/>
      <c r="F1442" s="228" t="s">
        <v>1870</v>
      </c>
      <c r="G1442" s="42"/>
      <c r="H1442" s="42"/>
      <c r="I1442" s="229"/>
      <c r="J1442" s="42"/>
      <c r="K1442" s="42"/>
      <c r="L1442" s="46"/>
      <c r="M1442" s="230"/>
      <c r="N1442" s="231"/>
      <c r="O1442" s="86"/>
      <c r="P1442" s="86"/>
      <c r="Q1442" s="86"/>
      <c r="R1442" s="86"/>
      <c r="S1442" s="86"/>
      <c r="T1442" s="87"/>
      <c r="U1442" s="40"/>
      <c r="V1442" s="40"/>
      <c r="W1442" s="40"/>
      <c r="X1442" s="40"/>
      <c r="Y1442" s="40"/>
      <c r="Z1442" s="40"/>
      <c r="AA1442" s="40"/>
      <c r="AB1442" s="40"/>
      <c r="AC1442" s="40"/>
      <c r="AD1442" s="40"/>
      <c r="AE1442" s="40"/>
      <c r="AT1442" s="19" t="s">
        <v>207</v>
      </c>
      <c r="AU1442" s="19" t="s">
        <v>82</v>
      </c>
    </row>
    <row r="1443" s="13" customFormat="1">
      <c r="A1443" s="13"/>
      <c r="B1443" s="232"/>
      <c r="C1443" s="233"/>
      <c r="D1443" s="234" t="s">
        <v>218</v>
      </c>
      <c r="E1443" s="235" t="s">
        <v>19</v>
      </c>
      <c r="F1443" s="236" t="s">
        <v>1871</v>
      </c>
      <c r="G1443" s="233"/>
      <c r="H1443" s="237">
        <v>73.799999999999997</v>
      </c>
      <c r="I1443" s="238"/>
      <c r="J1443" s="233"/>
      <c r="K1443" s="233"/>
      <c r="L1443" s="239"/>
      <c r="M1443" s="240"/>
      <c r="N1443" s="241"/>
      <c r="O1443" s="241"/>
      <c r="P1443" s="241"/>
      <c r="Q1443" s="241"/>
      <c r="R1443" s="241"/>
      <c r="S1443" s="241"/>
      <c r="T1443" s="242"/>
      <c r="U1443" s="13"/>
      <c r="V1443" s="13"/>
      <c r="W1443" s="13"/>
      <c r="X1443" s="13"/>
      <c r="Y1443" s="13"/>
      <c r="Z1443" s="13"/>
      <c r="AA1443" s="13"/>
      <c r="AB1443" s="13"/>
      <c r="AC1443" s="13"/>
      <c r="AD1443" s="13"/>
      <c r="AE1443" s="13"/>
      <c r="AT1443" s="243" t="s">
        <v>218</v>
      </c>
      <c r="AU1443" s="243" t="s">
        <v>82</v>
      </c>
      <c r="AV1443" s="13" t="s">
        <v>82</v>
      </c>
      <c r="AW1443" s="13" t="s">
        <v>35</v>
      </c>
      <c r="AX1443" s="13" t="s">
        <v>73</v>
      </c>
      <c r="AY1443" s="243" t="s">
        <v>198</v>
      </c>
    </row>
    <row r="1444" s="13" customFormat="1">
      <c r="A1444" s="13"/>
      <c r="B1444" s="232"/>
      <c r="C1444" s="233"/>
      <c r="D1444" s="234" t="s">
        <v>218</v>
      </c>
      <c r="E1444" s="235" t="s">
        <v>19</v>
      </c>
      <c r="F1444" s="236" t="s">
        <v>1872</v>
      </c>
      <c r="G1444" s="233"/>
      <c r="H1444" s="237">
        <v>141.12000000000001</v>
      </c>
      <c r="I1444" s="238"/>
      <c r="J1444" s="233"/>
      <c r="K1444" s="233"/>
      <c r="L1444" s="239"/>
      <c r="M1444" s="240"/>
      <c r="N1444" s="241"/>
      <c r="O1444" s="241"/>
      <c r="P1444" s="241"/>
      <c r="Q1444" s="241"/>
      <c r="R1444" s="241"/>
      <c r="S1444" s="241"/>
      <c r="T1444" s="242"/>
      <c r="U1444" s="13"/>
      <c r="V1444" s="13"/>
      <c r="W1444" s="13"/>
      <c r="X1444" s="13"/>
      <c r="Y1444" s="13"/>
      <c r="Z1444" s="13"/>
      <c r="AA1444" s="13"/>
      <c r="AB1444" s="13"/>
      <c r="AC1444" s="13"/>
      <c r="AD1444" s="13"/>
      <c r="AE1444" s="13"/>
      <c r="AT1444" s="243" t="s">
        <v>218</v>
      </c>
      <c r="AU1444" s="243" t="s">
        <v>82</v>
      </c>
      <c r="AV1444" s="13" t="s">
        <v>82</v>
      </c>
      <c r="AW1444" s="13" t="s">
        <v>35</v>
      </c>
      <c r="AX1444" s="13" t="s">
        <v>73</v>
      </c>
      <c r="AY1444" s="243" t="s">
        <v>198</v>
      </c>
    </row>
    <row r="1445" s="13" customFormat="1">
      <c r="A1445" s="13"/>
      <c r="B1445" s="232"/>
      <c r="C1445" s="233"/>
      <c r="D1445" s="234" t="s">
        <v>218</v>
      </c>
      <c r="E1445" s="235" t="s">
        <v>19</v>
      </c>
      <c r="F1445" s="236" t="s">
        <v>1873</v>
      </c>
      <c r="G1445" s="233"/>
      <c r="H1445" s="237">
        <v>64.579999999999998</v>
      </c>
      <c r="I1445" s="238"/>
      <c r="J1445" s="233"/>
      <c r="K1445" s="233"/>
      <c r="L1445" s="239"/>
      <c r="M1445" s="240"/>
      <c r="N1445" s="241"/>
      <c r="O1445" s="241"/>
      <c r="P1445" s="241"/>
      <c r="Q1445" s="241"/>
      <c r="R1445" s="241"/>
      <c r="S1445" s="241"/>
      <c r="T1445" s="242"/>
      <c r="U1445" s="13"/>
      <c r="V1445" s="13"/>
      <c r="W1445" s="13"/>
      <c r="X1445" s="13"/>
      <c r="Y1445" s="13"/>
      <c r="Z1445" s="13"/>
      <c r="AA1445" s="13"/>
      <c r="AB1445" s="13"/>
      <c r="AC1445" s="13"/>
      <c r="AD1445" s="13"/>
      <c r="AE1445" s="13"/>
      <c r="AT1445" s="243" t="s">
        <v>218</v>
      </c>
      <c r="AU1445" s="243" t="s">
        <v>82</v>
      </c>
      <c r="AV1445" s="13" t="s">
        <v>82</v>
      </c>
      <c r="AW1445" s="13" t="s">
        <v>35</v>
      </c>
      <c r="AX1445" s="13" t="s">
        <v>73</v>
      </c>
      <c r="AY1445" s="243" t="s">
        <v>198</v>
      </c>
    </row>
    <row r="1446" s="13" customFormat="1">
      <c r="A1446" s="13"/>
      <c r="B1446" s="232"/>
      <c r="C1446" s="233"/>
      <c r="D1446" s="234" t="s">
        <v>218</v>
      </c>
      <c r="E1446" s="235" t="s">
        <v>19</v>
      </c>
      <c r="F1446" s="236" t="s">
        <v>1874</v>
      </c>
      <c r="G1446" s="233"/>
      <c r="H1446" s="237">
        <v>175.44</v>
      </c>
      <c r="I1446" s="238"/>
      <c r="J1446" s="233"/>
      <c r="K1446" s="233"/>
      <c r="L1446" s="239"/>
      <c r="M1446" s="240"/>
      <c r="N1446" s="241"/>
      <c r="O1446" s="241"/>
      <c r="P1446" s="241"/>
      <c r="Q1446" s="241"/>
      <c r="R1446" s="241"/>
      <c r="S1446" s="241"/>
      <c r="T1446" s="242"/>
      <c r="U1446" s="13"/>
      <c r="V1446" s="13"/>
      <c r="W1446" s="13"/>
      <c r="X1446" s="13"/>
      <c r="Y1446" s="13"/>
      <c r="Z1446" s="13"/>
      <c r="AA1446" s="13"/>
      <c r="AB1446" s="13"/>
      <c r="AC1446" s="13"/>
      <c r="AD1446" s="13"/>
      <c r="AE1446" s="13"/>
      <c r="AT1446" s="243" t="s">
        <v>218</v>
      </c>
      <c r="AU1446" s="243" t="s">
        <v>82</v>
      </c>
      <c r="AV1446" s="13" t="s">
        <v>82</v>
      </c>
      <c r="AW1446" s="13" t="s">
        <v>35</v>
      </c>
      <c r="AX1446" s="13" t="s">
        <v>73</v>
      </c>
      <c r="AY1446" s="243" t="s">
        <v>198</v>
      </c>
    </row>
    <row r="1447" s="13" customFormat="1">
      <c r="A1447" s="13"/>
      <c r="B1447" s="232"/>
      <c r="C1447" s="233"/>
      <c r="D1447" s="234" t="s">
        <v>218</v>
      </c>
      <c r="E1447" s="235" t="s">
        <v>19</v>
      </c>
      <c r="F1447" s="236" t="s">
        <v>1875</v>
      </c>
      <c r="G1447" s="233"/>
      <c r="H1447" s="237">
        <v>76.030000000000001</v>
      </c>
      <c r="I1447" s="238"/>
      <c r="J1447" s="233"/>
      <c r="K1447" s="233"/>
      <c r="L1447" s="239"/>
      <c r="M1447" s="240"/>
      <c r="N1447" s="241"/>
      <c r="O1447" s="241"/>
      <c r="P1447" s="241"/>
      <c r="Q1447" s="241"/>
      <c r="R1447" s="241"/>
      <c r="S1447" s="241"/>
      <c r="T1447" s="242"/>
      <c r="U1447" s="13"/>
      <c r="V1447" s="13"/>
      <c r="W1447" s="13"/>
      <c r="X1447" s="13"/>
      <c r="Y1447" s="13"/>
      <c r="Z1447" s="13"/>
      <c r="AA1447" s="13"/>
      <c r="AB1447" s="13"/>
      <c r="AC1447" s="13"/>
      <c r="AD1447" s="13"/>
      <c r="AE1447" s="13"/>
      <c r="AT1447" s="243" t="s">
        <v>218</v>
      </c>
      <c r="AU1447" s="243" t="s">
        <v>82</v>
      </c>
      <c r="AV1447" s="13" t="s">
        <v>82</v>
      </c>
      <c r="AW1447" s="13" t="s">
        <v>35</v>
      </c>
      <c r="AX1447" s="13" t="s">
        <v>73</v>
      </c>
      <c r="AY1447" s="243" t="s">
        <v>198</v>
      </c>
    </row>
    <row r="1448" s="13" customFormat="1">
      <c r="A1448" s="13"/>
      <c r="B1448" s="232"/>
      <c r="C1448" s="233"/>
      <c r="D1448" s="234" t="s">
        <v>218</v>
      </c>
      <c r="E1448" s="235" t="s">
        <v>19</v>
      </c>
      <c r="F1448" s="236" t="s">
        <v>1876</v>
      </c>
      <c r="G1448" s="233"/>
      <c r="H1448" s="237">
        <v>235.37000000000001</v>
      </c>
      <c r="I1448" s="238"/>
      <c r="J1448" s="233"/>
      <c r="K1448" s="233"/>
      <c r="L1448" s="239"/>
      <c r="M1448" s="240"/>
      <c r="N1448" s="241"/>
      <c r="O1448" s="241"/>
      <c r="P1448" s="241"/>
      <c r="Q1448" s="241"/>
      <c r="R1448" s="241"/>
      <c r="S1448" s="241"/>
      <c r="T1448" s="242"/>
      <c r="U1448" s="13"/>
      <c r="V1448" s="13"/>
      <c r="W1448" s="13"/>
      <c r="X1448" s="13"/>
      <c r="Y1448" s="13"/>
      <c r="Z1448" s="13"/>
      <c r="AA1448" s="13"/>
      <c r="AB1448" s="13"/>
      <c r="AC1448" s="13"/>
      <c r="AD1448" s="13"/>
      <c r="AE1448" s="13"/>
      <c r="AT1448" s="243" t="s">
        <v>218</v>
      </c>
      <c r="AU1448" s="243" t="s">
        <v>82</v>
      </c>
      <c r="AV1448" s="13" t="s">
        <v>82</v>
      </c>
      <c r="AW1448" s="13" t="s">
        <v>35</v>
      </c>
      <c r="AX1448" s="13" t="s">
        <v>73</v>
      </c>
      <c r="AY1448" s="243" t="s">
        <v>198</v>
      </c>
    </row>
    <row r="1449" s="13" customFormat="1">
      <c r="A1449" s="13"/>
      <c r="B1449" s="232"/>
      <c r="C1449" s="233"/>
      <c r="D1449" s="234" t="s">
        <v>218</v>
      </c>
      <c r="E1449" s="235" t="s">
        <v>19</v>
      </c>
      <c r="F1449" s="236" t="s">
        <v>1877</v>
      </c>
      <c r="G1449" s="233"/>
      <c r="H1449" s="237">
        <v>9.7400000000000002</v>
      </c>
      <c r="I1449" s="238"/>
      <c r="J1449" s="233"/>
      <c r="K1449" s="233"/>
      <c r="L1449" s="239"/>
      <c r="M1449" s="240"/>
      <c r="N1449" s="241"/>
      <c r="O1449" s="241"/>
      <c r="P1449" s="241"/>
      <c r="Q1449" s="241"/>
      <c r="R1449" s="241"/>
      <c r="S1449" s="241"/>
      <c r="T1449" s="242"/>
      <c r="U1449" s="13"/>
      <c r="V1449" s="13"/>
      <c r="W1449" s="13"/>
      <c r="X1449" s="13"/>
      <c r="Y1449" s="13"/>
      <c r="Z1449" s="13"/>
      <c r="AA1449" s="13"/>
      <c r="AB1449" s="13"/>
      <c r="AC1449" s="13"/>
      <c r="AD1449" s="13"/>
      <c r="AE1449" s="13"/>
      <c r="AT1449" s="243" t="s">
        <v>218</v>
      </c>
      <c r="AU1449" s="243" t="s">
        <v>82</v>
      </c>
      <c r="AV1449" s="13" t="s">
        <v>82</v>
      </c>
      <c r="AW1449" s="13" t="s">
        <v>35</v>
      </c>
      <c r="AX1449" s="13" t="s">
        <v>73</v>
      </c>
      <c r="AY1449" s="243" t="s">
        <v>198</v>
      </c>
    </row>
    <row r="1450" s="13" customFormat="1">
      <c r="A1450" s="13"/>
      <c r="B1450" s="232"/>
      <c r="C1450" s="233"/>
      <c r="D1450" s="234" t="s">
        <v>218</v>
      </c>
      <c r="E1450" s="235" t="s">
        <v>19</v>
      </c>
      <c r="F1450" s="236" t="s">
        <v>1878</v>
      </c>
      <c r="G1450" s="233"/>
      <c r="H1450" s="237">
        <v>115.31999999999999</v>
      </c>
      <c r="I1450" s="238"/>
      <c r="J1450" s="233"/>
      <c r="K1450" s="233"/>
      <c r="L1450" s="239"/>
      <c r="M1450" s="240"/>
      <c r="N1450" s="241"/>
      <c r="O1450" s="241"/>
      <c r="P1450" s="241"/>
      <c r="Q1450" s="241"/>
      <c r="R1450" s="241"/>
      <c r="S1450" s="241"/>
      <c r="T1450" s="242"/>
      <c r="U1450" s="13"/>
      <c r="V1450" s="13"/>
      <c r="W1450" s="13"/>
      <c r="X1450" s="13"/>
      <c r="Y1450" s="13"/>
      <c r="Z1450" s="13"/>
      <c r="AA1450" s="13"/>
      <c r="AB1450" s="13"/>
      <c r="AC1450" s="13"/>
      <c r="AD1450" s="13"/>
      <c r="AE1450" s="13"/>
      <c r="AT1450" s="243" t="s">
        <v>218</v>
      </c>
      <c r="AU1450" s="243" t="s">
        <v>82</v>
      </c>
      <c r="AV1450" s="13" t="s">
        <v>82</v>
      </c>
      <c r="AW1450" s="13" t="s">
        <v>35</v>
      </c>
      <c r="AX1450" s="13" t="s">
        <v>73</v>
      </c>
      <c r="AY1450" s="243" t="s">
        <v>198</v>
      </c>
    </row>
    <row r="1451" s="13" customFormat="1">
      <c r="A1451" s="13"/>
      <c r="B1451" s="232"/>
      <c r="C1451" s="233"/>
      <c r="D1451" s="234" t="s">
        <v>218</v>
      </c>
      <c r="E1451" s="235" t="s">
        <v>19</v>
      </c>
      <c r="F1451" s="236" t="s">
        <v>1879</v>
      </c>
      <c r="G1451" s="233"/>
      <c r="H1451" s="237">
        <v>112.20999999999999</v>
      </c>
      <c r="I1451" s="238"/>
      <c r="J1451" s="233"/>
      <c r="K1451" s="233"/>
      <c r="L1451" s="239"/>
      <c r="M1451" s="240"/>
      <c r="N1451" s="241"/>
      <c r="O1451" s="241"/>
      <c r="P1451" s="241"/>
      <c r="Q1451" s="241"/>
      <c r="R1451" s="241"/>
      <c r="S1451" s="241"/>
      <c r="T1451" s="242"/>
      <c r="U1451" s="13"/>
      <c r="V1451" s="13"/>
      <c r="W1451" s="13"/>
      <c r="X1451" s="13"/>
      <c r="Y1451" s="13"/>
      <c r="Z1451" s="13"/>
      <c r="AA1451" s="13"/>
      <c r="AB1451" s="13"/>
      <c r="AC1451" s="13"/>
      <c r="AD1451" s="13"/>
      <c r="AE1451" s="13"/>
      <c r="AT1451" s="243" t="s">
        <v>218</v>
      </c>
      <c r="AU1451" s="243" t="s">
        <v>82</v>
      </c>
      <c r="AV1451" s="13" t="s">
        <v>82</v>
      </c>
      <c r="AW1451" s="13" t="s">
        <v>35</v>
      </c>
      <c r="AX1451" s="13" t="s">
        <v>73</v>
      </c>
      <c r="AY1451" s="243" t="s">
        <v>198</v>
      </c>
    </row>
    <row r="1452" s="13" customFormat="1">
      <c r="A1452" s="13"/>
      <c r="B1452" s="232"/>
      <c r="C1452" s="233"/>
      <c r="D1452" s="234" t="s">
        <v>218</v>
      </c>
      <c r="E1452" s="235" t="s">
        <v>19</v>
      </c>
      <c r="F1452" s="236" t="s">
        <v>1880</v>
      </c>
      <c r="G1452" s="233"/>
      <c r="H1452" s="237">
        <v>76.159999999999997</v>
      </c>
      <c r="I1452" s="238"/>
      <c r="J1452" s="233"/>
      <c r="K1452" s="233"/>
      <c r="L1452" s="239"/>
      <c r="M1452" s="240"/>
      <c r="N1452" s="241"/>
      <c r="O1452" s="241"/>
      <c r="P1452" s="241"/>
      <c r="Q1452" s="241"/>
      <c r="R1452" s="241"/>
      <c r="S1452" s="241"/>
      <c r="T1452" s="242"/>
      <c r="U1452" s="13"/>
      <c r="V1452" s="13"/>
      <c r="W1452" s="13"/>
      <c r="X1452" s="13"/>
      <c r="Y1452" s="13"/>
      <c r="Z1452" s="13"/>
      <c r="AA1452" s="13"/>
      <c r="AB1452" s="13"/>
      <c r="AC1452" s="13"/>
      <c r="AD1452" s="13"/>
      <c r="AE1452" s="13"/>
      <c r="AT1452" s="243" t="s">
        <v>218</v>
      </c>
      <c r="AU1452" s="243" t="s">
        <v>82</v>
      </c>
      <c r="AV1452" s="13" t="s">
        <v>82</v>
      </c>
      <c r="AW1452" s="13" t="s">
        <v>35</v>
      </c>
      <c r="AX1452" s="13" t="s">
        <v>73</v>
      </c>
      <c r="AY1452" s="243" t="s">
        <v>198</v>
      </c>
    </row>
    <row r="1453" s="13" customFormat="1">
      <c r="A1453" s="13"/>
      <c r="B1453" s="232"/>
      <c r="C1453" s="233"/>
      <c r="D1453" s="234" t="s">
        <v>218</v>
      </c>
      <c r="E1453" s="235" t="s">
        <v>19</v>
      </c>
      <c r="F1453" s="236" t="s">
        <v>1881</v>
      </c>
      <c r="G1453" s="233"/>
      <c r="H1453" s="237">
        <v>112.03</v>
      </c>
      <c r="I1453" s="238"/>
      <c r="J1453" s="233"/>
      <c r="K1453" s="233"/>
      <c r="L1453" s="239"/>
      <c r="M1453" s="240"/>
      <c r="N1453" s="241"/>
      <c r="O1453" s="241"/>
      <c r="P1453" s="241"/>
      <c r="Q1453" s="241"/>
      <c r="R1453" s="241"/>
      <c r="S1453" s="241"/>
      <c r="T1453" s="242"/>
      <c r="U1453" s="13"/>
      <c r="V1453" s="13"/>
      <c r="W1453" s="13"/>
      <c r="X1453" s="13"/>
      <c r="Y1453" s="13"/>
      <c r="Z1453" s="13"/>
      <c r="AA1453" s="13"/>
      <c r="AB1453" s="13"/>
      <c r="AC1453" s="13"/>
      <c r="AD1453" s="13"/>
      <c r="AE1453" s="13"/>
      <c r="AT1453" s="243" t="s">
        <v>218</v>
      </c>
      <c r="AU1453" s="243" t="s">
        <v>82</v>
      </c>
      <c r="AV1453" s="13" t="s">
        <v>82</v>
      </c>
      <c r="AW1453" s="13" t="s">
        <v>35</v>
      </c>
      <c r="AX1453" s="13" t="s">
        <v>73</v>
      </c>
      <c r="AY1453" s="243" t="s">
        <v>198</v>
      </c>
    </row>
    <row r="1454" s="13" customFormat="1">
      <c r="A1454" s="13"/>
      <c r="B1454" s="232"/>
      <c r="C1454" s="233"/>
      <c r="D1454" s="234" t="s">
        <v>218</v>
      </c>
      <c r="E1454" s="235" t="s">
        <v>19</v>
      </c>
      <c r="F1454" s="236" t="s">
        <v>1882</v>
      </c>
      <c r="G1454" s="233"/>
      <c r="H1454" s="237">
        <v>85.219999999999999</v>
      </c>
      <c r="I1454" s="238"/>
      <c r="J1454" s="233"/>
      <c r="K1454" s="233"/>
      <c r="L1454" s="239"/>
      <c r="M1454" s="240"/>
      <c r="N1454" s="241"/>
      <c r="O1454" s="241"/>
      <c r="P1454" s="241"/>
      <c r="Q1454" s="241"/>
      <c r="R1454" s="241"/>
      <c r="S1454" s="241"/>
      <c r="T1454" s="242"/>
      <c r="U1454" s="13"/>
      <c r="V1454" s="13"/>
      <c r="W1454" s="13"/>
      <c r="X1454" s="13"/>
      <c r="Y1454" s="13"/>
      <c r="Z1454" s="13"/>
      <c r="AA1454" s="13"/>
      <c r="AB1454" s="13"/>
      <c r="AC1454" s="13"/>
      <c r="AD1454" s="13"/>
      <c r="AE1454" s="13"/>
      <c r="AT1454" s="243" t="s">
        <v>218</v>
      </c>
      <c r="AU1454" s="243" t="s">
        <v>82</v>
      </c>
      <c r="AV1454" s="13" t="s">
        <v>82</v>
      </c>
      <c r="AW1454" s="13" t="s">
        <v>35</v>
      </c>
      <c r="AX1454" s="13" t="s">
        <v>73</v>
      </c>
      <c r="AY1454" s="243" t="s">
        <v>198</v>
      </c>
    </row>
    <row r="1455" s="13" customFormat="1">
      <c r="A1455" s="13"/>
      <c r="B1455" s="232"/>
      <c r="C1455" s="233"/>
      <c r="D1455" s="234" t="s">
        <v>218</v>
      </c>
      <c r="E1455" s="235" t="s">
        <v>19</v>
      </c>
      <c r="F1455" s="236" t="s">
        <v>1883</v>
      </c>
      <c r="G1455" s="233"/>
      <c r="H1455" s="237">
        <v>38.93</v>
      </c>
      <c r="I1455" s="238"/>
      <c r="J1455" s="233"/>
      <c r="K1455" s="233"/>
      <c r="L1455" s="239"/>
      <c r="M1455" s="240"/>
      <c r="N1455" s="241"/>
      <c r="O1455" s="241"/>
      <c r="P1455" s="241"/>
      <c r="Q1455" s="241"/>
      <c r="R1455" s="241"/>
      <c r="S1455" s="241"/>
      <c r="T1455" s="242"/>
      <c r="U1455" s="13"/>
      <c r="V1455" s="13"/>
      <c r="W1455" s="13"/>
      <c r="X1455" s="13"/>
      <c r="Y1455" s="13"/>
      <c r="Z1455" s="13"/>
      <c r="AA1455" s="13"/>
      <c r="AB1455" s="13"/>
      <c r="AC1455" s="13"/>
      <c r="AD1455" s="13"/>
      <c r="AE1455" s="13"/>
      <c r="AT1455" s="243" t="s">
        <v>218</v>
      </c>
      <c r="AU1455" s="243" t="s">
        <v>82</v>
      </c>
      <c r="AV1455" s="13" t="s">
        <v>82</v>
      </c>
      <c r="AW1455" s="13" t="s">
        <v>35</v>
      </c>
      <c r="AX1455" s="13" t="s">
        <v>73</v>
      </c>
      <c r="AY1455" s="243" t="s">
        <v>198</v>
      </c>
    </row>
    <row r="1456" s="13" customFormat="1">
      <c r="A1456" s="13"/>
      <c r="B1456" s="232"/>
      <c r="C1456" s="233"/>
      <c r="D1456" s="234" t="s">
        <v>218</v>
      </c>
      <c r="E1456" s="235" t="s">
        <v>19</v>
      </c>
      <c r="F1456" s="236" t="s">
        <v>1884</v>
      </c>
      <c r="G1456" s="233"/>
      <c r="H1456" s="237">
        <v>158.66</v>
      </c>
      <c r="I1456" s="238"/>
      <c r="J1456" s="233"/>
      <c r="K1456" s="233"/>
      <c r="L1456" s="239"/>
      <c r="M1456" s="240"/>
      <c r="N1456" s="241"/>
      <c r="O1456" s="241"/>
      <c r="P1456" s="241"/>
      <c r="Q1456" s="241"/>
      <c r="R1456" s="241"/>
      <c r="S1456" s="241"/>
      <c r="T1456" s="242"/>
      <c r="U1456" s="13"/>
      <c r="V1456" s="13"/>
      <c r="W1456" s="13"/>
      <c r="X1456" s="13"/>
      <c r="Y1456" s="13"/>
      <c r="Z1456" s="13"/>
      <c r="AA1456" s="13"/>
      <c r="AB1456" s="13"/>
      <c r="AC1456" s="13"/>
      <c r="AD1456" s="13"/>
      <c r="AE1456" s="13"/>
      <c r="AT1456" s="243" t="s">
        <v>218</v>
      </c>
      <c r="AU1456" s="243" t="s">
        <v>82</v>
      </c>
      <c r="AV1456" s="13" t="s">
        <v>82</v>
      </c>
      <c r="AW1456" s="13" t="s">
        <v>35</v>
      </c>
      <c r="AX1456" s="13" t="s">
        <v>73</v>
      </c>
      <c r="AY1456" s="243" t="s">
        <v>198</v>
      </c>
    </row>
    <row r="1457" s="13" customFormat="1">
      <c r="A1457" s="13"/>
      <c r="B1457" s="232"/>
      <c r="C1457" s="233"/>
      <c r="D1457" s="234" t="s">
        <v>218</v>
      </c>
      <c r="E1457" s="235" t="s">
        <v>19</v>
      </c>
      <c r="F1457" s="236" t="s">
        <v>1885</v>
      </c>
      <c r="G1457" s="233"/>
      <c r="H1457" s="237">
        <v>172.02000000000001</v>
      </c>
      <c r="I1457" s="238"/>
      <c r="J1457" s="233"/>
      <c r="K1457" s="233"/>
      <c r="L1457" s="239"/>
      <c r="M1457" s="240"/>
      <c r="N1457" s="241"/>
      <c r="O1457" s="241"/>
      <c r="P1457" s="241"/>
      <c r="Q1457" s="241"/>
      <c r="R1457" s="241"/>
      <c r="S1457" s="241"/>
      <c r="T1457" s="242"/>
      <c r="U1457" s="13"/>
      <c r="V1457" s="13"/>
      <c r="W1457" s="13"/>
      <c r="X1457" s="13"/>
      <c r="Y1457" s="13"/>
      <c r="Z1457" s="13"/>
      <c r="AA1457" s="13"/>
      <c r="AB1457" s="13"/>
      <c r="AC1457" s="13"/>
      <c r="AD1457" s="13"/>
      <c r="AE1457" s="13"/>
      <c r="AT1457" s="243" t="s">
        <v>218</v>
      </c>
      <c r="AU1457" s="243" t="s">
        <v>82</v>
      </c>
      <c r="AV1457" s="13" t="s">
        <v>82</v>
      </c>
      <c r="AW1457" s="13" t="s">
        <v>35</v>
      </c>
      <c r="AX1457" s="13" t="s">
        <v>73</v>
      </c>
      <c r="AY1457" s="243" t="s">
        <v>198</v>
      </c>
    </row>
    <row r="1458" s="13" customFormat="1">
      <c r="A1458" s="13"/>
      <c r="B1458" s="232"/>
      <c r="C1458" s="233"/>
      <c r="D1458" s="234" t="s">
        <v>218</v>
      </c>
      <c r="E1458" s="235" t="s">
        <v>19</v>
      </c>
      <c r="F1458" s="236" t="s">
        <v>1886</v>
      </c>
      <c r="G1458" s="233"/>
      <c r="H1458" s="237">
        <v>168.96000000000001</v>
      </c>
      <c r="I1458" s="238"/>
      <c r="J1458" s="233"/>
      <c r="K1458" s="233"/>
      <c r="L1458" s="239"/>
      <c r="M1458" s="240"/>
      <c r="N1458" s="241"/>
      <c r="O1458" s="241"/>
      <c r="P1458" s="241"/>
      <c r="Q1458" s="241"/>
      <c r="R1458" s="241"/>
      <c r="S1458" s="241"/>
      <c r="T1458" s="242"/>
      <c r="U1458" s="13"/>
      <c r="V1458" s="13"/>
      <c r="W1458" s="13"/>
      <c r="X1458" s="13"/>
      <c r="Y1458" s="13"/>
      <c r="Z1458" s="13"/>
      <c r="AA1458" s="13"/>
      <c r="AB1458" s="13"/>
      <c r="AC1458" s="13"/>
      <c r="AD1458" s="13"/>
      <c r="AE1458" s="13"/>
      <c r="AT1458" s="243" t="s">
        <v>218</v>
      </c>
      <c r="AU1458" s="243" t="s">
        <v>82</v>
      </c>
      <c r="AV1458" s="13" t="s">
        <v>82</v>
      </c>
      <c r="AW1458" s="13" t="s">
        <v>35</v>
      </c>
      <c r="AX1458" s="13" t="s">
        <v>73</v>
      </c>
      <c r="AY1458" s="243" t="s">
        <v>198</v>
      </c>
    </row>
    <row r="1459" s="13" customFormat="1">
      <c r="A1459" s="13"/>
      <c r="B1459" s="232"/>
      <c r="C1459" s="233"/>
      <c r="D1459" s="234" t="s">
        <v>218</v>
      </c>
      <c r="E1459" s="235" t="s">
        <v>19</v>
      </c>
      <c r="F1459" s="236" t="s">
        <v>1887</v>
      </c>
      <c r="G1459" s="233"/>
      <c r="H1459" s="237">
        <v>173.02000000000001</v>
      </c>
      <c r="I1459" s="238"/>
      <c r="J1459" s="233"/>
      <c r="K1459" s="233"/>
      <c r="L1459" s="239"/>
      <c r="M1459" s="240"/>
      <c r="N1459" s="241"/>
      <c r="O1459" s="241"/>
      <c r="P1459" s="241"/>
      <c r="Q1459" s="241"/>
      <c r="R1459" s="241"/>
      <c r="S1459" s="241"/>
      <c r="T1459" s="242"/>
      <c r="U1459" s="13"/>
      <c r="V1459" s="13"/>
      <c r="W1459" s="13"/>
      <c r="X1459" s="13"/>
      <c r="Y1459" s="13"/>
      <c r="Z1459" s="13"/>
      <c r="AA1459" s="13"/>
      <c r="AB1459" s="13"/>
      <c r="AC1459" s="13"/>
      <c r="AD1459" s="13"/>
      <c r="AE1459" s="13"/>
      <c r="AT1459" s="243" t="s">
        <v>218</v>
      </c>
      <c r="AU1459" s="243" t="s">
        <v>82</v>
      </c>
      <c r="AV1459" s="13" t="s">
        <v>82</v>
      </c>
      <c r="AW1459" s="13" t="s">
        <v>35</v>
      </c>
      <c r="AX1459" s="13" t="s">
        <v>73</v>
      </c>
      <c r="AY1459" s="243" t="s">
        <v>198</v>
      </c>
    </row>
    <row r="1460" s="13" customFormat="1">
      <c r="A1460" s="13"/>
      <c r="B1460" s="232"/>
      <c r="C1460" s="233"/>
      <c r="D1460" s="234" t="s">
        <v>218</v>
      </c>
      <c r="E1460" s="235" t="s">
        <v>19</v>
      </c>
      <c r="F1460" s="236" t="s">
        <v>1888</v>
      </c>
      <c r="G1460" s="233"/>
      <c r="H1460" s="237">
        <v>519.88999999999999</v>
      </c>
      <c r="I1460" s="238"/>
      <c r="J1460" s="233"/>
      <c r="K1460" s="233"/>
      <c r="L1460" s="239"/>
      <c r="M1460" s="240"/>
      <c r="N1460" s="241"/>
      <c r="O1460" s="241"/>
      <c r="P1460" s="241"/>
      <c r="Q1460" s="241"/>
      <c r="R1460" s="241"/>
      <c r="S1460" s="241"/>
      <c r="T1460" s="242"/>
      <c r="U1460" s="13"/>
      <c r="V1460" s="13"/>
      <c r="W1460" s="13"/>
      <c r="X1460" s="13"/>
      <c r="Y1460" s="13"/>
      <c r="Z1460" s="13"/>
      <c r="AA1460" s="13"/>
      <c r="AB1460" s="13"/>
      <c r="AC1460" s="13"/>
      <c r="AD1460" s="13"/>
      <c r="AE1460" s="13"/>
      <c r="AT1460" s="243" t="s">
        <v>218</v>
      </c>
      <c r="AU1460" s="243" t="s">
        <v>82</v>
      </c>
      <c r="AV1460" s="13" t="s">
        <v>82</v>
      </c>
      <c r="AW1460" s="13" t="s">
        <v>35</v>
      </c>
      <c r="AX1460" s="13" t="s">
        <v>73</v>
      </c>
      <c r="AY1460" s="243" t="s">
        <v>198</v>
      </c>
    </row>
    <row r="1461" s="13" customFormat="1">
      <c r="A1461" s="13"/>
      <c r="B1461" s="232"/>
      <c r="C1461" s="233"/>
      <c r="D1461" s="234" t="s">
        <v>218</v>
      </c>
      <c r="E1461" s="235" t="s">
        <v>19</v>
      </c>
      <c r="F1461" s="236" t="s">
        <v>1889</v>
      </c>
      <c r="G1461" s="233"/>
      <c r="H1461" s="237">
        <v>53.259999999999998</v>
      </c>
      <c r="I1461" s="238"/>
      <c r="J1461" s="233"/>
      <c r="K1461" s="233"/>
      <c r="L1461" s="239"/>
      <c r="M1461" s="240"/>
      <c r="N1461" s="241"/>
      <c r="O1461" s="241"/>
      <c r="P1461" s="241"/>
      <c r="Q1461" s="241"/>
      <c r="R1461" s="241"/>
      <c r="S1461" s="241"/>
      <c r="T1461" s="242"/>
      <c r="U1461" s="13"/>
      <c r="V1461" s="13"/>
      <c r="W1461" s="13"/>
      <c r="X1461" s="13"/>
      <c r="Y1461" s="13"/>
      <c r="Z1461" s="13"/>
      <c r="AA1461" s="13"/>
      <c r="AB1461" s="13"/>
      <c r="AC1461" s="13"/>
      <c r="AD1461" s="13"/>
      <c r="AE1461" s="13"/>
      <c r="AT1461" s="243" t="s">
        <v>218</v>
      </c>
      <c r="AU1461" s="243" t="s">
        <v>82</v>
      </c>
      <c r="AV1461" s="13" t="s">
        <v>82</v>
      </c>
      <c r="AW1461" s="13" t="s">
        <v>35</v>
      </c>
      <c r="AX1461" s="13" t="s">
        <v>73</v>
      </c>
      <c r="AY1461" s="243" t="s">
        <v>198</v>
      </c>
    </row>
    <row r="1462" s="13" customFormat="1">
      <c r="A1462" s="13"/>
      <c r="B1462" s="232"/>
      <c r="C1462" s="233"/>
      <c r="D1462" s="234" t="s">
        <v>218</v>
      </c>
      <c r="E1462" s="235" t="s">
        <v>19</v>
      </c>
      <c r="F1462" s="236" t="s">
        <v>1890</v>
      </c>
      <c r="G1462" s="233"/>
      <c r="H1462" s="237">
        <v>101.61</v>
      </c>
      <c r="I1462" s="238"/>
      <c r="J1462" s="233"/>
      <c r="K1462" s="233"/>
      <c r="L1462" s="239"/>
      <c r="M1462" s="240"/>
      <c r="N1462" s="241"/>
      <c r="O1462" s="241"/>
      <c r="P1462" s="241"/>
      <c r="Q1462" s="241"/>
      <c r="R1462" s="241"/>
      <c r="S1462" s="241"/>
      <c r="T1462" s="242"/>
      <c r="U1462" s="13"/>
      <c r="V1462" s="13"/>
      <c r="W1462" s="13"/>
      <c r="X1462" s="13"/>
      <c r="Y1462" s="13"/>
      <c r="Z1462" s="13"/>
      <c r="AA1462" s="13"/>
      <c r="AB1462" s="13"/>
      <c r="AC1462" s="13"/>
      <c r="AD1462" s="13"/>
      <c r="AE1462" s="13"/>
      <c r="AT1462" s="243" t="s">
        <v>218</v>
      </c>
      <c r="AU1462" s="243" t="s">
        <v>82</v>
      </c>
      <c r="AV1462" s="13" t="s">
        <v>82</v>
      </c>
      <c r="AW1462" s="13" t="s">
        <v>35</v>
      </c>
      <c r="AX1462" s="13" t="s">
        <v>73</v>
      </c>
      <c r="AY1462" s="243" t="s">
        <v>198</v>
      </c>
    </row>
    <row r="1463" s="13" customFormat="1">
      <c r="A1463" s="13"/>
      <c r="B1463" s="232"/>
      <c r="C1463" s="233"/>
      <c r="D1463" s="234" t="s">
        <v>218</v>
      </c>
      <c r="E1463" s="235" t="s">
        <v>19</v>
      </c>
      <c r="F1463" s="236" t="s">
        <v>1891</v>
      </c>
      <c r="G1463" s="233"/>
      <c r="H1463" s="237">
        <v>98.409999999999997</v>
      </c>
      <c r="I1463" s="238"/>
      <c r="J1463" s="233"/>
      <c r="K1463" s="233"/>
      <c r="L1463" s="239"/>
      <c r="M1463" s="240"/>
      <c r="N1463" s="241"/>
      <c r="O1463" s="241"/>
      <c r="P1463" s="241"/>
      <c r="Q1463" s="241"/>
      <c r="R1463" s="241"/>
      <c r="S1463" s="241"/>
      <c r="T1463" s="242"/>
      <c r="U1463" s="13"/>
      <c r="V1463" s="13"/>
      <c r="W1463" s="13"/>
      <c r="X1463" s="13"/>
      <c r="Y1463" s="13"/>
      <c r="Z1463" s="13"/>
      <c r="AA1463" s="13"/>
      <c r="AB1463" s="13"/>
      <c r="AC1463" s="13"/>
      <c r="AD1463" s="13"/>
      <c r="AE1463" s="13"/>
      <c r="AT1463" s="243" t="s">
        <v>218</v>
      </c>
      <c r="AU1463" s="243" t="s">
        <v>82</v>
      </c>
      <c r="AV1463" s="13" t="s">
        <v>82</v>
      </c>
      <c r="AW1463" s="13" t="s">
        <v>35</v>
      </c>
      <c r="AX1463" s="13" t="s">
        <v>73</v>
      </c>
      <c r="AY1463" s="243" t="s">
        <v>198</v>
      </c>
    </row>
    <row r="1464" s="13" customFormat="1">
      <c r="A1464" s="13"/>
      <c r="B1464" s="232"/>
      <c r="C1464" s="233"/>
      <c r="D1464" s="234" t="s">
        <v>218</v>
      </c>
      <c r="E1464" s="235" t="s">
        <v>19</v>
      </c>
      <c r="F1464" s="236" t="s">
        <v>1892</v>
      </c>
      <c r="G1464" s="233"/>
      <c r="H1464" s="237">
        <v>69.739999999999995</v>
      </c>
      <c r="I1464" s="238"/>
      <c r="J1464" s="233"/>
      <c r="K1464" s="233"/>
      <c r="L1464" s="239"/>
      <c r="M1464" s="240"/>
      <c r="N1464" s="241"/>
      <c r="O1464" s="241"/>
      <c r="P1464" s="241"/>
      <c r="Q1464" s="241"/>
      <c r="R1464" s="241"/>
      <c r="S1464" s="241"/>
      <c r="T1464" s="242"/>
      <c r="U1464" s="13"/>
      <c r="V1464" s="13"/>
      <c r="W1464" s="13"/>
      <c r="X1464" s="13"/>
      <c r="Y1464" s="13"/>
      <c r="Z1464" s="13"/>
      <c r="AA1464" s="13"/>
      <c r="AB1464" s="13"/>
      <c r="AC1464" s="13"/>
      <c r="AD1464" s="13"/>
      <c r="AE1464" s="13"/>
      <c r="AT1464" s="243" t="s">
        <v>218</v>
      </c>
      <c r="AU1464" s="243" t="s">
        <v>82</v>
      </c>
      <c r="AV1464" s="13" t="s">
        <v>82</v>
      </c>
      <c r="AW1464" s="13" t="s">
        <v>35</v>
      </c>
      <c r="AX1464" s="13" t="s">
        <v>73</v>
      </c>
      <c r="AY1464" s="243" t="s">
        <v>198</v>
      </c>
    </row>
    <row r="1465" s="13" customFormat="1">
      <c r="A1465" s="13"/>
      <c r="B1465" s="232"/>
      <c r="C1465" s="233"/>
      <c r="D1465" s="234" t="s">
        <v>218</v>
      </c>
      <c r="E1465" s="235" t="s">
        <v>19</v>
      </c>
      <c r="F1465" s="236" t="s">
        <v>1893</v>
      </c>
      <c r="G1465" s="233"/>
      <c r="H1465" s="237">
        <v>98.400000000000006</v>
      </c>
      <c r="I1465" s="238"/>
      <c r="J1465" s="233"/>
      <c r="K1465" s="233"/>
      <c r="L1465" s="239"/>
      <c r="M1465" s="240"/>
      <c r="N1465" s="241"/>
      <c r="O1465" s="241"/>
      <c r="P1465" s="241"/>
      <c r="Q1465" s="241"/>
      <c r="R1465" s="241"/>
      <c r="S1465" s="241"/>
      <c r="T1465" s="242"/>
      <c r="U1465" s="13"/>
      <c r="V1465" s="13"/>
      <c r="W1465" s="13"/>
      <c r="X1465" s="13"/>
      <c r="Y1465" s="13"/>
      <c r="Z1465" s="13"/>
      <c r="AA1465" s="13"/>
      <c r="AB1465" s="13"/>
      <c r="AC1465" s="13"/>
      <c r="AD1465" s="13"/>
      <c r="AE1465" s="13"/>
      <c r="AT1465" s="243" t="s">
        <v>218</v>
      </c>
      <c r="AU1465" s="243" t="s">
        <v>82</v>
      </c>
      <c r="AV1465" s="13" t="s">
        <v>82</v>
      </c>
      <c r="AW1465" s="13" t="s">
        <v>35</v>
      </c>
      <c r="AX1465" s="13" t="s">
        <v>73</v>
      </c>
      <c r="AY1465" s="243" t="s">
        <v>198</v>
      </c>
    </row>
    <row r="1466" s="13" customFormat="1">
      <c r="A1466" s="13"/>
      <c r="B1466" s="232"/>
      <c r="C1466" s="233"/>
      <c r="D1466" s="234" t="s">
        <v>218</v>
      </c>
      <c r="E1466" s="235" t="s">
        <v>19</v>
      </c>
      <c r="F1466" s="236" t="s">
        <v>1894</v>
      </c>
      <c r="G1466" s="233"/>
      <c r="H1466" s="237">
        <v>74.939999999999998</v>
      </c>
      <c r="I1466" s="238"/>
      <c r="J1466" s="233"/>
      <c r="K1466" s="233"/>
      <c r="L1466" s="239"/>
      <c r="M1466" s="240"/>
      <c r="N1466" s="241"/>
      <c r="O1466" s="241"/>
      <c r="P1466" s="241"/>
      <c r="Q1466" s="241"/>
      <c r="R1466" s="241"/>
      <c r="S1466" s="241"/>
      <c r="T1466" s="242"/>
      <c r="U1466" s="13"/>
      <c r="V1466" s="13"/>
      <c r="W1466" s="13"/>
      <c r="X1466" s="13"/>
      <c r="Y1466" s="13"/>
      <c r="Z1466" s="13"/>
      <c r="AA1466" s="13"/>
      <c r="AB1466" s="13"/>
      <c r="AC1466" s="13"/>
      <c r="AD1466" s="13"/>
      <c r="AE1466" s="13"/>
      <c r="AT1466" s="243" t="s">
        <v>218</v>
      </c>
      <c r="AU1466" s="243" t="s">
        <v>82</v>
      </c>
      <c r="AV1466" s="13" t="s">
        <v>82</v>
      </c>
      <c r="AW1466" s="13" t="s">
        <v>35</v>
      </c>
      <c r="AX1466" s="13" t="s">
        <v>73</v>
      </c>
      <c r="AY1466" s="243" t="s">
        <v>198</v>
      </c>
    </row>
    <row r="1467" s="13" customFormat="1">
      <c r="A1467" s="13"/>
      <c r="B1467" s="232"/>
      <c r="C1467" s="233"/>
      <c r="D1467" s="234" t="s">
        <v>218</v>
      </c>
      <c r="E1467" s="235" t="s">
        <v>19</v>
      </c>
      <c r="F1467" s="236" t="s">
        <v>1895</v>
      </c>
      <c r="G1467" s="233"/>
      <c r="H1467" s="237">
        <v>34.240000000000002</v>
      </c>
      <c r="I1467" s="238"/>
      <c r="J1467" s="233"/>
      <c r="K1467" s="233"/>
      <c r="L1467" s="239"/>
      <c r="M1467" s="240"/>
      <c r="N1467" s="241"/>
      <c r="O1467" s="241"/>
      <c r="P1467" s="241"/>
      <c r="Q1467" s="241"/>
      <c r="R1467" s="241"/>
      <c r="S1467" s="241"/>
      <c r="T1467" s="242"/>
      <c r="U1467" s="13"/>
      <c r="V1467" s="13"/>
      <c r="W1467" s="13"/>
      <c r="X1467" s="13"/>
      <c r="Y1467" s="13"/>
      <c r="Z1467" s="13"/>
      <c r="AA1467" s="13"/>
      <c r="AB1467" s="13"/>
      <c r="AC1467" s="13"/>
      <c r="AD1467" s="13"/>
      <c r="AE1467" s="13"/>
      <c r="AT1467" s="243" t="s">
        <v>218</v>
      </c>
      <c r="AU1467" s="243" t="s">
        <v>82</v>
      </c>
      <c r="AV1467" s="13" t="s">
        <v>82</v>
      </c>
      <c r="AW1467" s="13" t="s">
        <v>35</v>
      </c>
      <c r="AX1467" s="13" t="s">
        <v>73</v>
      </c>
      <c r="AY1467" s="243" t="s">
        <v>198</v>
      </c>
    </row>
    <row r="1468" s="13" customFormat="1">
      <c r="A1468" s="13"/>
      <c r="B1468" s="232"/>
      <c r="C1468" s="233"/>
      <c r="D1468" s="234" t="s">
        <v>218</v>
      </c>
      <c r="E1468" s="235" t="s">
        <v>19</v>
      </c>
      <c r="F1468" s="236" t="s">
        <v>1896</v>
      </c>
      <c r="G1468" s="233"/>
      <c r="H1468" s="237">
        <v>153.93000000000001</v>
      </c>
      <c r="I1468" s="238"/>
      <c r="J1468" s="233"/>
      <c r="K1468" s="233"/>
      <c r="L1468" s="239"/>
      <c r="M1468" s="240"/>
      <c r="N1468" s="241"/>
      <c r="O1468" s="241"/>
      <c r="P1468" s="241"/>
      <c r="Q1468" s="241"/>
      <c r="R1468" s="241"/>
      <c r="S1468" s="241"/>
      <c r="T1468" s="242"/>
      <c r="U1468" s="13"/>
      <c r="V1468" s="13"/>
      <c r="W1468" s="13"/>
      <c r="X1468" s="13"/>
      <c r="Y1468" s="13"/>
      <c r="Z1468" s="13"/>
      <c r="AA1468" s="13"/>
      <c r="AB1468" s="13"/>
      <c r="AC1468" s="13"/>
      <c r="AD1468" s="13"/>
      <c r="AE1468" s="13"/>
      <c r="AT1468" s="243" t="s">
        <v>218</v>
      </c>
      <c r="AU1468" s="243" t="s">
        <v>82</v>
      </c>
      <c r="AV1468" s="13" t="s">
        <v>82</v>
      </c>
      <c r="AW1468" s="13" t="s">
        <v>35</v>
      </c>
      <c r="AX1468" s="13" t="s">
        <v>73</v>
      </c>
      <c r="AY1468" s="243" t="s">
        <v>198</v>
      </c>
    </row>
    <row r="1469" s="13" customFormat="1">
      <c r="A1469" s="13"/>
      <c r="B1469" s="232"/>
      <c r="C1469" s="233"/>
      <c r="D1469" s="234" t="s">
        <v>218</v>
      </c>
      <c r="E1469" s="235" t="s">
        <v>19</v>
      </c>
      <c r="F1469" s="236" t="s">
        <v>1897</v>
      </c>
      <c r="G1469" s="233"/>
      <c r="H1469" s="237">
        <v>168.06999999999999</v>
      </c>
      <c r="I1469" s="238"/>
      <c r="J1469" s="233"/>
      <c r="K1469" s="233"/>
      <c r="L1469" s="239"/>
      <c r="M1469" s="240"/>
      <c r="N1469" s="241"/>
      <c r="O1469" s="241"/>
      <c r="P1469" s="241"/>
      <c r="Q1469" s="241"/>
      <c r="R1469" s="241"/>
      <c r="S1469" s="241"/>
      <c r="T1469" s="242"/>
      <c r="U1469" s="13"/>
      <c r="V1469" s="13"/>
      <c r="W1469" s="13"/>
      <c r="X1469" s="13"/>
      <c r="Y1469" s="13"/>
      <c r="Z1469" s="13"/>
      <c r="AA1469" s="13"/>
      <c r="AB1469" s="13"/>
      <c r="AC1469" s="13"/>
      <c r="AD1469" s="13"/>
      <c r="AE1469" s="13"/>
      <c r="AT1469" s="243" t="s">
        <v>218</v>
      </c>
      <c r="AU1469" s="243" t="s">
        <v>82</v>
      </c>
      <c r="AV1469" s="13" t="s">
        <v>82</v>
      </c>
      <c r="AW1469" s="13" t="s">
        <v>35</v>
      </c>
      <c r="AX1469" s="13" t="s">
        <v>73</v>
      </c>
      <c r="AY1469" s="243" t="s">
        <v>198</v>
      </c>
    </row>
    <row r="1470" s="13" customFormat="1">
      <c r="A1470" s="13"/>
      <c r="B1470" s="232"/>
      <c r="C1470" s="233"/>
      <c r="D1470" s="234" t="s">
        <v>218</v>
      </c>
      <c r="E1470" s="235" t="s">
        <v>19</v>
      </c>
      <c r="F1470" s="236" t="s">
        <v>1898</v>
      </c>
      <c r="G1470" s="233"/>
      <c r="H1470" s="237">
        <v>168.06999999999999</v>
      </c>
      <c r="I1470" s="238"/>
      <c r="J1470" s="233"/>
      <c r="K1470" s="233"/>
      <c r="L1470" s="239"/>
      <c r="M1470" s="240"/>
      <c r="N1470" s="241"/>
      <c r="O1470" s="241"/>
      <c r="P1470" s="241"/>
      <c r="Q1470" s="241"/>
      <c r="R1470" s="241"/>
      <c r="S1470" s="241"/>
      <c r="T1470" s="242"/>
      <c r="U1470" s="13"/>
      <c r="V1470" s="13"/>
      <c r="W1470" s="13"/>
      <c r="X1470" s="13"/>
      <c r="Y1470" s="13"/>
      <c r="Z1470" s="13"/>
      <c r="AA1470" s="13"/>
      <c r="AB1470" s="13"/>
      <c r="AC1470" s="13"/>
      <c r="AD1470" s="13"/>
      <c r="AE1470" s="13"/>
      <c r="AT1470" s="243" t="s">
        <v>218</v>
      </c>
      <c r="AU1470" s="243" t="s">
        <v>82</v>
      </c>
      <c r="AV1470" s="13" t="s">
        <v>82</v>
      </c>
      <c r="AW1470" s="13" t="s">
        <v>35</v>
      </c>
      <c r="AX1470" s="13" t="s">
        <v>73</v>
      </c>
      <c r="AY1470" s="243" t="s">
        <v>198</v>
      </c>
    </row>
    <row r="1471" s="13" customFormat="1">
      <c r="A1471" s="13"/>
      <c r="B1471" s="232"/>
      <c r="C1471" s="233"/>
      <c r="D1471" s="234" t="s">
        <v>218</v>
      </c>
      <c r="E1471" s="235" t="s">
        <v>19</v>
      </c>
      <c r="F1471" s="236" t="s">
        <v>1899</v>
      </c>
      <c r="G1471" s="233"/>
      <c r="H1471" s="237">
        <v>501.44999999999999</v>
      </c>
      <c r="I1471" s="238"/>
      <c r="J1471" s="233"/>
      <c r="K1471" s="233"/>
      <c r="L1471" s="239"/>
      <c r="M1471" s="240"/>
      <c r="N1471" s="241"/>
      <c r="O1471" s="241"/>
      <c r="P1471" s="241"/>
      <c r="Q1471" s="241"/>
      <c r="R1471" s="241"/>
      <c r="S1471" s="241"/>
      <c r="T1471" s="242"/>
      <c r="U1471" s="13"/>
      <c r="V1471" s="13"/>
      <c r="W1471" s="13"/>
      <c r="X1471" s="13"/>
      <c r="Y1471" s="13"/>
      <c r="Z1471" s="13"/>
      <c r="AA1471" s="13"/>
      <c r="AB1471" s="13"/>
      <c r="AC1471" s="13"/>
      <c r="AD1471" s="13"/>
      <c r="AE1471" s="13"/>
      <c r="AT1471" s="243" t="s">
        <v>218</v>
      </c>
      <c r="AU1471" s="243" t="s">
        <v>82</v>
      </c>
      <c r="AV1471" s="13" t="s">
        <v>82</v>
      </c>
      <c r="AW1471" s="13" t="s">
        <v>35</v>
      </c>
      <c r="AX1471" s="13" t="s">
        <v>73</v>
      </c>
      <c r="AY1471" s="243" t="s">
        <v>198</v>
      </c>
    </row>
    <row r="1472" s="13" customFormat="1">
      <c r="A1472" s="13"/>
      <c r="B1472" s="232"/>
      <c r="C1472" s="233"/>
      <c r="D1472" s="234" t="s">
        <v>218</v>
      </c>
      <c r="E1472" s="235" t="s">
        <v>19</v>
      </c>
      <c r="F1472" s="236" t="s">
        <v>1900</v>
      </c>
      <c r="G1472" s="233"/>
      <c r="H1472" s="237">
        <v>49.32</v>
      </c>
      <c r="I1472" s="238"/>
      <c r="J1472" s="233"/>
      <c r="K1472" s="233"/>
      <c r="L1472" s="239"/>
      <c r="M1472" s="240"/>
      <c r="N1472" s="241"/>
      <c r="O1472" s="241"/>
      <c r="P1472" s="241"/>
      <c r="Q1472" s="241"/>
      <c r="R1472" s="241"/>
      <c r="S1472" s="241"/>
      <c r="T1472" s="242"/>
      <c r="U1472" s="13"/>
      <c r="V1472" s="13"/>
      <c r="W1472" s="13"/>
      <c r="X1472" s="13"/>
      <c r="Y1472" s="13"/>
      <c r="Z1472" s="13"/>
      <c r="AA1472" s="13"/>
      <c r="AB1472" s="13"/>
      <c r="AC1472" s="13"/>
      <c r="AD1472" s="13"/>
      <c r="AE1472" s="13"/>
      <c r="AT1472" s="243" t="s">
        <v>218</v>
      </c>
      <c r="AU1472" s="243" t="s">
        <v>82</v>
      </c>
      <c r="AV1472" s="13" t="s">
        <v>82</v>
      </c>
      <c r="AW1472" s="13" t="s">
        <v>35</v>
      </c>
      <c r="AX1472" s="13" t="s">
        <v>73</v>
      </c>
      <c r="AY1472" s="243" t="s">
        <v>198</v>
      </c>
    </row>
    <row r="1473" s="14" customFormat="1">
      <c r="A1473" s="14"/>
      <c r="B1473" s="244"/>
      <c r="C1473" s="245"/>
      <c r="D1473" s="234" t="s">
        <v>218</v>
      </c>
      <c r="E1473" s="246" t="s">
        <v>19</v>
      </c>
      <c r="F1473" s="247" t="s">
        <v>233</v>
      </c>
      <c r="G1473" s="245"/>
      <c r="H1473" s="248">
        <v>4079.9400000000001</v>
      </c>
      <c r="I1473" s="249"/>
      <c r="J1473" s="245"/>
      <c r="K1473" s="245"/>
      <c r="L1473" s="250"/>
      <c r="M1473" s="251"/>
      <c r="N1473" s="252"/>
      <c r="O1473" s="252"/>
      <c r="P1473" s="252"/>
      <c r="Q1473" s="252"/>
      <c r="R1473" s="252"/>
      <c r="S1473" s="252"/>
      <c r="T1473" s="253"/>
      <c r="U1473" s="14"/>
      <c r="V1473" s="14"/>
      <c r="W1473" s="14"/>
      <c r="X1473" s="14"/>
      <c r="Y1473" s="14"/>
      <c r="Z1473" s="14"/>
      <c r="AA1473" s="14"/>
      <c r="AB1473" s="14"/>
      <c r="AC1473" s="14"/>
      <c r="AD1473" s="14"/>
      <c r="AE1473" s="14"/>
      <c r="AT1473" s="254" t="s">
        <v>218</v>
      </c>
      <c r="AU1473" s="254" t="s">
        <v>82</v>
      </c>
      <c r="AV1473" s="14" t="s">
        <v>205</v>
      </c>
      <c r="AW1473" s="14" t="s">
        <v>35</v>
      </c>
      <c r="AX1473" s="14" t="s">
        <v>80</v>
      </c>
      <c r="AY1473" s="254" t="s">
        <v>198</v>
      </c>
    </row>
    <row r="1474" s="2" customFormat="1" ht="37.8" customHeight="1">
      <c r="A1474" s="40"/>
      <c r="B1474" s="41"/>
      <c r="C1474" s="214" t="s">
        <v>1901</v>
      </c>
      <c r="D1474" s="214" t="s">
        <v>200</v>
      </c>
      <c r="E1474" s="215" t="s">
        <v>1902</v>
      </c>
      <c r="F1474" s="216" t="s">
        <v>1903</v>
      </c>
      <c r="G1474" s="217" t="s">
        <v>203</v>
      </c>
      <c r="H1474" s="218">
        <v>4079.9400000000001</v>
      </c>
      <c r="I1474" s="219"/>
      <c r="J1474" s="220">
        <f>ROUND(I1474*H1474,2)</f>
        <v>0</v>
      </c>
      <c r="K1474" s="216" t="s">
        <v>204</v>
      </c>
      <c r="L1474" s="46"/>
      <c r="M1474" s="221" t="s">
        <v>19</v>
      </c>
      <c r="N1474" s="222" t="s">
        <v>44</v>
      </c>
      <c r="O1474" s="86"/>
      <c r="P1474" s="223">
        <f>O1474*H1474</f>
        <v>0</v>
      </c>
      <c r="Q1474" s="223">
        <v>0.00028600000000000001</v>
      </c>
      <c r="R1474" s="223">
        <f>Q1474*H1474</f>
        <v>1.1668628400000001</v>
      </c>
      <c r="S1474" s="223">
        <v>0</v>
      </c>
      <c r="T1474" s="224">
        <f>S1474*H1474</f>
        <v>0</v>
      </c>
      <c r="U1474" s="40"/>
      <c r="V1474" s="40"/>
      <c r="W1474" s="40"/>
      <c r="X1474" s="40"/>
      <c r="Y1474" s="40"/>
      <c r="Z1474" s="40"/>
      <c r="AA1474" s="40"/>
      <c r="AB1474" s="40"/>
      <c r="AC1474" s="40"/>
      <c r="AD1474" s="40"/>
      <c r="AE1474" s="40"/>
      <c r="AR1474" s="225" t="s">
        <v>302</v>
      </c>
      <c r="AT1474" s="225" t="s">
        <v>200</v>
      </c>
      <c r="AU1474" s="225" t="s">
        <v>82</v>
      </c>
      <c r="AY1474" s="19" t="s">
        <v>198</v>
      </c>
      <c r="BE1474" s="226">
        <f>IF(N1474="základní",J1474,0)</f>
        <v>0</v>
      </c>
      <c r="BF1474" s="226">
        <f>IF(N1474="snížená",J1474,0)</f>
        <v>0</v>
      </c>
      <c r="BG1474" s="226">
        <f>IF(N1474="zákl. přenesená",J1474,0)</f>
        <v>0</v>
      </c>
      <c r="BH1474" s="226">
        <f>IF(N1474="sníž. přenesená",J1474,0)</f>
        <v>0</v>
      </c>
      <c r="BI1474" s="226">
        <f>IF(N1474="nulová",J1474,0)</f>
        <v>0</v>
      </c>
      <c r="BJ1474" s="19" t="s">
        <v>80</v>
      </c>
      <c r="BK1474" s="226">
        <f>ROUND(I1474*H1474,2)</f>
        <v>0</v>
      </c>
      <c r="BL1474" s="19" t="s">
        <v>302</v>
      </c>
      <c r="BM1474" s="225" t="s">
        <v>1904</v>
      </c>
    </row>
    <row r="1475" s="2" customFormat="1">
      <c r="A1475" s="40"/>
      <c r="B1475" s="41"/>
      <c r="C1475" s="42"/>
      <c r="D1475" s="227" t="s">
        <v>207</v>
      </c>
      <c r="E1475" s="42"/>
      <c r="F1475" s="228" t="s">
        <v>1905</v>
      </c>
      <c r="G1475" s="42"/>
      <c r="H1475" s="42"/>
      <c r="I1475" s="229"/>
      <c r="J1475" s="42"/>
      <c r="K1475" s="42"/>
      <c r="L1475" s="46"/>
      <c r="M1475" s="230"/>
      <c r="N1475" s="231"/>
      <c r="O1475" s="86"/>
      <c r="P1475" s="86"/>
      <c r="Q1475" s="86"/>
      <c r="R1475" s="86"/>
      <c r="S1475" s="86"/>
      <c r="T1475" s="87"/>
      <c r="U1475" s="40"/>
      <c r="V1475" s="40"/>
      <c r="W1475" s="40"/>
      <c r="X1475" s="40"/>
      <c r="Y1475" s="40"/>
      <c r="Z1475" s="40"/>
      <c r="AA1475" s="40"/>
      <c r="AB1475" s="40"/>
      <c r="AC1475" s="40"/>
      <c r="AD1475" s="40"/>
      <c r="AE1475" s="40"/>
      <c r="AT1475" s="19" t="s">
        <v>207</v>
      </c>
      <c r="AU1475" s="19" t="s">
        <v>82</v>
      </c>
    </row>
    <row r="1476" s="13" customFormat="1">
      <c r="A1476" s="13"/>
      <c r="B1476" s="232"/>
      <c r="C1476" s="233"/>
      <c r="D1476" s="234" t="s">
        <v>218</v>
      </c>
      <c r="E1476" s="235" t="s">
        <v>19</v>
      </c>
      <c r="F1476" s="236" t="s">
        <v>1871</v>
      </c>
      <c r="G1476" s="233"/>
      <c r="H1476" s="237">
        <v>73.799999999999997</v>
      </c>
      <c r="I1476" s="238"/>
      <c r="J1476" s="233"/>
      <c r="K1476" s="233"/>
      <c r="L1476" s="239"/>
      <c r="M1476" s="240"/>
      <c r="N1476" s="241"/>
      <c r="O1476" s="241"/>
      <c r="P1476" s="241"/>
      <c r="Q1476" s="241"/>
      <c r="R1476" s="241"/>
      <c r="S1476" s="241"/>
      <c r="T1476" s="242"/>
      <c r="U1476" s="13"/>
      <c r="V1476" s="13"/>
      <c r="W1476" s="13"/>
      <c r="X1476" s="13"/>
      <c r="Y1476" s="13"/>
      <c r="Z1476" s="13"/>
      <c r="AA1476" s="13"/>
      <c r="AB1476" s="13"/>
      <c r="AC1476" s="13"/>
      <c r="AD1476" s="13"/>
      <c r="AE1476" s="13"/>
      <c r="AT1476" s="243" t="s">
        <v>218</v>
      </c>
      <c r="AU1476" s="243" t="s">
        <v>82</v>
      </c>
      <c r="AV1476" s="13" t="s">
        <v>82</v>
      </c>
      <c r="AW1476" s="13" t="s">
        <v>35</v>
      </c>
      <c r="AX1476" s="13" t="s">
        <v>73</v>
      </c>
      <c r="AY1476" s="243" t="s">
        <v>198</v>
      </c>
    </row>
    <row r="1477" s="13" customFormat="1">
      <c r="A1477" s="13"/>
      <c r="B1477" s="232"/>
      <c r="C1477" s="233"/>
      <c r="D1477" s="234" t="s">
        <v>218</v>
      </c>
      <c r="E1477" s="235" t="s">
        <v>19</v>
      </c>
      <c r="F1477" s="236" t="s">
        <v>1872</v>
      </c>
      <c r="G1477" s="233"/>
      <c r="H1477" s="237">
        <v>141.12000000000001</v>
      </c>
      <c r="I1477" s="238"/>
      <c r="J1477" s="233"/>
      <c r="K1477" s="233"/>
      <c r="L1477" s="239"/>
      <c r="M1477" s="240"/>
      <c r="N1477" s="241"/>
      <c r="O1477" s="241"/>
      <c r="P1477" s="241"/>
      <c r="Q1477" s="241"/>
      <c r="R1477" s="241"/>
      <c r="S1477" s="241"/>
      <c r="T1477" s="242"/>
      <c r="U1477" s="13"/>
      <c r="V1477" s="13"/>
      <c r="W1477" s="13"/>
      <c r="X1477" s="13"/>
      <c r="Y1477" s="13"/>
      <c r="Z1477" s="13"/>
      <c r="AA1477" s="13"/>
      <c r="AB1477" s="13"/>
      <c r="AC1477" s="13"/>
      <c r="AD1477" s="13"/>
      <c r="AE1477" s="13"/>
      <c r="AT1477" s="243" t="s">
        <v>218</v>
      </c>
      <c r="AU1477" s="243" t="s">
        <v>82</v>
      </c>
      <c r="AV1477" s="13" t="s">
        <v>82</v>
      </c>
      <c r="AW1477" s="13" t="s">
        <v>35</v>
      </c>
      <c r="AX1477" s="13" t="s">
        <v>73</v>
      </c>
      <c r="AY1477" s="243" t="s">
        <v>198</v>
      </c>
    </row>
    <row r="1478" s="13" customFormat="1">
      <c r="A1478" s="13"/>
      <c r="B1478" s="232"/>
      <c r="C1478" s="233"/>
      <c r="D1478" s="234" t="s">
        <v>218</v>
      </c>
      <c r="E1478" s="235" t="s">
        <v>19</v>
      </c>
      <c r="F1478" s="236" t="s">
        <v>1873</v>
      </c>
      <c r="G1478" s="233"/>
      <c r="H1478" s="237">
        <v>64.579999999999998</v>
      </c>
      <c r="I1478" s="238"/>
      <c r="J1478" s="233"/>
      <c r="K1478" s="233"/>
      <c r="L1478" s="239"/>
      <c r="M1478" s="240"/>
      <c r="N1478" s="241"/>
      <c r="O1478" s="241"/>
      <c r="P1478" s="241"/>
      <c r="Q1478" s="241"/>
      <c r="R1478" s="241"/>
      <c r="S1478" s="241"/>
      <c r="T1478" s="242"/>
      <c r="U1478" s="13"/>
      <c r="V1478" s="13"/>
      <c r="W1478" s="13"/>
      <c r="X1478" s="13"/>
      <c r="Y1478" s="13"/>
      <c r="Z1478" s="13"/>
      <c r="AA1478" s="13"/>
      <c r="AB1478" s="13"/>
      <c r="AC1478" s="13"/>
      <c r="AD1478" s="13"/>
      <c r="AE1478" s="13"/>
      <c r="AT1478" s="243" t="s">
        <v>218</v>
      </c>
      <c r="AU1478" s="243" t="s">
        <v>82</v>
      </c>
      <c r="AV1478" s="13" t="s">
        <v>82</v>
      </c>
      <c r="AW1478" s="13" t="s">
        <v>35</v>
      </c>
      <c r="AX1478" s="13" t="s">
        <v>73</v>
      </c>
      <c r="AY1478" s="243" t="s">
        <v>198</v>
      </c>
    </row>
    <row r="1479" s="13" customFormat="1">
      <c r="A1479" s="13"/>
      <c r="B1479" s="232"/>
      <c r="C1479" s="233"/>
      <c r="D1479" s="234" t="s">
        <v>218</v>
      </c>
      <c r="E1479" s="235" t="s">
        <v>19</v>
      </c>
      <c r="F1479" s="236" t="s">
        <v>1874</v>
      </c>
      <c r="G1479" s="233"/>
      <c r="H1479" s="237">
        <v>175.44</v>
      </c>
      <c r="I1479" s="238"/>
      <c r="J1479" s="233"/>
      <c r="K1479" s="233"/>
      <c r="L1479" s="239"/>
      <c r="M1479" s="240"/>
      <c r="N1479" s="241"/>
      <c r="O1479" s="241"/>
      <c r="P1479" s="241"/>
      <c r="Q1479" s="241"/>
      <c r="R1479" s="241"/>
      <c r="S1479" s="241"/>
      <c r="T1479" s="242"/>
      <c r="U1479" s="13"/>
      <c r="V1479" s="13"/>
      <c r="W1479" s="13"/>
      <c r="X1479" s="13"/>
      <c r="Y1479" s="13"/>
      <c r="Z1479" s="13"/>
      <c r="AA1479" s="13"/>
      <c r="AB1479" s="13"/>
      <c r="AC1479" s="13"/>
      <c r="AD1479" s="13"/>
      <c r="AE1479" s="13"/>
      <c r="AT1479" s="243" t="s">
        <v>218</v>
      </c>
      <c r="AU1479" s="243" t="s">
        <v>82</v>
      </c>
      <c r="AV1479" s="13" t="s">
        <v>82</v>
      </c>
      <c r="AW1479" s="13" t="s">
        <v>35</v>
      </c>
      <c r="AX1479" s="13" t="s">
        <v>73</v>
      </c>
      <c r="AY1479" s="243" t="s">
        <v>198</v>
      </c>
    </row>
    <row r="1480" s="13" customFormat="1">
      <c r="A1480" s="13"/>
      <c r="B1480" s="232"/>
      <c r="C1480" s="233"/>
      <c r="D1480" s="234" t="s">
        <v>218</v>
      </c>
      <c r="E1480" s="235" t="s">
        <v>19</v>
      </c>
      <c r="F1480" s="236" t="s">
        <v>1875</v>
      </c>
      <c r="G1480" s="233"/>
      <c r="H1480" s="237">
        <v>76.030000000000001</v>
      </c>
      <c r="I1480" s="238"/>
      <c r="J1480" s="233"/>
      <c r="K1480" s="233"/>
      <c r="L1480" s="239"/>
      <c r="M1480" s="240"/>
      <c r="N1480" s="241"/>
      <c r="O1480" s="241"/>
      <c r="P1480" s="241"/>
      <c r="Q1480" s="241"/>
      <c r="R1480" s="241"/>
      <c r="S1480" s="241"/>
      <c r="T1480" s="242"/>
      <c r="U1480" s="13"/>
      <c r="V1480" s="13"/>
      <c r="W1480" s="13"/>
      <c r="X1480" s="13"/>
      <c r="Y1480" s="13"/>
      <c r="Z1480" s="13"/>
      <c r="AA1480" s="13"/>
      <c r="AB1480" s="13"/>
      <c r="AC1480" s="13"/>
      <c r="AD1480" s="13"/>
      <c r="AE1480" s="13"/>
      <c r="AT1480" s="243" t="s">
        <v>218</v>
      </c>
      <c r="AU1480" s="243" t="s">
        <v>82</v>
      </c>
      <c r="AV1480" s="13" t="s">
        <v>82</v>
      </c>
      <c r="AW1480" s="13" t="s">
        <v>35</v>
      </c>
      <c r="AX1480" s="13" t="s">
        <v>73</v>
      </c>
      <c r="AY1480" s="243" t="s">
        <v>198</v>
      </c>
    </row>
    <row r="1481" s="13" customFormat="1">
      <c r="A1481" s="13"/>
      <c r="B1481" s="232"/>
      <c r="C1481" s="233"/>
      <c r="D1481" s="234" t="s">
        <v>218</v>
      </c>
      <c r="E1481" s="235" t="s">
        <v>19</v>
      </c>
      <c r="F1481" s="236" t="s">
        <v>1876</v>
      </c>
      <c r="G1481" s="233"/>
      <c r="H1481" s="237">
        <v>235.37000000000001</v>
      </c>
      <c r="I1481" s="238"/>
      <c r="J1481" s="233"/>
      <c r="K1481" s="233"/>
      <c r="L1481" s="239"/>
      <c r="M1481" s="240"/>
      <c r="N1481" s="241"/>
      <c r="O1481" s="241"/>
      <c r="P1481" s="241"/>
      <c r="Q1481" s="241"/>
      <c r="R1481" s="241"/>
      <c r="S1481" s="241"/>
      <c r="T1481" s="242"/>
      <c r="U1481" s="13"/>
      <c r="V1481" s="13"/>
      <c r="W1481" s="13"/>
      <c r="X1481" s="13"/>
      <c r="Y1481" s="13"/>
      <c r="Z1481" s="13"/>
      <c r="AA1481" s="13"/>
      <c r="AB1481" s="13"/>
      <c r="AC1481" s="13"/>
      <c r="AD1481" s="13"/>
      <c r="AE1481" s="13"/>
      <c r="AT1481" s="243" t="s">
        <v>218</v>
      </c>
      <c r="AU1481" s="243" t="s">
        <v>82</v>
      </c>
      <c r="AV1481" s="13" t="s">
        <v>82</v>
      </c>
      <c r="AW1481" s="13" t="s">
        <v>35</v>
      </c>
      <c r="AX1481" s="13" t="s">
        <v>73</v>
      </c>
      <c r="AY1481" s="243" t="s">
        <v>198</v>
      </c>
    </row>
    <row r="1482" s="13" customFormat="1">
      <c r="A1482" s="13"/>
      <c r="B1482" s="232"/>
      <c r="C1482" s="233"/>
      <c r="D1482" s="234" t="s">
        <v>218</v>
      </c>
      <c r="E1482" s="235" t="s">
        <v>19</v>
      </c>
      <c r="F1482" s="236" t="s">
        <v>1877</v>
      </c>
      <c r="G1482" s="233"/>
      <c r="H1482" s="237">
        <v>9.7400000000000002</v>
      </c>
      <c r="I1482" s="238"/>
      <c r="J1482" s="233"/>
      <c r="K1482" s="233"/>
      <c r="L1482" s="239"/>
      <c r="M1482" s="240"/>
      <c r="N1482" s="241"/>
      <c r="O1482" s="241"/>
      <c r="P1482" s="241"/>
      <c r="Q1482" s="241"/>
      <c r="R1482" s="241"/>
      <c r="S1482" s="241"/>
      <c r="T1482" s="242"/>
      <c r="U1482" s="13"/>
      <c r="V1482" s="13"/>
      <c r="W1482" s="13"/>
      <c r="X1482" s="13"/>
      <c r="Y1482" s="13"/>
      <c r="Z1482" s="13"/>
      <c r="AA1482" s="13"/>
      <c r="AB1482" s="13"/>
      <c r="AC1482" s="13"/>
      <c r="AD1482" s="13"/>
      <c r="AE1482" s="13"/>
      <c r="AT1482" s="243" t="s">
        <v>218</v>
      </c>
      <c r="AU1482" s="243" t="s">
        <v>82</v>
      </c>
      <c r="AV1482" s="13" t="s">
        <v>82</v>
      </c>
      <c r="AW1482" s="13" t="s">
        <v>35</v>
      </c>
      <c r="AX1482" s="13" t="s">
        <v>73</v>
      </c>
      <c r="AY1482" s="243" t="s">
        <v>198</v>
      </c>
    </row>
    <row r="1483" s="13" customFormat="1">
      <c r="A1483" s="13"/>
      <c r="B1483" s="232"/>
      <c r="C1483" s="233"/>
      <c r="D1483" s="234" t="s">
        <v>218</v>
      </c>
      <c r="E1483" s="235" t="s">
        <v>19</v>
      </c>
      <c r="F1483" s="236" t="s">
        <v>1878</v>
      </c>
      <c r="G1483" s="233"/>
      <c r="H1483" s="237">
        <v>115.31999999999999</v>
      </c>
      <c r="I1483" s="238"/>
      <c r="J1483" s="233"/>
      <c r="K1483" s="233"/>
      <c r="L1483" s="239"/>
      <c r="M1483" s="240"/>
      <c r="N1483" s="241"/>
      <c r="O1483" s="241"/>
      <c r="P1483" s="241"/>
      <c r="Q1483" s="241"/>
      <c r="R1483" s="241"/>
      <c r="S1483" s="241"/>
      <c r="T1483" s="242"/>
      <c r="U1483" s="13"/>
      <c r="V1483" s="13"/>
      <c r="W1483" s="13"/>
      <c r="X1483" s="13"/>
      <c r="Y1483" s="13"/>
      <c r="Z1483" s="13"/>
      <c r="AA1483" s="13"/>
      <c r="AB1483" s="13"/>
      <c r="AC1483" s="13"/>
      <c r="AD1483" s="13"/>
      <c r="AE1483" s="13"/>
      <c r="AT1483" s="243" t="s">
        <v>218</v>
      </c>
      <c r="AU1483" s="243" t="s">
        <v>82</v>
      </c>
      <c r="AV1483" s="13" t="s">
        <v>82</v>
      </c>
      <c r="AW1483" s="13" t="s">
        <v>35</v>
      </c>
      <c r="AX1483" s="13" t="s">
        <v>73</v>
      </c>
      <c r="AY1483" s="243" t="s">
        <v>198</v>
      </c>
    </row>
    <row r="1484" s="13" customFormat="1">
      <c r="A1484" s="13"/>
      <c r="B1484" s="232"/>
      <c r="C1484" s="233"/>
      <c r="D1484" s="234" t="s">
        <v>218</v>
      </c>
      <c r="E1484" s="235" t="s">
        <v>19</v>
      </c>
      <c r="F1484" s="236" t="s">
        <v>1879</v>
      </c>
      <c r="G1484" s="233"/>
      <c r="H1484" s="237">
        <v>112.20999999999999</v>
      </c>
      <c r="I1484" s="238"/>
      <c r="J1484" s="233"/>
      <c r="K1484" s="233"/>
      <c r="L1484" s="239"/>
      <c r="M1484" s="240"/>
      <c r="N1484" s="241"/>
      <c r="O1484" s="241"/>
      <c r="P1484" s="241"/>
      <c r="Q1484" s="241"/>
      <c r="R1484" s="241"/>
      <c r="S1484" s="241"/>
      <c r="T1484" s="242"/>
      <c r="U1484" s="13"/>
      <c r="V1484" s="13"/>
      <c r="W1484" s="13"/>
      <c r="X1484" s="13"/>
      <c r="Y1484" s="13"/>
      <c r="Z1484" s="13"/>
      <c r="AA1484" s="13"/>
      <c r="AB1484" s="13"/>
      <c r="AC1484" s="13"/>
      <c r="AD1484" s="13"/>
      <c r="AE1484" s="13"/>
      <c r="AT1484" s="243" t="s">
        <v>218</v>
      </c>
      <c r="AU1484" s="243" t="s">
        <v>82</v>
      </c>
      <c r="AV1484" s="13" t="s">
        <v>82</v>
      </c>
      <c r="AW1484" s="13" t="s">
        <v>35</v>
      </c>
      <c r="AX1484" s="13" t="s">
        <v>73</v>
      </c>
      <c r="AY1484" s="243" t="s">
        <v>198</v>
      </c>
    </row>
    <row r="1485" s="13" customFormat="1">
      <c r="A1485" s="13"/>
      <c r="B1485" s="232"/>
      <c r="C1485" s="233"/>
      <c r="D1485" s="234" t="s">
        <v>218</v>
      </c>
      <c r="E1485" s="235" t="s">
        <v>19</v>
      </c>
      <c r="F1485" s="236" t="s">
        <v>1880</v>
      </c>
      <c r="G1485" s="233"/>
      <c r="H1485" s="237">
        <v>76.159999999999997</v>
      </c>
      <c r="I1485" s="238"/>
      <c r="J1485" s="233"/>
      <c r="K1485" s="233"/>
      <c r="L1485" s="239"/>
      <c r="M1485" s="240"/>
      <c r="N1485" s="241"/>
      <c r="O1485" s="241"/>
      <c r="P1485" s="241"/>
      <c r="Q1485" s="241"/>
      <c r="R1485" s="241"/>
      <c r="S1485" s="241"/>
      <c r="T1485" s="242"/>
      <c r="U1485" s="13"/>
      <c r="V1485" s="13"/>
      <c r="W1485" s="13"/>
      <c r="X1485" s="13"/>
      <c r="Y1485" s="13"/>
      <c r="Z1485" s="13"/>
      <c r="AA1485" s="13"/>
      <c r="AB1485" s="13"/>
      <c r="AC1485" s="13"/>
      <c r="AD1485" s="13"/>
      <c r="AE1485" s="13"/>
      <c r="AT1485" s="243" t="s">
        <v>218</v>
      </c>
      <c r="AU1485" s="243" t="s">
        <v>82</v>
      </c>
      <c r="AV1485" s="13" t="s">
        <v>82</v>
      </c>
      <c r="AW1485" s="13" t="s">
        <v>35</v>
      </c>
      <c r="AX1485" s="13" t="s">
        <v>73</v>
      </c>
      <c r="AY1485" s="243" t="s">
        <v>198</v>
      </c>
    </row>
    <row r="1486" s="13" customFormat="1">
      <c r="A1486" s="13"/>
      <c r="B1486" s="232"/>
      <c r="C1486" s="233"/>
      <c r="D1486" s="234" t="s">
        <v>218</v>
      </c>
      <c r="E1486" s="235" t="s">
        <v>19</v>
      </c>
      <c r="F1486" s="236" t="s">
        <v>1881</v>
      </c>
      <c r="G1486" s="233"/>
      <c r="H1486" s="237">
        <v>112.03</v>
      </c>
      <c r="I1486" s="238"/>
      <c r="J1486" s="233"/>
      <c r="K1486" s="233"/>
      <c r="L1486" s="239"/>
      <c r="M1486" s="240"/>
      <c r="N1486" s="241"/>
      <c r="O1486" s="241"/>
      <c r="P1486" s="241"/>
      <c r="Q1486" s="241"/>
      <c r="R1486" s="241"/>
      <c r="S1486" s="241"/>
      <c r="T1486" s="242"/>
      <c r="U1486" s="13"/>
      <c r="V1486" s="13"/>
      <c r="W1486" s="13"/>
      <c r="X1486" s="13"/>
      <c r="Y1486" s="13"/>
      <c r="Z1486" s="13"/>
      <c r="AA1486" s="13"/>
      <c r="AB1486" s="13"/>
      <c r="AC1486" s="13"/>
      <c r="AD1486" s="13"/>
      <c r="AE1486" s="13"/>
      <c r="AT1486" s="243" t="s">
        <v>218</v>
      </c>
      <c r="AU1486" s="243" t="s">
        <v>82</v>
      </c>
      <c r="AV1486" s="13" t="s">
        <v>82</v>
      </c>
      <c r="AW1486" s="13" t="s">
        <v>35</v>
      </c>
      <c r="AX1486" s="13" t="s">
        <v>73</v>
      </c>
      <c r="AY1486" s="243" t="s">
        <v>198</v>
      </c>
    </row>
    <row r="1487" s="13" customFormat="1">
      <c r="A1487" s="13"/>
      <c r="B1487" s="232"/>
      <c r="C1487" s="233"/>
      <c r="D1487" s="234" t="s">
        <v>218</v>
      </c>
      <c r="E1487" s="235" t="s">
        <v>19</v>
      </c>
      <c r="F1487" s="236" t="s">
        <v>1882</v>
      </c>
      <c r="G1487" s="233"/>
      <c r="H1487" s="237">
        <v>85.219999999999999</v>
      </c>
      <c r="I1487" s="238"/>
      <c r="J1487" s="233"/>
      <c r="K1487" s="233"/>
      <c r="L1487" s="239"/>
      <c r="M1487" s="240"/>
      <c r="N1487" s="241"/>
      <c r="O1487" s="241"/>
      <c r="P1487" s="241"/>
      <c r="Q1487" s="241"/>
      <c r="R1487" s="241"/>
      <c r="S1487" s="241"/>
      <c r="T1487" s="242"/>
      <c r="U1487" s="13"/>
      <c r="V1487" s="13"/>
      <c r="W1487" s="13"/>
      <c r="X1487" s="13"/>
      <c r="Y1487" s="13"/>
      <c r="Z1487" s="13"/>
      <c r="AA1487" s="13"/>
      <c r="AB1487" s="13"/>
      <c r="AC1487" s="13"/>
      <c r="AD1487" s="13"/>
      <c r="AE1487" s="13"/>
      <c r="AT1487" s="243" t="s">
        <v>218</v>
      </c>
      <c r="AU1487" s="243" t="s">
        <v>82</v>
      </c>
      <c r="AV1487" s="13" t="s">
        <v>82</v>
      </c>
      <c r="AW1487" s="13" t="s">
        <v>35</v>
      </c>
      <c r="AX1487" s="13" t="s">
        <v>73</v>
      </c>
      <c r="AY1487" s="243" t="s">
        <v>198</v>
      </c>
    </row>
    <row r="1488" s="13" customFormat="1">
      <c r="A1488" s="13"/>
      <c r="B1488" s="232"/>
      <c r="C1488" s="233"/>
      <c r="D1488" s="234" t="s">
        <v>218</v>
      </c>
      <c r="E1488" s="235" t="s">
        <v>19</v>
      </c>
      <c r="F1488" s="236" t="s">
        <v>1883</v>
      </c>
      <c r="G1488" s="233"/>
      <c r="H1488" s="237">
        <v>38.93</v>
      </c>
      <c r="I1488" s="238"/>
      <c r="J1488" s="233"/>
      <c r="K1488" s="233"/>
      <c r="L1488" s="239"/>
      <c r="M1488" s="240"/>
      <c r="N1488" s="241"/>
      <c r="O1488" s="241"/>
      <c r="P1488" s="241"/>
      <c r="Q1488" s="241"/>
      <c r="R1488" s="241"/>
      <c r="S1488" s="241"/>
      <c r="T1488" s="242"/>
      <c r="U1488" s="13"/>
      <c r="V1488" s="13"/>
      <c r="W1488" s="13"/>
      <c r="X1488" s="13"/>
      <c r="Y1488" s="13"/>
      <c r="Z1488" s="13"/>
      <c r="AA1488" s="13"/>
      <c r="AB1488" s="13"/>
      <c r="AC1488" s="13"/>
      <c r="AD1488" s="13"/>
      <c r="AE1488" s="13"/>
      <c r="AT1488" s="243" t="s">
        <v>218</v>
      </c>
      <c r="AU1488" s="243" t="s">
        <v>82</v>
      </c>
      <c r="AV1488" s="13" t="s">
        <v>82</v>
      </c>
      <c r="AW1488" s="13" t="s">
        <v>35</v>
      </c>
      <c r="AX1488" s="13" t="s">
        <v>73</v>
      </c>
      <c r="AY1488" s="243" t="s">
        <v>198</v>
      </c>
    </row>
    <row r="1489" s="13" customFormat="1">
      <c r="A1489" s="13"/>
      <c r="B1489" s="232"/>
      <c r="C1489" s="233"/>
      <c r="D1489" s="234" t="s">
        <v>218</v>
      </c>
      <c r="E1489" s="235" t="s">
        <v>19</v>
      </c>
      <c r="F1489" s="236" t="s">
        <v>1884</v>
      </c>
      <c r="G1489" s="233"/>
      <c r="H1489" s="237">
        <v>158.66</v>
      </c>
      <c r="I1489" s="238"/>
      <c r="J1489" s="233"/>
      <c r="K1489" s="233"/>
      <c r="L1489" s="239"/>
      <c r="M1489" s="240"/>
      <c r="N1489" s="241"/>
      <c r="O1489" s="241"/>
      <c r="P1489" s="241"/>
      <c r="Q1489" s="241"/>
      <c r="R1489" s="241"/>
      <c r="S1489" s="241"/>
      <c r="T1489" s="242"/>
      <c r="U1489" s="13"/>
      <c r="V1489" s="13"/>
      <c r="W1489" s="13"/>
      <c r="X1489" s="13"/>
      <c r="Y1489" s="13"/>
      <c r="Z1489" s="13"/>
      <c r="AA1489" s="13"/>
      <c r="AB1489" s="13"/>
      <c r="AC1489" s="13"/>
      <c r="AD1489" s="13"/>
      <c r="AE1489" s="13"/>
      <c r="AT1489" s="243" t="s">
        <v>218</v>
      </c>
      <c r="AU1489" s="243" t="s">
        <v>82</v>
      </c>
      <c r="AV1489" s="13" t="s">
        <v>82</v>
      </c>
      <c r="AW1489" s="13" t="s">
        <v>35</v>
      </c>
      <c r="AX1489" s="13" t="s">
        <v>73</v>
      </c>
      <c r="AY1489" s="243" t="s">
        <v>198</v>
      </c>
    </row>
    <row r="1490" s="13" customFormat="1">
      <c r="A1490" s="13"/>
      <c r="B1490" s="232"/>
      <c r="C1490" s="233"/>
      <c r="D1490" s="234" t="s">
        <v>218</v>
      </c>
      <c r="E1490" s="235" t="s">
        <v>19</v>
      </c>
      <c r="F1490" s="236" t="s">
        <v>1885</v>
      </c>
      <c r="G1490" s="233"/>
      <c r="H1490" s="237">
        <v>172.02000000000001</v>
      </c>
      <c r="I1490" s="238"/>
      <c r="J1490" s="233"/>
      <c r="K1490" s="233"/>
      <c r="L1490" s="239"/>
      <c r="M1490" s="240"/>
      <c r="N1490" s="241"/>
      <c r="O1490" s="241"/>
      <c r="P1490" s="241"/>
      <c r="Q1490" s="241"/>
      <c r="R1490" s="241"/>
      <c r="S1490" s="241"/>
      <c r="T1490" s="242"/>
      <c r="U1490" s="13"/>
      <c r="V1490" s="13"/>
      <c r="W1490" s="13"/>
      <c r="X1490" s="13"/>
      <c r="Y1490" s="13"/>
      <c r="Z1490" s="13"/>
      <c r="AA1490" s="13"/>
      <c r="AB1490" s="13"/>
      <c r="AC1490" s="13"/>
      <c r="AD1490" s="13"/>
      <c r="AE1490" s="13"/>
      <c r="AT1490" s="243" t="s">
        <v>218</v>
      </c>
      <c r="AU1490" s="243" t="s">
        <v>82</v>
      </c>
      <c r="AV1490" s="13" t="s">
        <v>82</v>
      </c>
      <c r="AW1490" s="13" t="s">
        <v>35</v>
      </c>
      <c r="AX1490" s="13" t="s">
        <v>73</v>
      </c>
      <c r="AY1490" s="243" t="s">
        <v>198</v>
      </c>
    </row>
    <row r="1491" s="13" customFormat="1">
      <c r="A1491" s="13"/>
      <c r="B1491" s="232"/>
      <c r="C1491" s="233"/>
      <c r="D1491" s="234" t="s">
        <v>218</v>
      </c>
      <c r="E1491" s="235" t="s">
        <v>19</v>
      </c>
      <c r="F1491" s="236" t="s">
        <v>1886</v>
      </c>
      <c r="G1491" s="233"/>
      <c r="H1491" s="237">
        <v>168.96000000000001</v>
      </c>
      <c r="I1491" s="238"/>
      <c r="J1491" s="233"/>
      <c r="K1491" s="233"/>
      <c r="L1491" s="239"/>
      <c r="M1491" s="240"/>
      <c r="N1491" s="241"/>
      <c r="O1491" s="241"/>
      <c r="P1491" s="241"/>
      <c r="Q1491" s="241"/>
      <c r="R1491" s="241"/>
      <c r="S1491" s="241"/>
      <c r="T1491" s="242"/>
      <c r="U1491" s="13"/>
      <c r="V1491" s="13"/>
      <c r="W1491" s="13"/>
      <c r="X1491" s="13"/>
      <c r="Y1491" s="13"/>
      <c r="Z1491" s="13"/>
      <c r="AA1491" s="13"/>
      <c r="AB1491" s="13"/>
      <c r="AC1491" s="13"/>
      <c r="AD1491" s="13"/>
      <c r="AE1491" s="13"/>
      <c r="AT1491" s="243" t="s">
        <v>218</v>
      </c>
      <c r="AU1491" s="243" t="s">
        <v>82</v>
      </c>
      <c r="AV1491" s="13" t="s">
        <v>82</v>
      </c>
      <c r="AW1491" s="13" t="s">
        <v>35</v>
      </c>
      <c r="AX1491" s="13" t="s">
        <v>73</v>
      </c>
      <c r="AY1491" s="243" t="s">
        <v>198</v>
      </c>
    </row>
    <row r="1492" s="13" customFormat="1">
      <c r="A1492" s="13"/>
      <c r="B1492" s="232"/>
      <c r="C1492" s="233"/>
      <c r="D1492" s="234" t="s">
        <v>218</v>
      </c>
      <c r="E1492" s="235" t="s">
        <v>19</v>
      </c>
      <c r="F1492" s="236" t="s">
        <v>1887</v>
      </c>
      <c r="G1492" s="233"/>
      <c r="H1492" s="237">
        <v>173.02000000000001</v>
      </c>
      <c r="I1492" s="238"/>
      <c r="J1492" s="233"/>
      <c r="K1492" s="233"/>
      <c r="L1492" s="239"/>
      <c r="M1492" s="240"/>
      <c r="N1492" s="241"/>
      <c r="O1492" s="241"/>
      <c r="P1492" s="241"/>
      <c r="Q1492" s="241"/>
      <c r="R1492" s="241"/>
      <c r="S1492" s="241"/>
      <c r="T1492" s="242"/>
      <c r="U1492" s="13"/>
      <c r="V1492" s="13"/>
      <c r="W1492" s="13"/>
      <c r="X1492" s="13"/>
      <c r="Y1492" s="13"/>
      <c r="Z1492" s="13"/>
      <c r="AA1492" s="13"/>
      <c r="AB1492" s="13"/>
      <c r="AC1492" s="13"/>
      <c r="AD1492" s="13"/>
      <c r="AE1492" s="13"/>
      <c r="AT1492" s="243" t="s">
        <v>218</v>
      </c>
      <c r="AU1492" s="243" t="s">
        <v>82</v>
      </c>
      <c r="AV1492" s="13" t="s">
        <v>82</v>
      </c>
      <c r="AW1492" s="13" t="s">
        <v>35</v>
      </c>
      <c r="AX1492" s="13" t="s">
        <v>73</v>
      </c>
      <c r="AY1492" s="243" t="s">
        <v>198</v>
      </c>
    </row>
    <row r="1493" s="13" customFormat="1">
      <c r="A1493" s="13"/>
      <c r="B1493" s="232"/>
      <c r="C1493" s="233"/>
      <c r="D1493" s="234" t="s">
        <v>218</v>
      </c>
      <c r="E1493" s="235" t="s">
        <v>19</v>
      </c>
      <c r="F1493" s="236" t="s">
        <v>1888</v>
      </c>
      <c r="G1493" s="233"/>
      <c r="H1493" s="237">
        <v>519.88999999999999</v>
      </c>
      <c r="I1493" s="238"/>
      <c r="J1493" s="233"/>
      <c r="K1493" s="233"/>
      <c r="L1493" s="239"/>
      <c r="M1493" s="240"/>
      <c r="N1493" s="241"/>
      <c r="O1493" s="241"/>
      <c r="P1493" s="241"/>
      <c r="Q1493" s="241"/>
      <c r="R1493" s="241"/>
      <c r="S1493" s="241"/>
      <c r="T1493" s="242"/>
      <c r="U1493" s="13"/>
      <c r="V1493" s="13"/>
      <c r="W1493" s="13"/>
      <c r="X1493" s="13"/>
      <c r="Y1493" s="13"/>
      <c r="Z1493" s="13"/>
      <c r="AA1493" s="13"/>
      <c r="AB1493" s="13"/>
      <c r="AC1493" s="13"/>
      <c r="AD1493" s="13"/>
      <c r="AE1493" s="13"/>
      <c r="AT1493" s="243" t="s">
        <v>218</v>
      </c>
      <c r="AU1493" s="243" t="s">
        <v>82</v>
      </c>
      <c r="AV1493" s="13" t="s">
        <v>82</v>
      </c>
      <c r="AW1493" s="13" t="s">
        <v>35</v>
      </c>
      <c r="AX1493" s="13" t="s">
        <v>73</v>
      </c>
      <c r="AY1493" s="243" t="s">
        <v>198</v>
      </c>
    </row>
    <row r="1494" s="13" customFormat="1">
      <c r="A1494" s="13"/>
      <c r="B1494" s="232"/>
      <c r="C1494" s="233"/>
      <c r="D1494" s="234" t="s">
        <v>218</v>
      </c>
      <c r="E1494" s="235" t="s">
        <v>19</v>
      </c>
      <c r="F1494" s="236" t="s">
        <v>1889</v>
      </c>
      <c r="G1494" s="233"/>
      <c r="H1494" s="237">
        <v>53.259999999999998</v>
      </c>
      <c r="I1494" s="238"/>
      <c r="J1494" s="233"/>
      <c r="K1494" s="233"/>
      <c r="L1494" s="239"/>
      <c r="M1494" s="240"/>
      <c r="N1494" s="241"/>
      <c r="O1494" s="241"/>
      <c r="P1494" s="241"/>
      <c r="Q1494" s="241"/>
      <c r="R1494" s="241"/>
      <c r="S1494" s="241"/>
      <c r="T1494" s="242"/>
      <c r="U1494" s="13"/>
      <c r="V1494" s="13"/>
      <c r="W1494" s="13"/>
      <c r="X1494" s="13"/>
      <c r="Y1494" s="13"/>
      <c r="Z1494" s="13"/>
      <c r="AA1494" s="13"/>
      <c r="AB1494" s="13"/>
      <c r="AC1494" s="13"/>
      <c r="AD1494" s="13"/>
      <c r="AE1494" s="13"/>
      <c r="AT1494" s="243" t="s">
        <v>218</v>
      </c>
      <c r="AU1494" s="243" t="s">
        <v>82</v>
      </c>
      <c r="AV1494" s="13" t="s">
        <v>82</v>
      </c>
      <c r="AW1494" s="13" t="s">
        <v>35</v>
      </c>
      <c r="AX1494" s="13" t="s">
        <v>73</v>
      </c>
      <c r="AY1494" s="243" t="s">
        <v>198</v>
      </c>
    </row>
    <row r="1495" s="13" customFormat="1">
      <c r="A1495" s="13"/>
      <c r="B1495" s="232"/>
      <c r="C1495" s="233"/>
      <c r="D1495" s="234" t="s">
        <v>218</v>
      </c>
      <c r="E1495" s="235" t="s">
        <v>19</v>
      </c>
      <c r="F1495" s="236" t="s">
        <v>1890</v>
      </c>
      <c r="G1495" s="233"/>
      <c r="H1495" s="237">
        <v>101.61</v>
      </c>
      <c r="I1495" s="238"/>
      <c r="J1495" s="233"/>
      <c r="K1495" s="233"/>
      <c r="L1495" s="239"/>
      <c r="M1495" s="240"/>
      <c r="N1495" s="241"/>
      <c r="O1495" s="241"/>
      <c r="P1495" s="241"/>
      <c r="Q1495" s="241"/>
      <c r="R1495" s="241"/>
      <c r="S1495" s="241"/>
      <c r="T1495" s="242"/>
      <c r="U1495" s="13"/>
      <c r="V1495" s="13"/>
      <c r="W1495" s="13"/>
      <c r="X1495" s="13"/>
      <c r="Y1495" s="13"/>
      <c r="Z1495" s="13"/>
      <c r="AA1495" s="13"/>
      <c r="AB1495" s="13"/>
      <c r="AC1495" s="13"/>
      <c r="AD1495" s="13"/>
      <c r="AE1495" s="13"/>
      <c r="AT1495" s="243" t="s">
        <v>218</v>
      </c>
      <c r="AU1495" s="243" t="s">
        <v>82</v>
      </c>
      <c r="AV1495" s="13" t="s">
        <v>82</v>
      </c>
      <c r="AW1495" s="13" t="s">
        <v>35</v>
      </c>
      <c r="AX1495" s="13" t="s">
        <v>73</v>
      </c>
      <c r="AY1495" s="243" t="s">
        <v>198</v>
      </c>
    </row>
    <row r="1496" s="13" customFormat="1">
      <c r="A1496" s="13"/>
      <c r="B1496" s="232"/>
      <c r="C1496" s="233"/>
      <c r="D1496" s="234" t="s">
        <v>218</v>
      </c>
      <c r="E1496" s="235" t="s">
        <v>19</v>
      </c>
      <c r="F1496" s="236" t="s">
        <v>1891</v>
      </c>
      <c r="G1496" s="233"/>
      <c r="H1496" s="237">
        <v>98.409999999999997</v>
      </c>
      <c r="I1496" s="238"/>
      <c r="J1496" s="233"/>
      <c r="K1496" s="233"/>
      <c r="L1496" s="239"/>
      <c r="M1496" s="240"/>
      <c r="N1496" s="241"/>
      <c r="O1496" s="241"/>
      <c r="P1496" s="241"/>
      <c r="Q1496" s="241"/>
      <c r="R1496" s="241"/>
      <c r="S1496" s="241"/>
      <c r="T1496" s="242"/>
      <c r="U1496" s="13"/>
      <c r="V1496" s="13"/>
      <c r="W1496" s="13"/>
      <c r="X1496" s="13"/>
      <c r="Y1496" s="13"/>
      <c r="Z1496" s="13"/>
      <c r="AA1496" s="13"/>
      <c r="AB1496" s="13"/>
      <c r="AC1496" s="13"/>
      <c r="AD1496" s="13"/>
      <c r="AE1496" s="13"/>
      <c r="AT1496" s="243" t="s">
        <v>218</v>
      </c>
      <c r="AU1496" s="243" t="s">
        <v>82</v>
      </c>
      <c r="AV1496" s="13" t="s">
        <v>82</v>
      </c>
      <c r="AW1496" s="13" t="s">
        <v>35</v>
      </c>
      <c r="AX1496" s="13" t="s">
        <v>73</v>
      </c>
      <c r="AY1496" s="243" t="s">
        <v>198</v>
      </c>
    </row>
    <row r="1497" s="13" customFormat="1">
      <c r="A1497" s="13"/>
      <c r="B1497" s="232"/>
      <c r="C1497" s="233"/>
      <c r="D1497" s="234" t="s">
        <v>218</v>
      </c>
      <c r="E1497" s="235" t="s">
        <v>19</v>
      </c>
      <c r="F1497" s="236" t="s">
        <v>1892</v>
      </c>
      <c r="G1497" s="233"/>
      <c r="H1497" s="237">
        <v>69.739999999999995</v>
      </c>
      <c r="I1497" s="238"/>
      <c r="J1497" s="233"/>
      <c r="K1497" s="233"/>
      <c r="L1497" s="239"/>
      <c r="M1497" s="240"/>
      <c r="N1497" s="241"/>
      <c r="O1497" s="241"/>
      <c r="P1497" s="241"/>
      <c r="Q1497" s="241"/>
      <c r="R1497" s="241"/>
      <c r="S1497" s="241"/>
      <c r="T1497" s="242"/>
      <c r="U1497" s="13"/>
      <c r="V1497" s="13"/>
      <c r="W1497" s="13"/>
      <c r="X1497" s="13"/>
      <c r="Y1497" s="13"/>
      <c r="Z1497" s="13"/>
      <c r="AA1497" s="13"/>
      <c r="AB1497" s="13"/>
      <c r="AC1497" s="13"/>
      <c r="AD1497" s="13"/>
      <c r="AE1497" s="13"/>
      <c r="AT1497" s="243" t="s">
        <v>218</v>
      </c>
      <c r="AU1497" s="243" t="s">
        <v>82</v>
      </c>
      <c r="AV1497" s="13" t="s">
        <v>82</v>
      </c>
      <c r="AW1497" s="13" t="s">
        <v>35</v>
      </c>
      <c r="AX1497" s="13" t="s">
        <v>73</v>
      </c>
      <c r="AY1497" s="243" t="s">
        <v>198</v>
      </c>
    </row>
    <row r="1498" s="13" customFormat="1">
      <c r="A1498" s="13"/>
      <c r="B1498" s="232"/>
      <c r="C1498" s="233"/>
      <c r="D1498" s="234" t="s">
        <v>218</v>
      </c>
      <c r="E1498" s="235" t="s">
        <v>19</v>
      </c>
      <c r="F1498" s="236" t="s">
        <v>1893</v>
      </c>
      <c r="G1498" s="233"/>
      <c r="H1498" s="237">
        <v>98.400000000000006</v>
      </c>
      <c r="I1498" s="238"/>
      <c r="J1498" s="233"/>
      <c r="K1498" s="233"/>
      <c r="L1498" s="239"/>
      <c r="M1498" s="240"/>
      <c r="N1498" s="241"/>
      <c r="O1498" s="241"/>
      <c r="P1498" s="241"/>
      <c r="Q1498" s="241"/>
      <c r="R1498" s="241"/>
      <c r="S1498" s="241"/>
      <c r="T1498" s="242"/>
      <c r="U1498" s="13"/>
      <c r="V1498" s="13"/>
      <c r="W1498" s="13"/>
      <c r="X1498" s="13"/>
      <c r="Y1498" s="13"/>
      <c r="Z1498" s="13"/>
      <c r="AA1498" s="13"/>
      <c r="AB1498" s="13"/>
      <c r="AC1498" s="13"/>
      <c r="AD1498" s="13"/>
      <c r="AE1498" s="13"/>
      <c r="AT1498" s="243" t="s">
        <v>218</v>
      </c>
      <c r="AU1498" s="243" t="s">
        <v>82</v>
      </c>
      <c r="AV1498" s="13" t="s">
        <v>82</v>
      </c>
      <c r="AW1498" s="13" t="s">
        <v>35</v>
      </c>
      <c r="AX1498" s="13" t="s">
        <v>73</v>
      </c>
      <c r="AY1498" s="243" t="s">
        <v>198</v>
      </c>
    </row>
    <row r="1499" s="13" customFormat="1">
      <c r="A1499" s="13"/>
      <c r="B1499" s="232"/>
      <c r="C1499" s="233"/>
      <c r="D1499" s="234" t="s">
        <v>218</v>
      </c>
      <c r="E1499" s="235" t="s">
        <v>19</v>
      </c>
      <c r="F1499" s="236" t="s">
        <v>1894</v>
      </c>
      <c r="G1499" s="233"/>
      <c r="H1499" s="237">
        <v>74.939999999999998</v>
      </c>
      <c r="I1499" s="238"/>
      <c r="J1499" s="233"/>
      <c r="K1499" s="233"/>
      <c r="L1499" s="239"/>
      <c r="M1499" s="240"/>
      <c r="N1499" s="241"/>
      <c r="O1499" s="241"/>
      <c r="P1499" s="241"/>
      <c r="Q1499" s="241"/>
      <c r="R1499" s="241"/>
      <c r="S1499" s="241"/>
      <c r="T1499" s="242"/>
      <c r="U1499" s="13"/>
      <c r="V1499" s="13"/>
      <c r="W1499" s="13"/>
      <c r="X1499" s="13"/>
      <c r="Y1499" s="13"/>
      <c r="Z1499" s="13"/>
      <c r="AA1499" s="13"/>
      <c r="AB1499" s="13"/>
      <c r="AC1499" s="13"/>
      <c r="AD1499" s="13"/>
      <c r="AE1499" s="13"/>
      <c r="AT1499" s="243" t="s">
        <v>218</v>
      </c>
      <c r="AU1499" s="243" t="s">
        <v>82</v>
      </c>
      <c r="AV1499" s="13" t="s">
        <v>82</v>
      </c>
      <c r="AW1499" s="13" t="s">
        <v>35</v>
      </c>
      <c r="AX1499" s="13" t="s">
        <v>73</v>
      </c>
      <c r="AY1499" s="243" t="s">
        <v>198</v>
      </c>
    </row>
    <row r="1500" s="13" customFormat="1">
      <c r="A1500" s="13"/>
      <c r="B1500" s="232"/>
      <c r="C1500" s="233"/>
      <c r="D1500" s="234" t="s">
        <v>218</v>
      </c>
      <c r="E1500" s="235" t="s">
        <v>19</v>
      </c>
      <c r="F1500" s="236" t="s">
        <v>1895</v>
      </c>
      <c r="G1500" s="233"/>
      <c r="H1500" s="237">
        <v>34.240000000000002</v>
      </c>
      <c r="I1500" s="238"/>
      <c r="J1500" s="233"/>
      <c r="K1500" s="233"/>
      <c r="L1500" s="239"/>
      <c r="M1500" s="240"/>
      <c r="N1500" s="241"/>
      <c r="O1500" s="241"/>
      <c r="P1500" s="241"/>
      <c r="Q1500" s="241"/>
      <c r="R1500" s="241"/>
      <c r="S1500" s="241"/>
      <c r="T1500" s="242"/>
      <c r="U1500" s="13"/>
      <c r="V1500" s="13"/>
      <c r="W1500" s="13"/>
      <c r="X1500" s="13"/>
      <c r="Y1500" s="13"/>
      <c r="Z1500" s="13"/>
      <c r="AA1500" s="13"/>
      <c r="AB1500" s="13"/>
      <c r="AC1500" s="13"/>
      <c r="AD1500" s="13"/>
      <c r="AE1500" s="13"/>
      <c r="AT1500" s="243" t="s">
        <v>218</v>
      </c>
      <c r="AU1500" s="243" t="s">
        <v>82</v>
      </c>
      <c r="AV1500" s="13" t="s">
        <v>82</v>
      </c>
      <c r="AW1500" s="13" t="s">
        <v>35</v>
      </c>
      <c r="AX1500" s="13" t="s">
        <v>73</v>
      </c>
      <c r="AY1500" s="243" t="s">
        <v>198</v>
      </c>
    </row>
    <row r="1501" s="13" customFormat="1">
      <c r="A1501" s="13"/>
      <c r="B1501" s="232"/>
      <c r="C1501" s="233"/>
      <c r="D1501" s="234" t="s">
        <v>218</v>
      </c>
      <c r="E1501" s="235" t="s">
        <v>19</v>
      </c>
      <c r="F1501" s="236" t="s">
        <v>1896</v>
      </c>
      <c r="G1501" s="233"/>
      <c r="H1501" s="237">
        <v>153.93000000000001</v>
      </c>
      <c r="I1501" s="238"/>
      <c r="J1501" s="233"/>
      <c r="K1501" s="233"/>
      <c r="L1501" s="239"/>
      <c r="M1501" s="240"/>
      <c r="N1501" s="241"/>
      <c r="O1501" s="241"/>
      <c r="P1501" s="241"/>
      <c r="Q1501" s="241"/>
      <c r="R1501" s="241"/>
      <c r="S1501" s="241"/>
      <c r="T1501" s="242"/>
      <c r="U1501" s="13"/>
      <c r="V1501" s="13"/>
      <c r="W1501" s="13"/>
      <c r="X1501" s="13"/>
      <c r="Y1501" s="13"/>
      <c r="Z1501" s="13"/>
      <c r="AA1501" s="13"/>
      <c r="AB1501" s="13"/>
      <c r="AC1501" s="13"/>
      <c r="AD1501" s="13"/>
      <c r="AE1501" s="13"/>
      <c r="AT1501" s="243" t="s">
        <v>218</v>
      </c>
      <c r="AU1501" s="243" t="s">
        <v>82</v>
      </c>
      <c r="AV1501" s="13" t="s">
        <v>82</v>
      </c>
      <c r="AW1501" s="13" t="s">
        <v>35</v>
      </c>
      <c r="AX1501" s="13" t="s">
        <v>73</v>
      </c>
      <c r="AY1501" s="243" t="s">
        <v>198</v>
      </c>
    </row>
    <row r="1502" s="13" customFormat="1">
      <c r="A1502" s="13"/>
      <c r="B1502" s="232"/>
      <c r="C1502" s="233"/>
      <c r="D1502" s="234" t="s">
        <v>218</v>
      </c>
      <c r="E1502" s="235" t="s">
        <v>19</v>
      </c>
      <c r="F1502" s="236" t="s">
        <v>1897</v>
      </c>
      <c r="G1502" s="233"/>
      <c r="H1502" s="237">
        <v>168.06999999999999</v>
      </c>
      <c r="I1502" s="238"/>
      <c r="J1502" s="233"/>
      <c r="K1502" s="233"/>
      <c r="L1502" s="239"/>
      <c r="M1502" s="240"/>
      <c r="N1502" s="241"/>
      <c r="O1502" s="241"/>
      <c r="P1502" s="241"/>
      <c r="Q1502" s="241"/>
      <c r="R1502" s="241"/>
      <c r="S1502" s="241"/>
      <c r="T1502" s="242"/>
      <c r="U1502" s="13"/>
      <c r="V1502" s="13"/>
      <c r="W1502" s="13"/>
      <c r="X1502" s="13"/>
      <c r="Y1502" s="13"/>
      <c r="Z1502" s="13"/>
      <c r="AA1502" s="13"/>
      <c r="AB1502" s="13"/>
      <c r="AC1502" s="13"/>
      <c r="AD1502" s="13"/>
      <c r="AE1502" s="13"/>
      <c r="AT1502" s="243" t="s">
        <v>218</v>
      </c>
      <c r="AU1502" s="243" t="s">
        <v>82</v>
      </c>
      <c r="AV1502" s="13" t="s">
        <v>82</v>
      </c>
      <c r="AW1502" s="13" t="s">
        <v>35</v>
      </c>
      <c r="AX1502" s="13" t="s">
        <v>73</v>
      </c>
      <c r="AY1502" s="243" t="s">
        <v>198</v>
      </c>
    </row>
    <row r="1503" s="13" customFormat="1">
      <c r="A1503" s="13"/>
      <c r="B1503" s="232"/>
      <c r="C1503" s="233"/>
      <c r="D1503" s="234" t="s">
        <v>218</v>
      </c>
      <c r="E1503" s="235" t="s">
        <v>19</v>
      </c>
      <c r="F1503" s="236" t="s">
        <v>1898</v>
      </c>
      <c r="G1503" s="233"/>
      <c r="H1503" s="237">
        <v>168.06999999999999</v>
      </c>
      <c r="I1503" s="238"/>
      <c r="J1503" s="233"/>
      <c r="K1503" s="233"/>
      <c r="L1503" s="239"/>
      <c r="M1503" s="240"/>
      <c r="N1503" s="241"/>
      <c r="O1503" s="241"/>
      <c r="P1503" s="241"/>
      <c r="Q1503" s="241"/>
      <c r="R1503" s="241"/>
      <c r="S1503" s="241"/>
      <c r="T1503" s="242"/>
      <c r="U1503" s="13"/>
      <c r="V1503" s="13"/>
      <c r="W1503" s="13"/>
      <c r="X1503" s="13"/>
      <c r="Y1503" s="13"/>
      <c r="Z1503" s="13"/>
      <c r="AA1503" s="13"/>
      <c r="AB1503" s="13"/>
      <c r="AC1503" s="13"/>
      <c r="AD1503" s="13"/>
      <c r="AE1503" s="13"/>
      <c r="AT1503" s="243" t="s">
        <v>218</v>
      </c>
      <c r="AU1503" s="243" t="s">
        <v>82</v>
      </c>
      <c r="AV1503" s="13" t="s">
        <v>82</v>
      </c>
      <c r="AW1503" s="13" t="s">
        <v>35</v>
      </c>
      <c r="AX1503" s="13" t="s">
        <v>73</v>
      </c>
      <c r="AY1503" s="243" t="s">
        <v>198</v>
      </c>
    </row>
    <row r="1504" s="13" customFormat="1">
      <c r="A1504" s="13"/>
      <c r="B1504" s="232"/>
      <c r="C1504" s="233"/>
      <c r="D1504" s="234" t="s">
        <v>218</v>
      </c>
      <c r="E1504" s="235" t="s">
        <v>19</v>
      </c>
      <c r="F1504" s="236" t="s">
        <v>1899</v>
      </c>
      <c r="G1504" s="233"/>
      <c r="H1504" s="237">
        <v>501.44999999999999</v>
      </c>
      <c r="I1504" s="238"/>
      <c r="J1504" s="233"/>
      <c r="K1504" s="233"/>
      <c r="L1504" s="239"/>
      <c r="M1504" s="240"/>
      <c r="N1504" s="241"/>
      <c r="O1504" s="241"/>
      <c r="P1504" s="241"/>
      <c r="Q1504" s="241"/>
      <c r="R1504" s="241"/>
      <c r="S1504" s="241"/>
      <c r="T1504" s="242"/>
      <c r="U1504" s="13"/>
      <c r="V1504" s="13"/>
      <c r="W1504" s="13"/>
      <c r="X1504" s="13"/>
      <c r="Y1504" s="13"/>
      <c r="Z1504" s="13"/>
      <c r="AA1504" s="13"/>
      <c r="AB1504" s="13"/>
      <c r="AC1504" s="13"/>
      <c r="AD1504" s="13"/>
      <c r="AE1504" s="13"/>
      <c r="AT1504" s="243" t="s">
        <v>218</v>
      </c>
      <c r="AU1504" s="243" t="s">
        <v>82</v>
      </c>
      <c r="AV1504" s="13" t="s">
        <v>82</v>
      </c>
      <c r="AW1504" s="13" t="s">
        <v>35</v>
      </c>
      <c r="AX1504" s="13" t="s">
        <v>73</v>
      </c>
      <c r="AY1504" s="243" t="s">
        <v>198</v>
      </c>
    </row>
    <row r="1505" s="13" customFormat="1">
      <c r="A1505" s="13"/>
      <c r="B1505" s="232"/>
      <c r="C1505" s="233"/>
      <c r="D1505" s="234" t="s">
        <v>218</v>
      </c>
      <c r="E1505" s="235" t="s">
        <v>19</v>
      </c>
      <c r="F1505" s="236" t="s">
        <v>1900</v>
      </c>
      <c r="G1505" s="233"/>
      <c r="H1505" s="237">
        <v>49.32</v>
      </c>
      <c r="I1505" s="238"/>
      <c r="J1505" s="233"/>
      <c r="K1505" s="233"/>
      <c r="L1505" s="239"/>
      <c r="M1505" s="240"/>
      <c r="N1505" s="241"/>
      <c r="O1505" s="241"/>
      <c r="P1505" s="241"/>
      <c r="Q1505" s="241"/>
      <c r="R1505" s="241"/>
      <c r="S1505" s="241"/>
      <c r="T1505" s="242"/>
      <c r="U1505" s="13"/>
      <c r="V1505" s="13"/>
      <c r="W1505" s="13"/>
      <c r="X1505" s="13"/>
      <c r="Y1505" s="13"/>
      <c r="Z1505" s="13"/>
      <c r="AA1505" s="13"/>
      <c r="AB1505" s="13"/>
      <c r="AC1505" s="13"/>
      <c r="AD1505" s="13"/>
      <c r="AE1505" s="13"/>
      <c r="AT1505" s="243" t="s">
        <v>218</v>
      </c>
      <c r="AU1505" s="243" t="s">
        <v>82</v>
      </c>
      <c r="AV1505" s="13" t="s">
        <v>82</v>
      </c>
      <c r="AW1505" s="13" t="s">
        <v>35</v>
      </c>
      <c r="AX1505" s="13" t="s">
        <v>73</v>
      </c>
      <c r="AY1505" s="243" t="s">
        <v>198</v>
      </c>
    </row>
    <row r="1506" s="14" customFormat="1">
      <c r="A1506" s="14"/>
      <c r="B1506" s="244"/>
      <c r="C1506" s="245"/>
      <c r="D1506" s="234" t="s">
        <v>218</v>
      </c>
      <c r="E1506" s="246" t="s">
        <v>19</v>
      </c>
      <c r="F1506" s="247" t="s">
        <v>233</v>
      </c>
      <c r="G1506" s="245"/>
      <c r="H1506" s="248">
        <v>4079.9400000000001</v>
      </c>
      <c r="I1506" s="249"/>
      <c r="J1506" s="245"/>
      <c r="K1506" s="245"/>
      <c r="L1506" s="250"/>
      <c r="M1506" s="251"/>
      <c r="N1506" s="252"/>
      <c r="O1506" s="252"/>
      <c r="P1506" s="252"/>
      <c r="Q1506" s="252"/>
      <c r="R1506" s="252"/>
      <c r="S1506" s="252"/>
      <c r="T1506" s="253"/>
      <c r="U1506" s="14"/>
      <c r="V1506" s="14"/>
      <c r="W1506" s="14"/>
      <c r="X1506" s="14"/>
      <c r="Y1506" s="14"/>
      <c r="Z1506" s="14"/>
      <c r="AA1506" s="14"/>
      <c r="AB1506" s="14"/>
      <c r="AC1506" s="14"/>
      <c r="AD1506" s="14"/>
      <c r="AE1506" s="14"/>
      <c r="AT1506" s="254" t="s">
        <v>218</v>
      </c>
      <c r="AU1506" s="254" t="s">
        <v>82</v>
      </c>
      <c r="AV1506" s="14" t="s">
        <v>205</v>
      </c>
      <c r="AW1506" s="14" t="s">
        <v>35</v>
      </c>
      <c r="AX1506" s="14" t="s">
        <v>80</v>
      </c>
      <c r="AY1506" s="254" t="s">
        <v>198</v>
      </c>
    </row>
    <row r="1507" s="12" customFormat="1" ht="25.92" customHeight="1">
      <c r="A1507" s="12"/>
      <c r="B1507" s="198"/>
      <c r="C1507" s="199"/>
      <c r="D1507" s="200" t="s">
        <v>72</v>
      </c>
      <c r="E1507" s="201" t="s">
        <v>1906</v>
      </c>
      <c r="F1507" s="201" t="s">
        <v>1907</v>
      </c>
      <c r="G1507" s="199"/>
      <c r="H1507" s="199"/>
      <c r="I1507" s="202"/>
      <c r="J1507" s="203">
        <f>BK1507</f>
        <v>0</v>
      </c>
      <c r="K1507" s="199"/>
      <c r="L1507" s="204"/>
      <c r="M1507" s="205"/>
      <c r="N1507" s="206"/>
      <c r="O1507" s="206"/>
      <c r="P1507" s="207">
        <f>SUM(P1508:P1513)</f>
        <v>0</v>
      </c>
      <c r="Q1507" s="206"/>
      <c r="R1507" s="207">
        <f>SUM(R1508:R1513)</f>
        <v>0</v>
      </c>
      <c r="S1507" s="206"/>
      <c r="T1507" s="208">
        <f>SUM(T1508:T1513)</f>
        <v>0</v>
      </c>
      <c r="U1507" s="12"/>
      <c r="V1507" s="12"/>
      <c r="W1507" s="12"/>
      <c r="X1507" s="12"/>
      <c r="Y1507" s="12"/>
      <c r="Z1507" s="12"/>
      <c r="AA1507" s="12"/>
      <c r="AB1507" s="12"/>
      <c r="AC1507" s="12"/>
      <c r="AD1507" s="12"/>
      <c r="AE1507" s="12"/>
      <c r="AR1507" s="209" t="s">
        <v>205</v>
      </c>
      <c r="AT1507" s="210" t="s">
        <v>72</v>
      </c>
      <c r="AU1507" s="210" t="s">
        <v>73</v>
      </c>
      <c r="AY1507" s="209" t="s">
        <v>198</v>
      </c>
      <c r="BK1507" s="211">
        <f>SUM(BK1508:BK1513)</f>
        <v>0</v>
      </c>
    </row>
    <row r="1508" s="2" customFormat="1" ht="24.15" customHeight="1">
      <c r="A1508" s="40"/>
      <c r="B1508" s="41"/>
      <c r="C1508" s="214" t="s">
        <v>1908</v>
      </c>
      <c r="D1508" s="214" t="s">
        <v>200</v>
      </c>
      <c r="E1508" s="215" t="s">
        <v>1909</v>
      </c>
      <c r="F1508" s="216" t="s">
        <v>1910</v>
      </c>
      <c r="G1508" s="217" t="s">
        <v>1911</v>
      </c>
      <c r="H1508" s="218">
        <v>220</v>
      </c>
      <c r="I1508" s="219"/>
      <c r="J1508" s="220">
        <f>ROUND(I1508*H1508,2)</f>
        <v>0</v>
      </c>
      <c r="K1508" s="216" t="s">
        <v>204</v>
      </c>
      <c r="L1508" s="46"/>
      <c r="M1508" s="221" t="s">
        <v>19</v>
      </c>
      <c r="N1508" s="222" t="s">
        <v>44</v>
      </c>
      <c r="O1508" s="86"/>
      <c r="P1508" s="223">
        <f>O1508*H1508</f>
        <v>0</v>
      </c>
      <c r="Q1508" s="223">
        <v>0</v>
      </c>
      <c r="R1508" s="223">
        <f>Q1508*H1508</f>
        <v>0</v>
      </c>
      <c r="S1508" s="223">
        <v>0</v>
      </c>
      <c r="T1508" s="224">
        <f>S1508*H1508</f>
        <v>0</v>
      </c>
      <c r="U1508" s="40"/>
      <c r="V1508" s="40"/>
      <c r="W1508" s="40"/>
      <c r="X1508" s="40"/>
      <c r="Y1508" s="40"/>
      <c r="Z1508" s="40"/>
      <c r="AA1508" s="40"/>
      <c r="AB1508" s="40"/>
      <c r="AC1508" s="40"/>
      <c r="AD1508" s="40"/>
      <c r="AE1508" s="40"/>
      <c r="AR1508" s="225" t="s">
        <v>1912</v>
      </c>
      <c r="AT1508" s="225" t="s">
        <v>200</v>
      </c>
      <c r="AU1508" s="225" t="s">
        <v>80</v>
      </c>
      <c r="AY1508" s="19" t="s">
        <v>198</v>
      </c>
      <c r="BE1508" s="226">
        <f>IF(N1508="základní",J1508,0)</f>
        <v>0</v>
      </c>
      <c r="BF1508" s="226">
        <f>IF(N1508="snížená",J1508,0)</f>
        <v>0</v>
      </c>
      <c r="BG1508" s="226">
        <f>IF(N1508="zákl. přenesená",J1508,0)</f>
        <v>0</v>
      </c>
      <c r="BH1508" s="226">
        <f>IF(N1508="sníž. přenesená",J1508,0)</f>
        <v>0</v>
      </c>
      <c r="BI1508" s="226">
        <f>IF(N1508="nulová",J1508,0)</f>
        <v>0</v>
      </c>
      <c r="BJ1508" s="19" t="s">
        <v>80</v>
      </c>
      <c r="BK1508" s="226">
        <f>ROUND(I1508*H1508,2)</f>
        <v>0</v>
      </c>
      <c r="BL1508" s="19" t="s">
        <v>1912</v>
      </c>
      <c r="BM1508" s="225" t="s">
        <v>1913</v>
      </c>
    </row>
    <row r="1509" s="2" customFormat="1">
      <c r="A1509" s="40"/>
      <c r="B1509" s="41"/>
      <c r="C1509" s="42"/>
      <c r="D1509" s="227" t="s">
        <v>207</v>
      </c>
      <c r="E1509" s="42"/>
      <c r="F1509" s="228" t="s">
        <v>1914</v>
      </c>
      <c r="G1509" s="42"/>
      <c r="H1509" s="42"/>
      <c r="I1509" s="229"/>
      <c r="J1509" s="42"/>
      <c r="K1509" s="42"/>
      <c r="L1509" s="46"/>
      <c r="M1509" s="230"/>
      <c r="N1509" s="231"/>
      <c r="O1509" s="86"/>
      <c r="P1509" s="86"/>
      <c r="Q1509" s="86"/>
      <c r="R1509" s="86"/>
      <c r="S1509" s="86"/>
      <c r="T1509" s="87"/>
      <c r="U1509" s="40"/>
      <c r="V1509" s="40"/>
      <c r="W1509" s="40"/>
      <c r="X1509" s="40"/>
      <c r="Y1509" s="40"/>
      <c r="Z1509" s="40"/>
      <c r="AA1509" s="40"/>
      <c r="AB1509" s="40"/>
      <c r="AC1509" s="40"/>
      <c r="AD1509" s="40"/>
      <c r="AE1509" s="40"/>
      <c r="AT1509" s="19" t="s">
        <v>207</v>
      </c>
      <c r="AU1509" s="19" t="s">
        <v>80</v>
      </c>
    </row>
    <row r="1510" s="13" customFormat="1">
      <c r="A1510" s="13"/>
      <c r="B1510" s="232"/>
      <c r="C1510" s="233"/>
      <c r="D1510" s="234" t="s">
        <v>218</v>
      </c>
      <c r="E1510" s="235" t="s">
        <v>19</v>
      </c>
      <c r="F1510" s="236" t="s">
        <v>1915</v>
      </c>
      <c r="G1510" s="233"/>
      <c r="H1510" s="237">
        <v>220</v>
      </c>
      <c r="I1510" s="238"/>
      <c r="J1510" s="233"/>
      <c r="K1510" s="233"/>
      <c r="L1510" s="239"/>
      <c r="M1510" s="240"/>
      <c r="N1510" s="241"/>
      <c r="O1510" s="241"/>
      <c r="P1510" s="241"/>
      <c r="Q1510" s="241"/>
      <c r="R1510" s="241"/>
      <c r="S1510" s="241"/>
      <c r="T1510" s="242"/>
      <c r="U1510" s="13"/>
      <c r="V1510" s="13"/>
      <c r="W1510" s="13"/>
      <c r="X1510" s="13"/>
      <c r="Y1510" s="13"/>
      <c r="Z1510" s="13"/>
      <c r="AA1510" s="13"/>
      <c r="AB1510" s="13"/>
      <c r="AC1510" s="13"/>
      <c r="AD1510" s="13"/>
      <c r="AE1510" s="13"/>
      <c r="AT1510" s="243" t="s">
        <v>218</v>
      </c>
      <c r="AU1510" s="243" t="s">
        <v>80</v>
      </c>
      <c r="AV1510" s="13" t="s">
        <v>82</v>
      </c>
      <c r="AW1510" s="13" t="s">
        <v>35</v>
      </c>
      <c r="AX1510" s="13" t="s">
        <v>80</v>
      </c>
      <c r="AY1510" s="243" t="s">
        <v>198</v>
      </c>
    </row>
    <row r="1511" s="2" customFormat="1" ht="24.15" customHeight="1">
      <c r="A1511" s="40"/>
      <c r="B1511" s="41"/>
      <c r="C1511" s="214" t="s">
        <v>1916</v>
      </c>
      <c r="D1511" s="214" t="s">
        <v>200</v>
      </c>
      <c r="E1511" s="215" t="s">
        <v>1917</v>
      </c>
      <c r="F1511" s="216" t="s">
        <v>1918</v>
      </c>
      <c r="G1511" s="217" t="s">
        <v>1911</v>
      </c>
      <c r="H1511" s="218">
        <v>50</v>
      </c>
      <c r="I1511" s="219"/>
      <c r="J1511" s="220">
        <f>ROUND(I1511*H1511,2)</f>
        <v>0</v>
      </c>
      <c r="K1511" s="216" t="s">
        <v>204</v>
      </c>
      <c r="L1511" s="46"/>
      <c r="M1511" s="221" t="s">
        <v>19</v>
      </c>
      <c r="N1511" s="222" t="s">
        <v>44</v>
      </c>
      <c r="O1511" s="86"/>
      <c r="P1511" s="223">
        <f>O1511*H1511</f>
        <v>0</v>
      </c>
      <c r="Q1511" s="223">
        <v>0</v>
      </c>
      <c r="R1511" s="223">
        <f>Q1511*H1511</f>
        <v>0</v>
      </c>
      <c r="S1511" s="223">
        <v>0</v>
      </c>
      <c r="T1511" s="224">
        <f>S1511*H1511</f>
        <v>0</v>
      </c>
      <c r="U1511" s="40"/>
      <c r="V1511" s="40"/>
      <c r="W1511" s="40"/>
      <c r="X1511" s="40"/>
      <c r="Y1511" s="40"/>
      <c r="Z1511" s="40"/>
      <c r="AA1511" s="40"/>
      <c r="AB1511" s="40"/>
      <c r="AC1511" s="40"/>
      <c r="AD1511" s="40"/>
      <c r="AE1511" s="40"/>
      <c r="AR1511" s="225" t="s">
        <v>1912</v>
      </c>
      <c r="AT1511" s="225" t="s">
        <v>200</v>
      </c>
      <c r="AU1511" s="225" t="s">
        <v>80</v>
      </c>
      <c r="AY1511" s="19" t="s">
        <v>198</v>
      </c>
      <c r="BE1511" s="226">
        <f>IF(N1511="základní",J1511,0)</f>
        <v>0</v>
      </c>
      <c r="BF1511" s="226">
        <f>IF(N1511="snížená",J1511,0)</f>
        <v>0</v>
      </c>
      <c r="BG1511" s="226">
        <f>IF(N1511="zákl. přenesená",J1511,0)</f>
        <v>0</v>
      </c>
      <c r="BH1511" s="226">
        <f>IF(N1511="sníž. přenesená",J1511,0)</f>
        <v>0</v>
      </c>
      <c r="BI1511" s="226">
        <f>IF(N1511="nulová",J1511,0)</f>
        <v>0</v>
      </c>
      <c r="BJ1511" s="19" t="s">
        <v>80</v>
      </c>
      <c r="BK1511" s="226">
        <f>ROUND(I1511*H1511,2)</f>
        <v>0</v>
      </c>
      <c r="BL1511" s="19" t="s">
        <v>1912</v>
      </c>
      <c r="BM1511" s="225" t="s">
        <v>1919</v>
      </c>
    </row>
    <row r="1512" s="2" customFormat="1">
      <c r="A1512" s="40"/>
      <c r="B1512" s="41"/>
      <c r="C1512" s="42"/>
      <c r="D1512" s="227" t="s">
        <v>207</v>
      </c>
      <c r="E1512" s="42"/>
      <c r="F1512" s="228" t="s">
        <v>1920</v>
      </c>
      <c r="G1512" s="42"/>
      <c r="H1512" s="42"/>
      <c r="I1512" s="229"/>
      <c r="J1512" s="42"/>
      <c r="K1512" s="42"/>
      <c r="L1512" s="46"/>
      <c r="M1512" s="230"/>
      <c r="N1512" s="231"/>
      <c r="O1512" s="86"/>
      <c r="P1512" s="86"/>
      <c r="Q1512" s="86"/>
      <c r="R1512" s="86"/>
      <c r="S1512" s="86"/>
      <c r="T1512" s="87"/>
      <c r="U1512" s="40"/>
      <c r="V1512" s="40"/>
      <c r="W1512" s="40"/>
      <c r="X1512" s="40"/>
      <c r="Y1512" s="40"/>
      <c r="Z1512" s="40"/>
      <c r="AA1512" s="40"/>
      <c r="AB1512" s="40"/>
      <c r="AC1512" s="40"/>
      <c r="AD1512" s="40"/>
      <c r="AE1512" s="40"/>
      <c r="AT1512" s="19" t="s">
        <v>207</v>
      </c>
      <c r="AU1512" s="19" t="s">
        <v>80</v>
      </c>
    </row>
    <row r="1513" s="13" customFormat="1">
      <c r="A1513" s="13"/>
      <c r="B1513" s="232"/>
      <c r="C1513" s="233"/>
      <c r="D1513" s="234" t="s">
        <v>218</v>
      </c>
      <c r="E1513" s="235" t="s">
        <v>19</v>
      </c>
      <c r="F1513" s="236" t="s">
        <v>1921</v>
      </c>
      <c r="G1513" s="233"/>
      <c r="H1513" s="237">
        <v>50</v>
      </c>
      <c r="I1513" s="238"/>
      <c r="J1513" s="233"/>
      <c r="K1513" s="233"/>
      <c r="L1513" s="239"/>
      <c r="M1513" s="240"/>
      <c r="N1513" s="241"/>
      <c r="O1513" s="241"/>
      <c r="P1513" s="241"/>
      <c r="Q1513" s="241"/>
      <c r="R1513" s="241"/>
      <c r="S1513" s="241"/>
      <c r="T1513" s="242"/>
      <c r="U1513" s="13"/>
      <c r="V1513" s="13"/>
      <c r="W1513" s="13"/>
      <c r="X1513" s="13"/>
      <c r="Y1513" s="13"/>
      <c r="Z1513" s="13"/>
      <c r="AA1513" s="13"/>
      <c r="AB1513" s="13"/>
      <c r="AC1513" s="13"/>
      <c r="AD1513" s="13"/>
      <c r="AE1513" s="13"/>
      <c r="AT1513" s="243" t="s">
        <v>218</v>
      </c>
      <c r="AU1513" s="243" t="s">
        <v>80</v>
      </c>
      <c r="AV1513" s="13" t="s">
        <v>82</v>
      </c>
      <c r="AW1513" s="13" t="s">
        <v>35</v>
      </c>
      <c r="AX1513" s="13" t="s">
        <v>80</v>
      </c>
      <c r="AY1513" s="243" t="s">
        <v>198</v>
      </c>
    </row>
    <row r="1514" s="12" customFormat="1" ht="25.92" customHeight="1">
      <c r="A1514" s="12"/>
      <c r="B1514" s="198"/>
      <c r="C1514" s="199"/>
      <c r="D1514" s="200" t="s">
        <v>72</v>
      </c>
      <c r="E1514" s="201" t="s">
        <v>145</v>
      </c>
      <c r="F1514" s="201" t="s">
        <v>146</v>
      </c>
      <c r="G1514" s="199"/>
      <c r="H1514" s="199"/>
      <c r="I1514" s="202"/>
      <c r="J1514" s="203">
        <f>BK1514</f>
        <v>0</v>
      </c>
      <c r="K1514" s="199"/>
      <c r="L1514" s="204"/>
      <c r="M1514" s="205"/>
      <c r="N1514" s="206"/>
      <c r="O1514" s="206"/>
      <c r="P1514" s="207">
        <f>P1515</f>
        <v>0</v>
      </c>
      <c r="Q1514" s="206"/>
      <c r="R1514" s="207">
        <f>R1515</f>
        <v>0</v>
      </c>
      <c r="S1514" s="206"/>
      <c r="T1514" s="208">
        <f>T1515</f>
        <v>0</v>
      </c>
      <c r="U1514" s="12"/>
      <c r="V1514" s="12"/>
      <c r="W1514" s="12"/>
      <c r="X1514" s="12"/>
      <c r="Y1514" s="12"/>
      <c r="Z1514" s="12"/>
      <c r="AA1514" s="12"/>
      <c r="AB1514" s="12"/>
      <c r="AC1514" s="12"/>
      <c r="AD1514" s="12"/>
      <c r="AE1514" s="12"/>
      <c r="AR1514" s="209" t="s">
        <v>224</v>
      </c>
      <c r="AT1514" s="210" t="s">
        <v>72</v>
      </c>
      <c r="AU1514" s="210" t="s">
        <v>73</v>
      </c>
      <c r="AY1514" s="209" t="s">
        <v>198</v>
      </c>
      <c r="BK1514" s="211">
        <f>BK1515</f>
        <v>0</v>
      </c>
    </row>
    <row r="1515" s="12" customFormat="1" ht="22.8" customHeight="1">
      <c r="A1515" s="12"/>
      <c r="B1515" s="198"/>
      <c r="C1515" s="199"/>
      <c r="D1515" s="200" t="s">
        <v>72</v>
      </c>
      <c r="E1515" s="212" t="s">
        <v>1922</v>
      </c>
      <c r="F1515" s="212" t="s">
        <v>1923</v>
      </c>
      <c r="G1515" s="199"/>
      <c r="H1515" s="199"/>
      <c r="I1515" s="202"/>
      <c r="J1515" s="213">
        <f>BK1515</f>
        <v>0</v>
      </c>
      <c r="K1515" s="199"/>
      <c r="L1515" s="204"/>
      <c r="M1515" s="205"/>
      <c r="N1515" s="206"/>
      <c r="O1515" s="206"/>
      <c r="P1515" s="207">
        <f>SUM(P1516:P1518)</f>
        <v>0</v>
      </c>
      <c r="Q1515" s="206"/>
      <c r="R1515" s="207">
        <f>SUM(R1516:R1518)</f>
        <v>0</v>
      </c>
      <c r="S1515" s="206"/>
      <c r="T1515" s="208">
        <f>SUM(T1516:T1518)</f>
        <v>0</v>
      </c>
      <c r="U1515" s="12"/>
      <c r="V1515" s="12"/>
      <c r="W1515" s="12"/>
      <c r="X1515" s="12"/>
      <c r="Y1515" s="12"/>
      <c r="Z1515" s="12"/>
      <c r="AA1515" s="12"/>
      <c r="AB1515" s="12"/>
      <c r="AC1515" s="12"/>
      <c r="AD1515" s="12"/>
      <c r="AE1515" s="12"/>
      <c r="AR1515" s="209" t="s">
        <v>224</v>
      </c>
      <c r="AT1515" s="210" t="s">
        <v>72</v>
      </c>
      <c r="AU1515" s="210" t="s">
        <v>80</v>
      </c>
      <c r="AY1515" s="209" t="s">
        <v>198</v>
      </c>
      <c r="BK1515" s="211">
        <f>SUM(BK1516:BK1518)</f>
        <v>0</v>
      </c>
    </row>
    <row r="1516" s="2" customFormat="1" ht="16.5" customHeight="1">
      <c r="A1516" s="40"/>
      <c r="B1516" s="41"/>
      <c r="C1516" s="214" t="s">
        <v>1924</v>
      </c>
      <c r="D1516" s="214" t="s">
        <v>200</v>
      </c>
      <c r="E1516" s="215" t="s">
        <v>1925</v>
      </c>
      <c r="F1516" s="216" t="s">
        <v>1926</v>
      </c>
      <c r="G1516" s="217" t="s">
        <v>1135</v>
      </c>
      <c r="H1516" s="218">
        <v>1</v>
      </c>
      <c r="I1516" s="219"/>
      <c r="J1516" s="220">
        <f>ROUND(I1516*H1516,2)</f>
        <v>0</v>
      </c>
      <c r="K1516" s="216" t="s">
        <v>204</v>
      </c>
      <c r="L1516" s="46"/>
      <c r="M1516" s="221" t="s">
        <v>19</v>
      </c>
      <c r="N1516" s="222" t="s">
        <v>44</v>
      </c>
      <c r="O1516" s="86"/>
      <c r="P1516" s="223">
        <f>O1516*H1516</f>
        <v>0</v>
      </c>
      <c r="Q1516" s="223">
        <v>0</v>
      </c>
      <c r="R1516" s="223">
        <f>Q1516*H1516</f>
        <v>0</v>
      </c>
      <c r="S1516" s="223">
        <v>0</v>
      </c>
      <c r="T1516" s="224">
        <f>S1516*H1516</f>
        <v>0</v>
      </c>
      <c r="U1516" s="40"/>
      <c r="V1516" s="40"/>
      <c r="W1516" s="40"/>
      <c r="X1516" s="40"/>
      <c r="Y1516" s="40"/>
      <c r="Z1516" s="40"/>
      <c r="AA1516" s="40"/>
      <c r="AB1516" s="40"/>
      <c r="AC1516" s="40"/>
      <c r="AD1516" s="40"/>
      <c r="AE1516" s="40"/>
      <c r="AR1516" s="225" t="s">
        <v>1927</v>
      </c>
      <c r="AT1516" s="225" t="s">
        <v>200</v>
      </c>
      <c r="AU1516" s="225" t="s">
        <v>82</v>
      </c>
      <c r="AY1516" s="19" t="s">
        <v>198</v>
      </c>
      <c r="BE1516" s="226">
        <f>IF(N1516="základní",J1516,0)</f>
        <v>0</v>
      </c>
      <c r="BF1516" s="226">
        <f>IF(N1516="snížená",J1516,0)</f>
        <v>0</v>
      </c>
      <c r="BG1516" s="226">
        <f>IF(N1516="zákl. přenesená",J1516,0)</f>
        <v>0</v>
      </c>
      <c r="BH1516" s="226">
        <f>IF(N1516="sníž. přenesená",J1516,0)</f>
        <v>0</v>
      </c>
      <c r="BI1516" s="226">
        <f>IF(N1516="nulová",J1516,0)</f>
        <v>0</v>
      </c>
      <c r="BJ1516" s="19" t="s">
        <v>80</v>
      </c>
      <c r="BK1516" s="226">
        <f>ROUND(I1516*H1516,2)</f>
        <v>0</v>
      </c>
      <c r="BL1516" s="19" t="s">
        <v>1927</v>
      </c>
      <c r="BM1516" s="225" t="s">
        <v>1928</v>
      </c>
    </row>
    <row r="1517" s="2" customFormat="1">
      <c r="A1517" s="40"/>
      <c r="B1517" s="41"/>
      <c r="C1517" s="42"/>
      <c r="D1517" s="227" t="s">
        <v>207</v>
      </c>
      <c r="E1517" s="42"/>
      <c r="F1517" s="228" t="s">
        <v>1929</v>
      </c>
      <c r="G1517" s="42"/>
      <c r="H1517" s="42"/>
      <c r="I1517" s="229"/>
      <c r="J1517" s="42"/>
      <c r="K1517" s="42"/>
      <c r="L1517" s="46"/>
      <c r="M1517" s="230"/>
      <c r="N1517" s="231"/>
      <c r="O1517" s="86"/>
      <c r="P1517" s="86"/>
      <c r="Q1517" s="86"/>
      <c r="R1517" s="86"/>
      <c r="S1517" s="86"/>
      <c r="T1517" s="87"/>
      <c r="U1517" s="40"/>
      <c r="V1517" s="40"/>
      <c r="W1517" s="40"/>
      <c r="X1517" s="40"/>
      <c r="Y1517" s="40"/>
      <c r="Z1517" s="40"/>
      <c r="AA1517" s="40"/>
      <c r="AB1517" s="40"/>
      <c r="AC1517" s="40"/>
      <c r="AD1517" s="40"/>
      <c r="AE1517" s="40"/>
      <c r="AT1517" s="19" t="s">
        <v>207</v>
      </c>
      <c r="AU1517" s="19" t="s">
        <v>82</v>
      </c>
    </row>
    <row r="1518" s="2" customFormat="1">
      <c r="A1518" s="40"/>
      <c r="B1518" s="41"/>
      <c r="C1518" s="42"/>
      <c r="D1518" s="234" t="s">
        <v>780</v>
      </c>
      <c r="E1518" s="42"/>
      <c r="F1518" s="275" t="s">
        <v>1930</v>
      </c>
      <c r="G1518" s="42"/>
      <c r="H1518" s="42"/>
      <c r="I1518" s="229"/>
      <c r="J1518" s="42"/>
      <c r="K1518" s="42"/>
      <c r="L1518" s="46"/>
      <c r="M1518" s="276"/>
      <c r="N1518" s="277"/>
      <c r="O1518" s="278"/>
      <c r="P1518" s="278"/>
      <c r="Q1518" s="278"/>
      <c r="R1518" s="278"/>
      <c r="S1518" s="278"/>
      <c r="T1518" s="279"/>
      <c r="U1518" s="40"/>
      <c r="V1518" s="40"/>
      <c r="W1518" s="40"/>
      <c r="X1518" s="40"/>
      <c r="Y1518" s="40"/>
      <c r="Z1518" s="40"/>
      <c r="AA1518" s="40"/>
      <c r="AB1518" s="40"/>
      <c r="AC1518" s="40"/>
      <c r="AD1518" s="40"/>
      <c r="AE1518" s="40"/>
      <c r="AT1518" s="19" t="s">
        <v>780</v>
      </c>
      <c r="AU1518" s="19" t="s">
        <v>82</v>
      </c>
    </row>
    <row r="1519" s="2" customFormat="1" ht="6.96" customHeight="1">
      <c r="A1519" s="40"/>
      <c r="B1519" s="61"/>
      <c r="C1519" s="62"/>
      <c r="D1519" s="62"/>
      <c r="E1519" s="62"/>
      <c r="F1519" s="62"/>
      <c r="G1519" s="62"/>
      <c r="H1519" s="62"/>
      <c r="I1519" s="62"/>
      <c r="J1519" s="62"/>
      <c r="K1519" s="62"/>
      <c r="L1519" s="46"/>
      <c r="M1519" s="40"/>
      <c r="O1519" s="40"/>
      <c r="P1519" s="40"/>
      <c r="Q1519" s="40"/>
      <c r="R1519" s="40"/>
      <c r="S1519" s="40"/>
      <c r="T1519" s="40"/>
      <c r="U1519" s="40"/>
      <c r="V1519" s="40"/>
      <c r="W1519" s="40"/>
      <c r="X1519" s="40"/>
      <c r="Y1519" s="40"/>
      <c r="Z1519" s="40"/>
      <c r="AA1519" s="40"/>
      <c r="AB1519" s="40"/>
      <c r="AC1519" s="40"/>
      <c r="AD1519" s="40"/>
      <c r="AE1519" s="40"/>
    </row>
  </sheetData>
  <sheetProtection sheet="1" autoFilter="0" formatColumns="0" formatRows="0" objects="1" scenarios="1" spinCount="100000" saltValue="oPmf2faSCLo8G2acuzbatz3lgJv/vDqowUw0CwlYNEEdK5vrC8qYCge4MkaBDUOoockOMKfI1qlSrzoKRb32jA==" hashValue="jjIMmLKgBZ/4Ys53gbJy/Ul/skVQl0bqGMhsKpaC4dtftYeU+9Y1Xr0YDNUSgy7o4u2VHRyW7EHaYqdwYNSujg==" algorithmName="SHA-512" password="CC35"/>
  <autoFilter ref="C110:K1518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99:H99"/>
    <mergeCell ref="E101:H101"/>
    <mergeCell ref="E103:H103"/>
    <mergeCell ref="L2:V2"/>
  </mergeCells>
  <hyperlinks>
    <hyperlink ref="F115" r:id="rId1" display="https://podminky.urs.cz/item/CS_URS_2024_01/111111101"/>
    <hyperlink ref="F117" r:id="rId2" display="https://podminky.urs.cz/item/CS_URS_2024_01/113106144"/>
    <hyperlink ref="F119" r:id="rId3" display="https://podminky.urs.cz/item/CS_URS_2024_01/113107112"/>
    <hyperlink ref="F122" r:id="rId4" display="https://podminky.urs.cz/item/CS_URS_2024_01/121151103"/>
    <hyperlink ref="F124" r:id="rId5" display="https://podminky.urs.cz/item/CS_URS_2024_01/131251204"/>
    <hyperlink ref="F130" r:id="rId6" display="https://podminky.urs.cz/item/CS_URS_2024_01/151711111"/>
    <hyperlink ref="F137" r:id="rId7" display="https://podminky.urs.cz/item/CS_URS_2024_01/151711131"/>
    <hyperlink ref="F139" r:id="rId8" display="https://podminky.urs.cz/item/CS_URS_2024_01/151721111"/>
    <hyperlink ref="F144" r:id="rId9" display="https://podminky.urs.cz/item/CS_URS_2024_01/162351104"/>
    <hyperlink ref="F150" r:id="rId10" display="https://podminky.urs.cz/item/CS_URS_2024_01/162751117"/>
    <hyperlink ref="F158" r:id="rId11" display="https://podminky.urs.cz/item/CS_URS_2024_01/162751119"/>
    <hyperlink ref="F162" r:id="rId12" display="https://podminky.urs.cz/item/CS_URS_2024_01/167151102"/>
    <hyperlink ref="F168" r:id="rId13" display="https://podminky.urs.cz/item/CS_URS_2024_01/171151103"/>
    <hyperlink ref="F176" r:id="rId14" display="https://podminky.urs.cz/item/CS_URS_2024_01/171152501"/>
    <hyperlink ref="F178" r:id="rId15" display="https://podminky.urs.cz/item/CS_URS_2024_01/171201231"/>
    <hyperlink ref="F184" r:id="rId16" display="https://podminky.urs.cz/item/CS_URS_2024_01/174151101"/>
    <hyperlink ref="F187" r:id="rId17" display="https://podminky.urs.cz/item/CS_URS_2024_01/181311103"/>
    <hyperlink ref="F190" r:id="rId18" display="https://podminky.urs.cz/item/CS_URS_2024_01/271532212"/>
    <hyperlink ref="F193" r:id="rId19" display="https://podminky.urs.cz/item/CS_URS_2024_01/273313511"/>
    <hyperlink ref="F199" r:id="rId20" display="https://podminky.urs.cz/item/CS_URS_2024_01/273321611"/>
    <hyperlink ref="F204" r:id="rId21" display="https://podminky.urs.cz/item/CS_URS_2024_01/273351121"/>
    <hyperlink ref="F207" r:id="rId22" display="https://podminky.urs.cz/item/CS_URS_2024_01/273351122"/>
    <hyperlink ref="F209" r:id="rId23" display="https://podminky.urs.cz/item/CS_URS_2024_01/273362021"/>
    <hyperlink ref="F212" r:id="rId24" display="https://podminky.urs.cz/item/CS_URS_2024_01/274321611"/>
    <hyperlink ref="F217" r:id="rId25" display="https://podminky.urs.cz/item/CS_URS_2024_01/274351121"/>
    <hyperlink ref="F220" r:id="rId26" display="https://podminky.urs.cz/item/CS_URS_2024_01/274351122"/>
    <hyperlink ref="F222" r:id="rId27" display="https://podminky.urs.cz/item/CS_URS_2024_01/274361821"/>
    <hyperlink ref="F225" r:id="rId28" display="https://podminky.urs.cz/item/CS_URS_2024_01/275321611"/>
    <hyperlink ref="F228" r:id="rId29" display="https://podminky.urs.cz/item/CS_URS_2024_01/275351121"/>
    <hyperlink ref="F231" r:id="rId30" display="https://podminky.urs.cz/item/CS_URS_2024_01/275351122"/>
    <hyperlink ref="F235" r:id="rId31" display="https://podminky.urs.cz/item/CS_URS_2024_01/279232511.R"/>
    <hyperlink ref="F239" r:id="rId32" display="https://podminky.urs.cz/item/CS_URS_2024_01/279321348"/>
    <hyperlink ref="F243" r:id="rId33" display="https://podminky.urs.cz/item/CS_URS_2024_01/279351121"/>
    <hyperlink ref="F246" r:id="rId34" display="https://podminky.urs.cz/item/CS_URS_2024_01/279351122"/>
    <hyperlink ref="F249" r:id="rId35" display="https://podminky.urs.cz/item/CS_URS_2024_01/310239211"/>
    <hyperlink ref="F255" r:id="rId36" display="https://podminky.urs.cz/item/CS_URS_2024_01/317142422"/>
    <hyperlink ref="F258" r:id="rId37" display="https://podminky.urs.cz/item/CS_URS_2024_01/317142428"/>
    <hyperlink ref="F261" r:id="rId38" display="https://podminky.urs.cz/item/CS_URS_2024_01/317143431"/>
    <hyperlink ref="F266" r:id="rId39" display="https://podminky.urs.cz/item/CS_URS_2024_01/317143434"/>
    <hyperlink ref="F269" r:id="rId40" display="https://podminky.urs.cz/item/CS_URS_2024_01/317234410"/>
    <hyperlink ref="F286" r:id="rId41" display="https://podminky.urs.cz/item/CS_URS_2024_01/317941125"/>
    <hyperlink ref="F310" r:id="rId42" display="https://podminky.urs.cz/item/CS_URS_2024_01/331123901"/>
    <hyperlink ref="F344" r:id="rId43" display="https://podminky.urs.cz/item/CS_URS_2024_01/311272031"/>
    <hyperlink ref="F351" r:id="rId44" display="https://podminky.urs.cz/item/CS_URS_2024_01/311273951"/>
    <hyperlink ref="F358" r:id="rId45" display="https://podminky.urs.cz/item/CS_URS_2024_01/342123911"/>
    <hyperlink ref="F367" r:id="rId46" display="https://podminky.urs.cz/item/CS_URS_2024_01/342123912"/>
    <hyperlink ref="F381" r:id="rId47" display="https://podminky.urs.cz/item/CS_URS_2024_01/342123913"/>
    <hyperlink ref="F401" r:id="rId48" display="https://podminky.urs.cz/item/CS_URS_2024_01/342271213"/>
    <hyperlink ref="F407" r:id="rId49" display="https://podminky.urs.cz/item/CS_URS_2024_01/342279113"/>
    <hyperlink ref="F413" r:id="rId50" display="https://podminky.urs.cz/item/CS_URS_2024_01/346244382"/>
    <hyperlink ref="F429" r:id="rId51" display="https://podminky.urs.cz/item/CS_URS_2024_01/411133901"/>
    <hyperlink ref="F458" r:id="rId52" display="https://podminky.urs.cz/item/CS_URS_2024_01/411133902"/>
    <hyperlink ref="F472" r:id="rId53" display="https://podminky.urs.cz/item/CS_URS_2024_01/411321818"/>
    <hyperlink ref="F479" r:id="rId54" display="https://podminky.urs.cz/item/CS_URS_2024_01/411351011"/>
    <hyperlink ref="F485" r:id="rId55" display="https://podminky.urs.cz/item/CS_URS_2024_01/411351012"/>
    <hyperlink ref="F487" r:id="rId56" display="https://podminky.urs.cz/item/CS_URS_2024_01/411354311"/>
    <hyperlink ref="F493" r:id="rId57" display="https://podminky.urs.cz/item/CS_URS_2024_01/411354312"/>
    <hyperlink ref="F495" r:id="rId58" display="https://podminky.urs.cz/item/CS_URS_2024_01/413321818"/>
    <hyperlink ref="F523" r:id="rId59" display="https://podminky.urs.cz/item/CS_URS_2024_01/413351121"/>
    <hyperlink ref="F550" r:id="rId60" display="https://podminky.urs.cz/item/CS_URS_2024_01/413351122"/>
    <hyperlink ref="F552" r:id="rId61" display="https://podminky.urs.cz/item/CS_URS_2024_01/413352115"/>
    <hyperlink ref="F579" r:id="rId62" display="https://podminky.urs.cz/item/CS_URS_2024_01/413352116"/>
    <hyperlink ref="F581" r:id="rId63" display="https://podminky.urs.cz/item/CS_URS_2024_01/413361821"/>
    <hyperlink ref="F587" r:id="rId64" display="https://podminky.urs.cz/item/CS_URS_2024_01/435123902"/>
    <hyperlink ref="F601" r:id="rId65" display="https://podminky.urs.cz/item/CS_URS_2024_01/561121101"/>
    <hyperlink ref="F606" r:id="rId66" display="https://podminky.urs.cz/item/CS_URS_2024_01/561121103"/>
    <hyperlink ref="F611" r:id="rId67" display="https://podminky.urs.cz/item/CS_URS_2024_01/596211112"/>
    <hyperlink ref="F618" r:id="rId68" display="https://podminky.urs.cz/item/CS_URS_2024_01/596811222"/>
    <hyperlink ref="F624" r:id="rId69" display="https://podminky.urs.cz/item/CS_URS_2024_01/611142001"/>
    <hyperlink ref="F630" r:id="rId70" display="https://podminky.urs.cz/item/CS_URS_2024_01/611381036"/>
    <hyperlink ref="F636" r:id="rId71" display="https://podminky.urs.cz/item/CS_URS_2024_01/612142001"/>
    <hyperlink ref="F669" r:id="rId72" display="https://podminky.urs.cz/item/CS_URS_2024_01/612142012"/>
    <hyperlink ref="F674" r:id="rId73" display="https://podminky.urs.cz/item/CS_URS_2024_01/612315411"/>
    <hyperlink ref="F693" r:id="rId74" display="https://podminky.urs.cz/item/CS_URS_2024_01/612331141"/>
    <hyperlink ref="F701" r:id="rId75" display="https://podminky.urs.cz/item/CS_URS_2024_01/612381036"/>
    <hyperlink ref="F734" r:id="rId76" display="https://podminky.urs.cz/item/CS_URS_2024_01/615142012"/>
    <hyperlink ref="F739" r:id="rId77" display="https://podminky.urs.cz/item/CS_URS_2024_01/631311126"/>
    <hyperlink ref="F745" r:id="rId78" display="https://podminky.urs.cz/item/CS_URS_2024_01/631319022"/>
    <hyperlink ref="F751" r:id="rId79" display="https://podminky.urs.cz/item/CS_URS_2024_01/632451034"/>
    <hyperlink ref="F754" r:id="rId80" display="https://podminky.urs.cz/item/CS_URS_2024_01/632451214"/>
    <hyperlink ref="F767" r:id="rId81" display="https://podminky.urs.cz/item/CS_URS_2024_01/632451291"/>
    <hyperlink ref="F781" r:id="rId82" display="https://podminky.urs.cz/item/CS_URS_2024_01/632481213"/>
    <hyperlink ref="F794" r:id="rId83" display="https://podminky.urs.cz/item/CS_URS_2024_01/642942111"/>
    <hyperlink ref="F799" r:id="rId84" display="https://podminky.urs.cz/item/CS_URS_2024_01/642944221"/>
    <hyperlink ref="F804" r:id="rId85" display="https://podminky.urs.cz/item/CS_URS_2024_01/642945111"/>
    <hyperlink ref="F818" r:id="rId86" display="https://podminky.urs.cz/item/CS_URS_2024_01/642945112"/>
    <hyperlink ref="F828" r:id="rId87" display="https://podminky.urs.cz/item/CS_URS_2024_01/919726121"/>
    <hyperlink ref="F831" r:id="rId88" display="https://podminky.urs.cz/item/CS_URS_2024_01/949101111"/>
    <hyperlink ref="F833" r:id="rId89" display="https://podminky.urs.cz/item/CS_URS_2024_01/953943211"/>
    <hyperlink ref="F839" r:id="rId90" display="https://podminky.urs.cz/item/CS_URS_2024_01/963051113"/>
    <hyperlink ref="F842" r:id="rId91" display="https://podminky.urs.cz/item/CS_URS_2024_01/968062376"/>
    <hyperlink ref="F848" r:id="rId92" display="https://podminky.urs.cz/item/CS_URS_2024_01/971033621"/>
    <hyperlink ref="F851" r:id="rId93" display="https://podminky.urs.cz/item/CS_URS_2024_01/971033681"/>
    <hyperlink ref="F863" r:id="rId94" display="https://podminky.urs.cz/item/CS_URS_2024_01/997013113"/>
    <hyperlink ref="F865" r:id="rId95" display="https://podminky.urs.cz/item/CS_URS_2024_01/997013501"/>
    <hyperlink ref="F867" r:id="rId96" display="https://podminky.urs.cz/item/CS_URS_2024_01/997013509"/>
    <hyperlink ref="F870" r:id="rId97" display="https://podminky.urs.cz/item/CS_URS_2024_01/997013869"/>
    <hyperlink ref="F873" r:id="rId98" display="https://podminky.urs.cz/item/CS_URS_2024_01/998012022"/>
    <hyperlink ref="F877" r:id="rId99" display="https://podminky.urs.cz/item/CS_URS_2024_01/711141559"/>
    <hyperlink ref="F884" r:id="rId100" display="https://podminky.urs.cz/item/CS_URS_2024_01/711142559"/>
    <hyperlink ref="F891" r:id="rId101" display="https://podminky.urs.cz/item/CS_URS_2024_01/998711102"/>
    <hyperlink ref="F900" r:id="rId102" display="https://podminky.urs.cz/item/CS_URS_2024_01/763121481"/>
    <hyperlink ref="F905" r:id="rId103" display="https://podminky.urs.cz/item/CS_URS_2024_01/763131421"/>
    <hyperlink ref="F925" r:id="rId104" display="https://podminky.urs.cz/item/CS_URS_2024_01/763131712"/>
    <hyperlink ref="F934" r:id="rId105" display="https://podminky.urs.cz/item/CS_URS_2024_01/763135102"/>
    <hyperlink ref="F960" r:id="rId106" display="https://podminky.urs.cz/item/CS_URS_2024_01/763135701"/>
    <hyperlink ref="F971" r:id="rId107" display="https://podminky.urs.cz/item/CS_URS_2024_01/998763302"/>
    <hyperlink ref="F974" r:id="rId108" display="https://podminky.urs.cz/item/CS_URS_2024_01/764226404"/>
    <hyperlink ref="F977" r:id="rId109" display="https://podminky.urs.cz/item/CS_URS_2024_01/998764102"/>
    <hyperlink ref="F980" r:id="rId110" display="https://podminky.urs.cz/item/CS_URS_2024_01/766622115"/>
    <hyperlink ref="F989" r:id="rId111" display="https://podminky.urs.cz/item/CS_URS_2024_01/766622132"/>
    <hyperlink ref="F1000" r:id="rId112" display="https://podminky.urs.cz/item/CS_URS_2024_01/766660002"/>
    <hyperlink ref="F1005" r:id="rId113" display="https://podminky.urs.cz/item/CS_URS_2024_01/766660021"/>
    <hyperlink ref="F1010" r:id="rId114" display="https://podminky.urs.cz/item/CS_URS_2024_01/766660022"/>
    <hyperlink ref="F1015" r:id="rId115" display="https://podminky.urs.cz/item/CS_URS_2024_01/766660031"/>
    <hyperlink ref="F1024" r:id="rId116" display="https://podminky.urs.cz/item/CS_URS_2024_01/766660451"/>
    <hyperlink ref="F1029" r:id="rId117" display="https://podminky.urs.cz/item/CS_URS_2024_01/766660481"/>
    <hyperlink ref="F1033" r:id="rId118" display="https://podminky.urs.cz/item/CS_URS_2024_01/766694116"/>
    <hyperlink ref="F1062" r:id="rId119" display="https://podminky.urs.cz/item/CS_URS_2024_01/766821112"/>
    <hyperlink ref="F1077" r:id="rId120" display="https://podminky.urs.cz/item/CS_URS_2024_01/766821142"/>
    <hyperlink ref="F1092" r:id="rId121" display="https://podminky.urs.cz/item/CS_URS_2024_01/998766102"/>
    <hyperlink ref="F1095" r:id="rId122" display="https://podminky.urs.cz/item/CS_URS_2024_01/767220410"/>
    <hyperlink ref="F1100" r:id="rId123" display="https://podminky.urs.cz/item/CS_URS_2024_01/767416111"/>
    <hyperlink ref="F1105" r:id="rId124" display="https://podminky.urs.cz/item/CS_URS_2024_01/767610128"/>
    <hyperlink ref="F1110" r:id="rId125" display="https://podminky.urs.cz/item/CS_URS_2024_01/767640221"/>
    <hyperlink ref="F1115" r:id="rId126" display="https://podminky.urs.cz/item/CS_URS_2024_01/767640222"/>
    <hyperlink ref="F1120" r:id="rId127" display="https://podminky.urs.cz/item/CS_URS_2024_01/767646411"/>
    <hyperlink ref="F1125" r:id="rId128" display="https://podminky.urs.cz/item/CS_URS_2024_01/767646510"/>
    <hyperlink ref="F1132" r:id="rId129" display="https://podminky.urs.cz/item/CS_URS_2024_01/998767102"/>
    <hyperlink ref="F1135" r:id="rId130" display="https://podminky.urs.cz/item/CS_URS_2024_01/771121011"/>
    <hyperlink ref="F1144" r:id="rId131" display="https://podminky.urs.cz/item/CS_URS_2024_01/771474112"/>
    <hyperlink ref="F1154" r:id="rId132" display="https://podminky.urs.cz/item/CS_URS_2024_01/771574112"/>
    <hyperlink ref="F1172" r:id="rId133" display="https://podminky.urs.cz/item/CS_URS_2024_01/771577211"/>
    <hyperlink ref="F1179" r:id="rId134" display="https://podminky.urs.cz/item/CS_URS_2024_01/771591112"/>
    <hyperlink ref="F1188" r:id="rId135" display="https://podminky.urs.cz/item/CS_URS_2024_01/998771102"/>
    <hyperlink ref="F1204" r:id="rId136" display="https://podminky.urs.cz/item/CS_URS_2024_01/776111311"/>
    <hyperlink ref="F1218" r:id="rId137" display="https://podminky.urs.cz/item/CS_URS_2024_01/776121321"/>
    <hyperlink ref="F1232" r:id="rId138" display="https://podminky.urs.cz/item/CS_URS_2024_01/776251111"/>
    <hyperlink ref="F1248" r:id="rId139" display="https://podminky.urs.cz/item/CS_URS_2024_01/776251411"/>
    <hyperlink ref="F1251" r:id="rId140" display="https://podminky.urs.cz/item/CS_URS_2024_01/776421111"/>
    <hyperlink ref="F1266" r:id="rId141" display="https://podminky.urs.cz/item/CS_URS_2024_01/776421711"/>
    <hyperlink ref="F1281" r:id="rId142" display="https://podminky.urs.cz/item/CS_URS_2024_01/998776102"/>
    <hyperlink ref="F1284" r:id="rId143" display="https://podminky.urs.cz/item/CS_URS_2024_01/777111111"/>
    <hyperlink ref="F1292" r:id="rId144" display="https://podminky.urs.cz/item/CS_URS_2024_01/777131111"/>
    <hyperlink ref="F1300" r:id="rId145" display="https://podminky.urs.cz/item/CS_URS_2024_01/777611121"/>
    <hyperlink ref="F1308" r:id="rId146" display="https://podminky.urs.cz/item/CS_URS_2024_01/777612103"/>
    <hyperlink ref="F1316" r:id="rId147" display="https://podminky.urs.cz/item/CS_URS_2024_01/998777102"/>
    <hyperlink ref="F1319" r:id="rId148" display="https://podminky.urs.cz/item/CS_URS_2024_01/781121011"/>
    <hyperlink ref="F1330" r:id="rId149" display="https://podminky.urs.cz/item/CS_URS_2024_01/781131112"/>
    <hyperlink ref="F1341" r:id="rId150" display="https://podminky.urs.cz/item/CS_URS_2024_01/781131232"/>
    <hyperlink ref="F1352" r:id="rId151" display="https://podminky.urs.cz/item/CS_URS_2024_01/781472217"/>
    <hyperlink ref="F1374" r:id="rId152" display="https://podminky.urs.cz/item/CS_URS_2024_01/781472291"/>
    <hyperlink ref="F1395" r:id="rId153" display="https://podminky.urs.cz/item/CS_URS_2024_01/781495115"/>
    <hyperlink ref="F1398" r:id="rId154" display="https://podminky.urs.cz/item/CS_URS_2024_01/998781102"/>
    <hyperlink ref="F1401" r:id="rId155" display="https://podminky.urs.cz/item/CS_URS_2024_01/783301311"/>
    <hyperlink ref="F1403" r:id="rId156" display="https://podminky.urs.cz/item/CS_URS_2024_01/783301401"/>
    <hyperlink ref="F1405" r:id="rId157" display="https://podminky.urs.cz/item/CS_URS_2024_01/783334201"/>
    <hyperlink ref="F1408" r:id="rId158" display="https://podminky.urs.cz/item/CS_URS_2024_01/783335101"/>
    <hyperlink ref="F1411" r:id="rId159" display="https://podminky.urs.cz/item/CS_URS_2024_01/783347101"/>
    <hyperlink ref="F1415" r:id="rId160" display="https://podminky.urs.cz/item/CS_URS_2024_01/784121001"/>
    <hyperlink ref="F1434" r:id="rId161" display="https://podminky.urs.cz/item/CS_URS_2024_01/784171101"/>
    <hyperlink ref="F1438" r:id="rId162" display="https://podminky.urs.cz/item/CS_URS_2024_01/784171111"/>
    <hyperlink ref="F1442" r:id="rId163" display="https://podminky.urs.cz/item/CS_URS_2024_01/784181101"/>
    <hyperlink ref="F1475" r:id="rId164" display="https://podminky.urs.cz/item/CS_URS_2024_01/784221101"/>
    <hyperlink ref="F1509" r:id="rId165" display="https://podminky.urs.cz/item/CS_URS_2024_01/HZS1292"/>
    <hyperlink ref="F1512" r:id="rId166" display="https://podminky.urs.cz/item/CS_URS_2024_01/HZS1321"/>
    <hyperlink ref="F1517" r:id="rId167" display="https://podminky.urs.cz/item/CS_URS_2024_01/013294000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68"/>
</worksheet>
</file>

<file path=xl/worksheets/sheet2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144</v>
      </c>
    </row>
    <row r="3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2"/>
      <c r="AT3" s="19" t="s">
        <v>82</v>
      </c>
    </row>
    <row r="4" s="1" customFormat="1" ht="24.96" customHeight="1">
      <c r="B4" s="22"/>
      <c r="D4" s="142" t="s">
        <v>148</v>
      </c>
      <c r="L4" s="22"/>
      <c r="M4" s="143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4" t="s">
        <v>16</v>
      </c>
      <c r="L6" s="22"/>
    </row>
    <row r="7" s="1" customFormat="1" ht="16.5" customHeight="1">
      <c r="B7" s="22"/>
      <c r="E7" s="145" t="str">
        <f>'Rekapitulace stavby'!K6</f>
        <v>ZŠ Veltrusy - výstavba odborných učeben</v>
      </c>
      <c r="F7" s="144"/>
      <c r="G7" s="144"/>
      <c r="H7" s="144"/>
      <c r="L7" s="22"/>
    </row>
    <row r="8" s="2" customFormat="1" ht="12" customHeight="1">
      <c r="A8" s="40"/>
      <c r="B8" s="46"/>
      <c r="C8" s="40"/>
      <c r="D8" s="144" t="s">
        <v>149</v>
      </c>
      <c r="E8" s="40"/>
      <c r="F8" s="40"/>
      <c r="G8" s="40"/>
      <c r="H8" s="40"/>
      <c r="I8" s="40"/>
      <c r="J8" s="40"/>
      <c r="K8" s="40"/>
      <c r="L8" s="146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s="2" customFormat="1" ht="16.5" customHeight="1">
      <c r="A9" s="40"/>
      <c r="B9" s="46"/>
      <c r="C9" s="40"/>
      <c r="D9" s="40"/>
      <c r="E9" s="147" t="s">
        <v>5108</v>
      </c>
      <c r="F9" s="40"/>
      <c r="G9" s="40"/>
      <c r="H9" s="40"/>
      <c r="I9" s="40"/>
      <c r="J9" s="40"/>
      <c r="K9" s="40"/>
      <c r="L9" s="146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>
      <c r="A10" s="40"/>
      <c r="B10" s="46"/>
      <c r="C10" s="40"/>
      <c r="D10" s="40"/>
      <c r="E10" s="40"/>
      <c r="F10" s="40"/>
      <c r="G10" s="40"/>
      <c r="H10" s="40"/>
      <c r="I10" s="40"/>
      <c r="J10" s="40"/>
      <c r="K10" s="40"/>
      <c r="L10" s="146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2" customHeight="1">
      <c r="A11" s="40"/>
      <c r="B11" s="46"/>
      <c r="C11" s="40"/>
      <c r="D11" s="144" t="s">
        <v>18</v>
      </c>
      <c r="E11" s="40"/>
      <c r="F11" s="135" t="s">
        <v>19</v>
      </c>
      <c r="G11" s="40"/>
      <c r="H11" s="40"/>
      <c r="I11" s="144" t="s">
        <v>20</v>
      </c>
      <c r="J11" s="135" t="s">
        <v>19</v>
      </c>
      <c r="K11" s="40"/>
      <c r="L11" s="146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4" t="s">
        <v>21</v>
      </c>
      <c r="E12" s="40"/>
      <c r="F12" s="135" t="s">
        <v>22</v>
      </c>
      <c r="G12" s="40"/>
      <c r="H12" s="40"/>
      <c r="I12" s="144" t="s">
        <v>23</v>
      </c>
      <c r="J12" s="148" t="str">
        <f>'Rekapitulace stavby'!AN8</f>
        <v>16. 4. 2024</v>
      </c>
      <c r="K12" s="40"/>
      <c r="L12" s="146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0.8" customHeight="1">
      <c r="A13" s="40"/>
      <c r="B13" s="46"/>
      <c r="C13" s="40"/>
      <c r="D13" s="40"/>
      <c r="E13" s="40"/>
      <c r="F13" s="40"/>
      <c r="G13" s="40"/>
      <c r="H13" s="40"/>
      <c r="I13" s="40"/>
      <c r="J13" s="40"/>
      <c r="K13" s="40"/>
      <c r="L13" s="146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4" t="s">
        <v>25</v>
      </c>
      <c r="E14" s="40"/>
      <c r="F14" s="40"/>
      <c r="G14" s="40"/>
      <c r="H14" s="40"/>
      <c r="I14" s="144" t="s">
        <v>26</v>
      </c>
      <c r="J14" s="135" t="s">
        <v>27</v>
      </c>
      <c r="K14" s="40"/>
      <c r="L14" s="146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8" customHeight="1">
      <c r="A15" s="40"/>
      <c r="B15" s="46"/>
      <c r="C15" s="40"/>
      <c r="D15" s="40"/>
      <c r="E15" s="135" t="s">
        <v>28</v>
      </c>
      <c r="F15" s="40"/>
      <c r="G15" s="40"/>
      <c r="H15" s="40"/>
      <c r="I15" s="144" t="s">
        <v>29</v>
      </c>
      <c r="J15" s="135" t="s">
        <v>19</v>
      </c>
      <c r="K15" s="40"/>
      <c r="L15" s="146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6.96" customHeight="1">
      <c r="A16" s="40"/>
      <c r="B16" s="46"/>
      <c r="C16" s="40"/>
      <c r="D16" s="40"/>
      <c r="E16" s="40"/>
      <c r="F16" s="40"/>
      <c r="G16" s="40"/>
      <c r="H16" s="40"/>
      <c r="I16" s="40"/>
      <c r="J16" s="40"/>
      <c r="K16" s="40"/>
      <c r="L16" s="146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2" customHeight="1">
      <c r="A17" s="40"/>
      <c r="B17" s="46"/>
      <c r="C17" s="40"/>
      <c r="D17" s="144" t="s">
        <v>30</v>
      </c>
      <c r="E17" s="40"/>
      <c r="F17" s="40"/>
      <c r="G17" s="40"/>
      <c r="H17" s="40"/>
      <c r="I17" s="144" t="s">
        <v>26</v>
      </c>
      <c r="J17" s="35" t="str">
        <f>'Rekapitulace stavby'!AN13</f>
        <v>Vyplň údaj</v>
      </c>
      <c r="K17" s="40"/>
      <c r="L17" s="146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8" customHeight="1">
      <c r="A18" s="40"/>
      <c r="B18" s="46"/>
      <c r="C18" s="40"/>
      <c r="D18" s="40"/>
      <c r="E18" s="35" t="str">
        <f>'Rekapitulace stavby'!E14</f>
        <v>Vyplň údaj</v>
      </c>
      <c r="F18" s="135"/>
      <c r="G18" s="135"/>
      <c r="H18" s="135"/>
      <c r="I18" s="144" t="s">
        <v>29</v>
      </c>
      <c r="J18" s="35" t="str">
        <f>'Rekapitulace stavby'!AN14</f>
        <v>Vyplň údaj</v>
      </c>
      <c r="K18" s="40"/>
      <c r="L18" s="146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6.96" customHeight="1">
      <c r="A19" s="40"/>
      <c r="B19" s="46"/>
      <c r="C19" s="40"/>
      <c r="D19" s="40"/>
      <c r="E19" s="40"/>
      <c r="F19" s="40"/>
      <c r="G19" s="40"/>
      <c r="H19" s="40"/>
      <c r="I19" s="40"/>
      <c r="J19" s="40"/>
      <c r="K19" s="40"/>
      <c r="L19" s="146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2" customHeight="1">
      <c r="A20" s="40"/>
      <c r="B20" s="46"/>
      <c r="C20" s="40"/>
      <c r="D20" s="144" t="s">
        <v>32</v>
      </c>
      <c r="E20" s="40"/>
      <c r="F20" s="40"/>
      <c r="G20" s="40"/>
      <c r="H20" s="40"/>
      <c r="I20" s="144" t="s">
        <v>26</v>
      </c>
      <c r="J20" s="135" t="s">
        <v>33</v>
      </c>
      <c r="K20" s="40"/>
      <c r="L20" s="146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8" customHeight="1">
      <c r="A21" s="40"/>
      <c r="B21" s="46"/>
      <c r="C21" s="40"/>
      <c r="D21" s="40"/>
      <c r="E21" s="135" t="s">
        <v>34</v>
      </c>
      <c r="F21" s="40"/>
      <c r="G21" s="40"/>
      <c r="H21" s="40"/>
      <c r="I21" s="144" t="s">
        <v>29</v>
      </c>
      <c r="J21" s="135" t="s">
        <v>19</v>
      </c>
      <c r="K21" s="40"/>
      <c r="L21" s="146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6.96" customHeight="1">
      <c r="A22" s="40"/>
      <c r="B22" s="46"/>
      <c r="C22" s="40"/>
      <c r="D22" s="40"/>
      <c r="E22" s="40"/>
      <c r="F22" s="40"/>
      <c r="G22" s="40"/>
      <c r="H22" s="40"/>
      <c r="I22" s="40"/>
      <c r="J22" s="40"/>
      <c r="K22" s="40"/>
      <c r="L22" s="146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2" customHeight="1">
      <c r="A23" s="40"/>
      <c r="B23" s="46"/>
      <c r="C23" s="40"/>
      <c r="D23" s="144" t="s">
        <v>36</v>
      </c>
      <c r="E23" s="40"/>
      <c r="F23" s="40"/>
      <c r="G23" s="40"/>
      <c r="H23" s="40"/>
      <c r="I23" s="144" t="s">
        <v>26</v>
      </c>
      <c r="J23" s="135" t="s">
        <v>33</v>
      </c>
      <c r="K23" s="40"/>
      <c r="L23" s="146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8" customHeight="1">
      <c r="A24" s="40"/>
      <c r="B24" s="46"/>
      <c r="C24" s="40"/>
      <c r="D24" s="40"/>
      <c r="E24" s="135" t="s">
        <v>34</v>
      </c>
      <c r="F24" s="40"/>
      <c r="G24" s="40"/>
      <c r="H24" s="40"/>
      <c r="I24" s="144" t="s">
        <v>29</v>
      </c>
      <c r="J24" s="135" t="s">
        <v>19</v>
      </c>
      <c r="K24" s="40"/>
      <c r="L24" s="146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6.96" customHeight="1">
      <c r="A25" s="40"/>
      <c r="B25" s="46"/>
      <c r="C25" s="40"/>
      <c r="D25" s="40"/>
      <c r="E25" s="40"/>
      <c r="F25" s="40"/>
      <c r="G25" s="40"/>
      <c r="H25" s="40"/>
      <c r="I25" s="40"/>
      <c r="J25" s="40"/>
      <c r="K25" s="40"/>
      <c r="L25" s="146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2" customHeight="1">
      <c r="A26" s="40"/>
      <c r="B26" s="46"/>
      <c r="C26" s="40"/>
      <c r="D26" s="144" t="s">
        <v>37</v>
      </c>
      <c r="E26" s="40"/>
      <c r="F26" s="40"/>
      <c r="G26" s="40"/>
      <c r="H26" s="40"/>
      <c r="I26" s="40"/>
      <c r="J26" s="40"/>
      <c r="K26" s="40"/>
      <c r="L26" s="146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8" customFormat="1" ht="71.25" customHeight="1">
      <c r="A27" s="149"/>
      <c r="B27" s="150"/>
      <c r="C27" s="149"/>
      <c r="D27" s="149"/>
      <c r="E27" s="151" t="s">
        <v>38</v>
      </c>
      <c r="F27" s="151"/>
      <c r="G27" s="151"/>
      <c r="H27" s="151"/>
      <c r="I27" s="149"/>
      <c r="J27" s="149"/>
      <c r="K27" s="149"/>
      <c r="L27" s="152"/>
      <c r="S27" s="149"/>
      <c r="T27" s="149"/>
      <c r="U27" s="149"/>
      <c r="V27" s="149"/>
      <c r="W27" s="149"/>
      <c r="X27" s="149"/>
      <c r="Y27" s="149"/>
      <c r="Z27" s="149"/>
      <c r="AA27" s="149"/>
      <c r="AB27" s="149"/>
      <c r="AC27" s="149"/>
      <c r="AD27" s="149"/>
      <c r="AE27" s="149"/>
    </row>
    <row r="28" s="2" customFormat="1" ht="6.96" customHeight="1">
      <c r="A28" s="40"/>
      <c r="B28" s="46"/>
      <c r="C28" s="40"/>
      <c r="D28" s="40"/>
      <c r="E28" s="40"/>
      <c r="F28" s="40"/>
      <c r="G28" s="40"/>
      <c r="H28" s="40"/>
      <c r="I28" s="40"/>
      <c r="J28" s="40"/>
      <c r="K28" s="40"/>
      <c r="L28" s="146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153"/>
      <c r="E29" s="153"/>
      <c r="F29" s="153"/>
      <c r="G29" s="153"/>
      <c r="H29" s="153"/>
      <c r="I29" s="153"/>
      <c r="J29" s="153"/>
      <c r="K29" s="153"/>
      <c r="L29" s="146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25.44" customHeight="1">
      <c r="A30" s="40"/>
      <c r="B30" s="46"/>
      <c r="C30" s="40"/>
      <c r="D30" s="154" t="s">
        <v>39</v>
      </c>
      <c r="E30" s="40"/>
      <c r="F30" s="40"/>
      <c r="G30" s="40"/>
      <c r="H30" s="40"/>
      <c r="I30" s="40"/>
      <c r="J30" s="155">
        <f>ROUND(J85, 2)</f>
        <v>0</v>
      </c>
      <c r="K30" s="40"/>
      <c r="L30" s="146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3"/>
      <c r="E31" s="153"/>
      <c r="F31" s="153"/>
      <c r="G31" s="153"/>
      <c r="H31" s="153"/>
      <c r="I31" s="153"/>
      <c r="J31" s="153"/>
      <c r="K31" s="153"/>
      <c r="L31" s="146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14.4" customHeight="1">
      <c r="A32" s="40"/>
      <c r="B32" s="46"/>
      <c r="C32" s="40"/>
      <c r="D32" s="40"/>
      <c r="E32" s="40"/>
      <c r="F32" s="156" t="s">
        <v>41</v>
      </c>
      <c r="G32" s="40"/>
      <c r="H32" s="40"/>
      <c r="I32" s="156" t="s">
        <v>40</v>
      </c>
      <c r="J32" s="156" t="s">
        <v>42</v>
      </c>
      <c r="K32" s="40"/>
      <c r="L32" s="146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14.4" customHeight="1">
      <c r="A33" s="40"/>
      <c r="B33" s="46"/>
      <c r="C33" s="40"/>
      <c r="D33" s="157" t="s">
        <v>43</v>
      </c>
      <c r="E33" s="144" t="s">
        <v>44</v>
      </c>
      <c r="F33" s="158">
        <f>ROUND((SUM(BE85:BE173)),  2)</f>
        <v>0</v>
      </c>
      <c r="G33" s="40"/>
      <c r="H33" s="40"/>
      <c r="I33" s="159">
        <v>0.20999999999999999</v>
      </c>
      <c r="J33" s="158">
        <f>ROUND(((SUM(BE85:BE173))*I33),  2)</f>
        <v>0</v>
      </c>
      <c r="K33" s="40"/>
      <c r="L33" s="146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144" t="s">
        <v>45</v>
      </c>
      <c r="F34" s="158">
        <f>ROUND((SUM(BF85:BF173)),  2)</f>
        <v>0</v>
      </c>
      <c r="G34" s="40"/>
      <c r="H34" s="40"/>
      <c r="I34" s="159">
        <v>0.14999999999999999</v>
      </c>
      <c r="J34" s="158">
        <f>ROUND(((SUM(BF85:BF173))*I34),  2)</f>
        <v>0</v>
      </c>
      <c r="K34" s="40"/>
      <c r="L34" s="146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hidden="1" s="2" customFormat="1" ht="14.4" customHeight="1">
      <c r="A35" s="40"/>
      <c r="B35" s="46"/>
      <c r="C35" s="40"/>
      <c r="D35" s="40"/>
      <c r="E35" s="144" t="s">
        <v>46</v>
      </c>
      <c r="F35" s="158">
        <f>ROUND((SUM(BG85:BG173)),  2)</f>
        <v>0</v>
      </c>
      <c r="G35" s="40"/>
      <c r="H35" s="40"/>
      <c r="I35" s="159">
        <v>0.20999999999999999</v>
      </c>
      <c r="J35" s="158">
        <f>0</f>
        <v>0</v>
      </c>
      <c r="K35" s="40"/>
      <c r="L35" s="146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hidden="1" s="2" customFormat="1" ht="14.4" customHeight="1">
      <c r="A36" s="40"/>
      <c r="B36" s="46"/>
      <c r="C36" s="40"/>
      <c r="D36" s="40"/>
      <c r="E36" s="144" t="s">
        <v>47</v>
      </c>
      <c r="F36" s="158">
        <f>ROUND((SUM(BH85:BH173)),  2)</f>
        <v>0</v>
      </c>
      <c r="G36" s="40"/>
      <c r="H36" s="40"/>
      <c r="I36" s="159">
        <v>0.14999999999999999</v>
      </c>
      <c r="J36" s="158">
        <f>0</f>
        <v>0</v>
      </c>
      <c r="K36" s="40"/>
      <c r="L36" s="146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4" t="s">
        <v>48</v>
      </c>
      <c r="F37" s="158">
        <f>ROUND((SUM(BI85:BI173)),  2)</f>
        <v>0</v>
      </c>
      <c r="G37" s="40"/>
      <c r="H37" s="40"/>
      <c r="I37" s="159">
        <v>0</v>
      </c>
      <c r="J37" s="158">
        <f>0</f>
        <v>0</v>
      </c>
      <c r="K37" s="40"/>
      <c r="L37" s="146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6.96" customHeight="1">
      <c r="A38" s="40"/>
      <c r="B38" s="46"/>
      <c r="C38" s="40"/>
      <c r="D38" s="40"/>
      <c r="E38" s="40"/>
      <c r="F38" s="40"/>
      <c r="G38" s="40"/>
      <c r="H38" s="40"/>
      <c r="I38" s="40"/>
      <c r="J38" s="40"/>
      <c r="K38" s="40"/>
      <c r="L38" s="146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="2" customFormat="1" ht="25.44" customHeight="1">
      <c r="A39" s="40"/>
      <c r="B39" s="46"/>
      <c r="C39" s="160"/>
      <c r="D39" s="161" t="s">
        <v>49</v>
      </c>
      <c r="E39" s="162"/>
      <c r="F39" s="162"/>
      <c r="G39" s="163" t="s">
        <v>50</v>
      </c>
      <c r="H39" s="164" t="s">
        <v>51</v>
      </c>
      <c r="I39" s="162"/>
      <c r="J39" s="165">
        <f>SUM(J30:J37)</f>
        <v>0</v>
      </c>
      <c r="K39" s="166"/>
      <c r="L39" s="146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14.4" customHeight="1">
      <c r="A40" s="40"/>
      <c r="B40" s="167"/>
      <c r="C40" s="168"/>
      <c r="D40" s="168"/>
      <c r="E40" s="168"/>
      <c r="F40" s="168"/>
      <c r="G40" s="168"/>
      <c r="H40" s="168"/>
      <c r="I40" s="168"/>
      <c r="J40" s="168"/>
      <c r="K40" s="168"/>
      <c r="L40" s="146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4" s="2" customFormat="1" ht="6.96" customHeight="1">
      <c r="A44" s="40"/>
      <c r="B44" s="169"/>
      <c r="C44" s="170"/>
      <c r="D44" s="170"/>
      <c r="E44" s="170"/>
      <c r="F44" s="170"/>
      <c r="G44" s="170"/>
      <c r="H44" s="170"/>
      <c r="I44" s="170"/>
      <c r="J44" s="170"/>
      <c r="K44" s="170"/>
      <c r="L44" s="146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="2" customFormat="1" ht="24.96" customHeight="1">
      <c r="A45" s="40"/>
      <c r="B45" s="41"/>
      <c r="C45" s="25" t="s">
        <v>153</v>
      </c>
      <c r="D45" s="42"/>
      <c r="E45" s="42"/>
      <c r="F45" s="42"/>
      <c r="G45" s="42"/>
      <c r="H45" s="42"/>
      <c r="I45" s="42"/>
      <c r="J45" s="42"/>
      <c r="K45" s="42"/>
      <c r="L45" s="146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="2" customFormat="1" ht="6.96" customHeight="1">
      <c r="A46" s="40"/>
      <c r="B46" s="41"/>
      <c r="C46" s="42"/>
      <c r="D46" s="42"/>
      <c r="E46" s="42"/>
      <c r="F46" s="42"/>
      <c r="G46" s="42"/>
      <c r="H46" s="42"/>
      <c r="I46" s="42"/>
      <c r="J46" s="42"/>
      <c r="K46" s="42"/>
      <c r="L46" s="146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12" customHeight="1">
      <c r="A47" s="40"/>
      <c r="B47" s="41"/>
      <c r="C47" s="34" t="s">
        <v>16</v>
      </c>
      <c r="D47" s="42"/>
      <c r="E47" s="42"/>
      <c r="F47" s="42"/>
      <c r="G47" s="42"/>
      <c r="H47" s="42"/>
      <c r="I47" s="42"/>
      <c r="J47" s="42"/>
      <c r="K47" s="42"/>
      <c r="L47" s="146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16.5" customHeight="1">
      <c r="A48" s="40"/>
      <c r="B48" s="41"/>
      <c r="C48" s="42"/>
      <c r="D48" s="42"/>
      <c r="E48" s="171" t="str">
        <f>E7</f>
        <v>ZŠ Veltrusy - výstavba odborných učeben</v>
      </c>
      <c r="F48" s="34"/>
      <c r="G48" s="34"/>
      <c r="H48" s="34"/>
      <c r="I48" s="42"/>
      <c r="J48" s="42"/>
      <c r="K48" s="42"/>
      <c r="L48" s="146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149</v>
      </c>
      <c r="D49" s="42"/>
      <c r="E49" s="42"/>
      <c r="F49" s="42"/>
      <c r="G49" s="42"/>
      <c r="H49" s="42"/>
      <c r="I49" s="42"/>
      <c r="J49" s="42"/>
      <c r="K49" s="42"/>
      <c r="L49" s="146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71" t="str">
        <f>E9</f>
        <v>SO 06 - Zpevněné plochy</v>
      </c>
      <c r="F50" s="42"/>
      <c r="G50" s="42"/>
      <c r="H50" s="42"/>
      <c r="I50" s="42"/>
      <c r="J50" s="42"/>
      <c r="K50" s="42"/>
      <c r="L50" s="146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6.96" customHeight="1">
      <c r="A51" s="40"/>
      <c r="B51" s="41"/>
      <c r="C51" s="42"/>
      <c r="D51" s="42"/>
      <c r="E51" s="42"/>
      <c r="F51" s="42"/>
      <c r="G51" s="42"/>
      <c r="H51" s="42"/>
      <c r="I51" s="42"/>
      <c r="J51" s="42"/>
      <c r="K51" s="42"/>
      <c r="L51" s="146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2" customHeight="1">
      <c r="A52" s="40"/>
      <c r="B52" s="41"/>
      <c r="C52" s="34" t="s">
        <v>21</v>
      </c>
      <c r="D52" s="42"/>
      <c r="E52" s="42"/>
      <c r="F52" s="29" t="str">
        <f>F12</f>
        <v>Veltrusy</v>
      </c>
      <c r="G52" s="42"/>
      <c r="H52" s="42"/>
      <c r="I52" s="34" t="s">
        <v>23</v>
      </c>
      <c r="J52" s="74" t="str">
        <f>IF(J12="","",J12)</f>
        <v>16. 4. 2024</v>
      </c>
      <c r="K52" s="42"/>
      <c r="L52" s="146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6.96" customHeight="1">
      <c r="A53" s="40"/>
      <c r="B53" s="41"/>
      <c r="C53" s="42"/>
      <c r="D53" s="42"/>
      <c r="E53" s="42"/>
      <c r="F53" s="42"/>
      <c r="G53" s="42"/>
      <c r="H53" s="42"/>
      <c r="I53" s="42"/>
      <c r="J53" s="42"/>
      <c r="K53" s="42"/>
      <c r="L53" s="146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5.15" customHeight="1">
      <c r="A54" s="40"/>
      <c r="B54" s="41"/>
      <c r="C54" s="34" t="s">
        <v>25</v>
      </c>
      <c r="D54" s="42"/>
      <c r="E54" s="42"/>
      <c r="F54" s="29" t="str">
        <f>E15</f>
        <v>Město Veltrusy</v>
      </c>
      <c r="G54" s="42"/>
      <c r="H54" s="42"/>
      <c r="I54" s="34" t="s">
        <v>32</v>
      </c>
      <c r="J54" s="38" t="str">
        <f>E21</f>
        <v>REMIUMA</v>
      </c>
      <c r="K54" s="42"/>
      <c r="L54" s="146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15.15" customHeight="1">
      <c r="A55" s="40"/>
      <c r="B55" s="41"/>
      <c r="C55" s="34" t="s">
        <v>30</v>
      </c>
      <c r="D55" s="42"/>
      <c r="E55" s="42"/>
      <c r="F55" s="29" t="str">
        <f>IF(E18="","",E18)</f>
        <v>Vyplň údaj</v>
      </c>
      <c r="G55" s="42"/>
      <c r="H55" s="42"/>
      <c r="I55" s="34" t="s">
        <v>36</v>
      </c>
      <c r="J55" s="38" t="str">
        <f>E24</f>
        <v>REMIUMA</v>
      </c>
      <c r="K55" s="42"/>
      <c r="L55" s="146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0.32" customHeight="1">
      <c r="A56" s="40"/>
      <c r="B56" s="41"/>
      <c r="C56" s="42"/>
      <c r="D56" s="42"/>
      <c r="E56" s="42"/>
      <c r="F56" s="42"/>
      <c r="G56" s="42"/>
      <c r="H56" s="42"/>
      <c r="I56" s="42"/>
      <c r="J56" s="42"/>
      <c r="K56" s="42"/>
      <c r="L56" s="146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29.28" customHeight="1">
      <c r="A57" s="40"/>
      <c r="B57" s="41"/>
      <c r="C57" s="172" t="s">
        <v>154</v>
      </c>
      <c r="D57" s="173"/>
      <c r="E57" s="173"/>
      <c r="F57" s="173"/>
      <c r="G57" s="173"/>
      <c r="H57" s="173"/>
      <c r="I57" s="173"/>
      <c r="J57" s="174" t="s">
        <v>155</v>
      </c>
      <c r="K57" s="173"/>
      <c r="L57" s="146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0.32" customHeight="1">
      <c r="A58" s="40"/>
      <c r="B58" s="41"/>
      <c r="C58" s="42"/>
      <c r="D58" s="42"/>
      <c r="E58" s="42"/>
      <c r="F58" s="42"/>
      <c r="G58" s="42"/>
      <c r="H58" s="42"/>
      <c r="I58" s="42"/>
      <c r="J58" s="42"/>
      <c r="K58" s="42"/>
      <c r="L58" s="146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22.8" customHeight="1">
      <c r="A59" s="40"/>
      <c r="B59" s="41"/>
      <c r="C59" s="175" t="s">
        <v>71</v>
      </c>
      <c r="D59" s="42"/>
      <c r="E59" s="42"/>
      <c r="F59" s="42"/>
      <c r="G59" s="42"/>
      <c r="H59" s="42"/>
      <c r="I59" s="42"/>
      <c r="J59" s="104">
        <f>J85</f>
        <v>0</v>
      </c>
      <c r="K59" s="42"/>
      <c r="L59" s="146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U59" s="19" t="s">
        <v>156</v>
      </c>
    </row>
    <row r="60" s="9" customFormat="1" ht="24.96" customHeight="1">
      <c r="A60" s="9"/>
      <c r="B60" s="176"/>
      <c r="C60" s="177"/>
      <c r="D60" s="178" t="s">
        <v>157</v>
      </c>
      <c r="E60" s="179"/>
      <c r="F60" s="179"/>
      <c r="G60" s="179"/>
      <c r="H60" s="179"/>
      <c r="I60" s="179"/>
      <c r="J60" s="180">
        <f>J86</f>
        <v>0</v>
      </c>
      <c r="K60" s="177"/>
      <c r="L60" s="181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82"/>
      <c r="C61" s="127"/>
      <c r="D61" s="183" t="s">
        <v>158</v>
      </c>
      <c r="E61" s="184"/>
      <c r="F61" s="184"/>
      <c r="G61" s="184"/>
      <c r="H61" s="184"/>
      <c r="I61" s="184"/>
      <c r="J61" s="185">
        <f>J87</f>
        <v>0</v>
      </c>
      <c r="K61" s="127"/>
      <c r="L61" s="186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82"/>
      <c r="C62" s="127"/>
      <c r="D62" s="183" t="s">
        <v>162</v>
      </c>
      <c r="E62" s="184"/>
      <c r="F62" s="184"/>
      <c r="G62" s="184"/>
      <c r="H62" s="184"/>
      <c r="I62" s="184"/>
      <c r="J62" s="185">
        <f>J124</f>
        <v>0</v>
      </c>
      <c r="K62" s="127"/>
      <c r="L62" s="186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82"/>
      <c r="C63" s="127"/>
      <c r="D63" s="183" t="s">
        <v>164</v>
      </c>
      <c r="E63" s="184"/>
      <c r="F63" s="184"/>
      <c r="G63" s="184"/>
      <c r="H63" s="184"/>
      <c r="I63" s="184"/>
      <c r="J63" s="185">
        <f>J148</f>
        <v>0</v>
      </c>
      <c r="K63" s="127"/>
      <c r="L63" s="186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82"/>
      <c r="C64" s="127"/>
      <c r="D64" s="183" t="s">
        <v>165</v>
      </c>
      <c r="E64" s="184"/>
      <c r="F64" s="184"/>
      <c r="G64" s="184"/>
      <c r="H64" s="184"/>
      <c r="I64" s="184"/>
      <c r="J64" s="185">
        <f>J163</f>
        <v>0</v>
      </c>
      <c r="K64" s="127"/>
      <c r="L64" s="186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9.92" customHeight="1">
      <c r="A65" s="10"/>
      <c r="B65" s="182"/>
      <c r="C65" s="127"/>
      <c r="D65" s="183" t="s">
        <v>166</v>
      </c>
      <c r="E65" s="184"/>
      <c r="F65" s="184"/>
      <c r="G65" s="184"/>
      <c r="H65" s="184"/>
      <c r="I65" s="184"/>
      <c r="J65" s="185">
        <f>J171</f>
        <v>0</v>
      </c>
      <c r="K65" s="127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2" customFormat="1" ht="21.84" customHeight="1">
      <c r="A66" s="40"/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146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="2" customFormat="1" ht="6.96" customHeight="1">
      <c r="A67" s="40"/>
      <c r="B67" s="61"/>
      <c r="C67" s="62"/>
      <c r="D67" s="62"/>
      <c r="E67" s="62"/>
      <c r="F67" s="62"/>
      <c r="G67" s="62"/>
      <c r="H67" s="62"/>
      <c r="I67" s="62"/>
      <c r="J67" s="62"/>
      <c r="K67" s="62"/>
      <c r="L67" s="146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</row>
    <row r="71" s="2" customFormat="1" ht="6.96" customHeight="1">
      <c r="A71" s="40"/>
      <c r="B71" s="63"/>
      <c r="C71" s="64"/>
      <c r="D71" s="64"/>
      <c r="E71" s="64"/>
      <c r="F71" s="64"/>
      <c r="G71" s="64"/>
      <c r="H71" s="64"/>
      <c r="I71" s="64"/>
      <c r="J71" s="64"/>
      <c r="K71" s="64"/>
      <c r="L71" s="146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2" s="2" customFormat="1" ht="24.96" customHeight="1">
      <c r="A72" s="40"/>
      <c r="B72" s="41"/>
      <c r="C72" s="25" t="s">
        <v>183</v>
      </c>
      <c r="D72" s="42"/>
      <c r="E72" s="42"/>
      <c r="F72" s="42"/>
      <c r="G72" s="42"/>
      <c r="H72" s="42"/>
      <c r="I72" s="42"/>
      <c r="J72" s="42"/>
      <c r="K72" s="42"/>
      <c r="L72" s="146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3" s="2" customFormat="1" ht="6.96" customHeight="1">
      <c r="A73" s="40"/>
      <c r="B73" s="41"/>
      <c r="C73" s="42"/>
      <c r="D73" s="42"/>
      <c r="E73" s="42"/>
      <c r="F73" s="42"/>
      <c r="G73" s="42"/>
      <c r="H73" s="42"/>
      <c r="I73" s="42"/>
      <c r="J73" s="42"/>
      <c r="K73" s="42"/>
      <c r="L73" s="146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="2" customFormat="1" ht="12" customHeight="1">
      <c r="A74" s="40"/>
      <c r="B74" s="41"/>
      <c r="C74" s="34" t="s">
        <v>16</v>
      </c>
      <c r="D74" s="42"/>
      <c r="E74" s="42"/>
      <c r="F74" s="42"/>
      <c r="G74" s="42"/>
      <c r="H74" s="42"/>
      <c r="I74" s="42"/>
      <c r="J74" s="42"/>
      <c r="K74" s="42"/>
      <c r="L74" s="146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="2" customFormat="1" ht="16.5" customHeight="1">
      <c r="A75" s="40"/>
      <c r="B75" s="41"/>
      <c r="C75" s="42"/>
      <c r="D75" s="42"/>
      <c r="E75" s="171" t="str">
        <f>E7</f>
        <v>ZŠ Veltrusy - výstavba odborných učeben</v>
      </c>
      <c r="F75" s="34"/>
      <c r="G75" s="34"/>
      <c r="H75" s="34"/>
      <c r="I75" s="42"/>
      <c r="J75" s="42"/>
      <c r="K75" s="42"/>
      <c r="L75" s="146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="2" customFormat="1" ht="12" customHeight="1">
      <c r="A76" s="40"/>
      <c r="B76" s="41"/>
      <c r="C76" s="34" t="s">
        <v>149</v>
      </c>
      <c r="D76" s="42"/>
      <c r="E76" s="42"/>
      <c r="F76" s="42"/>
      <c r="G76" s="42"/>
      <c r="H76" s="42"/>
      <c r="I76" s="42"/>
      <c r="J76" s="42"/>
      <c r="K76" s="42"/>
      <c r="L76" s="146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16.5" customHeight="1">
      <c r="A77" s="40"/>
      <c r="B77" s="41"/>
      <c r="C77" s="42"/>
      <c r="D77" s="42"/>
      <c r="E77" s="71" t="str">
        <f>E9</f>
        <v>SO 06 - Zpevněné plochy</v>
      </c>
      <c r="F77" s="42"/>
      <c r="G77" s="42"/>
      <c r="H77" s="42"/>
      <c r="I77" s="42"/>
      <c r="J77" s="42"/>
      <c r="K77" s="42"/>
      <c r="L77" s="146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6.96" customHeight="1">
      <c r="A78" s="40"/>
      <c r="B78" s="41"/>
      <c r="C78" s="42"/>
      <c r="D78" s="42"/>
      <c r="E78" s="42"/>
      <c r="F78" s="42"/>
      <c r="G78" s="42"/>
      <c r="H78" s="42"/>
      <c r="I78" s="42"/>
      <c r="J78" s="42"/>
      <c r="K78" s="42"/>
      <c r="L78" s="146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12" customHeight="1">
      <c r="A79" s="40"/>
      <c r="B79" s="41"/>
      <c r="C79" s="34" t="s">
        <v>21</v>
      </c>
      <c r="D79" s="42"/>
      <c r="E79" s="42"/>
      <c r="F79" s="29" t="str">
        <f>F12</f>
        <v>Veltrusy</v>
      </c>
      <c r="G79" s="42"/>
      <c r="H79" s="42"/>
      <c r="I79" s="34" t="s">
        <v>23</v>
      </c>
      <c r="J79" s="74" t="str">
        <f>IF(J12="","",J12)</f>
        <v>16. 4. 2024</v>
      </c>
      <c r="K79" s="42"/>
      <c r="L79" s="146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6.96" customHeight="1">
      <c r="A80" s="40"/>
      <c r="B80" s="41"/>
      <c r="C80" s="42"/>
      <c r="D80" s="42"/>
      <c r="E80" s="42"/>
      <c r="F80" s="42"/>
      <c r="G80" s="42"/>
      <c r="H80" s="42"/>
      <c r="I80" s="42"/>
      <c r="J80" s="42"/>
      <c r="K80" s="42"/>
      <c r="L80" s="146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15.15" customHeight="1">
      <c r="A81" s="40"/>
      <c r="B81" s="41"/>
      <c r="C81" s="34" t="s">
        <v>25</v>
      </c>
      <c r="D81" s="42"/>
      <c r="E81" s="42"/>
      <c r="F81" s="29" t="str">
        <f>E15</f>
        <v>Město Veltrusy</v>
      </c>
      <c r="G81" s="42"/>
      <c r="H81" s="42"/>
      <c r="I81" s="34" t="s">
        <v>32</v>
      </c>
      <c r="J81" s="38" t="str">
        <f>E21</f>
        <v>REMIUMA</v>
      </c>
      <c r="K81" s="42"/>
      <c r="L81" s="146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15.15" customHeight="1">
      <c r="A82" s="40"/>
      <c r="B82" s="41"/>
      <c r="C82" s="34" t="s">
        <v>30</v>
      </c>
      <c r="D82" s="42"/>
      <c r="E82" s="42"/>
      <c r="F82" s="29" t="str">
        <f>IF(E18="","",E18)</f>
        <v>Vyplň údaj</v>
      </c>
      <c r="G82" s="42"/>
      <c r="H82" s="42"/>
      <c r="I82" s="34" t="s">
        <v>36</v>
      </c>
      <c r="J82" s="38" t="str">
        <f>E24</f>
        <v>REMIUMA</v>
      </c>
      <c r="K82" s="42"/>
      <c r="L82" s="146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10.32" customHeight="1">
      <c r="A83" s="40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146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11" customFormat="1" ht="29.28" customHeight="1">
      <c r="A84" s="187"/>
      <c r="B84" s="188"/>
      <c r="C84" s="189" t="s">
        <v>184</v>
      </c>
      <c r="D84" s="190" t="s">
        <v>58</v>
      </c>
      <c r="E84" s="190" t="s">
        <v>54</v>
      </c>
      <c r="F84" s="190" t="s">
        <v>55</v>
      </c>
      <c r="G84" s="190" t="s">
        <v>185</v>
      </c>
      <c r="H84" s="190" t="s">
        <v>186</v>
      </c>
      <c r="I84" s="190" t="s">
        <v>187</v>
      </c>
      <c r="J84" s="190" t="s">
        <v>155</v>
      </c>
      <c r="K84" s="191" t="s">
        <v>188</v>
      </c>
      <c r="L84" s="192"/>
      <c r="M84" s="94" t="s">
        <v>19</v>
      </c>
      <c r="N84" s="95" t="s">
        <v>43</v>
      </c>
      <c r="O84" s="95" t="s">
        <v>189</v>
      </c>
      <c r="P84" s="95" t="s">
        <v>190</v>
      </c>
      <c r="Q84" s="95" t="s">
        <v>191</v>
      </c>
      <c r="R84" s="95" t="s">
        <v>192</v>
      </c>
      <c r="S84" s="95" t="s">
        <v>193</v>
      </c>
      <c r="T84" s="96" t="s">
        <v>194</v>
      </c>
      <c r="U84" s="187"/>
      <c r="V84" s="187"/>
      <c r="W84" s="187"/>
      <c r="X84" s="187"/>
      <c r="Y84" s="187"/>
      <c r="Z84" s="187"/>
      <c r="AA84" s="187"/>
      <c r="AB84" s="187"/>
      <c r="AC84" s="187"/>
      <c r="AD84" s="187"/>
      <c r="AE84" s="187"/>
    </row>
    <row r="85" s="2" customFormat="1" ht="22.8" customHeight="1">
      <c r="A85" s="40"/>
      <c r="B85" s="41"/>
      <c r="C85" s="101" t="s">
        <v>195</v>
      </c>
      <c r="D85" s="42"/>
      <c r="E85" s="42"/>
      <c r="F85" s="42"/>
      <c r="G85" s="42"/>
      <c r="H85" s="42"/>
      <c r="I85" s="42"/>
      <c r="J85" s="193">
        <f>BK85</f>
        <v>0</v>
      </c>
      <c r="K85" s="42"/>
      <c r="L85" s="46"/>
      <c r="M85" s="97"/>
      <c r="N85" s="194"/>
      <c r="O85" s="98"/>
      <c r="P85" s="195">
        <f>P86</f>
        <v>0</v>
      </c>
      <c r="Q85" s="98"/>
      <c r="R85" s="195">
        <f>R86</f>
        <v>119.07266991249999</v>
      </c>
      <c r="S85" s="98"/>
      <c r="T85" s="196">
        <f>T86</f>
        <v>0.61499999999999999</v>
      </c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T85" s="19" t="s">
        <v>72</v>
      </c>
      <c r="AU85" s="19" t="s">
        <v>156</v>
      </c>
      <c r="BK85" s="197">
        <f>BK86</f>
        <v>0</v>
      </c>
    </row>
    <row r="86" s="12" customFormat="1" ht="25.92" customHeight="1">
      <c r="A86" s="12"/>
      <c r="B86" s="198"/>
      <c r="C86" s="199"/>
      <c r="D86" s="200" t="s">
        <v>72</v>
      </c>
      <c r="E86" s="201" t="s">
        <v>196</v>
      </c>
      <c r="F86" s="201" t="s">
        <v>197</v>
      </c>
      <c r="G86" s="199"/>
      <c r="H86" s="199"/>
      <c r="I86" s="202"/>
      <c r="J86" s="203">
        <f>BK86</f>
        <v>0</v>
      </c>
      <c r="K86" s="199"/>
      <c r="L86" s="204"/>
      <c r="M86" s="205"/>
      <c r="N86" s="206"/>
      <c r="O86" s="206"/>
      <c r="P86" s="207">
        <f>P87+P124+P148+P163+P171</f>
        <v>0</v>
      </c>
      <c r="Q86" s="206"/>
      <c r="R86" s="207">
        <f>R87+R124+R148+R163+R171</f>
        <v>119.07266991249999</v>
      </c>
      <c r="S86" s="206"/>
      <c r="T86" s="208">
        <f>T87+T124+T148+T163+T171</f>
        <v>0.61499999999999999</v>
      </c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R86" s="209" t="s">
        <v>80</v>
      </c>
      <c r="AT86" s="210" t="s">
        <v>72</v>
      </c>
      <c r="AU86" s="210" t="s">
        <v>73</v>
      </c>
      <c r="AY86" s="209" t="s">
        <v>198</v>
      </c>
      <c r="BK86" s="211">
        <f>BK87+BK124+BK148+BK163+BK171</f>
        <v>0</v>
      </c>
    </row>
    <row r="87" s="12" customFormat="1" ht="22.8" customHeight="1">
      <c r="A87" s="12"/>
      <c r="B87" s="198"/>
      <c r="C87" s="199"/>
      <c r="D87" s="200" t="s">
        <v>72</v>
      </c>
      <c r="E87" s="212" t="s">
        <v>80</v>
      </c>
      <c r="F87" s="212" t="s">
        <v>199</v>
      </c>
      <c r="G87" s="199"/>
      <c r="H87" s="199"/>
      <c r="I87" s="202"/>
      <c r="J87" s="213">
        <f>BK87</f>
        <v>0</v>
      </c>
      <c r="K87" s="199"/>
      <c r="L87" s="204"/>
      <c r="M87" s="205"/>
      <c r="N87" s="206"/>
      <c r="O87" s="206"/>
      <c r="P87" s="207">
        <f>SUM(P88:P123)</f>
        <v>0</v>
      </c>
      <c r="Q87" s="206"/>
      <c r="R87" s="207">
        <f>SUM(R88:R123)</f>
        <v>0</v>
      </c>
      <c r="S87" s="206"/>
      <c r="T87" s="208">
        <f>SUM(T88:T123)</f>
        <v>0.61499999999999999</v>
      </c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R87" s="209" t="s">
        <v>80</v>
      </c>
      <c r="AT87" s="210" t="s">
        <v>72</v>
      </c>
      <c r="AU87" s="210" t="s">
        <v>80</v>
      </c>
      <c r="AY87" s="209" t="s">
        <v>198</v>
      </c>
      <c r="BK87" s="211">
        <f>SUM(BK88:BK123)</f>
        <v>0</v>
      </c>
    </row>
    <row r="88" s="2" customFormat="1" ht="33" customHeight="1">
      <c r="A88" s="40"/>
      <c r="B88" s="41"/>
      <c r="C88" s="214" t="s">
        <v>80</v>
      </c>
      <c r="D88" s="214" t="s">
        <v>200</v>
      </c>
      <c r="E88" s="215" t="s">
        <v>201</v>
      </c>
      <c r="F88" s="216" t="s">
        <v>202</v>
      </c>
      <c r="G88" s="217" t="s">
        <v>203</v>
      </c>
      <c r="H88" s="218">
        <v>78.900000000000006</v>
      </c>
      <c r="I88" s="219"/>
      <c r="J88" s="220">
        <f>ROUND(I88*H88,2)</f>
        <v>0</v>
      </c>
      <c r="K88" s="216" t="s">
        <v>204</v>
      </c>
      <c r="L88" s="46"/>
      <c r="M88" s="221" t="s">
        <v>19</v>
      </c>
      <c r="N88" s="222" t="s">
        <v>44</v>
      </c>
      <c r="O88" s="86"/>
      <c r="P88" s="223">
        <f>O88*H88</f>
        <v>0</v>
      </c>
      <c r="Q88" s="223">
        <v>0</v>
      </c>
      <c r="R88" s="223">
        <f>Q88*H88</f>
        <v>0</v>
      </c>
      <c r="S88" s="223">
        <v>0</v>
      </c>
      <c r="T88" s="224">
        <f>S88*H88</f>
        <v>0</v>
      </c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R88" s="225" t="s">
        <v>205</v>
      </c>
      <c r="AT88" s="225" t="s">
        <v>200</v>
      </c>
      <c r="AU88" s="225" t="s">
        <v>82</v>
      </c>
      <c r="AY88" s="19" t="s">
        <v>198</v>
      </c>
      <c r="BE88" s="226">
        <f>IF(N88="základní",J88,0)</f>
        <v>0</v>
      </c>
      <c r="BF88" s="226">
        <f>IF(N88="snížená",J88,0)</f>
        <v>0</v>
      </c>
      <c r="BG88" s="226">
        <f>IF(N88="zákl. přenesená",J88,0)</f>
        <v>0</v>
      </c>
      <c r="BH88" s="226">
        <f>IF(N88="sníž. přenesená",J88,0)</f>
        <v>0</v>
      </c>
      <c r="BI88" s="226">
        <f>IF(N88="nulová",J88,0)</f>
        <v>0</v>
      </c>
      <c r="BJ88" s="19" t="s">
        <v>80</v>
      </c>
      <c r="BK88" s="226">
        <f>ROUND(I88*H88,2)</f>
        <v>0</v>
      </c>
      <c r="BL88" s="19" t="s">
        <v>205</v>
      </c>
      <c r="BM88" s="225" t="s">
        <v>5109</v>
      </c>
    </row>
    <row r="89" s="2" customFormat="1">
      <c r="A89" s="40"/>
      <c r="B89" s="41"/>
      <c r="C89" s="42"/>
      <c r="D89" s="227" t="s">
        <v>207</v>
      </c>
      <c r="E89" s="42"/>
      <c r="F89" s="228" t="s">
        <v>208</v>
      </c>
      <c r="G89" s="42"/>
      <c r="H89" s="42"/>
      <c r="I89" s="229"/>
      <c r="J89" s="42"/>
      <c r="K89" s="42"/>
      <c r="L89" s="46"/>
      <c r="M89" s="230"/>
      <c r="N89" s="231"/>
      <c r="O89" s="86"/>
      <c r="P89" s="86"/>
      <c r="Q89" s="86"/>
      <c r="R89" s="86"/>
      <c r="S89" s="86"/>
      <c r="T89" s="87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T89" s="19" t="s">
        <v>207</v>
      </c>
      <c r="AU89" s="19" t="s">
        <v>82</v>
      </c>
    </row>
    <row r="90" s="13" customFormat="1">
      <c r="A90" s="13"/>
      <c r="B90" s="232"/>
      <c r="C90" s="233"/>
      <c r="D90" s="234" t="s">
        <v>218</v>
      </c>
      <c r="E90" s="235" t="s">
        <v>19</v>
      </c>
      <c r="F90" s="236" t="s">
        <v>5110</v>
      </c>
      <c r="G90" s="233"/>
      <c r="H90" s="237">
        <v>78.900000000000006</v>
      </c>
      <c r="I90" s="238"/>
      <c r="J90" s="233"/>
      <c r="K90" s="233"/>
      <c r="L90" s="239"/>
      <c r="M90" s="240"/>
      <c r="N90" s="241"/>
      <c r="O90" s="241"/>
      <c r="P90" s="241"/>
      <c r="Q90" s="241"/>
      <c r="R90" s="241"/>
      <c r="S90" s="241"/>
      <c r="T90" s="242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T90" s="243" t="s">
        <v>218</v>
      </c>
      <c r="AU90" s="243" t="s">
        <v>82</v>
      </c>
      <c r="AV90" s="13" t="s">
        <v>82</v>
      </c>
      <c r="AW90" s="13" t="s">
        <v>35</v>
      </c>
      <c r="AX90" s="13" t="s">
        <v>80</v>
      </c>
      <c r="AY90" s="243" t="s">
        <v>198</v>
      </c>
    </row>
    <row r="91" s="2" customFormat="1" ht="49.05" customHeight="1">
      <c r="A91" s="40"/>
      <c r="B91" s="41"/>
      <c r="C91" s="214" t="s">
        <v>82</v>
      </c>
      <c r="D91" s="214" t="s">
        <v>200</v>
      </c>
      <c r="E91" s="215" t="s">
        <v>5111</v>
      </c>
      <c r="F91" s="216" t="s">
        <v>5112</v>
      </c>
      <c r="G91" s="217" t="s">
        <v>237</v>
      </c>
      <c r="H91" s="218">
        <v>3</v>
      </c>
      <c r="I91" s="219"/>
      <c r="J91" s="220">
        <f>ROUND(I91*H91,2)</f>
        <v>0</v>
      </c>
      <c r="K91" s="216" t="s">
        <v>204</v>
      </c>
      <c r="L91" s="46"/>
      <c r="M91" s="221" t="s">
        <v>19</v>
      </c>
      <c r="N91" s="222" t="s">
        <v>44</v>
      </c>
      <c r="O91" s="86"/>
      <c r="P91" s="223">
        <f>O91*H91</f>
        <v>0</v>
      </c>
      <c r="Q91" s="223">
        <v>0</v>
      </c>
      <c r="R91" s="223">
        <f>Q91*H91</f>
        <v>0</v>
      </c>
      <c r="S91" s="223">
        <v>0.20499999999999999</v>
      </c>
      <c r="T91" s="224">
        <f>S91*H91</f>
        <v>0.61499999999999999</v>
      </c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R91" s="225" t="s">
        <v>205</v>
      </c>
      <c r="AT91" s="225" t="s">
        <v>200</v>
      </c>
      <c r="AU91" s="225" t="s">
        <v>82</v>
      </c>
      <c r="AY91" s="19" t="s">
        <v>198</v>
      </c>
      <c r="BE91" s="226">
        <f>IF(N91="základní",J91,0)</f>
        <v>0</v>
      </c>
      <c r="BF91" s="226">
        <f>IF(N91="snížená",J91,0)</f>
        <v>0</v>
      </c>
      <c r="BG91" s="226">
        <f>IF(N91="zákl. přenesená",J91,0)</f>
        <v>0</v>
      </c>
      <c r="BH91" s="226">
        <f>IF(N91="sníž. přenesená",J91,0)</f>
        <v>0</v>
      </c>
      <c r="BI91" s="226">
        <f>IF(N91="nulová",J91,0)</f>
        <v>0</v>
      </c>
      <c r="BJ91" s="19" t="s">
        <v>80</v>
      </c>
      <c r="BK91" s="226">
        <f>ROUND(I91*H91,2)</f>
        <v>0</v>
      </c>
      <c r="BL91" s="19" t="s">
        <v>205</v>
      </c>
      <c r="BM91" s="225" t="s">
        <v>5113</v>
      </c>
    </row>
    <row r="92" s="2" customFormat="1">
      <c r="A92" s="40"/>
      <c r="B92" s="41"/>
      <c r="C92" s="42"/>
      <c r="D92" s="227" t="s">
        <v>207</v>
      </c>
      <c r="E92" s="42"/>
      <c r="F92" s="228" t="s">
        <v>5114</v>
      </c>
      <c r="G92" s="42"/>
      <c r="H92" s="42"/>
      <c r="I92" s="229"/>
      <c r="J92" s="42"/>
      <c r="K92" s="42"/>
      <c r="L92" s="46"/>
      <c r="M92" s="230"/>
      <c r="N92" s="231"/>
      <c r="O92" s="86"/>
      <c r="P92" s="86"/>
      <c r="Q92" s="86"/>
      <c r="R92" s="86"/>
      <c r="S92" s="86"/>
      <c r="T92" s="87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T92" s="19" t="s">
        <v>207</v>
      </c>
      <c r="AU92" s="19" t="s">
        <v>82</v>
      </c>
    </row>
    <row r="93" s="13" customFormat="1">
      <c r="A93" s="13"/>
      <c r="B93" s="232"/>
      <c r="C93" s="233"/>
      <c r="D93" s="234" t="s">
        <v>218</v>
      </c>
      <c r="E93" s="235" t="s">
        <v>19</v>
      </c>
      <c r="F93" s="236" t="s">
        <v>5115</v>
      </c>
      <c r="G93" s="233"/>
      <c r="H93" s="237">
        <v>3</v>
      </c>
      <c r="I93" s="238"/>
      <c r="J93" s="233"/>
      <c r="K93" s="233"/>
      <c r="L93" s="239"/>
      <c r="M93" s="240"/>
      <c r="N93" s="241"/>
      <c r="O93" s="241"/>
      <c r="P93" s="241"/>
      <c r="Q93" s="241"/>
      <c r="R93" s="241"/>
      <c r="S93" s="241"/>
      <c r="T93" s="242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T93" s="243" t="s">
        <v>218</v>
      </c>
      <c r="AU93" s="243" t="s">
        <v>82</v>
      </c>
      <c r="AV93" s="13" t="s">
        <v>82</v>
      </c>
      <c r="AW93" s="13" t="s">
        <v>35</v>
      </c>
      <c r="AX93" s="13" t="s">
        <v>80</v>
      </c>
      <c r="AY93" s="243" t="s">
        <v>198</v>
      </c>
    </row>
    <row r="94" s="2" customFormat="1" ht="24.15" customHeight="1">
      <c r="A94" s="40"/>
      <c r="B94" s="41"/>
      <c r="C94" s="214" t="s">
        <v>213</v>
      </c>
      <c r="D94" s="214" t="s">
        <v>200</v>
      </c>
      <c r="E94" s="215" t="s">
        <v>220</v>
      </c>
      <c r="F94" s="216" t="s">
        <v>221</v>
      </c>
      <c r="G94" s="217" t="s">
        <v>203</v>
      </c>
      <c r="H94" s="218">
        <v>78.900000000000006</v>
      </c>
      <c r="I94" s="219"/>
      <c r="J94" s="220">
        <f>ROUND(I94*H94,2)</f>
        <v>0</v>
      </c>
      <c r="K94" s="216" t="s">
        <v>204</v>
      </c>
      <c r="L94" s="46"/>
      <c r="M94" s="221" t="s">
        <v>19</v>
      </c>
      <c r="N94" s="222" t="s">
        <v>44</v>
      </c>
      <c r="O94" s="86"/>
      <c r="P94" s="223">
        <f>O94*H94</f>
        <v>0</v>
      </c>
      <c r="Q94" s="223">
        <v>0</v>
      </c>
      <c r="R94" s="223">
        <f>Q94*H94</f>
        <v>0</v>
      </c>
      <c r="S94" s="223">
        <v>0</v>
      </c>
      <c r="T94" s="224">
        <f>S94*H94</f>
        <v>0</v>
      </c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R94" s="225" t="s">
        <v>205</v>
      </c>
      <c r="AT94" s="225" t="s">
        <v>200</v>
      </c>
      <c r="AU94" s="225" t="s">
        <v>82</v>
      </c>
      <c r="AY94" s="19" t="s">
        <v>198</v>
      </c>
      <c r="BE94" s="226">
        <f>IF(N94="základní",J94,0)</f>
        <v>0</v>
      </c>
      <c r="BF94" s="226">
        <f>IF(N94="snížená",J94,0)</f>
        <v>0</v>
      </c>
      <c r="BG94" s="226">
        <f>IF(N94="zákl. přenesená",J94,0)</f>
        <v>0</v>
      </c>
      <c r="BH94" s="226">
        <f>IF(N94="sníž. přenesená",J94,0)</f>
        <v>0</v>
      </c>
      <c r="BI94" s="226">
        <f>IF(N94="nulová",J94,0)</f>
        <v>0</v>
      </c>
      <c r="BJ94" s="19" t="s">
        <v>80</v>
      </c>
      <c r="BK94" s="226">
        <f>ROUND(I94*H94,2)</f>
        <v>0</v>
      </c>
      <c r="BL94" s="19" t="s">
        <v>205</v>
      </c>
      <c r="BM94" s="225" t="s">
        <v>5116</v>
      </c>
    </row>
    <row r="95" s="2" customFormat="1">
      <c r="A95" s="40"/>
      <c r="B95" s="41"/>
      <c r="C95" s="42"/>
      <c r="D95" s="227" t="s">
        <v>207</v>
      </c>
      <c r="E95" s="42"/>
      <c r="F95" s="228" t="s">
        <v>223</v>
      </c>
      <c r="G95" s="42"/>
      <c r="H95" s="42"/>
      <c r="I95" s="229"/>
      <c r="J95" s="42"/>
      <c r="K95" s="42"/>
      <c r="L95" s="46"/>
      <c r="M95" s="230"/>
      <c r="N95" s="231"/>
      <c r="O95" s="86"/>
      <c r="P95" s="86"/>
      <c r="Q95" s="86"/>
      <c r="R95" s="86"/>
      <c r="S95" s="86"/>
      <c r="T95" s="87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T95" s="19" t="s">
        <v>207</v>
      </c>
      <c r="AU95" s="19" t="s">
        <v>82</v>
      </c>
    </row>
    <row r="96" s="13" customFormat="1">
      <c r="A96" s="13"/>
      <c r="B96" s="232"/>
      <c r="C96" s="233"/>
      <c r="D96" s="234" t="s">
        <v>218</v>
      </c>
      <c r="E96" s="235" t="s">
        <v>19</v>
      </c>
      <c r="F96" s="236" t="s">
        <v>5110</v>
      </c>
      <c r="G96" s="233"/>
      <c r="H96" s="237">
        <v>78.900000000000006</v>
      </c>
      <c r="I96" s="238"/>
      <c r="J96" s="233"/>
      <c r="K96" s="233"/>
      <c r="L96" s="239"/>
      <c r="M96" s="240"/>
      <c r="N96" s="241"/>
      <c r="O96" s="241"/>
      <c r="P96" s="241"/>
      <c r="Q96" s="241"/>
      <c r="R96" s="241"/>
      <c r="S96" s="241"/>
      <c r="T96" s="242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T96" s="243" t="s">
        <v>218</v>
      </c>
      <c r="AU96" s="243" t="s">
        <v>82</v>
      </c>
      <c r="AV96" s="13" t="s">
        <v>82</v>
      </c>
      <c r="AW96" s="13" t="s">
        <v>35</v>
      </c>
      <c r="AX96" s="13" t="s">
        <v>80</v>
      </c>
      <c r="AY96" s="243" t="s">
        <v>198</v>
      </c>
    </row>
    <row r="97" s="2" customFormat="1" ht="33" customHeight="1">
      <c r="A97" s="40"/>
      <c r="B97" s="41"/>
      <c r="C97" s="214" t="s">
        <v>205</v>
      </c>
      <c r="D97" s="214" t="s">
        <v>200</v>
      </c>
      <c r="E97" s="215" t="s">
        <v>5117</v>
      </c>
      <c r="F97" s="216" t="s">
        <v>5118</v>
      </c>
      <c r="G97" s="217" t="s">
        <v>227</v>
      </c>
      <c r="H97" s="218">
        <v>12.098000000000001</v>
      </c>
      <c r="I97" s="219"/>
      <c r="J97" s="220">
        <f>ROUND(I97*H97,2)</f>
        <v>0</v>
      </c>
      <c r="K97" s="216" t="s">
        <v>204</v>
      </c>
      <c r="L97" s="46"/>
      <c r="M97" s="221" t="s">
        <v>19</v>
      </c>
      <c r="N97" s="222" t="s">
        <v>44</v>
      </c>
      <c r="O97" s="86"/>
      <c r="P97" s="223">
        <f>O97*H97</f>
        <v>0</v>
      </c>
      <c r="Q97" s="223">
        <v>0</v>
      </c>
      <c r="R97" s="223">
        <f>Q97*H97</f>
        <v>0</v>
      </c>
      <c r="S97" s="223">
        <v>0</v>
      </c>
      <c r="T97" s="224">
        <f>S97*H97</f>
        <v>0</v>
      </c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R97" s="225" t="s">
        <v>205</v>
      </c>
      <c r="AT97" s="225" t="s">
        <v>200</v>
      </c>
      <c r="AU97" s="225" t="s">
        <v>82</v>
      </c>
      <c r="AY97" s="19" t="s">
        <v>198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9" t="s">
        <v>80</v>
      </c>
      <c r="BK97" s="226">
        <f>ROUND(I97*H97,2)</f>
        <v>0</v>
      </c>
      <c r="BL97" s="19" t="s">
        <v>205</v>
      </c>
      <c r="BM97" s="225" t="s">
        <v>5119</v>
      </c>
    </row>
    <row r="98" s="2" customFormat="1">
      <c r="A98" s="40"/>
      <c r="B98" s="41"/>
      <c r="C98" s="42"/>
      <c r="D98" s="227" t="s">
        <v>207</v>
      </c>
      <c r="E98" s="42"/>
      <c r="F98" s="228" t="s">
        <v>5120</v>
      </c>
      <c r="G98" s="42"/>
      <c r="H98" s="42"/>
      <c r="I98" s="229"/>
      <c r="J98" s="42"/>
      <c r="K98" s="42"/>
      <c r="L98" s="46"/>
      <c r="M98" s="230"/>
      <c r="N98" s="231"/>
      <c r="O98" s="86"/>
      <c r="P98" s="86"/>
      <c r="Q98" s="86"/>
      <c r="R98" s="86"/>
      <c r="S98" s="86"/>
      <c r="T98" s="87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T98" s="19" t="s">
        <v>207</v>
      </c>
      <c r="AU98" s="19" t="s">
        <v>82</v>
      </c>
    </row>
    <row r="99" s="13" customFormat="1">
      <c r="A99" s="13"/>
      <c r="B99" s="232"/>
      <c r="C99" s="233"/>
      <c r="D99" s="234" t="s">
        <v>218</v>
      </c>
      <c r="E99" s="235" t="s">
        <v>19</v>
      </c>
      <c r="F99" s="236" t="s">
        <v>5121</v>
      </c>
      <c r="G99" s="233"/>
      <c r="H99" s="237">
        <v>12.098000000000001</v>
      </c>
      <c r="I99" s="238"/>
      <c r="J99" s="233"/>
      <c r="K99" s="233"/>
      <c r="L99" s="239"/>
      <c r="M99" s="240"/>
      <c r="N99" s="241"/>
      <c r="O99" s="241"/>
      <c r="P99" s="241"/>
      <c r="Q99" s="241"/>
      <c r="R99" s="241"/>
      <c r="S99" s="241"/>
      <c r="T99" s="242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T99" s="243" t="s">
        <v>218</v>
      </c>
      <c r="AU99" s="243" t="s">
        <v>82</v>
      </c>
      <c r="AV99" s="13" t="s">
        <v>82</v>
      </c>
      <c r="AW99" s="13" t="s">
        <v>35</v>
      </c>
      <c r="AX99" s="13" t="s">
        <v>80</v>
      </c>
      <c r="AY99" s="243" t="s">
        <v>198</v>
      </c>
    </row>
    <row r="100" s="2" customFormat="1" ht="62.7" customHeight="1">
      <c r="A100" s="40"/>
      <c r="B100" s="41"/>
      <c r="C100" s="214" t="s">
        <v>224</v>
      </c>
      <c r="D100" s="214" t="s">
        <v>200</v>
      </c>
      <c r="E100" s="215" t="s">
        <v>270</v>
      </c>
      <c r="F100" s="216" t="s">
        <v>271</v>
      </c>
      <c r="G100" s="217" t="s">
        <v>227</v>
      </c>
      <c r="H100" s="218">
        <v>20.803000000000001</v>
      </c>
      <c r="I100" s="219"/>
      <c r="J100" s="220">
        <f>ROUND(I100*H100,2)</f>
        <v>0</v>
      </c>
      <c r="K100" s="216" t="s">
        <v>204</v>
      </c>
      <c r="L100" s="46"/>
      <c r="M100" s="221" t="s">
        <v>19</v>
      </c>
      <c r="N100" s="222" t="s">
        <v>44</v>
      </c>
      <c r="O100" s="86"/>
      <c r="P100" s="223">
        <f>O100*H100</f>
        <v>0</v>
      </c>
      <c r="Q100" s="223">
        <v>0</v>
      </c>
      <c r="R100" s="223">
        <f>Q100*H100</f>
        <v>0</v>
      </c>
      <c r="S100" s="223">
        <v>0</v>
      </c>
      <c r="T100" s="224">
        <f>S100*H100</f>
        <v>0</v>
      </c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R100" s="225" t="s">
        <v>205</v>
      </c>
      <c r="AT100" s="225" t="s">
        <v>200</v>
      </c>
      <c r="AU100" s="225" t="s">
        <v>82</v>
      </c>
      <c r="AY100" s="19" t="s">
        <v>198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9" t="s">
        <v>80</v>
      </c>
      <c r="BK100" s="226">
        <f>ROUND(I100*H100,2)</f>
        <v>0</v>
      </c>
      <c r="BL100" s="19" t="s">
        <v>205</v>
      </c>
      <c r="BM100" s="225" t="s">
        <v>5122</v>
      </c>
    </row>
    <row r="101" s="2" customFormat="1">
      <c r="A101" s="40"/>
      <c r="B101" s="41"/>
      <c r="C101" s="42"/>
      <c r="D101" s="227" t="s">
        <v>207</v>
      </c>
      <c r="E101" s="42"/>
      <c r="F101" s="228" t="s">
        <v>273</v>
      </c>
      <c r="G101" s="42"/>
      <c r="H101" s="42"/>
      <c r="I101" s="229"/>
      <c r="J101" s="42"/>
      <c r="K101" s="42"/>
      <c r="L101" s="46"/>
      <c r="M101" s="230"/>
      <c r="N101" s="231"/>
      <c r="O101" s="86"/>
      <c r="P101" s="86"/>
      <c r="Q101" s="86"/>
      <c r="R101" s="86"/>
      <c r="S101" s="86"/>
      <c r="T101" s="87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T101" s="19" t="s">
        <v>207</v>
      </c>
      <c r="AU101" s="19" t="s">
        <v>82</v>
      </c>
    </row>
    <row r="102" s="13" customFormat="1">
      <c r="A102" s="13"/>
      <c r="B102" s="232"/>
      <c r="C102" s="233"/>
      <c r="D102" s="234" t="s">
        <v>218</v>
      </c>
      <c r="E102" s="235" t="s">
        <v>19</v>
      </c>
      <c r="F102" s="236" t="s">
        <v>5123</v>
      </c>
      <c r="G102" s="233"/>
      <c r="H102" s="237">
        <v>10.52</v>
      </c>
      <c r="I102" s="238"/>
      <c r="J102" s="233"/>
      <c r="K102" s="233"/>
      <c r="L102" s="239"/>
      <c r="M102" s="240"/>
      <c r="N102" s="241"/>
      <c r="O102" s="241"/>
      <c r="P102" s="241"/>
      <c r="Q102" s="241"/>
      <c r="R102" s="241"/>
      <c r="S102" s="241"/>
      <c r="T102" s="242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3" t="s">
        <v>218</v>
      </c>
      <c r="AU102" s="243" t="s">
        <v>82</v>
      </c>
      <c r="AV102" s="13" t="s">
        <v>82</v>
      </c>
      <c r="AW102" s="13" t="s">
        <v>35</v>
      </c>
      <c r="AX102" s="13" t="s">
        <v>73</v>
      </c>
      <c r="AY102" s="243" t="s">
        <v>198</v>
      </c>
    </row>
    <row r="103" s="13" customFormat="1">
      <c r="A103" s="13"/>
      <c r="B103" s="232"/>
      <c r="C103" s="233"/>
      <c r="D103" s="234" t="s">
        <v>218</v>
      </c>
      <c r="E103" s="235" t="s">
        <v>19</v>
      </c>
      <c r="F103" s="236" t="s">
        <v>5124</v>
      </c>
      <c r="G103" s="233"/>
      <c r="H103" s="237">
        <v>10.283</v>
      </c>
      <c r="I103" s="238"/>
      <c r="J103" s="233"/>
      <c r="K103" s="233"/>
      <c r="L103" s="239"/>
      <c r="M103" s="240"/>
      <c r="N103" s="241"/>
      <c r="O103" s="241"/>
      <c r="P103" s="241"/>
      <c r="Q103" s="241"/>
      <c r="R103" s="241"/>
      <c r="S103" s="241"/>
      <c r="T103" s="242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43" t="s">
        <v>218</v>
      </c>
      <c r="AU103" s="243" t="s">
        <v>82</v>
      </c>
      <c r="AV103" s="13" t="s">
        <v>82</v>
      </c>
      <c r="AW103" s="13" t="s">
        <v>35</v>
      </c>
      <c r="AX103" s="13" t="s">
        <v>73</v>
      </c>
      <c r="AY103" s="243" t="s">
        <v>198</v>
      </c>
    </row>
    <row r="104" s="14" customFormat="1">
      <c r="A104" s="14"/>
      <c r="B104" s="244"/>
      <c r="C104" s="245"/>
      <c r="D104" s="234" t="s">
        <v>218</v>
      </c>
      <c r="E104" s="246" t="s">
        <v>19</v>
      </c>
      <c r="F104" s="247" t="s">
        <v>233</v>
      </c>
      <c r="G104" s="245"/>
      <c r="H104" s="248">
        <v>20.802999999999997</v>
      </c>
      <c r="I104" s="249"/>
      <c r="J104" s="245"/>
      <c r="K104" s="245"/>
      <c r="L104" s="250"/>
      <c r="M104" s="251"/>
      <c r="N104" s="252"/>
      <c r="O104" s="252"/>
      <c r="P104" s="252"/>
      <c r="Q104" s="252"/>
      <c r="R104" s="252"/>
      <c r="S104" s="252"/>
      <c r="T104" s="253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54" t="s">
        <v>218</v>
      </c>
      <c r="AU104" s="254" t="s">
        <v>82</v>
      </c>
      <c r="AV104" s="14" t="s">
        <v>205</v>
      </c>
      <c r="AW104" s="14" t="s">
        <v>35</v>
      </c>
      <c r="AX104" s="14" t="s">
        <v>80</v>
      </c>
      <c r="AY104" s="254" t="s">
        <v>198</v>
      </c>
    </row>
    <row r="105" s="2" customFormat="1" ht="66.75" customHeight="1">
      <c r="A105" s="40"/>
      <c r="B105" s="41"/>
      <c r="C105" s="214" t="s">
        <v>234</v>
      </c>
      <c r="D105" s="214" t="s">
        <v>200</v>
      </c>
      <c r="E105" s="215" t="s">
        <v>280</v>
      </c>
      <c r="F105" s="216" t="s">
        <v>281</v>
      </c>
      <c r="G105" s="217" t="s">
        <v>227</v>
      </c>
      <c r="H105" s="218">
        <v>104.015</v>
      </c>
      <c r="I105" s="219"/>
      <c r="J105" s="220">
        <f>ROUND(I105*H105,2)</f>
        <v>0</v>
      </c>
      <c r="K105" s="216" t="s">
        <v>204</v>
      </c>
      <c r="L105" s="46"/>
      <c r="M105" s="221" t="s">
        <v>19</v>
      </c>
      <c r="N105" s="222" t="s">
        <v>44</v>
      </c>
      <c r="O105" s="86"/>
      <c r="P105" s="223">
        <f>O105*H105</f>
        <v>0</v>
      </c>
      <c r="Q105" s="223">
        <v>0</v>
      </c>
      <c r="R105" s="223">
        <f>Q105*H105</f>
        <v>0</v>
      </c>
      <c r="S105" s="223">
        <v>0</v>
      </c>
      <c r="T105" s="224">
        <f>S105*H105</f>
        <v>0</v>
      </c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R105" s="225" t="s">
        <v>205</v>
      </c>
      <c r="AT105" s="225" t="s">
        <v>200</v>
      </c>
      <c r="AU105" s="225" t="s">
        <v>82</v>
      </c>
      <c r="AY105" s="19" t="s">
        <v>198</v>
      </c>
      <c r="BE105" s="226">
        <f>IF(N105="základní",J105,0)</f>
        <v>0</v>
      </c>
      <c r="BF105" s="226">
        <f>IF(N105="snížená",J105,0)</f>
        <v>0</v>
      </c>
      <c r="BG105" s="226">
        <f>IF(N105="zákl. přenesená",J105,0)</f>
        <v>0</v>
      </c>
      <c r="BH105" s="226">
        <f>IF(N105="sníž. přenesená",J105,0)</f>
        <v>0</v>
      </c>
      <c r="BI105" s="226">
        <f>IF(N105="nulová",J105,0)</f>
        <v>0</v>
      </c>
      <c r="BJ105" s="19" t="s">
        <v>80</v>
      </c>
      <c r="BK105" s="226">
        <f>ROUND(I105*H105,2)</f>
        <v>0</v>
      </c>
      <c r="BL105" s="19" t="s">
        <v>205</v>
      </c>
      <c r="BM105" s="225" t="s">
        <v>5125</v>
      </c>
    </row>
    <row r="106" s="2" customFormat="1">
      <c r="A106" s="40"/>
      <c r="B106" s="41"/>
      <c r="C106" s="42"/>
      <c r="D106" s="227" t="s">
        <v>207</v>
      </c>
      <c r="E106" s="42"/>
      <c r="F106" s="228" t="s">
        <v>283</v>
      </c>
      <c r="G106" s="42"/>
      <c r="H106" s="42"/>
      <c r="I106" s="229"/>
      <c r="J106" s="42"/>
      <c r="K106" s="42"/>
      <c r="L106" s="46"/>
      <c r="M106" s="230"/>
      <c r="N106" s="231"/>
      <c r="O106" s="86"/>
      <c r="P106" s="86"/>
      <c r="Q106" s="86"/>
      <c r="R106" s="86"/>
      <c r="S106" s="86"/>
      <c r="T106" s="87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T106" s="19" t="s">
        <v>207</v>
      </c>
      <c r="AU106" s="19" t="s">
        <v>82</v>
      </c>
    </row>
    <row r="107" s="13" customFormat="1">
      <c r="A107" s="13"/>
      <c r="B107" s="232"/>
      <c r="C107" s="233"/>
      <c r="D107" s="234" t="s">
        <v>218</v>
      </c>
      <c r="E107" s="235" t="s">
        <v>19</v>
      </c>
      <c r="F107" s="236" t="s">
        <v>5126</v>
      </c>
      <c r="G107" s="233"/>
      <c r="H107" s="237">
        <v>104.015</v>
      </c>
      <c r="I107" s="238"/>
      <c r="J107" s="233"/>
      <c r="K107" s="233"/>
      <c r="L107" s="239"/>
      <c r="M107" s="240"/>
      <c r="N107" s="241"/>
      <c r="O107" s="241"/>
      <c r="P107" s="241"/>
      <c r="Q107" s="241"/>
      <c r="R107" s="241"/>
      <c r="S107" s="241"/>
      <c r="T107" s="242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3" t="s">
        <v>218</v>
      </c>
      <c r="AU107" s="243" t="s">
        <v>82</v>
      </c>
      <c r="AV107" s="13" t="s">
        <v>82</v>
      </c>
      <c r="AW107" s="13" t="s">
        <v>35</v>
      </c>
      <c r="AX107" s="13" t="s">
        <v>80</v>
      </c>
      <c r="AY107" s="243" t="s">
        <v>198</v>
      </c>
    </row>
    <row r="108" s="2" customFormat="1" ht="44.25" customHeight="1">
      <c r="A108" s="40"/>
      <c r="B108" s="41"/>
      <c r="C108" s="214" t="s">
        <v>242</v>
      </c>
      <c r="D108" s="214" t="s">
        <v>200</v>
      </c>
      <c r="E108" s="215" t="s">
        <v>294</v>
      </c>
      <c r="F108" s="216" t="s">
        <v>295</v>
      </c>
      <c r="G108" s="217" t="s">
        <v>227</v>
      </c>
      <c r="H108" s="218">
        <v>20.803000000000001</v>
      </c>
      <c r="I108" s="219"/>
      <c r="J108" s="220">
        <f>ROUND(I108*H108,2)</f>
        <v>0</v>
      </c>
      <c r="K108" s="216" t="s">
        <v>204</v>
      </c>
      <c r="L108" s="46"/>
      <c r="M108" s="221" t="s">
        <v>19</v>
      </c>
      <c r="N108" s="222" t="s">
        <v>44</v>
      </c>
      <c r="O108" s="86"/>
      <c r="P108" s="223">
        <f>O108*H108</f>
        <v>0</v>
      </c>
      <c r="Q108" s="223">
        <v>0</v>
      </c>
      <c r="R108" s="223">
        <f>Q108*H108</f>
        <v>0</v>
      </c>
      <c r="S108" s="223">
        <v>0</v>
      </c>
      <c r="T108" s="224">
        <f>S108*H108</f>
        <v>0</v>
      </c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R108" s="225" t="s">
        <v>205</v>
      </c>
      <c r="AT108" s="225" t="s">
        <v>200</v>
      </c>
      <c r="AU108" s="225" t="s">
        <v>82</v>
      </c>
      <c r="AY108" s="19" t="s">
        <v>198</v>
      </c>
      <c r="BE108" s="226">
        <f>IF(N108="základní",J108,0)</f>
        <v>0</v>
      </c>
      <c r="BF108" s="226">
        <f>IF(N108="snížená",J108,0)</f>
        <v>0</v>
      </c>
      <c r="BG108" s="226">
        <f>IF(N108="zákl. přenesená",J108,0)</f>
        <v>0</v>
      </c>
      <c r="BH108" s="226">
        <f>IF(N108="sníž. přenesená",J108,0)</f>
        <v>0</v>
      </c>
      <c r="BI108" s="226">
        <f>IF(N108="nulová",J108,0)</f>
        <v>0</v>
      </c>
      <c r="BJ108" s="19" t="s">
        <v>80</v>
      </c>
      <c r="BK108" s="226">
        <f>ROUND(I108*H108,2)</f>
        <v>0</v>
      </c>
      <c r="BL108" s="19" t="s">
        <v>205</v>
      </c>
      <c r="BM108" s="225" t="s">
        <v>5127</v>
      </c>
    </row>
    <row r="109" s="2" customFormat="1">
      <c r="A109" s="40"/>
      <c r="B109" s="41"/>
      <c r="C109" s="42"/>
      <c r="D109" s="227" t="s">
        <v>207</v>
      </c>
      <c r="E109" s="42"/>
      <c r="F109" s="228" t="s">
        <v>297</v>
      </c>
      <c r="G109" s="42"/>
      <c r="H109" s="42"/>
      <c r="I109" s="229"/>
      <c r="J109" s="42"/>
      <c r="K109" s="42"/>
      <c r="L109" s="46"/>
      <c r="M109" s="230"/>
      <c r="N109" s="231"/>
      <c r="O109" s="86"/>
      <c r="P109" s="86"/>
      <c r="Q109" s="86"/>
      <c r="R109" s="86"/>
      <c r="S109" s="86"/>
      <c r="T109" s="87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T109" s="19" t="s">
        <v>207</v>
      </c>
      <c r="AU109" s="19" t="s">
        <v>82</v>
      </c>
    </row>
    <row r="110" s="2" customFormat="1" ht="37.8" customHeight="1">
      <c r="A110" s="40"/>
      <c r="B110" s="41"/>
      <c r="C110" s="214" t="s">
        <v>247</v>
      </c>
      <c r="D110" s="214" t="s">
        <v>200</v>
      </c>
      <c r="E110" s="215" t="s">
        <v>298</v>
      </c>
      <c r="F110" s="216" t="s">
        <v>299</v>
      </c>
      <c r="G110" s="217" t="s">
        <v>203</v>
      </c>
      <c r="H110" s="218">
        <v>52.600000000000001</v>
      </c>
      <c r="I110" s="219"/>
      <c r="J110" s="220">
        <f>ROUND(I110*H110,2)</f>
        <v>0</v>
      </c>
      <c r="K110" s="216" t="s">
        <v>204</v>
      </c>
      <c r="L110" s="46"/>
      <c r="M110" s="221" t="s">
        <v>19</v>
      </c>
      <c r="N110" s="222" t="s">
        <v>44</v>
      </c>
      <c r="O110" s="86"/>
      <c r="P110" s="223">
        <f>O110*H110</f>
        <v>0</v>
      </c>
      <c r="Q110" s="223">
        <v>0</v>
      </c>
      <c r="R110" s="223">
        <f>Q110*H110</f>
        <v>0</v>
      </c>
      <c r="S110" s="223">
        <v>0</v>
      </c>
      <c r="T110" s="224">
        <f>S110*H110</f>
        <v>0</v>
      </c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R110" s="225" t="s">
        <v>205</v>
      </c>
      <c r="AT110" s="225" t="s">
        <v>200</v>
      </c>
      <c r="AU110" s="225" t="s">
        <v>82</v>
      </c>
      <c r="AY110" s="19" t="s">
        <v>198</v>
      </c>
      <c r="BE110" s="226">
        <f>IF(N110="základní",J110,0)</f>
        <v>0</v>
      </c>
      <c r="BF110" s="226">
        <f>IF(N110="snížená",J110,0)</f>
        <v>0</v>
      </c>
      <c r="BG110" s="226">
        <f>IF(N110="zákl. přenesená",J110,0)</f>
        <v>0</v>
      </c>
      <c r="BH110" s="226">
        <f>IF(N110="sníž. přenesená",J110,0)</f>
        <v>0</v>
      </c>
      <c r="BI110" s="226">
        <f>IF(N110="nulová",J110,0)</f>
        <v>0</v>
      </c>
      <c r="BJ110" s="19" t="s">
        <v>80</v>
      </c>
      <c r="BK110" s="226">
        <f>ROUND(I110*H110,2)</f>
        <v>0</v>
      </c>
      <c r="BL110" s="19" t="s">
        <v>205</v>
      </c>
      <c r="BM110" s="225" t="s">
        <v>5128</v>
      </c>
    </row>
    <row r="111" s="2" customFormat="1">
      <c r="A111" s="40"/>
      <c r="B111" s="41"/>
      <c r="C111" s="42"/>
      <c r="D111" s="227" t="s">
        <v>207</v>
      </c>
      <c r="E111" s="42"/>
      <c r="F111" s="228" t="s">
        <v>301</v>
      </c>
      <c r="G111" s="42"/>
      <c r="H111" s="42"/>
      <c r="I111" s="229"/>
      <c r="J111" s="42"/>
      <c r="K111" s="42"/>
      <c r="L111" s="46"/>
      <c r="M111" s="230"/>
      <c r="N111" s="231"/>
      <c r="O111" s="86"/>
      <c r="P111" s="86"/>
      <c r="Q111" s="86"/>
      <c r="R111" s="86"/>
      <c r="S111" s="86"/>
      <c r="T111" s="87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T111" s="19" t="s">
        <v>207</v>
      </c>
      <c r="AU111" s="19" t="s">
        <v>82</v>
      </c>
    </row>
    <row r="112" s="13" customFormat="1">
      <c r="A112" s="13"/>
      <c r="B112" s="232"/>
      <c r="C112" s="233"/>
      <c r="D112" s="234" t="s">
        <v>218</v>
      </c>
      <c r="E112" s="235" t="s">
        <v>19</v>
      </c>
      <c r="F112" s="236" t="s">
        <v>888</v>
      </c>
      <c r="G112" s="233"/>
      <c r="H112" s="237">
        <v>52.600000000000001</v>
      </c>
      <c r="I112" s="238"/>
      <c r="J112" s="233"/>
      <c r="K112" s="233"/>
      <c r="L112" s="239"/>
      <c r="M112" s="240"/>
      <c r="N112" s="241"/>
      <c r="O112" s="241"/>
      <c r="P112" s="241"/>
      <c r="Q112" s="241"/>
      <c r="R112" s="241"/>
      <c r="S112" s="241"/>
      <c r="T112" s="242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3" t="s">
        <v>218</v>
      </c>
      <c r="AU112" s="243" t="s">
        <v>82</v>
      </c>
      <c r="AV112" s="13" t="s">
        <v>82</v>
      </c>
      <c r="AW112" s="13" t="s">
        <v>35</v>
      </c>
      <c r="AX112" s="13" t="s">
        <v>80</v>
      </c>
      <c r="AY112" s="243" t="s">
        <v>198</v>
      </c>
    </row>
    <row r="113" s="2" customFormat="1" ht="44.25" customHeight="1">
      <c r="A113" s="40"/>
      <c r="B113" s="41"/>
      <c r="C113" s="214" t="s">
        <v>254</v>
      </c>
      <c r="D113" s="214" t="s">
        <v>200</v>
      </c>
      <c r="E113" s="215" t="s">
        <v>303</v>
      </c>
      <c r="F113" s="216" t="s">
        <v>304</v>
      </c>
      <c r="G113" s="217" t="s">
        <v>246</v>
      </c>
      <c r="H113" s="218">
        <v>18.509</v>
      </c>
      <c r="I113" s="219"/>
      <c r="J113" s="220">
        <f>ROUND(I113*H113,2)</f>
        <v>0</v>
      </c>
      <c r="K113" s="216" t="s">
        <v>204</v>
      </c>
      <c r="L113" s="46"/>
      <c r="M113" s="221" t="s">
        <v>19</v>
      </c>
      <c r="N113" s="222" t="s">
        <v>44</v>
      </c>
      <c r="O113" s="86"/>
      <c r="P113" s="223">
        <f>O113*H113</f>
        <v>0</v>
      </c>
      <c r="Q113" s="223">
        <v>0</v>
      </c>
      <c r="R113" s="223">
        <f>Q113*H113</f>
        <v>0</v>
      </c>
      <c r="S113" s="223">
        <v>0</v>
      </c>
      <c r="T113" s="224">
        <f>S113*H113</f>
        <v>0</v>
      </c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R113" s="225" t="s">
        <v>205</v>
      </c>
      <c r="AT113" s="225" t="s">
        <v>200</v>
      </c>
      <c r="AU113" s="225" t="s">
        <v>82</v>
      </c>
      <c r="AY113" s="19" t="s">
        <v>198</v>
      </c>
      <c r="BE113" s="226">
        <f>IF(N113="základní",J113,0)</f>
        <v>0</v>
      </c>
      <c r="BF113" s="226">
        <f>IF(N113="snížená",J113,0)</f>
        <v>0</v>
      </c>
      <c r="BG113" s="226">
        <f>IF(N113="zákl. přenesená",J113,0)</f>
        <v>0</v>
      </c>
      <c r="BH113" s="226">
        <f>IF(N113="sníž. přenesená",J113,0)</f>
        <v>0</v>
      </c>
      <c r="BI113" s="226">
        <f>IF(N113="nulová",J113,0)</f>
        <v>0</v>
      </c>
      <c r="BJ113" s="19" t="s">
        <v>80</v>
      </c>
      <c r="BK113" s="226">
        <f>ROUND(I113*H113,2)</f>
        <v>0</v>
      </c>
      <c r="BL113" s="19" t="s">
        <v>205</v>
      </c>
      <c r="BM113" s="225" t="s">
        <v>5129</v>
      </c>
    </row>
    <row r="114" s="2" customFormat="1">
      <c r="A114" s="40"/>
      <c r="B114" s="41"/>
      <c r="C114" s="42"/>
      <c r="D114" s="227" t="s">
        <v>207</v>
      </c>
      <c r="E114" s="42"/>
      <c r="F114" s="228" t="s">
        <v>306</v>
      </c>
      <c r="G114" s="42"/>
      <c r="H114" s="42"/>
      <c r="I114" s="229"/>
      <c r="J114" s="42"/>
      <c r="K114" s="42"/>
      <c r="L114" s="46"/>
      <c r="M114" s="230"/>
      <c r="N114" s="231"/>
      <c r="O114" s="86"/>
      <c r="P114" s="86"/>
      <c r="Q114" s="86"/>
      <c r="R114" s="86"/>
      <c r="S114" s="86"/>
      <c r="T114" s="87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T114" s="19" t="s">
        <v>207</v>
      </c>
      <c r="AU114" s="19" t="s">
        <v>82</v>
      </c>
    </row>
    <row r="115" s="13" customFormat="1">
      <c r="A115" s="13"/>
      <c r="B115" s="232"/>
      <c r="C115" s="233"/>
      <c r="D115" s="234" t="s">
        <v>218</v>
      </c>
      <c r="E115" s="235" t="s">
        <v>19</v>
      </c>
      <c r="F115" s="236" t="s">
        <v>5130</v>
      </c>
      <c r="G115" s="233"/>
      <c r="H115" s="237">
        <v>0</v>
      </c>
      <c r="I115" s="238"/>
      <c r="J115" s="233"/>
      <c r="K115" s="233"/>
      <c r="L115" s="239"/>
      <c r="M115" s="240"/>
      <c r="N115" s="241"/>
      <c r="O115" s="241"/>
      <c r="P115" s="241"/>
      <c r="Q115" s="241"/>
      <c r="R115" s="241"/>
      <c r="S115" s="241"/>
      <c r="T115" s="242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3" t="s">
        <v>218</v>
      </c>
      <c r="AU115" s="243" t="s">
        <v>82</v>
      </c>
      <c r="AV115" s="13" t="s">
        <v>82</v>
      </c>
      <c r="AW115" s="13" t="s">
        <v>35</v>
      </c>
      <c r="AX115" s="13" t="s">
        <v>73</v>
      </c>
      <c r="AY115" s="243" t="s">
        <v>198</v>
      </c>
    </row>
    <row r="116" s="13" customFormat="1">
      <c r="A116" s="13"/>
      <c r="B116" s="232"/>
      <c r="C116" s="233"/>
      <c r="D116" s="234" t="s">
        <v>218</v>
      </c>
      <c r="E116" s="235" t="s">
        <v>19</v>
      </c>
      <c r="F116" s="236" t="s">
        <v>5131</v>
      </c>
      <c r="G116" s="233"/>
      <c r="H116" s="237">
        <v>18.509</v>
      </c>
      <c r="I116" s="238"/>
      <c r="J116" s="233"/>
      <c r="K116" s="233"/>
      <c r="L116" s="239"/>
      <c r="M116" s="240"/>
      <c r="N116" s="241"/>
      <c r="O116" s="241"/>
      <c r="P116" s="241"/>
      <c r="Q116" s="241"/>
      <c r="R116" s="241"/>
      <c r="S116" s="241"/>
      <c r="T116" s="242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3" t="s">
        <v>218</v>
      </c>
      <c r="AU116" s="243" t="s">
        <v>82</v>
      </c>
      <c r="AV116" s="13" t="s">
        <v>82</v>
      </c>
      <c r="AW116" s="13" t="s">
        <v>35</v>
      </c>
      <c r="AX116" s="13" t="s">
        <v>73</v>
      </c>
      <c r="AY116" s="243" t="s">
        <v>198</v>
      </c>
    </row>
    <row r="117" s="14" customFormat="1">
      <c r="A117" s="14"/>
      <c r="B117" s="244"/>
      <c r="C117" s="245"/>
      <c r="D117" s="234" t="s">
        <v>218</v>
      </c>
      <c r="E117" s="246" t="s">
        <v>19</v>
      </c>
      <c r="F117" s="247" t="s">
        <v>233</v>
      </c>
      <c r="G117" s="245"/>
      <c r="H117" s="248">
        <v>18.509</v>
      </c>
      <c r="I117" s="249"/>
      <c r="J117" s="245"/>
      <c r="K117" s="245"/>
      <c r="L117" s="250"/>
      <c r="M117" s="251"/>
      <c r="N117" s="252"/>
      <c r="O117" s="252"/>
      <c r="P117" s="252"/>
      <c r="Q117" s="252"/>
      <c r="R117" s="252"/>
      <c r="S117" s="252"/>
      <c r="T117" s="253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4" t="s">
        <v>218</v>
      </c>
      <c r="AU117" s="254" t="s">
        <v>82</v>
      </c>
      <c r="AV117" s="14" t="s">
        <v>205</v>
      </c>
      <c r="AW117" s="14" t="s">
        <v>35</v>
      </c>
      <c r="AX117" s="14" t="s">
        <v>80</v>
      </c>
      <c r="AY117" s="254" t="s">
        <v>198</v>
      </c>
    </row>
    <row r="118" s="2" customFormat="1" ht="44.25" customHeight="1">
      <c r="A118" s="40"/>
      <c r="B118" s="41"/>
      <c r="C118" s="214" t="s">
        <v>261</v>
      </c>
      <c r="D118" s="214" t="s">
        <v>200</v>
      </c>
      <c r="E118" s="215" t="s">
        <v>5132</v>
      </c>
      <c r="F118" s="216" t="s">
        <v>5133</v>
      </c>
      <c r="G118" s="217" t="s">
        <v>227</v>
      </c>
      <c r="H118" s="218">
        <v>1.815</v>
      </c>
      <c r="I118" s="219"/>
      <c r="J118" s="220">
        <f>ROUND(I118*H118,2)</f>
        <v>0</v>
      </c>
      <c r="K118" s="216" t="s">
        <v>204</v>
      </c>
      <c r="L118" s="46"/>
      <c r="M118" s="221" t="s">
        <v>19</v>
      </c>
      <c r="N118" s="222" t="s">
        <v>44</v>
      </c>
      <c r="O118" s="86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4">
        <f>S118*H118</f>
        <v>0</v>
      </c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R118" s="225" t="s">
        <v>205</v>
      </c>
      <c r="AT118" s="225" t="s">
        <v>200</v>
      </c>
      <c r="AU118" s="225" t="s">
        <v>82</v>
      </c>
      <c r="AY118" s="19" t="s">
        <v>198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9" t="s">
        <v>80</v>
      </c>
      <c r="BK118" s="226">
        <f>ROUND(I118*H118,2)</f>
        <v>0</v>
      </c>
      <c r="BL118" s="19" t="s">
        <v>205</v>
      </c>
      <c r="BM118" s="225" t="s">
        <v>5134</v>
      </c>
    </row>
    <row r="119" s="2" customFormat="1">
      <c r="A119" s="40"/>
      <c r="B119" s="41"/>
      <c r="C119" s="42"/>
      <c r="D119" s="227" t="s">
        <v>207</v>
      </c>
      <c r="E119" s="42"/>
      <c r="F119" s="228" t="s">
        <v>5135</v>
      </c>
      <c r="G119" s="42"/>
      <c r="H119" s="42"/>
      <c r="I119" s="229"/>
      <c r="J119" s="42"/>
      <c r="K119" s="42"/>
      <c r="L119" s="46"/>
      <c r="M119" s="230"/>
      <c r="N119" s="231"/>
      <c r="O119" s="86"/>
      <c r="P119" s="86"/>
      <c r="Q119" s="86"/>
      <c r="R119" s="86"/>
      <c r="S119" s="86"/>
      <c r="T119" s="87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T119" s="19" t="s">
        <v>207</v>
      </c>
      <c r="AU119" s="19" t="s">
        <v>82</v>
      </c>
    </row>
    <row r="120" s="13" customFormat="1">
      <c r="A120" s="13"/>
      <c r="B120" s="232"/>
      <c r="C120" s="233"/>
      <c r="D120" s="234" t="s">
        <v>218</v>
      </c>
      <c r="E120" s="235" t="s">
        <v>19</v>
      </c>
      <c r="F120" s="236" t="s">
        <v>5136</v>
      </c>
      <c r="G120" s="233"/>
      <c r="H120" s="237">
        <v>1.815</v>
      </c>
      <c r="I120" s="238"/>
      <c r="J120" s="233"/>
      <c r="K120" s="233"/>
      <c r="L120" s="239"/>
      <c r="M120" s="240"/>
      <c r="N120" s="241"/>
      <c r="O120" s="241"/>
      <c r="P120" s="241"/>
      <c r="Q120" s="241"/>
      <c r="R120" s="241"/>
      <c r="S120" s="241"/>
      <c r="T120" s="242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3" t="s">
        <v>218</v>
      </c>
      <c r="AU120" s="243" t="s">
        <v>82</v>
      </c>
      <c r="AV120" s="13" t="s">
        <v>82</v>
      </c>
      <c r="AW120" s="13" t="s">
        <v>35</v>
      </c>
      <c r="AX120" s="13" t="s">
        <v>80</v>
      </c>
      <c r="AY120" s="243" t="s">
        <v>198</v>
      </c>
    </row>
    <row r="121" s="2" customFormat="1" ht="37.8" customHeight="1">
      <c r="A121" s="40"/>
      <c r="B121" s="41"/>
      <c r="C121" s="214" t="s">
        <v>269</v>
      </c>
      <c r="D121" s="214" t="s">
        <v>200</v>
      </c>
      <c r="E121" s="215" t="s">
        <v>316</v>
      </c>
      <c r="F121" s="216" t="s">
        <v>317</v>
      </c>
      <c r="G121" s="217" t="s">
        <v>203</v>
      </c>
      <c r="H121" s="218">
        <v>26.300000000000001</v>
      </c>
      <c r="I121" s="219"/>
      <c r="J121" s="220">
        <f>ROUND(I121*H121,2)</f>
        <v>0</v>
      </c>
      <c r="K121" s="216" t="s">
        <v>204</v>
      </c>
      <c r="L121" s="46"/>
      <c r="M121" s="221" t="s">
        <v>19</v>
      </c>
      <c r="N121" s="222" t="s">
        <v>44</v>
      </c>
      <c r="O121" s="86"/>
      <c r="P121" s="223">
        <f>O121*H121</f>
        <v>0</v>
      </c>
      <c r="Q121" s="223">
        <v>0</v>
      </c>
      <c r="R121" s="223">
        <f>Q121*H121</f>
        <v>0</v>
      </c>
      <c r="S121" s="223">
        <v>0</v>
      </c>
      <c r="T121" s="224">
        <f>S121*H121</f>
        <v>0</v>
      </c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R121" s="225" t="s">
        <v>205</v>
      </c>
      <c r="AT121" s="225" t="s">
        <v>200</v>
      </c>
      <c r="AU121" s="225" t="s">
        <v>82</v>
      </c>
      <c r="AY121" s="19" t="s">
        <v>198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9" t="s">
        <v>80</v>
      </c>
      <c r="BK121" s="226">
        <f>ROUND(I121*H121,2)</f>
        <v>0</v>
      </c>
      <c r="BL121" s="19" t="s">
        <v>205</v>
      </c>
      <c r="BM121" s="225" t="s">
        <v>5137</v>
      </c>
    </row>
    <row r="122" s="2" customFormat="1">
      <c r="A122" s="40"/>
      <c r="B122" s="41"/>
      <c r="C122" s="42"/>
      <c r="D122" s="227" t="s">
        <v>207</v>
      </c>
      <c r="E122" s="42"/>
      <c r="F122" s="228" t="s">
        <v>319</v>
      </c>
      <c r="G122" s="42"/>
      <c r="H122" s="42"/>
      <c r="I122" s="229"/>
      <c r="J122" s="42"/>
      <c r="K122" s="42"/>
      <c r="L122" s="46"/>
      <c r="M122" s="230"/>
      <c r="N122" s="231"/>
      <c r="O122" s="86"/>
      <c r="P122" s="86"/>
      <c r="Q122" s="86"/>
      <c r="R122" s="86"/>
      <c r="S122" s="86"/>
      <c r="T122" s="87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T122" s="19" t="s">
        <v>207</v>
      </c>
      <c r="AU122" s="19" t="s">
        <v>82</v>
      </c>
    </row>
    <row r="123" s="13" customFormat="1">
      <c r="A123" s="13"/>
      <c r="B123" s="232"/>
      <c r="C123" s="233"/>
      <c r="D123" s="234" t="s">
        <v>218</v>
      </c>
      <c r="E123" s="235" t="s">
        <v>19</v>
      </c>
      <c r="F123" s="236" t="s">
        <v>5138</v>
      </c>
      <c r="G123" s="233"/>
      <c r="H123" s="237">
        <v>26.300000000000001</v>
      </c>
      <c r="I123" s="238"/>
      <c r="J123" s="233"/>
      <c r="K123" s="233"/>
      <c r="L123" s="239"/>
      <c r="M123" s="240"/>
      <c r="N123" s="241"/>
      <c r="O123" s="241"/>
      <c r="P123" s="241"/>
      <c r="Q123" s="241"/>
      <c r="R123" s="241"/>
      <c r="S123" s="241"/>
      <c r="T123" s="242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3" t="s">
        <v>218</v>
      </c>
      <c r="AU123" s="243" t="s">
        <v>82</v>
      </c>
      <c r="AV123" s="13" t="s">
        <v>82</v>
      </c>
      <c r="AW123" s="13" t="s">
        <v>35</v>
      </c>
      <c r="AX123" s="13" t="s">
        <v>80</v>
      </c>
      <c r="AY123" s="243" t="s">
        <v>198</v>
      </c>
    </row>
    <row r="124" s="12" customFormat="1" ht="22.8" customHeight="1">
      <c r="A124" s="12"/>
      <c r="B124" s="198"/>
      <c r="C124" s="199"/>
      <c r="D124" s="200" t="s">
        <v>72</v>
      </c>
      <c r="E124" s="212" t="s">
        <v>224</v>
      </c>
      <c r="F124" s="212" t="s">
        <v>861</v>
      </c>
      <c r="G124" s="199"/>
      <c r="H124" s="199"/>
      <c r="I124" s="202"/>
      <c r="J124" s="213">
        <f>BK124</f>
        <v>0</v>
      </c>
      <c r="K124" s="199"/>
      <c r="L124" s="204"/>
      <c r="M124" s="205"/>
      <c r="N124" s="206"/>
      <c r="O124" s="206"/>
      <c r="P124" s="207">
        <f>SUM(P125:P147)</f>
        <v>0</v>
      </c>
      <c r="Q124" s="206"/>
      <c r="R124" s="207">
        <f>SUM(R125:R147)</f>
        <v>106.98792109999999</v>
      </c>
      <c r="S124" s="206"/>
      <c r="T124" s="208">
        <f>SUM(T125:T147)</f>
        <v>0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209" t="s">
        <v>80</v>
      </c>
      <c r="AT124" s="210" t="s">
        <v>72</v>
      </c>
      <c r="AU124" s="210" t="s">
        <v>80</v>
      </c>
      <c r="AY124" s="209" t="s">
        <v>198</v>
      </c>
      <c r="BK124" s="211">
        <f>SUM(BK125:BK147)</f>
        <v>0</v>
      </c>
    </row>
    <row r="125" s="2" customFormat="1" ht="62.7" customHeight="1">
      <c r="A125" s="40"/>
      <c r="B125" s="41"/>
      <c r="C125" s="214" t="s">
        <v>279</v>
      </c>
      <c r="D125" s="214" t="s">
        <v>200</v>
      </c>
      <c r="E125" s="215" t="s">
        <v>5139</v>
      </c>
      <c r="F125" s="216" t="s">
        <v>5140</v>
      </c>
      <c r="G125" s="217" t="s">
        <v>203</v>
      </c>
      <c r="H125" s="218">
        <v>148.755</v>
      </c>
      <c r="I125" s="219"/>
      <c r="J125" s="220">
        <f>ROUND(I125*H125,2)</f>
        <v>0</v>
      </c>
      <c r="K125" s="216" t="s">
        <v>204</v>
      </c>
      <c r="L125" s="46"/>
      <c r="M125" s="221" t="s">
        <v>19</v>
      </c>
      <c r="N125" s="222" t="s">
        <v>44</v>
      </c>
      <c r="O125" s="86"/>
      <c r="P125" s="223">
        <f>O125*H125</f>
        <v>0</v>
      </c>
      <c r="Q125" s="223">
        <v>0</v>
      </c>
      <c r="R125" s="223">
        <f>Q125*H125</f>
        <v>0</v>
      </c>
      <c r="S125" s="223">
        <v>0</v>
      </c>
      <c r="T125" s="224">
        <f>S125*H125</f>
        <v>0</v>
      </c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R125" s="225" t="s">
        <v>205</v>
      </c>
      <c r="AT125" s="225" t="s">
        <v>200</v>
      </c>
      <c r="AU125" s="225" t="s">
        <v>82</v>
      </c>
      <c r="AY125" s="19" t="s">
        <v>198</v>
      </c>
      <c r="BE125" s="226">
        <f>IF(N125="základní",J125,0)</f>
        <v>0</v>
      </c>
      <c r="BF125" s="226">
        <f>IF(N125="snížená",J125,0)</f>
        <v>0</v>
      </c>
      <c r="BG125" s="226">
        <f>IF(N125="zákl. přenesená",J125,0)</f>
        <v>0</v>
      </c>
      <c r="BH125" s="226">
        <f>IF(N125="sníž. přenesená",J125,0)</f>
        <v>0</v>
      </c>
      <c r="BI125" s="226">
        <f>IF(N125="nulová",J125,0)</f>
        <v>0</v>
      </c>
      <c r="BJ125" s="19" t="s">
        <v>80</v>
      </c>
      <c r="BK125" s="226">
        <f>ROUND(I125*H125,2)</f>
        <v>0</v>
      </c>
      <c r="BL125" s="19" t="s">
        <v>205</v>
      </c>
      <c r="BM125" s="225" t="s">
        <v>5141</v>
      </c>
    </row>
    <row r="126" s="2" customFormat="1">
      <c r="A126" s="40"/>
      <c r="B126" s="41"/>
      <c r="C126" s="42"/>
      <c r="D126" s="227" t="s">
        <v>207</v>
      </c>
      <c r="E126" s="42"/>
      <c r="F126" s="228" t="s">
        <v>5142</v>
      </c>
      <c r="G126" s="42"/>
      <c r="H126" s="42"/>
      <c r="I126" s="229"/>
      <c r="J126" s="42"/>
      <c r="K126" s="42"/>
      <c r="L126" s="46"/>
      <c r="M126" s="230"/>
      <c r="N126" s="231"/>
      <c r="O126" s="86"/>
      <c r="P126" s="86"/>
      <c r="Q126" s="86"/>
      <c r="R126" s="86"/>
      <c r="S126" s="86"/>
      <c r="T126" s="87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T126" s="19" t="s">
        <v>207</v>
      </c>
      <c r="AU126" s="19" t="s">
        <v>82</v>
      </c>
    </row>
    <row r="127" s="13" customFormat="1">
      <c r="A127" s="13"/>
      <c r="B127" s="232"/>
      <c r="C127" s="233"/>
      <c r="D127" s="234" t="s">
        <v>218</v>
      </c>
      <c r="E127" s="235" t="s">
        <v>19</v>
      </c>
      <c r="F127" s="236" t="s">
        <v>888</v>
      </c>
      <c r="G127" s="233"/>
      <c r="H127" s="237">
        <v>52.600000000000001</v>
      </c>
      <c r="I127" s="238"/>
      <c r="J127" s="233"/>
      <c r="K127" s="233"/>
      <c r="L127" s="239"/>
      <c r="M127" s="240"/>
      <c r="N127" s="241"/>
      <c r="O127" s="241"/>
      <c r="P127" s="241"/>
      <c r="Q127" s="241"/>
      <c r="R127" s="241"/>
      <c r="S127" s="241"/>
      <c r="T127" s="24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3" t="s">
        <v>218</v>
      </c>
      <c r="AU127" s="243" t="s">
        <v>82</v>
      </c>
      <c r="AV127" s="13" t="s">
        <v>82</v>
      </c>
      <c r="AW127" s="13" t="s">
        <v>35</v>
      </c>
      <c r="AX127" s="13" t="s">
        <v>73</v>
      </c>
      <c r="AY127" s="243" t="s">
        <v>198</v>
      </c>
    </row>
    <row r="128" s="13" customFormat="1">
      <c r="A128" s="13"/>
      <c r="B128" s="232"/>
      <c r="C128" s="233"/>
      <c r="D128" s="234" t="s">
        <v>218</v>
      </c>
      <c r="E128" s="235" t="s">
        <v>19</v>
      </c>
      <c r="F128" s="236" t="s">
        <v>889</v>
      </c>
      <c r="G128" s="233"/>
      <c r="H128" s="237">
        <v>50.728000000000002</v>
      </c>
      <c r="I128" s="238"/>
      <c r="J128" s="233"/>
      <c r="K128" s="233"/>
      <c r="L128" s="239"/>
      <c r="M128" s="240"/>
      <c r="N128" s="241"/>
      <c r="O128" s="241"/>
      <c r="P128" s="241"/>
      <c r="Q128" s="241"/>
      <c r="R128" s="241"/>
      <c r="S128" s="241"/>
      <c r="T128" s="242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3" t="s">
        <v>218</v>
      </c>
      <c r="AU128" s="243" t="s">
        <v>82</v>
      </c>
      <c r="AV128" s="13" t="s">
        <v>82</v>
      </c>
      <c r="AW128" s="13" t="s">
        <v>35</v>
      </c>
      <c r="AX128" s="13" t="s">
        <v>73</v>
      </c>
      <c r="AY128" s="243" t="s">
        <v>198</v>
      </c>
    </row>
    <row r="129" s="13" customFormat="1">
      <c r="A129" s="13"/>
      <c r="B129" s="232"/>
      <c r="C129" s="233"/>
      <c r="D129" s="234" t="s">
        <v>218</v>
      </c>
      <c r="E129" s="235" t="s">
        <v>19</v>
      </c>
      <c r="F129" s="236" t="s">
        <v>890</v>
      </c>
      <c r="G129" s="233"/>
      <c r="H129" s="237">
        <v>45.427</v>
      </c>
      <c r="I129" s="238"/>
      <c r="J129" s="233"/>
      <c r="K129" s="233"/>
      <c r="L129" s="239"/>
      <c r="M129" s="240"/>
      <c r="N129" s="241"/>
      <c r="O129" s="241"/>
      <c r="P129" s="241"/>
      <c r="Q129" s="241"/>
      <c r="R129" s="241"/>
      <c r="S129" s="241"/>
      <c r="T129" s="242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3" t="s">
        <v>218</v>
      </c>
      <c r="AU129" s="243" t="s">
        <v>82</v>
      </c>
      <c r="AV129" s="13" t="s">
        <v>82</v>
      </c>
      <c r="AW129" s="13" t="s">
        <v>35</v>
      </c>
      <c r="AX129" s="13" t="s">
        <v>73</v>
      </c>
      <c r="AY129" s="243" t="s">
        <v>198</v>
      </c>
    </row>
    <row r="130" s="14" customFormat="1">
      <c r="A130" s="14"/>
      <c r="B130" s="244"/>
      <c r="C130" s="245"/>
      <c r="D130" s="234" t="s">
        <v>218</v>
      </c>
      <c r="E130" s="246" t="s">
        <v>19</v>
      </c>
      <c r="F130" s="247" t="s">
        <v>233</v>
      </c>
      <c r="G130" s="245"/>
      <c r="H130" s="248">
        <v>148.755</v>
      </c>
      <c r="I130" s="249"/>
      <c r="J130" s="245"/>
      <c r="K130" s="245"/>
      <c r="L130" s="250"/>
      <c r="M130" s="251"/>
      <c r="N130" s="252"/>
      <c r="O130" s="252"/>
      <c r="P130" s="252"/>
      <c r="Q130" s="252"/>
      <c r="R130" s="252"/>
      <c r="S130" s="252"/>
      <c r="T130" s="253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4" t="s">
        <v>218</v>
      </c>
      <c r="AU130" s="254" t="s">
        <v>82</v>
      </c>
      <c r="AV130" s="14" t="s">
        <v>205</v>
      </c>
      <c r="AW130" s="14" t="s">
        <v>35</v>
      </c>
      <c r="AX130" s="14" t="s">
        <v>80</v>
      </c>
      <c r="AY130" s="254" t="s">
        <v>198</v>
      </c>
    </row>
    <row r="131" s="2" customFormat="1" ht="16.5" customHeight="1">
      <c r="A131" s="40"/>
      <c r="B131" s="41"/>
      <c r="C131" s="255" t="s">
        <v>285</v>
      </c>
      <c r="D131" s="255" t="s">
        <v>243</v>
      </c>
      <c r="E131" s="256" t="s">
        <v>869</v>
      </c>
      <c r="F131" s="257" t="s">
        <v>870</v>
      </c>
      <c r="G131" s="258" t="s">
        <v>246</v>
      </c>
      <c r="H131" s="259">
        <v>40.164000000000001</v>
      </c>
      <c r="I131" s="260"/>
      <c r="J131" s="261">
        <f>ROUND(I131*H131,2)</f>
        <v>0</v>
      </c>
      <c r="K131" s="257" t="s">
        <v>204</v>
      </c>
      <c r="L131" s="262"/>
      <c r="M131" s="263" t="s">
        <v>19</v>
      </c>
      <c r="N131" s="264" t="s">
        <v>44</v>
      </c>
      <c r="O131" s="86"/>
      <c r="P131" s="223">
        <f>O131*H131</f>
        <v>0</v>
      </c>
      <c r="Q131" s="223">
        <v>1</v>
      </c>
      <c r="R131" s="223">
        <f>Q131*H131</f>
        <v>40.164000000000001</v>
      </c>
      <c r="S131" s="223">
        <v>0</v>
      </c>
      <c r="T131" s="224">
        <f>S131*H131</f>
        <v>0</v>
      </c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R131" s="225" t="s">
        <v>247</v>
      </c>
      <c r="AT131" s="225" t="s">
        <v>243</v>
      </c>
      <c r="AU131" s="225" t="s">
        <v>82</v>
      </c>
      <c r="AY131" s="19" t="s">
        <v>198</v>
      </c>
      <c r="BE131" s="226">
        <f>IF(N131="základní",J131,0)</f>
        <v>0</v>
      </c>
      <c r="BF131" s="226">
        <f>IF(N131="snížená",J131,0)</f>
        <v>0</v>
      </c>
      <c r="BG131" s="226">
        <f>IF(N131="zákl. přenesená",J131,0)</f>
        <v>0</v>
      </c>
      <c r="BH131" s="226">
        <f>IF(N131="sníž. přenesená",J131,0)</f>
        <v>0</v>
      </c>
      <c r="BI131" s="226">
        <f>IF(N131="nulová",J131,0)</f>
        <v>0</v>
      </c>
      <c r="BJ131" s="19" t="s">
        <v>80</v>
      </c>
      <c r="BK131" s="226">
        <f>ROUND(I131*H131,2)</f>
        <v>0</v>
      </c>
      <c r="BL131" s="19" t="s">
        <v>205</v>
      </c>
      <c r="BM131" s="225" t="s">
        <v>5143</v>
      </c>
    </row>
    <row r="132" s="13" customFormat="1">
      <c r="A132" s="13"/>
      <c r="B132" s="232"/>
      <c r="C132" s="233"/>
      <c r="D132" s="234" t="s">
        <v>218</v>
      </c>
      <c r="E132" s="233"/>
      <c r="F132" s="236" t="s">
        <v>5144</v>
      </c>
      <c r="G132" s="233"/>
      <c r="H132" s="237">
        <v>40.164000000000001</v>
      </c>
      <c r="I132" s="238"/>
      <c r="J132" s="233"/>
      <c r="K132" s="233"/>
      <c r="L132" s="239"/>
      <c r="M132" s="240"/>
      <c r="N132" s="241"/>
      <c r="O132" s="241"/>
      <c r="P132" s="241"/>
      <c r="Q132" s="241"/>
      <c r="R132" s="241"/>
      <c r="S132" s="241"/>
      <c r="T132" s="242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43" t="s">
        <v>218</v>
      </c>
      <c r="AU132" s="243" t="s">
        <v>82</v>
      </c>
      <c r="AV132" s="13" t="s">
        <v>82</v>
      </c>
      <c r="AW132" s="13" t="s">
        <v>4</v>
      </c>
      <c r="AX132" s="13" t="s">
        <v>80</v>
      </c>
      <c r="AY132" s="243" t="s">
        <v>198</v>
      </c>
    </row>
    <row r="133" s="2" customFormat="1" ht="62.7" customHeight="1">
      <c r="A133" s="40"/>
      <c r="B133" s="41"/>
      <c r="C133" s="214" t="s">
        <v>293</v>
      </c>
      <c r="D133" s="214" t="s">
        <v>200</v>
      </c>
      <c r="E133" s="215" t="s">
        <v>5145</v>
      </c>
      <c r="F133" s="216" t="s">
        <v>5146</v>
      </c>
      <c r="G133" s="217" t="s">
        <v>203</v>
      </c>
      <c r="H133" s="218">
        <v>148.755</v>
      </c>
      <c r="I133" s="219"/>
      <c r="J133" s="220">
        <f>ROUND(I133*H133,2)</f>
        <v>0</v>
      </c>
      <c r="K133" s="216" t="s">
        <v>204</v>
      </c>
      <c r="L133" s="46"/>
      <c r="M133" s="221" t="s">
        <v>19</v>
      </c>
      <c r="N133" s="222" t="s">
        <v>44</v>
      </c>
      <c r="O133" s="86"/>
      <c r="P133" s="223">
        <f>O133*H133</f>
        <v>0</v>
      </c>
      <c r="Q133" s="223">
        <v>0</v>
      </c>
      <c r="R133" s="223">
        <f>Q133*H133</f>
        <v>0</v>
      </c>
      <c r="S133" s="223">
        <v>0</v>
      </c>
      <c r="T133" s="224">
        <f>S133*H133</f>
        <v>0</v>
      </c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R133" s="225" t="s">
        <v>205</v>
      </c>
      <c r="AT133" s="225" t="s">
        <v>200</v>
      </c>
      <c r="AU133" s="225" t="s">
        <v>82</v>
      </c>
      <c r="AY133" s="19" t="s">
        <v>198</v>
      </c>
      <c r="BE133" s="226">
        <f>IF(N133="základní",J133,0)</f>
        <v>0</v>
      </c>
      <c r="BF133" s="226">
        <f>IF(N133="snížená",J133,0)</f>
        <v>0</v>
      </c>
      <c r="BG133" s="226">
        <f>IF(N133="zákl. přenesená",J133,0)</f>
        <v>0</v>
      </c>
      <c r="BH133" s="226">
        <f>IF(N133="sníž. přenesená",J133,0)</f>
        <v>0</v>
      </c>
      <c r="BI133" s="226">
        <f>IF(N133="nulová",J133,0)</f>
        <v>0</v>
      </c>
      <c r="BJ133" s="19" t="s">
        <v>80</v>
      </c>
      <c r="BK133" s="226">
        <f>ROUND(I133*H133,2)</f>
        <v>0</v>
      </c>
      <c r="BL133" s="19" t="s">
        <v>205</v>
      </c>
      <c r="BM133" s="225" t="s">
        <v>5147</v>
      </c>
    </row>
    <row r="134" s="2" customFormat="1">
      <c r="A134" s="40"/>
      <c r="B134" s="41"/>
      <c r="C134" s="42"/>
      <c r="D134" s="227" t="s">
        <v>207</v>
      </c>
      <c r="E134" s="42"/>
      <c r="F134" s="228" t="s">
        <v>5148</v>
      </c>
      <c r="G134" s="42"/>
      <c r="H134" s="42"/>
      <c r="I134" s="229"/>
      <c r="J134" s="42"/>
      <c r="K134" s="42"/>
      <c r="L134" s="46"/>
      <c r="M134" s="230"/>
      <c r="N134" s="231"/>
      <c r="O134" s="86"/>
      <c r="P134" s="86"/>
      <c r="Q134" s="86"/>
      <c r="R134" s="86"/>
      <c r="S134" s="86"/>
      <c r="T134" s="87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T134" s="19" t="s">
        <v>207</v>
      </c>
      <c r="AU134" s="19" t="s">
        <v>82</v>
      </c>
    </row>
    <row r="135" s="13" customFormat="1">
      <c r="A135" s="13"/>
      <c r="B135" s="232"/>
      <c r="C135" s="233"/>
      <c r="D135" s="234" t="s">
        <v>218</v>
      </c>
      <c r="E135" s="235" t="s">
        <v>19</v>
      </c>
      <c r="F135" s="236" t="s">
        <v>888</v>
      </c>
      <c r="G135" s="233"/>
      <c r="H135" s="237">
        <v>52.600000000000001</v>
      </c>
      <c r="I135" s="238"/>
      <c r="J135" s="233"/>
      <c r="K135" s="233"/>
      <c r="L135" s="239"/>
      <c r="M135" s="240"/>
      <c r="N135" s="241"/>
      <c r="O135" s="241"/>
      <c r="P135" s="241"/>
      <c r="Q135" s="241"/>
      <c r="R135" s="241"/>
      <c r="S135" s="241"/>
      <c r="T135" s="24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218</v>
      </c>
      <c r="AU135" s="243" t="s">
        <v>82</v>
      </c>
      <c r="AV135" s="13" t="s">
        <v>82</v>
      </c>
      <c r="AW135" s="13" t="s">
        <v>35</v>
      </c>
      <c r="AX135" s="13" t="s">
        <v>73</v>
      </c>
      <c r="AY135" s="243" t="s">
        <v>198</v>
      </c>
    </row>
    <row r="136" s="13" customFormat="1">
      <c r="A136" s="13"/>
      <c r="B136" s="232"/>
      <c r="C136" s="233"/>
      <c r="D136" s="234" t="s">
        <v>218</v>
      </c>
      <c r="E136" s="235" t="s">
        <v>19</v>
      </c>
      <c r="F136" s="236" t="s">
        <v>889</v>
      </c>
      <c r="G136" s="233"/>
      <c r="H136" s="237">
        <v>50.728000000000002</v>
      </c>
      <c r="I136" s="238"/>
      <c r="J136" s="233"/>
      <c r="K136" s="233"/>
      <c r="L136" s="239"/>
      <c r="M136" s="240"/>
      <c r="N136" s="241"/>
      <c r="O136" s="241"/>
      <c r="P136" s="241"/>
      <c r="Q136" s="241"/>
      <c r="R136" s="241"/>
      <c r="S136" s="241"/>
      <c r="T136" s="242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3" t="s">
        <v>218</v>
      </c>
      <c r="AU136" s="243" t="s">
        <v>82</v>
      </c>
      <c r="AV136" s="13" t="s">
        <v>82</v>
      </c>
      <c r="AW136" s="13" t="s">
        <v>35</v>
      </c>
      <c r="AX136" s="13" t="s">
        <v>73</v>
      </c>
      <c r="AY136" s="243" t="s">
        <v>198</v>
      </c>
    </row>
    <row r="137" s="13" customFormat="1">
      <c r="A137" s="13"/>
      <c r="B137" s="232"/>
      <c r="C137" s="233"/>
      <c r="D137" s="234" t="s">
        <v>218</v>
      </c>
      <c r="E137" s="235" t="s">
        <v>19</v>
      </c>
      <c r="F137" s="236" t="s">
        <v>890</v>
      </c>
      <c r="G137" s="233"/>
      <c r="H137" s="237">
        <v>45.427</v>
      </c>
      <c r="I137" s="238"/>
      <c r="J137" s="233"/>
      <c r="K137" s="233"/>
      <c r="L137" s="239"/>
      <c r="M137" s="240"/>
      <c r="N137" s="241"/>
      <c r="O137" s="241"/>
      <c r="P137" s="241"/>
      <c r="Q137" s="241"/>
      <c r="R137" s="241"/>
      <c r="S137" s="241"/>
      <c r="T137" s="24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3" t="s">
        <v>218</v>
      </c>
      <c r="AU137" s="243" t="s">
        <v>82</v>
      </c>
      <c r="AV137" s="13" t="s">
        <v>82</v>
      </c>
      <c r="AW137" s="13" t="s">
        <v>35</v>
      </c>
      <c r="AX137" s="13" t="s">
        <v>73</v>
      </c>
      <c r="AY137" s="243" t="s">
        <v>198</v>
      </c>
    </row>
    <row r="138" s="14" customFormat="1">
      <c r="A138" s="14"/>
      <c r="B138" s="244"/>
      <c r="C138" s="245"/>
      <c r="D138" s="234" t="s">
        <v>218</v>
      </c>
      <c r="E138" s="246" t="s">
        <v>19</v>
      </c>
      <c r="F138" s="247" t="s">
        <v>233</v>
      </c>
      <c r="G138" s="245"/>
      <c r="H138" s="248">
        <v>148.755</v>
      </c>
      <c r="I138" s="249"/>
      <c r="J138" s="245"/>
      <c r="K138" s="245"/>
      <c r="L138" s="250"/>
      <c r="M138" s="251"/>
      <c r="N138" s="252"/>
      <c r="O138" s="252"/>
      <c r="P138" s="252"/>
      <c r="Q138" s="252"/>
      <c r="R138" s="252"/>
      <c r="S138" s="252"/>
      <c r="T138" s="253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54" t="s">
        <v>218</v>
      </c>
      <c r="AU138" s="254" t="s">
        <v>82</v>
      </c>
      <c r="AV138" s="14" t="s">
        <v>205</v>
      </c>
      <c r="AW138" s="14" t="s">
        <v>35</v>
      </c>
      <c r="AX138" s="14" t="s">
        <v>80</v>
      </c>
      <c r="AY138" s="254" t="s">
        <v>198</v>
      </c>
    </row>
    <row r="139" s="2" customFormat="1" ht="16.5" customHeight="1">
      <c r="A139" s="40"/>
      <c r="B139" s="41"/>
      <c r="C139" s="255" t="s">
        <v>8</v>
      </c>
      <c r="D139" s="255" t="s">
        <v>243</v>
      </c>
      <c r="E139" s="256" t="s">
        <v>879</v>
      </c>
      <c r="F139" s="257" t="s">
        <v>880</v>
      </c>
      <c r="G139" s="258" t="s">
        <v>246</v>
      </c>
      <c r="H139" s="259">
        <v>53.552</v>
      </c>
      <c r="I139" s="260"/>
      <c r="J139" s="261">
        <f>ROUND(I139*H139,2)</f>
        <v>0</v>
      </c>
      <c r="K139" s="257" t="s">
        <v>204</v>
      </c>
      <c r="L139" s="262"/>
      <c r="M139" s="263" t="s">
        <v>19</v>
      </c>
      <c r="N139" s="264" t="s">
        <v>44</v>
      </c>
      <c r="O139" s="86"/>
      <c r="P139" s="223">
        <f>O139*H139</f>
        <v>0</v>
      </c>
      <c r="Q139" s="223">
        <v>1</v>
      </c>
      <c r="R139" s="223">
        <f>Q139*H139</f>
        <v>53.552</v>
      </c>
      <c r="S139" s="223">
        <v>0</v>
      </c>
      <c r="T139" s="224">
        <f>S139*H139</f>
        <v>0</v>
      </c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R139" s="225" t="s">
        <v>247</v>
      </c>
      <c r="AT139" s="225" t="s">
        <v>243</v>
      </c>
      <c r="AU139" s="225" t="s">
        <v>82</v>
      </c>
      <c r="AY139" s="19" t="s">
        <v>198</v>
      </c>
      <c r="BE139" s="226">
        <f>IF(N139="základní",J139,0)</f>
        <v>0</v>
      </c>
      <c r="BF139" s="226">
        <f>IF(N139="snížená",J139,0)</f>
        <v>0</v>
      </c>
      <c r="BG139" s="226">
        <f>IF(N139="zákl. přenesená",J139,0)</f>
        <v>0</v>
      </c>
      <c r="BH139" s="226">
        <f>IF(N139="sníž. přenesená",J139,0)</f>
        <v>0</v>
      </c>
      <c r="BI139" s="226">
        <f>IF(N139="nulová",J139,0)</f>
        <v>0</v>
      </c>
      <c r="BJ139" s="19" t="s">
        <v>80</v>
      </c>
      <c r="BK139" s="226">
        <f>ROUND(I139*H139,2)</f>
        <v>0</v>
      </c>
      <c r="BL139" s="19" t="s">
        <v>205</v>
      </c>
      <c r="BM139" s="225" t="s">
        <v>5149</v>
      </c>
    </row>
    <row r="140" s="13" customFormat="1">
      <c r="A140" s="13"/>
      <c r="B140" s="232"/>
      <c r="C140" s="233"/>
      <c r="D140" s="234" t="s">
        <v>218</v>
      </c>
      <c r="E140" s="233"/>
      <c r="F140" s="236" t="s">
        <v>5150</v>
      </c>
      <c r="G140" s="233"/>
      <c r="H140" s="237">
        <v>53.552</v>
      </c>
      <c r="I140" s="238"/>
      <c r="J140" s="233"/>
      <c r="K140" s="233"/>
      <c r="L140" s="239"/>
      <c r="M140" s="240"/>
      <c r="N140" s="241"/>
      <c r="O140" s="241"/>
      <c r="P140" s="241"/>
      <c r="Q140" s="241"/>
      <c r="R140" s="241"/>
      <c r="S140" s="241"/>
      <c r="T140" s="242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3" t="s">
        <v>218</v>
      </c>
      <c r="AU140" s="243" t="s">
        <v>82</v>
      </c>
      <c r="AV140" s="13" t="s">
        <v>82</v>
      </c>
      <c r="AW140" s="13" t="s">
        <v>4</v>
      </c>
      <c r="AX140" s="13" t="s">
        <v>80</v>
      </c>
      <c r="AY140" s="243" t="s">
        <v>198</v>
      </c>
    </row>
    <row r="141" s="2" customFormat="1" ht="78" customHeight="1">
      <c r="A141" s="40"/>
      <c r="B141" s="41"/>
      <c r="C141" s="214" t="s">
        <v>302</v>
      </c>
      <c r="D141" s="214" t="s">
        <v>200</v>
      </c>
      <c r="E141" s="215" t="s">
        <v>884</v>
      </c>
      <c r="F141" s="216" t="s">
        <v>885</v>
      </c>
      <c r="G141" s="217" t="s">
        <v>203</v>
      </c>
      <c r="H141" s="218">
        <v>148.755</v>
      </c>
      <c r="I141" s="219"/>
      <c r="J141" s="220">
        <f>ROUND(I141*H141,2)</f>
        <v>0</v>
      </c>
      <c r="K141" s="216" t="s">
        <v>204</v>
      </c>
      <c r="L141" s="46"/>
      <c r="M141" s="221" t="s">
        <v>19</v>
      </c>
      <c r="N141" s="222" t="s">
        <v>44</v>
      </c>
      <c r="O141" s="86"/>
      <c r="P141" s="223">
        <f>O141*H141</f>
        <v>0</v>
      </c>
      <c r="Q141" s="223">
        <v>0.089219999999999994</v>
      </c>
      <c r="R141" s="223">
        <f>Q141*H141</f>
        <v>13.271921099999998</v>
      </c>
      <c r="S141" s="223">
        <v>0</v>
      </c>
      <c r="T141" s="224">
        <f>S141*H141</f>
        <v>0</v>
      </c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R141" s="225" t="s">
        <v>205</v>
      </c>
      <c r="AT141" s="225" t="s">
        <v>200</v>
      </c>
      <c r="AU141" s="225" t="s">
        <v>82</v>
      </c>
      <c r="AY141" s="19" t="s">
        <v>198</v>
      </c>
      <c r="BE141" s="226">
        <f>IF(N141="základní",J141,0)</f>
        <v>0</v>
      </c>
      <c r="BF141" s="226">
        <f>IF(N141="snížená",J141,0)</f>
        <v>0</v>
      </c>
      <c r="BG141" s="226">
        <f>IF(N141="zákl. přenesená",J141,0)</f>
        <v>0</v>
      </c>
      <c r="BH141" s="226">
        <f>IF(N141="sníž. přenesená",J141,0)</f>
        <v>0</v>
      </c>
      <c r="BI141" s="226">
        <f>IF(N141="nulová",J141,0)</f>
        <v>0</v>
      </c>
      <c r="BJ141" s="19" t="s">
        <v>80</v>
      </c>
      <c r="BK141" s="226">
        <f>ROUND(I141*H141,2)</f>
        <v>0</v>
      </c>
      <c r="BL141" s="19" t="s">
        <v>205</v>
      </c>
      <c r="BM141" s="225" t="s">
        <v>5151</v>
      </c>
    </row>
    <row r="142" s="2" customFormat="1">
      <c r="A142" s="40"/>
      <c r="B142" s="41"/>
      <c r="C142" s="42"/>
      <c r="D142" s="227" t="s">
        <v>207</v>
      </c>
      <c r="E142" s="42"/>
      <c r="F142" s="228" t="s">
        <v>887</v>
      </c>
      <c r="G142" s="42"/>
      <c r="H142" s="42"/>
      <c r="I142" s="229"/>
      <c r="J142" s="42"/>
      <c r="K142" s="42"/>
      <c r="L142" s="46"/>
      <c r="M142" s="230"/>
      <c r="N142" s="231"/>
      <c r="O142" s="86"/>
      <c r="P142" s="86"/>
      <c r="Q142" s="86"/>
      <c r="R142" s="86"/>
      <c r="S142" s="86"/>
      <c r="T142" s="87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T142" s="19" t="s">
        <v>207</v>
      </c>
      <c r="AU142" s="19" t="s">
        <v>82</v>
      </c>
    </row>
    <row r="143" s="13" customFormat="1">
      <c r="A143" s="13"/>
      <c r="B143" s="232"/>
      <c r="C143" s="233"/>
      <c r="D143" s="234" t="s">
        <v>218</v>
      </c>
      <c r="E143" s="235" t="s">
        <v>19</v>
      </c>
      <c r="F143" s="236" t="s">
        <v>888</v>
      </c>
      <c r="G143" s="233"/>
      <c r="H143" s="237">
        <v>52.600000000000001</v>
      </c>
      <c r="I143" s="238"/>
      <c r="J143" s="233"/>
      <c r="K143" s="233"/>
      <c r="L143" s="239"/>
      <c r="M143" s="240"/>
      <c r="N143" s="241"/>
      <c r="O143" s="241"/>
      <c r="P143" s="241"/>
      <c r="Q143" s="241"/>
      <c r="R143" s="241"/>
      <c r="S143" s="241"/>
      <c r="T143" s="242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3" t="s">
        <v>218</v>
      </c>
      <c r="AU143" s="243" t="s">
        <v>82</v>
      </c>
      <c r="AV143" s="13" t="s">
        <v>82</v>
      </c>
      <c r="AW143" s="13" t="s">
        <v>35</v>
      </c>
      <c r="AX143" s="13" t="s">
        <v>73</v>
      </c>
      <c r="AY143" s="243" t="s">
        <v>198</v>
      </c>
    </row>
    <row r="144" s="13" customFormat="1">
      <c r="A144" s="13"/>
      <c r="B144" s="232"/>
      <c r="C144" s="233"/>
      <c r="D144" s="234" t="s">
        <v>218</v>
      </c>
      <c r="E144" s="235" t="s">
        <v>19</v>
      </c>
      <c r="F144" s="236" t="s">
        <v>889</v>
      </c>
      <c r="G144" s="233"/>
      <c r="H144" s="237">
        <v>50.728000000000002</v>
      </c>
      <c r="I144" s="238"/>
      <c r="J144" s="233"/>
      <c r="K144" s="233"/>
      <c r="L144" s="239"/>
      <c r="M144" s="240"/>
      <c r="N144" s="241"/>
      <c r="O144" s="241"/>
      <c r="P144" s="241"/>
      <c r="Q144" s="241"/>
      <c r="R144" s="241"/>
      <c r="S144" s="241"/>
      <c r="T144" s="24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3" t="s">
        <v>218</v>
      </c>
      <c r="AU144" s="243" t="s">
        <v>82</v>
      </c>
      <c r="AV144" s="13" t="s">
        <v>82</v>
      </c>
      <c r="AW144" s="13" t="s">
        <v>35</v>
      </c>
      <c r="AX144" s="13" t="s">
        <v>73</v>
      </c>
      <c r="AY144" s="243" t="s">
        <v>198</v>
      </c>
    </row>
    <row r="145" s="13" customFormat="1">
      <c r="A145" s="13"/>
      <c r="B145" s="232"/>
      <c r="C145" s="233"/>
      <c r="D145" s="234" t="s">
        <v>218</v>
      </c>
      <c r="E145" s="235" t="s">
        <v>19</v>
      </c>
      <c r="F145" s="236" t="s">
        <v>890</v>
      </c>
      <c r="G145" s="233"/>
      <c r="H145" s="237">
        <v>45.427</v>
      </c>
      <c r="I145" s="238"/>
      <c r="J145" s="233"/>
      <c r="K145" s="233"/>
      <c r="L145" s="239"/>
      <c r="M145" s="240"/>
      <c r="N145" s="241"/>
      <c r="O145" s="241"/>
      <c r="P145" s="241"/>
      <c r="Q145" s="241"/>
      <c r="R145" s="241"/>
      <c r="S145" s="241"/>
      <c r="T145" s="24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3" t="s">
        <v>218</v>
      </c>
      <c r="AU145" s="243" t="s">
        <v>82</v>
      </c>
      <c r="AV145" s="13" t="s">
        <v>82</v>
      </c>
      <c r="AW145" s="13" t="s">
        <v>35</v>
      </c>
      <c r="AX145" s="13" t="s">
        <v>73</v>
      </c>
      <c r="AY145" s="243" t="s">
        <v>198</v>
      </c>
    </row>
    <row r="146" s="15" customFormat="1">
      <c r="A146" s="15"/>
      <c r="B146" s="265"/>
      <c r="C146" s="266"/>
      <c r="D146" s="234" t="s">
        <v>218</v>
      </c>
      <c r="E146" s="267" t="s">
        <v>19</v>
      </c>
      <c r="F146" s="268" t="s">
        <v>891</v>
      </c>
      <c r="G146" s="266"/>
      <c r="H146" s="267" t="s">
        <v>19</v>
      </c>
      <c r="I146" s="269"/>
      <c r="J146" s="266"/>
      <c r="K146" s="266"/>
      <c r="L146" s="270"/>
      <c r="M146" s="271"/>
      <c r="N146" s="272"/>
      <c r="O146" s="272"/>
      <c r="P146" s="272"/>
      <c r="Q146" s="272"/>
      <c r="R146" s="272"/>
      <c r="S146" s="272"/>
      <c r="T146" s="273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T146" s="274" t="s">
        <v>218</v>
      </c>
      <c r="AU146" s="274" t="s">
        <v>82</v>
      </c>
      <c r="AV146" s="15" t="s">
        <v>80</v>
      </c>
      <c r="AW146" s="15" t="s">
        <v>35</v>
      </c>
      <c r="AX146" s="15" t="s">
        <v>73</v>
      </c>
      <c r="AY146" s="274" t="s">
        <v>198</v>
      </c>
    </row>
    <row r="147" s="14" customFormat="1">
      <c r="A147" s="14"/>
      <c r="B147" s="244"/>
      <c r="C147" s="245"/>
      <c r="D147" s="234" t="s">
        <v>218</v>
      </c>
      <c r="E147" s="246" t="s">
        <v>19</v>
      </c>
      <c r="F147" s="247" t="s">
        <v>233</v>
      </c>
      <c r="G147" s="245"/>
      <c r="H147" s="248">
        <v>148.755</v>
      </c>
      <c r="I147" s="249"/>
      <c r="J147" s="245"/>
      <c r="K147" s="245"/>
      <c r="L147" s="250"/>
      <c r="M147" s="251"/>
      <c r="N147" s="252"/>
      <c r="O147" s="252"/>
      <c r="P147" s="252"/>
      <c r="Q147" s="252"/>
      <c r="R147" s="252"/>
      <c r="S147" s="252"/>
      <c r="T147" s="253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54" t="s">
        <v>218</v>
      </c>
      <c r="AU147" s="254" t="s">
        <v>82</v>
      </c>
      <c r="AV147" s="14" t="s">
        <v>205</v>
      </c>
      <c r="AW147" s="14" t="s">
        <v>35</v>
      </c>
      <c r="AX147" s="14" t="s">
        <v>80</v>
      </c>
      <c r="AY147" s="254" t="s">
        <v>198</v>
      </c>
    </row>
    <row r="148" s="12" customFormat="1" ht="22.8" customHeight="1">
      <c r="A148" s="12"/>
      <c r="B148" s="198"/>
      <c r="C148" s="199"/>
      <c r="D148" s="200" t="s">
        <v>72</v>
      </c>
      <c r="E148" s="212" t="s">
        <v>254</v>
      </c>
      <c r="F148" s="212" t="s">
        <v>1103</v>
      </c>
      <c r="G148" s="199"/>
      <c r="H148" s="199"/>
      <c r="I148" s="202"/>
      <c r="J148" s="213">
        <f>BK148</f>
        <v>0</v>
      </c>
      <c r="K148" s="199"/>
      <c r="L148" s="204"/>
      <c r="M148" s="205"/>
      <c r="N148" s="206"/>
      <c r="O148" s="206"/>
      <c r="P148" s="207">
        <f>SUM(P149:P162)</f>
        <v>0</v>
      </c>
      <c r="Q148" s="206"/>
      <c r="R148" s="207">
        <f>SUM(R149:R162)</f>
        <v>12.084748812499997</v>
      </c>
      <c r="S148" s="206"/>
      <c r="T148" s="208">
        <f>SUM(T149:T162)</f>
        <v>0</v>
      </c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R148" s="209" t="s">
        <v>80</v>
      </c>
      <c r="AT148" s="210" t="s">
        <v>72</v>
      </c>
      <c r="AU148" s="210" t="s">
        <v>80</v>
      </c>
      <c r="AY148" s="209" t="s">
        <v>198</v>
      </c>
      <c r="BK148" s="211">
        <f>SUM(BK149:BK162)</f>
        <v>0</v>
      </c>
    </row>
    <row r="149" s="2" customFormat="1" ht="49.05" customHeight="1">
      <c r="A149" s="40"/>
      <c r="B149" s="41"/>
      <c r="C149" s="214" t="s">
        <v>310</v>
      </c>
      <c r="D149" s="214" t="s">
        <v>200</v>
      </c>
      <c r="E149" s="215" t="s">
        <v>5152</v>
      </c>
      <c r="F149" s="216" t="s">
        <v>5153</v>
      </c>
      <c r="G149" s="217" t="s">
        <v>237</v>
      </c>
      <c r="H149" s="218">
        <v>53.299999999999997</v>
      </c>
      <c r="I149" s="219"/>
      <c r="J149" s="220">
        <f>ROUND(I149*H149,2)</f>
        <v>0</v>
      </c>
      <c r="K149" s="216" t="s">
        <v>204</v>
      </c>
      <c r="L149" s="46"/>
      <c r="M149" s="221" t="s">
        <v>19</v>
      </c>
      <c r="N149" s="222" t="s">
        <v>44</v>
      </c>
      <c r="O149" s="86"/>
      <c r="P149" s="223">
        <f>O149*H149</f>
        <v>0</v>
      </c>
      <c r="Q149" s="223">
        <v>0.16849059999999999</v>
      </c>
      <c r="R149" s="223">
        <f>Q149*H149</f>
        <v>8.9805489799999982</v>
      </c>
      <c r="S149" s="223">
        <v>0</v>
      </c>
      <c r="T149" s="224">
        <f>S149*H149</f>
        <v>0</v>
      </c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R149" s="225" t="s">
        <v>205</v>
      </c>
      <c r="AT149" s="225" t="s">
        <v>200</v>
      </c>
      <c r="AU149" s="225" t="s">
        <v>82</v>
      </c>
      <c r="AY149" s="19" t="s">
        <v>198</v>
      </c>
      <c r="BE149" s="226">
        <f>IF(N149="základní",J149,0)</f>
        <v>0</v>
      </c>
      <c r="BF149" s="226">
        <f>IF(N149="snížená",J149,0)</f>
        <v>0</v>
      </c>
      <c r="BG149" s="226">
        <f>IF(N149="zákl. přenesená",J149,0)</f>
        <v>0</v>
      </c>
      <c r="BH149" s="226">
        <f>IF(N149="sníž. přenesená",J149,0)</f>
        <v>0</v>
      </c>
      <c r="BI149" s="226">
        <f>IF(N149="nulová",J149,0)</f>
        <v>0</v>
      </c>
      <c r="BJ149" s="19" t="s">
        <v>80</v>
      </c>
      <c r="BK149" s="226">
        <f>ROUND(I149*H149,2)</f>
        <v>0</v>
      </c>
      <c r="BL149" s="19" t="s">
        <v>205</v>
      </c>
      <c r="BM149" s="225" t="s">
        <v>5154</v>
      </c>
    </row>
    <row r="150" s="2" customFormat="1">
      <c r="A150" s="40"/>
      <c r="B150" s="41"/>
      <c r="C150" s="42"/>
      <c r="D150" s="227" t="s">
        <v>207</v>
      </c>
      <c r="E150" s="42"/>
      <c r="F150" s="228" t="s">
        <v>5155</v>
      </c>
      <c r="G150" s="42"/>
      <c r="H150" s="42"/>
      <c r="I150" s="229"/>
      <c r="J150" s="42"/>
      <c r="K150" s="42"/>
      <c r="L150" s="46"/>
      <c r="M150" s="230"/>
      <c r="N150" s="231"/>
      <c r="O150" s="86"/>
      <c r="P150" s="86"/>
      <c r="Q150" s="86"/>
      <c r="R150" s="86"/>
      <c r="S150" s="86"/>
      <c r="T150" s="87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T150" s="19" t="s">
        <v>207</v>
      </c>
      <c r="AU150" s="19" t="s">
        <v>82</v>
      </c>
    </row>
    <row r="151" s="13" customFormat="1">
      <c r="A151" s="13"/>
      <c r="B151" s="232"/>
      <c r="C151" s="233"/>
      <c r="D151" s="234" t="s">
        <v>218</v>
      </c>
      <c r="E151" s="235" t="s">
        <v>19</v>
      </c>
      <c r="F151" s="236" t="s">
        <v>5156</v>
      </c>
      <c r="G151" s="233"/>
      <c r="H151" s="237">
        <v>53.299999999999997</v>
      </c>
      <c r="I151" s="238"/>
      <c r="J151" s="233"/>
      <c r="K151" s="233"/>
      <c r="L151" s="239"/>
      <c r="M151" s="240"/>
      <c r="N151" s="241"/>
      <c r="O151" s="241"/>
      <c r="P151" s="241"/>
      <c r="Q151" s="241"/>
      <c r="R151" s="241"/>
      <c r="S151" s="241"/>
      <c r="T151" s="242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3" t="s">
        <v>218</v>
      </c>
      <c r="AU151" s="243" t="s">
        <v>82</v>
      </c>
      <c r="AV151" s="13" t="s">
        <v>82</v>
      </c>
      <c r="AW151" s="13" t="s">
        <v>35</v>
      </c>
      <c r="AX151" s="13" t="s">
        <v>80</v>
      </c>
      <c r="AY151" s="243" t="s">
        <v>198</v>
      </c>
    </row>
    <row r="152" s="2" customFormat="1" ht="16.5" customHeight="1">
      <c r="A152" s="40"/>
      <c r="B152" s="41"/>
      <c r="C152" s="255" t="s">
        <v>315</v>
      </c>
      <c r="D152" s="255" t="s">
        <v>243</v>
      </c>
      <c r="E152" s="256" t="s">
        <v>5157</v>
      </c>
      <c r="F152" s="257" t="s">
        <v>5158</v>
      </c>
      <c r="G152" s="258" t="s">
        <v>237</v>
      </c>
      <c r="H152" s="259">
        <v>54.366</v>
      </c>
      <c r="I152" s="260"/>
      <c r="J152" s="261">
        <f>ROUND(I152*H152,2)</f>
        <v>0</v>
      </c>
      <c r="K152" s="257" t="s">
        <v>204</v>
      </c>
      <c r="L152" s="262"/>
      <c r="M152" s="263" t="s">
        <v>19</v>
      </c>
      <c r="N152" s="264" t="s">
        <v>44</v>
      </c>
      <c r="O152" s="86"/>
      <c r="P152" s="223">
        <f>O152*H152</f>
        <v>0</v>
      </c>
      <c r="Q152" s="223">
        <v>0.056120000000000003</v>
      </c>
      <c r="R152" s="223">
        <f>Q152*H152</f>
        <v>3.0510199200000003</v>
      </c>
      <c r="S152" s="223">
        <v>0</v>
      </c>
      <c r="T152" s="224">
        <f>S152*H152</f>
        <v>0</v>
      </c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R152" s="225" t="s">
        <v>247</v>
      </c>
      <c r="AT152" s="225" t="s">
        <v>243</v>
      </c>
      <c r="AU152" s="225" t="s">
        <v>82</v>
      </c>
      <c r="AY152" s="19" t="s">
        <v>198</v>
      </c>
      <c r="BE152" s="226">
        <f>IF(N152="základní",J152,0)</f>
        <v>0</v>
      </c>
      <c r="BF152" s="226">
        <f>IF(N152="snížená",J152,0)</f>
        <v>0</v>
      </c>
      <c r="BG152" s="226">
        <f>IF(N152="zákl. přenesená",J152,0)</f>
        <v>0</v>
      </c>
      <c r="BH152" s="226">
        <f>IF(N152="sníž. přenesená",J152,0)</f>
        <v>0</v>
      </c>
      <c r="BI152" s="226">
        <f>IF(N152="nulová",J152,0)</f>
        <v>0</v>
      </c>
      <c r="BJ152" s="19" t="s">
        <v>80</v>
      </c>
      <c r="BK152" s="226">
        <f>ROUND(I152*H152,2)</f>
        <v>0</v>
      </c>
      <c r="BL152" s="19" t="s">
        <v>205</v>
      </c>
      <c r="BM152" s="225" t="s">
        <v>5159</v>
      </c>
    </row>
    <row r="153" s="13" customFormat="1">
      <c r="A153" s="13"/>
      <c r="B153" s="232"/>
      <c r="C153" s="233"/>
      <c r="D153" s="234" t="s">
        <v>218</v>
      </c>
      <c r="E153" s="235" t="s">
        <v>19</v>
      </c>
      <c r="F153" s="236" t="s">
        <v>5160</v>
      </c>
      <c r="G153" s="233"/>
      <c r="H153" s="237">
        <v>54.366</v>
      </c>
      <c r="I153" s="238"/>
      <c r="J153" s="233"/>
      <c r="K153" s="233"/>
      <c r="L153" s="239"/>
      <c r="M153" s="240"/>
      <c r="N153" s="241"/>
      <c r="O153" s="241"/>
      <c r="P153" s="241"/>
      <c r="Q153" s="241"/>
      <c r="R153" s="241"/>
      <c r="S153" s="241"/>
      <c r="T153" s="242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3" t="s">
        <v>218</v>
      </c>
      <c r="AU153" s="243" t="s">
        <v>82</v>
      </c>
      <c r="AV153" s="13" t="s">
        <v>82</v>
      </c>
      <c r="AW153" s="13" t="s">
        <v>35</v>
      </c>
      <c r="AX153" s="13" t="s">
        <v>80</v>
      </c>
      <c r="AY153" s="243" t="s">
        <v>198</v>
      </c>
    </row>
    <row r="154" s="2" customFormat="1" ht="24.15" customHeight="1">
      <c r="A154" s="40"/>
      <c r="B154" s="41"/>
      <c r="C154" s="214" t="s">
        <v>321</v>
      </c>
      <c r="D154" s="214" t="s">
        <v>200</v>
      </c>
      <c r="E154" s="215" t="s">
        <v>1105</v>
      </c>
      <c r="F154" s="216" t="s">
        <v>1106</v>
      </c>
      <c r="G154" s="217" t="s">
        <v>203</v>
      </c>
      <c r="H154" s="218">
        <v>148.755</v>
      </c>
      <c r="I154" s="219"/>
      <c r="J154" s="220">
        <f>ROUND(I154*H154,2)</f>
        <v>0</v>
      </c>
      <c r="K154" s="216" t="s">
        <v>204</v>
      </c>
      <c r="L154" s="46"/>
      <c r="M154" s="221" t="s">
        <v>19</v>
      </c>
      <c r="N154" s="222" t="s">
        <v>44</v>
      </c>
      <c r="O154" s="86"/>
      <c r="P154" s="223">
        <f>O154*H154</f>
        <v>0</v>
      </c>
      <c r="Q154" s="223">
        <v>0.00035750000000000002</v>
      </c>
      <c r="R154" s="223">
        <f>Q154*H154</f>
        <v>0.053179912500000003</v>
      </c>
      <c r="S154" s="223">
        <v>0</v>
      </c>
      <c r="T154" s="224">
        <f>S154*H154</f>
        <v>0</v>
      </c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R154" s="225" t="s">
        <v>205</v>
      </c>
      <c r="AT154" s="225" t="s">
        <v>200</v>
      </c>
      <c r="AU154" s="225" t="s">
        <v>82</v>
      </c>
      <c r="AY154" s="19" t="s">
        <v>198</v>
      </c>
      <c r="BE154" s="226">
        <f>IF(N154="základní",J154,0)</f>
        <v>0</v>
      </c>
      <c r="BF154" s="226">
        <f>IF(N154="snížená",J154,0)</f>
        <v>0</v>
      </c>
      <c r="BG154" s="226">
        <f>IF(N154="zákl. přenesená",J154,0)</f>
        <v>0</v>
      </c>
      <c r="BH154" s="226">
        <f>IF(N154="sníž. přenesená",J154,0)</f>
        <v>0</v>
      </c>
      <c r="BI154" s="226">
        <f>IF(N154="nulová",J154,0)</f>
        <v>0</v>
      </c>
      <c r="BJ154" s="19" t="s">
        <v>80</v>
      </c>
      <c r="BK154" s="226">
        <f>ROUND(I154*H154,2)</f>
        <v>0</v>
      </c>
      <c r="BL154" s="19" t="s">
        <v>205</v>
      </c>
      <c r="BM154" s="225" t="s">
        <v>5161</v>
      </c>
    </row>
    <row r="155" s="2" customFormat="1">
      <c r="A155" s="40"/>
      <c r="B155" s="41"/>
      <c r="C155" s="42"/>
      <c r="D155" s="227" t="s">
        <v>207</v>
      </c>
      <c r="E155" s="42"/>
      <c r="F155" s="228" t="s">
        <v>1108</v>
      </c>
      <c r="G155" s="42"/>
      <c r="H155" s="42"/>
      <c r="I155" s="229"/>
      <c r="J155" s="42"/>
      <c r="K155" s="42"/>
      <c r="L155" s="46"/>
      <c r="M155" s="230"/>
      <c r="N155" s="231"/>
      <c r="O155" s="86"/>
      <c r="P155" s="86"/>
      <c r="Q155" s="86"/>
      <c r="R155" s="86"/>
      <c r="S155" s="86"/>
      <c r="T155" s="87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T155" s="19" t="s">
        <v>207</v>
      </c>
      <c r="AU155" s="19" t="s">
        <v>82</v>
      </c>
    </row>
    <row r="156" s="13" customFormat="1">
      <c r="A156" s="13"/>
      <c r="B156" s="232"/>
      <c r="C156" s="233"/>
      <c r="D156" s="234" t="s">
        <v>218</v>
      </c>
      <c r="E156" s="235" t="s">
        <v>19</v>
      </c>
      <c r="F156" s="236" t="s">
        <v>888</v>
      </c>
      <c r="G156" s="233"/>
      <c r="H156" s="237">
        <v>52.600000000000001</v>
      </c>
      <c r="I156" s="238"/>
      <c r="J156" s="233"/>
      <c r="K156" s="233"/>
      <c r="L156" s="239"/>
      <c r="M156" s="240"/>
      <c r="N156" s="241"/>
      <c r="O156" s="241"/>
      <c r="P156" s="241"/>
      <c r="Q156" s="241"/>
      <c r="R156" s="241"/>
      <c r="S156" s="241"/>
      <c r="T156" s="24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218</v>
      </c>
      <c r="AU156" s="243" t="s">
        <v>82</v>
      </c>
      <c r="AV156" s="13" t="s">
        <v>82</v>
      </c>
      <c r="AW156" s="13" t="s">
        <v>35</v>
      </c>
      <c r="AX156" s="13" t="s">
        <v>73</v>
      </c>
      <c r="AY156" s="243" t="s">
        <v>198</v>
      </c>
    </row>
    <row r="157" s="13" customFormat="1">
      <c r="A157" s="13"/>
      <c r="B157" s="232"/>
      <c r="C157" s="233"/>
      <c r="D157" s="234" t="s">
        <v>218</v>
      </c>
      <c r="E157" s="235" t="s">
        <v>19</v>
      </c>
      <c r="F157" s="236" t="s">
        <v>889</v>
      </c>
      <c r="G157" s="233"/>
      <c r="H157" s="237">
        <v>50.728000000000002</v>
      </c>
      <c r="I157" s="238"/>
      <c r="J157" s="233"/>
      <c r="K157" s="233"/>
      <c r="L157" s="239"/>
      <c r="M157" s="240"/>
      <c r="N157" s="241"/>
      <c r="O157" s="241"/>
      <c r="P157" s="241"/>
      <c r="Q157" s="241"/>
      <c r="R157" s="241"/>
      <c r="S157" s="241"/>
      <c r="T157" s="242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3" t="s">
        <v>218</v>
      </c>
      <c r="AU157" s="243" t="s">
        <v>82</v>
      </c>
      <c r="AV157" s="13" t="s">
        <v>82</v>
      </c>
      <c r="AW157" s="13" t="s">
        <v>35</v>
      </c>
      <c r="AX157" s="13" t="s">
        <v>73</v>
      </c>
      <c r="AY157" s="243" t="s">
        <v>198</v>
      </c>
    </row>
    <row r="158" s="13" customFormat="1">
      <c r="A158" s="13"/>
      <c r="B158" s="232"/>
      <c r="C158" s="233"/>
      <c r="D158" s="234" t="s">
        <v>218</v>
      </c>
      <c r="E158" s="235" t="s">
        <v>19</v>
      </c>
      <c r="F158" s="236" t="s">
        <v>890</v>
      </c>
      <c r="G158" s="233"/>
      <c r="H158" s="237">
        <v>45.427</v>
      </c>
      <c r="I158" s="238"/>
      <c r="J158" s="233"/>
      <c r="K158" s="233"/>
      <c r="L158" s="239"/>
      <c r="M158" s="240"/>
      <c r="N158" s="241"/>
      <c r="O158" s="241"/>
      <c r="P158" s="241"/>
      <c r="Q158" s="241"/>
      <c r="R158" s="241"/>
      <c r="S158" s="241"/>
      <c r="T158" s="242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3" t="s">
        <v>218</v>
      </c>
      <c r="AU158" s="243" t="s">
        <v>82</v>
      </c>
      <c r="AV158" s="13" t="s">
        <v>82</v>
      </c>
      <c r="AW158" s="13" t="s">
        <v>35</v>
      </c>
      <c r="AX158" s="13" t="s">
        <v>73</v>
      </c>
      <c r="AY158" s="243" t="s">
        <v>198</v>
      </c>
    </row>
    <row r="159" s="14" customFormat="1">
      <c r="A159" s="14"/>
      <c r="B159" s="244"/>
      <c r="C159" s="245"/>
      <c r="D159" s="234" t="s">
        <v>218</v>
      </c>
      <c r="E159" s="246" t="s">
        <v>19</v>
      </c>
      <c r="F159" s="247" t="s">
        <v>233</v>
      </c>
      <c r="G159" s="245"/>
      <c r="H159" s="248">
        <v>148.755</v>
      </c>
      <c r="I159" s="249"/>
      <c r="J159" s="245"/>
      <c r="K159" s="245"/>
      <c r="L159" s="250"/>
      <c r="M159" s="251"/>
      <c r="N159" s="252"/>
      <c r="O159" s="252"/>
      <c r="P159" s="252"/>
      <c r="Q159" s="252"/>
      <c r="R159" s="252"/>
      <c r="S159" s="252"/>
      <c r="T159" s="253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4" t="s">
        <v>218</v>
      </c>
      <c r="AU159" s="254" t="s">
        <v>82</v>
      </c>
      <c r="AV159" s="14" t="s">
        <v>205</v>
      </c>
      <c r="AW159" s="14" t="s">
        <v>35</v>
      </c>
      <c r="AX159" s="14" t="s">
        <v>80</v>
      </c>
      <c r="AY159" s="254" t="s">
        <v>198</v>
      </c>
    </row>
    <row r="160" s="2" customFormat="1" ht="76.35" customHeight="1">
      <c r="A160" s="40"/>
      <c r="B160" s="41"/>
      <c r="C160" s="214" t="s">
        <v>327</v>
      </c>
      <c r="D160" s="214" t="s">
        <v>200</v>
      </c>
      <c r="E160" s="215" t="s">
        <v>5162</v>
      </c>
      <c r="F160" s="216" t="s">
        <v>5163</v>
      </c>
      <c r="G160" s="217" t="s">
        <v>203</v>
      </c>
      <c r="H160" s="218">
        <v>148.755</v>
      </c>
      <c r="I160" s="219"/>
      <c r="J160" s="220">
        <f>ROUND(I160*H160,2)</f>
        <v>0</v>
      </c>
      <c r="K160" s="216" t="s">
        <v>204</v>
      </c>
      <c r="L160" s="46"/>
      <c r="M160" s="221" t="s">
        <v>19</v>
      </c>
      <c r="N160" s="222" t="s">
        <v>44</v>
      </c>
      <c r="O160" s="86"/>
      <c r="P160" s="223">
        <f>O160*H160</f>
        <v>0</v>
      </c>
      <c r="Q160" s="223">
        <v>0</v>
      </c>
      <c r="R160" s="223">
        <f>Q160*H160</f>
        <v>0</v>
      </c>
      <c r="S160" s="223">
        <v>0</v>
      </c>
      <c r="T160" s="224">
        <f>S160*H160</f>
        <v>0</v>
      </c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R160" s="225" t="s">
        <v>205</v>
      </c>
      <c r="AT160" s="225" t="s">
        <v>200</v>
      </c>
      <c r="AU160" s="225" t="s">
        <v>82</v>
      </c>
      <c r="AY160" s="19" t="s">
        <v>198</v>
      </c>
      <c r="BE160" s="226">
        <f>IF(N160="základní",J160,0)</f>
        <v>0</v>
      </c>
      <c r="BF160" s="226">
        <f>IF(N160="snížená",J160,0)</f>
        <v>0</v>
      </c>
      <c r="BG160" s="226">
        <f>IF(N160="zákl. přenesená",J160,0)</f>
        <v>0</v>
      </c>
      <c r="BH160" s="226">
        <f>IF(N160="sníž. přenesená",J160,0)</f>
        <v>0</v>
      </c>
      <c r="BI160" s="226">
        <f>IF(N160="nulová",J160,0)</f>
        <v>0</v>
      </c>
      <c r="BJ160" s="19" t="s">
        <v>80</v>
      </c>
      <c r="BK160" s="226">
        <f>ROUND(I160*H160,2)</f>
        <v>0</v>
      </c>
      <c r="BL160" s="19" t="s">
        <v>205</v>
      </c>
      <c r="BM160" s="225" t="s">
        <v>5164</v>
      </c>
    </row>
    <row r="161" s="2" customFormat="1">
      <c r="A161" s="40"/>
      <c r="B161" s="41"/>
      <c r="C161" s="42"/>
      <c r="D161" s="227" t="s">
        <v>207</v>
      </c>
      <c r="E161" s="42"/>
      <c r="F161" s="228" t="s">
        <v>5165</v>
      </c>
      <c r="G161" s="42"/>
      <c r="H161" s="42"/>
      <c r="I161" s="229"/>
      <c r="J161" s="42"/>
      <c r="K161" s="42"/>
      <c r="L161" s="46"/>
      <c r="M161" s="230"/>
      <c r="N161" s="231"/>
      <c r="O161" s="86"/>
      <c r="P161" s="86"/>
      <c r="Q161" s="86"/>
      <c r="R161" s="86"/>
      <c r="S161" s="86"/>
      <c r="T161" s="87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T161" s="19" t="s">
        <v>207</v>
      </c>
      <c r="AU161" s="19" t="s">
        <v>82</v>
      </c>
    </row>
    <row r="162" s="13" customFormat="1">
      <c r="A162" s="13"/>
      <c r="B162" s="232"/>
      <c r="C162" s="233"/>
      <c r="D162" s="234" t="s">
        <v>218</v>
      </c>
      <c r="E162" s="235" t="s">
        <v>19</v>
      </c>
      <c r="F162" s="236" t="s">
        <v>5166</v>
      </c>
      <c r="G162" s="233"/>
      <c r="H162" s="237">
        <v>148.755</v>
      </c>
      <c r="I162" s="238"/>
      <c r="J162" s="233"/>
      <c r="K162" s="233"/>
      <c r="L162" s="239"/>
      <c r="M162" s="240"/>
      <c r="N162" s="241"/>
      <c r="O162" s="241"/>
      <c r="P162" s="241"/>
      <c r="Q162" s="241"/>
      <c r="R162" s="241"/>
      <c r="S162" s="241"/>
      <c r="T162" s="24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3" t="s">
        <v>218</v>
      </c>
      <c r="AU162" s="243" t="s">
        <v>82</v>
      </c>
      <c r="AV162" s="13" t="s">
        <v>82</v>
      </c>
      <c r="AW162" s="13" t="s">
        <v>35</v>
      </c>
      <c r="AX162" s="13" t="s">
        <v>80</v>
      </c>
      <c r="AY162" s="243" t="s">
        <v>198</v>
      </c>
    </row>
    <row r="163" s="12" customFormat="1" ht="22.8" customHeight="1">
      <c r="A163" s="12"/>
      <c r="B163" s="198"/>
      <c r="C163" s="199"/>
      <c r="D163" s="200" t="s">
        <v>72</v>
      </c>
      <c r="E163" s="212" t="s">
        <v>1173</v>
      </c>
      <c r="F163" s="212" t="s">
        <v>1174</v>
      </c>
      <c r="G163" s="199"/>
      <c r="H163" s="199"/>
      <c r="I163" s="202"/>
      <c r="J163" s="213">
        <f>BK163</f>
        <v>0</v>
      </c>
      <c r="K163" s="199"/>
      <c r="L163" s="204"/>
      <c r="M163" s="205"/>
      <c r="N163" s="206"/>
      <c r="O163" s="206"/>
      <c r="P163" s="207">
        <f>SUM(P164:P170)</f>
        <v>0</v>
      </c>
      <c r="Q163" s="206"/>
      <c r="R163" s="207">
        <f>SUM(R164:R170)</f>
        <v>0</v>
      </c>
      <c r="S163" s="206"/>
      <c r="T163" s="208">
        <f>SUM(T164:T170)</f>
        <v>0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209" t="s">
        <v>80</v>
      </c>
      <c r="AT163" s="210" t="s">
        <v>72</v>
      </c>
      <c r="AU163" s="210" t="s">
        <v>80</v>
      </c>
      <c r="AY163" s="209" t="s">
        <v>198</v>
      </c>
      <c r="BK163" s="211">
        <f>SUM(BK164:BK170)</f>
        <v>0</v>
      </c>
    </row>
    <row r="164" s="2" customFormat="1" ht="37.8" customHeight="1">
      <c r="A164" s="40"/>
      <c r="B164" s="41"/>
      <c r="C164" s="214" t="s">
        <v>7</v>
      </c>
      <c r="D164" s="214" t="s">
        <v>200</v>
      </c>
      <c r="E164" s="215" t="s">
        <v>5167</v>
      </c>
      <c r="F164" s="216" t="s">
        <v>5168</v>
      </c>
      <c r="G164" s="217" t="s">
        <v>246</v>
      </c>
      <c r="H164" s="218">
        <v>0.61499999999999999</v>
      </c>
      <c r="I164" s="219"/>
      <c r="J164" s="220">
        <f>ROUND(I164*H164,2)</f>
        <v>0</v>
      </c>
      <c r="K164" s="216" t="s">
        <v>204</v>
      </c>
      <c r="L164" s="46"/>
      <c r="M164" s="221" t="s">
        <v>19</v>
      </c>
      <c r="N164" s="222" t="s">
        <v>44</v>
      </c>
      <c r="O164" s="86"/>
      <c r="P164" s="223">
        <f>O164*H164</f>
        <v>0</v>
      </c>
      <c r="Q164" s="223">
        <v>0</v>
      </c>
      <c r="R164" s="223">
        <f>Q164*H164</f>
        <v>0</v>
      </c>
      <c r="S164" s="223">
        <v>0</v>
      </c>
      <c r="T164" s="224">
        <f>S164*H164</f>
        <v>0</v>
      </c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R164" s="225" t="s">
        <v>205</v>
      </c>
      <c r="AT164" s="225" t="s">
        <v>200</v>
      </c>
      <c r="AU164" s="225" t="s">
        <v>82</v>
      </c>
      <c r="AY164" s="19" t="s">
        <v>198</v>
      </c>
      <c r="BE164" s="226">
        <f>IF(N164="základní",J164,0)</f>
        <v>0</v>
      </c>
      <c r="BF164" s="226">
        <f>IF(N164="snížená",J164,0)</f>
        <v>0</v>
      </c>
      <c r="BG164" s="226">
        <f>IF(N164="zákl. přenesená",J164,0)</f>
        <v>0</v>
      </c>
      <c r="BH164" s="226">
        <f>IF(N164="sníž. přenesená",J164,0)</f>
        <v>0</v>
      </c>
      <c r="BI164" s="226">
        <f>IF(N164="nulová",J164,0)</f>
        <v>0</v>
      </c>
      <c r="BJ164" s="19" t="s">
        <v>80</v>
      </c>
      <c r="BK164" s="226">
        <f>ROUND(I164*H164,2)</f>
        <v>0</v>
      </c>
      <c r="BL164" s="19" t="s">
        <v>205</v>
      </c>
      <c r="BM164" s="225" t="s">
        <v>5169</v>
      </c>
    </row>
    <row r="165" s="2" customFormat="1">
      <c r="A165" s="40"/>
      <c r="B165" s="41"/>
      <c r="C165" s="42"/>
      <c r="D165" s="227" t="s">
        <v>207</v>
      </c>
      <c r="E165" s="42"/>
      <c r="F165" s="228" t="s">
        <v>5170</v>
      </c>
      <c r="G165" s="42"/>
      <c r="H165" s="42"/>
      <c r="I165" s="229"/>
      <c r="J165" s="42"/>
      <c r="K165" s="42"/>
      <c r="L165" s="46"/>
      <c r="M165" s="230"/>
      <c r="N165" s="231"/>
      <c r="O165" s="86"/>
      <c r="P165" s="86"/>
      <c r="Q165" s="86"/>
      <c r="R165" s="86"/>
      <c r="S165" s="86"/>
      <c r="T165" s="87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T165" s="19" t="s">
        <v>207</v>
      </c>
      <c r="AU165" s="19" t="s">
        <v>82</v>
      </c>
    </row>
    <row r="166" s="2" customFormat="1" ht="37.8" customHeight="1">
      <c r="A166" s="40"/>
      <c r="B166" s="41"/>
      <c r="C166" s="214" t="s">
        <v>341</v>
      </c>
      <c r="D166" s="214" t="s">
        <v>200</v>
      </c>
      <c r="E166" s="215" t="s">
        <v>5171</v>
      </c>
      <c r="F166" s="216" t="s">
        <v>5172</v>
      </c>
      <c r="G166" s="217" t="s">
        <v>246</v>
      </c>
      <c r="H166" s="218">
        <v>8.6099999999999994</v>
      </c>
      <c r="I166" s="219"/>
      <c r="J166" s="220">
        <f>ROUND(I166*H166,2)</f>
        <v>0</v>
      </c>
      <c r="K166" s="216" t="s">
        <v>204</v>
      </c>
      <c r="L166" s="46"/>
      <c r="M166" s="221" t="s">
        <v>19</v>
      </c>
      <c r="N166" s="222" t="s">
        <v>44</v>
      </c>
      <c r="O166" s="86"/>
      <c r="P166" s="223">
        <f>O166*H166</f>
        <v>0</v>
      </c>
      <c r="Q166" s="223">
        <v>0</v>
      </c>
      <c r="R166" s="223">
        <f>Q166*H166</f>
        <v>0</v>
      </c>
      <c r="S166" s="223">
        <v>0</v>
      </c>
      <c r="T166" s="224">
        <f>S166*H166</f>
        <v>0</v>
      </c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R166" s="225" t="s">
        <v>205</v>
      </c>
      <c r="AT166" s="225" t="s">
        <v>200</v>
      </c>
      <c r="AU166" s="225" t="s">
        <v>82</v>
      </c>
      <c r="AY166" s="19" t="s">
        <v>198</v>
      </c>
      <c r="BE166" s="226">
        <f>IF(N166="základní",J166,0)</f>
        <v>0</v>
      </c>
      <c r="BF166" s="226">
        <f>IF(N166="snížená",J166,0)</f>
        <v>0</v>
      </c>
      <c r="BG166" s="226">
        <f>IF(N166="zákl. přenesená",J166,0)</f>
        <v>0</v>
      </c>
      <c r="BH166" s="226">
        <f>IF(N166="sníž. přenesená",J166,0)</f>
        <v>0</v>
      </c>
      <c r="BI166" s="226">
        <f>IF(N166="nulová",J166,0)</f>
        <v>0</v>
      </c>
      <c r="BJ166" s="19" t="s">
        <v>80</v>
      </c>
      <c r="BK166" s="226">
        <f>ROUND(I166*H166,2)</f>
        <v>0</v>
      </c>
      <c r="BL166" s="19" t="s">
        <v>205</v>
      </c>
      <c r="BM166" s="225" t="s">
        <v>5173</v>
      </c>
    </row>
    <row r="167" s="2" customFormat="1">
      <c r="A167" s="40"/>
      <c r="B167" s="41"/>
      <c r="C167" s="42"/>
      <c r="D167" s="227" t="s">
        <v>207</v>
      </c>
      <c r="E167" s="42"/>
      <c r="F167" s="228" t="s">
        <v>5174</v>
      </c>
      <c r="G167" s="42"/>
      <c r="H167" s="42"/>
      <c r="I167" s="229"/>
      <c r="J167" s="42"/>
      <c r="K167" s="42"/>
      <c r="L167" s="46"/>
      <c r="M167" s="230"/>
      <c r="N167" s="231"/>
      <c r="O167" s="86"/>
      <c r="P167" s="86"/>
      <c r="Q167" s="86"/>
      <c r="R167" s="86"/>
      <c r="S167" s="86"/>
      <c r="T167" s="87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T167" s="19" t="s">
        <v>207</v>
      </c>
      <c r="AU167" s="19" t="s">
        <v>82</v>
      </c>
    </row>
    <row r="168" s="13" customFormat="1">
      <c r="A168" s="13"/>
      <c r="B168" s="232"/>
      <c r="C168" s="233"/>
      <c r="D168" s="234" t="s">
        <v>218</v>
      </c>
      <c r="E168" s="235" t="s">
        <v>19</v>
      </c>
      <c r="F168" s="236" t="s">
        <v>5175</v>
      </c>
      <c r="G168" s="233"/>
      <c r="H168" s="237">
        <v>8.6099999999999994</v>
      </c>
      <c r="I168" s="238"/>
      <c r="J168" s="233"/>
      <c r="K168" s="233"/>
      <c r="L168" s="239"/>
      <c r="M168" s="240"/>
      <c r="N168" s="241"/>
      <c r="O168" s="241"/>
      <c r="P168" s="241"/>
      <c r="Q168" s="241"/>
      <c r="R168" s="241"/>
      <c r="S168" s="241"/>
      <c r="T168" s="242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3" t="s">
        <v>218</v>
      </c>
      <c r="AU168" s="243" t="s">
        <v>82</v>
      </c>
      <c r="AV168" s="13" t="s">
        <v>82</v>
      </c>
      <c r="AW168" s="13" t="s">
        <v>35</v>
      </c>
      <c r="AX168" s="13" t="s">
        <v>80</v>
      </c>
      <c r="AY168" s="243" t="s">
        <v>198</v>
      </c>
    </row>
    <row r="169" s="2" customFormat="1" ht="44.25" customHeight="1">
      <c r="A169" s="40"/>
      <c r="B169" s="41"/>
      <c r="C169" s="214" t="s">
        <v>347</v>
      </c>
      <c r="D169" s="214" t="s">
        <v>200</v>
      </c>
      <c r="E169" s="215" t="s">
        <v>5176</v>
      </c>
      <c r="F169" s="216" t="s">
        <v>5177</v>
      </c>
      <c r="G169" s="217" t="s">
        <v>246</v>
      </c>
      <c r="H169" s="218">
        <v>0.61499999999999999</v>
      </c>
      <c r="I169" s="219"/>
      <c r="J169" s="220">
        <f>ROUND(I169*H169,2)</f>
        <v>0</v>
      </c>
      <c r="K169" s="216" t="s">
        <v>204</v>
      </c>
      <c r="L169" s="46"/>
      <c r="M169" s="221" t="s">
        <v>19</v>
      </c>
      <c r="N169" s="222" t="s">
        <v>44</v>
      </c>
      <c r="O169" s="86"/>
      <c r="P169" s="223">
        <f>O169*H169</f>
        <v>0</v>
      </c>
      <c r="Q169" s="223">
        <v>0</v>
      </c>
      <c r="R169" s="223">
        <f>Q169*H169</f>
        <v>0</v>
      </c>
      <c r="S169" s="223">
        <v>0</v>
      </c>
      <c r="T169" s="224">
        <f>S169*H169</f>
        <v>0</v>
      </c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R169" s="225" t="s">
        <v>205</v>
      </c>
      <c r="AT169" s="225" t="s">
        <v>200</v>
      </c>
      <c r="AU169" s="225" t="s">
        <v>82</v>
      </c>
      <c r="AY169" s="19" t="s">
        <v>198</v>
      </c>
      <c r="BE169" s="226">
        <f>IF(N169="základní",J169,0)</f>
        <v>0</v>
      </c>
      <c r="BF169" s="226">
        <f>IF(N169="snížená",J169,0)</f>
        <v>0</v>
      </c>
      <c r="BG169" s="226">
        <f>IF(N169="zákl. přenesená",J169,0)</f>
        <v>0</v>
      </c>
      <c r="BH169" s="226">
        <f>IF(N169="sníž. přenesená",J169,0)</f>
        <v>0</v>
      </c>
      <c r="BI169" s="226">
        <f>IF(N169="nulová",J169,0)</f>
        <v>0</v>
      </c>
      <c r="BJ169" s="19" t="s">
        <v>80</v>
      </c>
      <c r="BK169" s="226">
        <f>ROUND(I169*H169,2)</f>
        <v>0</v>
      </c>
      <c r="BL169" s="19" t="s">
        <v>205</v>
      </c>
      <c r="BM169" s="225" t="s">
        <v>5178</v>
      </c>
    </row>
    <row r="170" s="2" customFormat="1">
      <c r="A170" s="40"/>
      <c r="B170" s="41"/>
      <c r="C170" s="42"/>
      <c r="D170" s="227" t="s">
        <v>207</v>
      </c>
      <c r="E170" s="42"/>
      <c r="F170" s="228" t="s">
        <v>5179</v>
      </c>
      <c r="G170" s="42"/>
      <c r="H170" s="42"/>
      <c r="I170" s="229"/>
      <c r="J170" s="42"/>
      <c r="K170" s="42"/>
      <c r="L170" s="46"/>
      <c r="M170" s="230"/>
      <c r="N170" s="231"/>
      <c r="O170" s="86"/>
      <c r="P170" s="86"/>
      <c r="Q170" s="86"/>
      <c r="R170" s="86"/>
      <c r="S170" s="86"/>
      <c r="T170" s="87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T170" s="19" t="s">
        <v>207</v>
      </c>
      <c r="AU170" s="19" t="s">
        <v>82</v>
      </c>
    </row>
    <row r="171" s="12" customFormat="1" ht="22.8" customHeight="1">
      <c r="A171" s="12"/>
      <c r="B171" s="198"/>
      <c r="C171" s="199"/>
      <c r="D171" s="200" t="s">
        <v>72</v>
      </c>
      <c r="E171" s="212" t="s">
        <v>1196</v>
      </c>
      <c r="F171" s="212" t="s">
        <v>1197</v>
      </c>
      <c r="G171" s="199"/>
      <c r="H171" s="199"/>
      <c r="I171" s="202"/>
      <c r="J171" s="213">
        <f>BK171</f>
        <v>0</v>
      </c>
      <c r="K171" s="199"/>
      <c r="L171" s="204"/>
      <c r="M171" s="205"/>
      <c r="N171" s="206"/>
      <c r="O171" s="206"/>
      <c r="P171" s="207">
        <f>SUM(P172:P173)</f>
        <v>0</v>
      </c>
      <c r="Q171" s="206"/>
      <c r="R171" s="207">
        <f>SUM(R172:R173)</f>
        <v>0</v>
      </c>
      <c r="S171" s="206"/>
      <c r="T171" s="208">
        <f>SUM(T172:T173)</f>
        <v>0</v>
      </c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R171" s="209" t="s">
        <v>80</v>
      </c>
      <c r="AT171" s="210" t="s">
        <v>72</v>
      </c>
      <c r="AU171" s="210" t="s">
        <v>80</v>
      </c>
      <c r="AY171" s="209" t="s">
        <v>198</v>
      </c>
      <c r="BK171" s="211">
        <f>SUM(BK172:BK173)</f>
        <v>0</v>
      </c>
    </row>
    <row r="172" s="2" customFormat="1" ht="37.8" customHeight="1">
      <c r="A172" s="40"/>
      <c r="B172" s="41"/>
      <c r="C172" s="214" t="s">
        <v>352</v>
      </c>
      <c r="D172" s="214" t="s">
        <v>200</v>
      </c>
      <c r="E172" s="215" t="s">
        <v>5180</v>
      </c>
      <c r="F172" s="216" t="s">
        <v>5181</v>
      </c>
      <c r="G172" s="217" t="s">
        <v>246</v>
      </c>
      <c r="H172" s="218">
        <v>119.07299999999999</v>
      </c>
      <c r="I172" s="219"/>
      <c r="J172" s="220">
        <f>ROUND(I172*H172,2)</f>
        <v>0</v>
      </c>
      <c r="K172" s="216" t="s">
        <v>204</v>
      </c>
      <c r="L172" s="46"/>
      <c r="M172" s="221" t="s">
        <v>19</v>
      </c>
      <c r="N172" s="222" t="s">
        <v>44</v>
      </c>
      <c r="O172" s="86"/>
      <c r="P172" s="223">
        <f>O172*H172</f>
        <v>0</v>
      </c>
      <c r="Q172" s="223">
        <v>0</v>
      </c>
      <c r="R172" s="223">
        <f>Q172*H172</f>
        <v>0</v>
      </c>
      <c r="S172" s="223">
        <v>0</v>
      </c>
      <c r="T172" s="224">
        <f>S172*H172</f>
        <v>0</v>
      </c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R172" s="225" t="s">
        <v>205</v>
      </c>
      <c r="AT172" s="225" t="s">
        <v>200</v>
      </c>
      <c r="AU172" s="225" t="s">
        <v>82</v>
      </c>
      <c r="AY172" s="19" t="s">
        <v>198</v>
      </c>
      <c r="BE172" s="226">
        <f>IF(N172="základní",J172,0)</f>
        <v>0</v>
      </c>
      <c r="BF172" s="226">
        <f>IF(N172="snížená",J172,0)</f>
        <v>0</v>
      </c>
      <c r="BG172" s="226">
        <f>IF(N172="zákl. přenesená",J172,0)</f>
        <v>0</v>
      </c>
      <c r="BH172" s="226">
        <f>IF(N172="sníž. přenesená",J172,0)</f>
        <v>0</v>
      </c>
      <c r="BI172" s="226">
        <f>IF(N172="nulová",J172,0)</f>
        <v>0</v>
      </c>
      <c r="BJ172" s="19" t="s">
        <v>80</v>
      </c>
      <c r="BK172" s="226">
        <f>ROUND(I172*H172,2)</f>
        <v>0</v>
      </c>
      <c r="BL172" s="19" t="s">
        <v>205</v>
      </c>
      <c r="BM172" s="225" t="s">
        <v>5182</v>
      </c>
    </row>
    <row r="173" s="2" customFormat="1">
      <c r="A173" s="40"/>
      <c r="B173" s="41"/>
      <c r="C173" s="42"/>
      <c r="D173" s="227" t="s">
        <v>207</v>
      </c>
      <c r="E173" s="42"/>
      <c r="F173" s="228" t="s">
        <v>5183</v>
      </c>
      <c r="G173" s="42"/>
      <c r="H173" s="42"/>
      <c r="I173" s="229"/>
      <c r="J173" s="42"/>
      <c r="K173" s="42"/>
      <c r="L173" s="46"/>
      <c r="M173" s="276"/>
      <c r="N173" s="277"/>
      <c r="O173" s="278"/>
      <c r="P173" s="278"/>
      <c r="Q173" s="278"/>
      <c r="R173" s="278"/>
      <c r="S173" s="278"/>
      <c r="T173" s="279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T173" s="19" t="s">
        <v>207</v>
      </c>
      <c r="AU173" s="19" t="s">
        <v>82</v>
      </c>
    </row>
    <row r="174" s="2" customFormat="1" ht="6.96" customHeight="1">
      <c r="A174" s="40"/>
      <c r="B174" s="61"/>
      <c r="C174" s="62"/>
      <c r="D174" s="62"/>
      <c r="E174" s="62"/>
      <c r="F174" s="62"/>
      <c r="G174" s="62"/>
      <c r="H174" s="62"/>
      <c r="I174" s="62"/>
      <c r="J174" s="62"/>
      <c r="K174" s="62"/>
      <c r="L174" s="46"/>
      <c r="M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</row>
  </sheetData>
  <sheetProtection sheet="1" autoFilter="0" formatColumns="0" formatRows="0" objects="1" scenarios="1" spinCount="100000" saltValue="6H+zPufIn2jl+UrdidgPzDBxU51stm8Qf0qZJuvxoaF2JGmD27fM/rwlqKHqLfbxIPbbXH9Niti8SYBLAcfGCw==" hashValue="kX25PrR4wEeYcPn8FNFYehkvVx+J7Thm3DyPHfWSHPPMTjetxK+UI+1nq3uCHU12yx3voo/pOrvF8CHalbwW1A==" algorithmName="SHA-512" password="CC35"/>
  <autoFilter ref="C84:K173"/>
  <mergeCells count="9">
    <mergeCell ref="E7:H7"/>
    <mergeCell ref="E9:H9"/>
    <mergeCell ref="E18:H18"/>
    <mergeCell ref="E27:H27"/>
    <mergeCell ref="E48:H48"/>
    <mergeCell ref="E50:H50"/>
    <mergeCell ref="E75:H75"/>
    <mergeCell ref="E77:H77"/>
    <mergeCell ref="L2:V2"/>
  </mergeCells>
  <hyperlinks>
    <hyperlink ref="F89" r:id="rId1" display="https://podminky.urs.cz/item/CS_URS_2024_01/111111101"/>
    <hyperlink ref="F92" r:id="rId2" display="https://podminky.urs.cz/item/CS_URS_2024_01/113202111"/>
    <hyperlink ref="F95" r:id="rId3" display="https://podminky.urs.cz/item/CS_URS_2024_01/121151103"/>
    <hyperlink ref="F98" r:id="rId4" display="https://podminky.urs.cz/item/CS_URS_2024_01/122211101"/>
    <hyperlink ref="F101" r:id="rId5" display="https://podminky.urs.cz/item/CS_URS_2024_01/162751117"/>
    <hyperlink ref="F106" r:id="rId6" display="https://podminky.urs.cz/item/CS_URS_2024_01/162751119"/>
    <hyperlink ref="F109" r:id="rId7" display="https://podminky.urs.cz/item/CS_URS_2024_01/171151103"/>
    <hyperlink ref="F111" r:id="rId8" display="https://podminky.urs.cz/item/CS_URS_2024_01/171152501"/>
    <hyperlink ref="F114" r:id="rId9" display="https://podminky.urs.cz/item/CS_URS_2024_01/171201231"/>
    <hyperlink ref="F119" r:id="rId10" display="https://podminky.urs.cz/item/CS_URS_2024_01/174111101"/>
    <hyperlink ref="F122" r:id="rId11" display="https://podminky.urs.cz/item/CS_URS_2024_01/181311103"/>
    <hyperlink ref="F126" r:id="rId12" display="https://podminky.urs.cz/item/CS_URS_2024_01/561121111"/>
    <hyperlink ref="F134" r:id="rId13" display="https://podminky.urs.cz/item/CS_URS_2024_01/561121112"/>
    <hyperlink ref="F142" r:id="rId14" display="https://podminky.urs.cz/item/CS_URS_2024_01/596211112"/>
    <hyperlink ref="F150" r:id="rId15" display="https://podminky.urs.cz/item/CS_URS_2024_01/916231113"/>
    <hyperlink ref="F155" r:id="rId16" display="https://podminky.urs.cz/item/CS_URS_2024_01/919726121"/>
    <hyperlink ref="F161" r:id="rId17" display="https://podminky.urs.cz/item/CS_URS_2024_01/979071121"/>
    <hyperlink ref="F165" r:id="rId18" display="https://podminky.urs.cz/item/CS_URS_2024_01/997221561"/>
    <hyperlink ref="F167" r:id="rId19" display="https://podminky.urs.cz/item/CS_URS_2024_01/997221569"/>
    <hyperlink ref="F170" r:id="rId20" display="https://podminky.urs.cz/item/CS_URS_2024_01/997221861"/>
    <hyperlink ref="F173" r:id="rId21" display="https://podminky.urs.cz/item/CS_URS_2024_01/99822301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22"/>
</worksheet>
</file>

<file path=xl/worksheets/sheet2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147</v>
      </c>
    </row>
    <row r="3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2"/>
      <c r="AT3" s="19" t="s">
        <v>82</v>
      </c>
    </row>
    <row r="4" s="1" customFormat="1" ht="24.96" customHeight="1">
      <c r="B4" s="22"/>
      <c r="D4" s="142" t="s">
        <v>148</v>
      </c>
      <c r="L4" s="22"/>
      <c r="M4" s="143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4" t="s">
        <v>16</v>
      </c>
      <c r="L6" s="22"/>
    </row>
    <row r="7" s="1" customFormat="1" ht="16.5" customHeight="1">
      <c r="B7" s="22"/>
      <c r="E7" s="145" t="str">
        <f>'Rekapitulace stavby'!K6</f>
        <v>ZŠ Veltrusy - výstavba odborných učeben</v>
      </c>
      <c r="F7" s="144"/>
      <c r="G7" s="144"/>
      <c r="H7" s="144"/>
      <c r="L7" s="22"/>
    </row>
    <row r="8" s="2" customFormat="1" ht="12" customHeight="1">
      <c r="A8" s="40"/>
      <c r="B8" s="46"/>
      <c r="C8" s="40"/>
      <c r="D8" s="144" t="s">
        <v>149</v>
      </c>
      <c r="E8" s="40"/>
      <c r="F8" s="40"/>
      <c r="G8" s="40"/>
      <c r="H8" s="40"/>
      <c r="I8" s="40"/>
      <c r="J8" s="40"/>
      <c r="K8" s="40"/>
      <c r="L8" s="146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s="2" customFormat="1" ht="16.5" customHeight="1">
      <c r="A9" s="40"/>
      <c r="B9" s="46"/>
      <c r="C9" s="40"/>
      <c r="D9" s="40"/>
      <c r="E9" s="147" t="s">
        <v>181</v>
      </c>
      <c r="F9" s="40"/>
      <c r="G9" s="40"/>
      <c r="H9" s="40"/>
      <c r="I9" s="40"/>
      <c r="J9" s="40"/>
      <c r="K9" s="40"/>
      <c r="L9" s="146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>
      <c r="A10" s="40"/>
      <c r="B10" s="46"/>
      <c r="C10" s="40"/>
      <c r="D10" s="40"/>
      <c r="E10" s="40"/>
      <c r="F10" s="40"/>
      <c r="G10" s="40"/>
      <c r="H10" s="40"/>
      <c r="I10" s="40"/>
      <c r="J10" s="40"/>
      <c r="K10" s="40"/>
      <c r="L10" s="146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2" customHeight="1">
      <c r="A11" s="40"/>
      <c r="B11" s="46"/>
      <c r="C11" s="40"/>
      <c r="D11" s="144" t="s">
        <v>18</v>
      </c>
      <c r="E11" s="40"/>
      <c r="F11" s="135" t="s">
        <v>19</v>
      </c>
      <c r="G11" s="40"/>
      <c r="H11" s="40"/>
      <c r="I11" s="144" t="s">
        <v>20</v>
      </c>
      <c r="J11" s="135" t="s">
        <v>19</v>
      </c>
      <c r="K11" s="40"/>
      <c r="L11" s="146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4" t="s">
        <v>21</v>
      </c>
      <c r="E12" s="40"/>
      <c r="F12" s="135" t="s">
        <v>22</v>
      </c>
      <c r="G12" s="40"/>
      <c r="H12" s="40"/>
      <c r="I12" s="144" t="s">
        <v>23</v>
      </c>
      <c r="J12" s="148" t="str">
        <f>'Rekapitulace stavby'!AN8</f>
        <v>16. 4. 2024</v>
      </c>
      <c r="K12" s="40"/>
      <c r="L12" s="146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0.8" customHeight="1">
      <c r="A13" s="40"/>
      <c r="B13" s="46"/>
      <c r="C13" s="40"/>
      <c r="D13" s="40"/>
      <c r="E13" s="40"/>
      <c r="F13" s="40"/>
      <c r="G13" s="40"/>
      <c r="H13" s="40"/>
      <c r="I13" s="40"/>
      <c r="J13" s="40"/>
      <c r="K13" s="40"/>
      <c r="L13" s="146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4" t="s">
        <v>25</v>
      </c>
      <c r="E14" s="40"/>
      <c r="F14" s="40"/>
      <c r="G14" s="40"/>
      <c r="H14" s="40"/>
      <c r="I14" s="144" t="s">
        <v>26</v>
      </c>
      <c r="J14" s="135" t="s">
        <v>27</v>
      </c>
      <c r="K14" s="40"/>
      <c r="L14" s="146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8" customHeight="1">
      <c r="A15" s="40"/>
      <c r="B15" s="46"/>
      <c r="C15" s="40"/>
      <c r="D15" s="40"/>
      <c r="E15" s="135" t="s">
        <v>28</v>
      </c>
      <c r="F15" s="40"/>
      <c r="G15" s="40"/>
      <c r="H15" s="40"/>
      <c r="I15" s="144" t="s">
        <v>29</v>
      </c>
      <c r="J15" s="135" t="s">
        <v>19</v>
      </c>
      <c r="K15" s="40"/>
      <c r="L15" s="146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6.96" customHeight="1">
      <c r="A16" s="40"/>
      <c r="B16" s="46"/>
      <c r="C16" s="40"/>
      <c r="D16" s="40"/>
      <c r="E16" s="40"/>
      <c r="F16" s="40"/>
      <c r="G16" s="40"/>
      <c r="H16" s="40"/>
      <c r="I16" s="40"/>
      <c r="J16" s="40"/>
      <c r="K16" s="40"/>
      <c r="L16" s="146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2" customHeight="1">
      <c r="A17" s="40"/>
      <c r="B17" s="46"/>
      <c r="C17" s="40"/>
      <c r="D17" s="144" t="s">
        <v>30</v>
      </c>
      <c r="E17" s="40"/>
      <c r="F17" s="40"/>
      <c r="G17" s="40"/>
      <c r="H17" s="40"/>
      <c r="I17" s="144" t="s">
        <v>26</v>
      </c>
      <c r="J17" s="35" t="str">
        <f>'Rekapitulace stavby'!AN13</f>
        <v>Vyplň údaj</v>
      </c>
      <c r="K17" s="40"/>
      <c r="L17" s="146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8" customHeight="1">
      <c r="A18" s="40"/>
      <c r="B18" s="46"/>
      <c r="C18" s="40"/>
      <c r="D18" s="40"/>
      <c r="E18" s="35" t="str">
        <f>'Rekapitulace stavby'!E14</f>
        <v>Vyplň údaj</v>
      </c>
      <c r="F18" s="135"/>
      <c r="G18" s="135"/>
      <c r="H18" s="135"/>
      <c r="I18" s="144" t="s">
        <v>29</v>
      </c>
      <c r="J18" s="35" t="str">
        <f>'Rekapitulace stavby'!AN14</f>
        <v>Vyplň údaj</v>
      </c>
      <c r="K18" s="40"/>
      <c r="L18" s="146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6.96" customHeight="1">
      <c r="A19" s="40"/>
      <c r="B19" s="46"/>
      <c r="C19" s="40"/>
      <c r="D19" s="40"/>
      <c r="E19" s="40"/>
      <c r="F19" s="40"/>
      <c r="G19" s="40"/>
      <c r="H19" s="40"/>
      <c r="I19" s="40"/>
      <c r="J19" s="40"/>
      <c r="K19" s="40"/>
      <c r="L19" s="146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2" customHeight="1">
      <c r="A20" s="40"/>
      <c r="B20" s="46"/>
      <c r="C20" s="40"/>
      <c r="D20" s="144" t="s">
        <v>32</v>
      </c>
      <c r="E20" s="40"/>
      <c r="F20" s="40"/>
      <c r="G20" s="40"/>
      <c r="H20" s="40"/>
      <c r="I20" s="144" t="s">
        <v>26</v>
      </c>
      <c r="J20" s="135" t="s">
        <v>33</v>
      </c>
      <c r="K20" s="40"/>
      <c r="L20" s="146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8" customHeight="1">
      <c r="A21" s="40"/>
      <c r="B21" s="46"/>
      <c r="C21" s="40"/>
      <c r="D21" s="40"/>
      <c r="E21" s="135" t="s">
        <v>34</v>
      </c>
      <c r="F21" s="40"/>
      <c r="G21" s="40"/>
      <c r="H21" s="40"/>
      <c r="I21" s="144" t="s">
        <v>29</v>
      </c>
      <c r="J21" s="135" t="s">
        <v>19</v>
      </c>
      <c r="K21" s="40"/>
      <c r="L21" s="146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6.96" customHeight="1">
      <c r="A22" s="40"/>
      <c r="B22" s="46"/>
      <c r="C22" s="40"/>
      <c r="D22" s="40"/>
      <c r="E22" s="40"/>
      <c r="F22" s="40"/>
      <c r="G22" s="40"/>
      <c r="H22" s="40"/>
      <c r="I22" s="40"/>
      <c r="J22" s="40"/>
      <c r="K22" s="40"/>
      <c r="L22" s="146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2" customHeight="1">
      <c r="A23" s="40"/>
      <c r="B23" s="46"/>
      <c r="C23" s="40"/>
      <c r="D23" s="144" t="s">
        <v>36</v>
      </c>
      <c r="E23" s="40"/>
      <c r="F23" s="40"/>
      <c r="G23" s="40"/>
      <c r="H23" s="40"/>
      <c r="I23" s="144" t="s">
        <v>26</v>
      </c>
      <c r="J23" s="135" t="s">
        <v>33</v>
      </c>
      <c r="K23" s="40"/>
      <c r="L23" s="146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8" customHeight="1">
      <c r="A24" s="40"/>
      <c r="B24" s="46"/>
      <c r="C24" s="40"/>
      <c r="D24" s="40"/>
      <c r="E24" s="135" t="s">
        <v>34</v>
      </c>
      <c r="F24" s="40"/>
      <c r="G24" s="40"/>
      <c r="H24" s="40"/>
      <c r="I24" s="144" t="s">
        <v>29</v>
      </c>
      <c r="J24" s="135" t="s">
        <v>19</v>
      </c>
      <c r="K24" s="40"/>
      <c r="L24" s="146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6.96" customHeight="1">
      <c r="A25" s="40"/>
      <c r="B25" s="46"/>
      <c r="C25" s="40"/>
      <c r="D25" s="40"/>
      <c r="E25" s="40"/>
      <c r="F25" s="40"/>
      <c r="G25" s="40"/>
      <c r="H25" s="40"/>
      <c r="I25" s="40"/>
      <c r="J25" s="40"/>
      <c r="K25" s="40"/>
      <c r="L25" s="146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2" customHeight="1">
      <c r="A26" s="40"/>
      <c r="B26" s="46"/>
      <c r="C26" s="40"/>
      <c r="D26" s="144" t="s">
        <v>37</v>
      </c>
      <c r="E26" s="40"/>
      <c r="F26" s="40"/>
      <c r="G26" s="40"/>
      <c r="H26" s="40"/>
      <c r="I26" s="40"/>
      <c r="J26" s="40"/>
      <c r="K26" s="40"/>
      <c r="L26" s="146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8" customFormat="1" ht="71.25" customHeight="1">
      <c r="A27" s="149"/>
      <c r="B27" s="150"/>
      <c r="C27" s="149"/>
      <c r="D27" s="149"/>
      <c r="E27" s="151" t="s">
        <v>38</v>
      </c>
      <c r="F27" s="151"/>
      <c r="G27" s="151"/>
      <c r="H27" s="151"/>
      <c r="I27" s="149"/>
      <c r="J27" s="149"/>
      <c r="K27" s="149"/>
      <c r="L27" s="152"/>
      <c r="S27" s="149"/>
      <c r="T27" s="149"/>
      <c r="U27" s="149"/>
      <c r="V27" s="149"/>
      <c r="W27" s="149"/>
      <c r="X27" s="149"/>
      <c r="Y27" s="149"/>
      <c r="Z27" s="149"/>
      <c r="AA27" s="149"/>
      <c r="AB27" s="149"/>
      <c r="AC27" s="149"/>
      <c r="AD27" s="149"/>
      <c r="AE27" s="149"/>
    </row>
    <row r="28" s="2" customFormat="1" ht="6.96" customHeight="1">
      <c r="A28" s="40"/>
      <c r="B28" s="46"/>
      <c r="C28" s="40"/>
      <c r="D28" s="40"/>
      <c r="E28" s="40"/>
      <c r="F28" s="40"/>
      <c r="G28" s="40"/>
      <c r="H28" s="40"/>
      <c r="I28" s="40"/>
      <c r="J28" s="40"/>
      <c r="K28" s="40"/>
      <c r="L28" s="146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153"/>
      <c r="E29" s="153"/>
      <c r="F29" s="153"/>
      <c r="G29" s="153"/>
      <c r="H29" s="153"/>
      <c r="I29" s="153"/>
      <c r="J29" s="153"/>
      <c r="K29" s="153"/>
      <c r="L29" s="146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25.44" customHeight="1">
      <c r="A30" s="40"/>
      <c r="B30" s="46"/>
      <c r="C30" s="40"/>
      <c r="D30" s="154" t="s">
        <v>39</v>
      </c>
      <c r="E30" s="40"/>
      <c r="F30" s="40"/>
      <c r="G30" s="40"/>
      <c r="H30" s="40"/>
      <c r="I30" s="40"/>
      <c r="J30" s="155">
        <f>ROUND(J86, 2)</f>
        <v>0</v>
      </c>
      <c r="K30" s="40"/>
      <c r="L30" s="146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3"/>
      <c r="E31" s="153"/>
      <c r="F31" s="153"/>
      <c r="G31" s="153"/>
      <c r="H31" s="153"/>
      <c r="I31" s="153"/>
      <c r="J31" s="153"/>
      <c r="K31" s="153"/>
      <c r="L31" s="146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14.4" customHeight="1">
      <c r="A32" s="40"/>
      <c r="B32" s="46"/>
      <c r="C32" s="40"/>
      <c r="D32" s="40"/>
      <c r="E32" s="40"/>
      <c r="F32" s="156" t="s">
        <v>41</v>
      </c>
      <c r="G32" s="40"/>
      <c r="H32" s="40"/>
      <c r="I32" s="156" t="s">
        <v>40</v>
      </c>
      <c r="J32" s="156" t="s">
        <v>42</v>
      </c>
      <c r="K32" s="40"/>
      <c r="L32" s="146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14.4" customHeight="1">
      <c r="A33" s="40"/>
      <c r="B33" s="46"/>
      <c r="C33" s="40"/>
      <c r="D33" s="157" t="s">
        <v>43</v>
      </c>
      <c r="E33" s="144" t="s">
        <v>44</v>
      </c>
      <c r="F33" s="158">
        <f>ROUND((SUM(BE86:BE139)),  2)</f>
        <v>0</v>
      </c>
      <c r="G33" s="40"/>
      <c r="H33" s="40"/>
      <c r="I33" s="159">
        <v>0.20999999999999999</v>
      </c>
      <c r="J33" s="158">
        <f>ROUND(((SUM(BE86:BE139))*I33),  2)</f>
        <v>0</v>
      </c>
      <c r="K33" s="40"/>
      <c r="L33" s="146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144" t="s">
        <v>45</v>
      </c>
      <c r="F34" s="158">
        <f>ROUND((SUM(BF86:BF139)),  2)</f>
        <v>0</v>
      </c>
      <c r="G34" s="40"/>
      <c r="H34" s="40"/>
      <c r="I34" s="159">
        <v>0.14999999999999999</v>
      </c>
      <c r="J34" s="158">
        <f>ROUND(((SUM(BF86:BF139))*I34),  2)</f>
        <v>0</v>
      </c>
      <c r="K34" s="40"/>
      <c r="L34" s="146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hidden="1" s="2" customFormat="1" ht="14.4" customHeight="1">
      <c r="A35" s="40"/>
      <c r="B35" s="46"/>
      <c r="C35" s="40"/>
      <c r="D35" s="40"/>
      <c r="E35" s="144" t="s">
        <v>46</v>
      </c>
      <c r="F35" s="158">
        <f>ROUND((SUM(BG86:BG139)),  2)</f>
        <v>0</v>
      </c>
      <c r="G35" s="40"/>
      <c r="H35" s="40"/>
      <c r="I35" s="159">
        <v>0.20999999999999999</v>
      </c>
      <c r="J35" s="158">
        <f>0</f>
        <v>0</v>
      </c>
      <c r="K35" s="40"/>
      <c r="L35" s="146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hidden="1" s="2" customFormat="1" ht="14.4" customHeight="1">
      <c r="A36" s="40"/>
      <c r="B36" s="46"/>
      <c r="C36" s="40"/>
      <c r="D36" s="40"/>
      <c r="E36" s="144" t="s">
        <v>47</v>
      </c>
      <c r="F36" s="158">
        <f>ROUND((SUM(BH86:BH139)),  2)</f>
        <v>0</v>
      </c>
      <c r="G36" s="40"/>
      <c r="H36" s="40"/>
      <c r="I36" s="159">
        <v>0.14999999999999999</v>
      </c>
      <c r="J36" s="158">
        <f>0</f>
        <v>0</v>
      </c>
      <c r="K36" s="40"/>
      <c r="L36" s="146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4" t="s">
        <v>48</v>
      </c>
      <c r="F37" s="158">
        <f>ROUND((SUM(BI86:BI139)),  2)</f>
        <v>0</v>
      </c>
      <c r="G37" s="40"/>
      <c r="H37" s="40"/>
      <c r="I37" s="159">
        <v>0</v>
      </c>
      <c r="J37" s="158">
        <f>0</f>
        <v>0</v>
      </c>
      <c r="K37" s="40"/>
      <c r="L37" s="146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6.96" customHeight="1">
      <c r="A38" s="40"/>
      <c r="B38" s="46"/>
      <c r="C38" s="40"/>
      <c r="D38" s="40"/>
      <c r="E38" s="40"/>
      <c r="F38" s="40"/>
      <c r="G38" s="40"/>
      <c r="H38" s="40"/>
      <c r="I38" s="40"/>
      <c r="J38" s="40"/>
      <c r="K38" s="40"/>
      <c r="L38" s="146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="2" customFormat="1" ht="25.44" customHeight="1">
      <c r="A39" s="40"/>
      <c r="B39" s="46"/>
      <c r="C39" s="160"/>
      <c r="D39" s="161" t="s">
        <v>49</v>
      </c>
      <c r="E39" s="162"/>
      <c r="F39" s="162"/>
      <c r="G39" s="163" t="s">
        <v>50</v>
      </c>
      <c r="H39" s="164" t="s">
        <v>51</v>
      </c>
      <c r="I39" s="162"/>
      <c r="J39" s="165">
        <f>SUM(J30:J37)</f>
        <v>0</v>
      </c>
      <c r="K39" s="166"/>
      <c r="L39" s="146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14.4" customHeight="1">
      <c r="A40" s="40"/>
      <c r="B40" s="167"/>
      <c r="C40" s="168"/>
      <c r="D40" s="168"/>
      <c r="E40" s="168"/>
      <c r="F40" s="168"/>
      <c r="G40" s="168"/>
      <c r="H40" s="168"/>
      <c r="I40" s="168"/>
      <c r="J40" s="168"/>
      <c r="K40" s="168"/>
      <c r="L40" s="146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4" s="2" customFormat="1" ht="6.96" customHeight="1">
      <c r="A44" s="40"/>
      <c r="B44" s="169"/>
      <c r="C44" s="170"/>
      <c r="D44" s="170"/>
      <c r="E44" s="170"/>
      <c r="F44" s="170"/>
      <c r="G44" s="170"/>
      <c r="H44" s="170"/>
      <c r="I44" s="170"/>
      <c r="J44" s="170"/>
      <c r="K44" s="170"/>
      <c r="L44" s="146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="2" customFormat="1" ht="24.96" customHeight="1">
      <c r="A45" s="40"/>
      <c r="B45" s="41"/>
      <c r="C45" s="25" t="s">
        <v>153</v>
      </c>
      <c r="D45" s="42"/>
      <c r="E45" s="42"/>
      <c r="F45" s="42"/>
      <c r="G45" s="42"/>
      <c r="H45" s="42"/>
      <c r="I45" s="42"/>
      <c r="J45" s="42"/>
      <c r="K45" s="42"/>
      <c r="L45" s="146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="2" customFormat="1" ht="6.96" customHeight="1">
      <c r="A46" s="40"/>
      <c r="B46" s="41"/>
      <c r="C46" s="42"/>
      <c r="D46" s="42"/>
      <c r="E46" s="42"/>
      <c r="F46" s="42"/>
      <c r="G46" s="42"/>
      <c r="H46" s="42"/>
      <c r="I46" s="42"/>
      <c r="J46" s="42"/>
      <c r="K46" s="42"/>
      <c r="L46" s="146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12" customHeight="1">
      <c r="A47" s="40"/>
      <c r="B47" s="41"/>
      <c r="C47" s="34" t="s">
        <v>16</v>
      </c>
      <c r="D47" s="42"/>
      <c r="E47" s="42"/>
      <c r="F47" s="42"/>
      <c r="G47" s="42"/>
      <c r="H47" s="42"/>
      <c r="I47" s="42"/>
      <c r="J47" s="42"/>
      <c r="K47" s="42"/>
      <c r="L47" s="146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16.5" customHeight="1">
      <c r="A48" s="40"/>
      <c r="B48" s="41"/>
      <c r="C48" s="42"/>
      <c r="D48" s="42"/>
      <c r="E48" s="171" t="str">
        <f>E7</f>
        <v>ZŠ Veltrusy - výstavba odborných učeben</v>
      </c>
      <c r="F48" s="34"/>
      <c r="G48" s="34"/>
      <c r="H48" s="34"/>
      <c r="I48" s="42"/>
      <c r="J48" s="42"/>
      <c r="K48" s="42"/>
      <c r="L48" s="146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149</v>
      </c>
      <c r="D49" s="42"/>
      <c r="E49" s="42"/>
      <c r="F49" s="42"/>
      <c r="G49" s="42"/>
      <c r="H49" s="42"/>
      <c r="I49" s="42"/>
      <c r="J49" s="42"/>
      <c r="K49" s="42"/>
      <c r="L49" s="146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71" t="str">
        <f>E9</f>
        <v>VRN - Vedlejší rozpočtové náklady</v>
      </c>
      <c r="F50" s="42"/>
      <c r="G50" s="42"/>
      <c r="H50" s="42"/>
      <c r="I50" s="42"/>
      <c r="J50" s="42"/>
      <c r="K50" s="42"/>
      <c r="L50" s="146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6.96" customHeight="1">
      <c r="A51" s="40"/>
      <c r="B51" s="41"/>
      <c r="C51" s="42"/>
      <c r="D51" s="42"/>
      <c r="E51" s="42"/>
      <c r="F51" s="42"/>
      <c r="G51" s="42"/>
      <c r="H51" s="42"/>
      <c r="I51" s="42"/>
      <c r="J51" s="42"/>
      <c r="K51" s="42"/>
      <c r="L51" s="146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2" customHeight="1">
      <c r="A52" s="40"/>
      <c r="B52" s="41"/>
      <c r="C52" s="34" t="s">
        <v>21</v>
      </c>
      <c r="D52" s="42"/>
      <c r="E52" s="42"/>
      <c r="F52" s="29" t="str">
        <f>F12</f>
        <v>Veltrusy</v>
      </c>
      <c r="G52" s="42"/>
      <c r="H52" s="42"/>
      <c r="I52" s="34" t="s">
        <v>23</v>
      </c>
      <c r="J52" s="74" t="str">
        <f>IF(J12="","",J12)</f>
        <v>16. 4. 2024</v>
      </c>
      <c r="K52" s="42"/>
      <c r="L52" s="146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6.96" customHeight="1">
      <c r="A53" s="40"/>
      <c r="B53" s="41"/>
      <c r="C53" s="42"/>
      <c r="D53" s="42"/>
      <c r="E53" s="42"/>
      <c r="F53" s="42"/>
      <c r="G53" s="42"/>
      <c r="H53" s="42"/>
      <c r="I53" s="42"/>
      <c r="J53" s="42"/>
      <c r="K53" s="42"/>
      <c r="L53" s="146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5.15" customHeight="1">
      <c r="A54" s="40"/>
      <c r="B54" s="41"/>
      <c r="C54" s="34" t="s">
        <v>25</v>
      </c>
      <c r="D54" s="42"/>
      <c r="E54" s="42"/>
      <c r="F54" s="29" t="str">
        <f>E15</f>
        <v>Město Veltrusy</v>
      </c>
      <c r="G54" s="42"/>
      <c r="H54" s="42"/>
      <c r="I54" s="34" t="s">
        <v>32</v>
      </c>
      <c r="J54" s="38" t="str">
        <f>E21</f>
        <v>REMIUMA</v>
      </c>
      <c r="K54" s="42"/>
      <c r="L54" s="146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15.15" customHeight="1">
      <c r="A55" s="40"/>
      <c r="B55" s="41"/>
      <c r="C55" s="34" t="s">
        <v>30</v>
      </c>
      <c r="D55" s="42"/>
      <c r="E55" s="42"/>
      <c r="F55" s="29" t="str">
        <f>IF(E18="","",E18)</f>
        <v>Vyplň údaj</v>
      </c>
      <c r="G55" s="42"/>
      <c r="H55" s="42"/>
      <c r="I55" s="34" t="s">
        <v>36</v>
      </c>
      <c r="J55" s="38" t="str">
        <f>E24</f>
        <v>REMIUMA</v>
      </c>
      <c r="K55" s="42"/>
      <c r="L55" s="146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0.32" customHeight="1">
      <c r="A56" s="40"/>
      <c r="B56" s="41"/>
      <c r="C56" s="42"/>
      <c r="D56" s="42"/>
      <c r="E56" s="42"/>
      <c r="F56" s="42"/>
      <c r="G56" s="42"/>
      <c r="H56" s="42"/>
      <c r="I56" s="42"/>
      <c r="J56" s="42"/>
      <c r="K56" s="42"/>
      <c r="L56" s="146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29.28" customHeight="1">
      <c r="A57" s="40"/>
      <c r="B57" s="41"/>
      <c r="C57" s="172" t="s">
        <v>154</v>
      </c>
      <c r="D57" s="173"/>
      <c r="E57" s="173"/>
      <c r="F57" s="173"/>
      <c r="G57" s="173"/>
      <c r="H57" s="173"/>
      <c r="I57" s="173"/>
      <c r="J57" s="174" t="s">
        <v>155</v>
      </c>
      <c r="K57" s="173"/>
      <c r="L57" s="146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0.32" customHeight="1">
      <c r="A58" s="40"/>
      <c r="B58" s="41"/>
      <c r="C58" s="42"/>
      <c r="D58" s="42"/>
      <c r="E58" s="42"/>
      <c r="F58" s="42"/>
      <c r="G58" s="42"/>
      <c r="H58" s="42"/>
      <c r="I58" s="42"/>
      <c r="J58" s="42"/>
      <c r="K58" s="42"/>
      <c r="L58" s="146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22.8" customHeight="1">
      <c r="A59" s="40"/>
      <c r="B59" s="41"/>
      <c r="C59" s="175" t="s">
        <v>71</v>
      </c>
      <c r="D59" s="42"/>
      <c r="E59" s="42"/>
      <c r="F59" s="42"/>
      <c r="G59" s="42"/>
      <c r="H59" s="42"/>
      <c r="I59" s="42"/>
      <c r="J59" s="104">
        <f>J86</f>
        <v>0</v>
      </c>
      <c r="K59" s="42"/>
      <c r="L59" s="146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U59" s="19" t="s">
        <v>156</v>
      </c>
    </row>
    <row r="60" s="9" customFormat="1" ht="24.96" customHeight="1">
      <c r="A60" s="9"/>
      <c r="B60" s="176"/>
      <c r="C60" s="177"/>
      <c r="D60" s="178" t="s">
        <v>181</v>
      </c>
      <c r="E60" s="179"/>
      <c r="F60" s="179"/>
      <c r="G60" s="179"/>
      <c r="H60" s="179"/>
      <c r="I60" s="179"/>
      <c r="J60" s="180">
        <f>J87</f>
        <v>0</v>
      </c>
      <c r="K60" s="177"/>
      <c r="L60" s="181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82"/>
      <c r="C61" s="127"/>
      <c r="D61" s="183" t="s">
        <v>182</v>
      </c>
      <c r="E61" s="184"/>
      <c r="F61" s="184"/>
      <c r="G61" s="184"/>
      <c r="H61" s="184"/>
      <c r="I61" s="184"/>
      <c r="J61" s="185">
        <f>J88</f>
        <v>0</v>
      </c>
      <c r="K61" s="127"/>
      <c r="L61" s="186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82"/>
      <c r="C62" s="127"/>
      <c r="D62" s="183" t="s">
        <v>5184</v>
      </c>
      <c r="E62" s="184"/>
      <c r="F62" s="184"/>
      <c r="G62" s="184"/>
      <c r="H62" s="184"/>
      <c r="I62" s="184"/>
      <c r="J62" s="185">
        <f>J101</f>
        <v>0</v>
      </c>
      <c r="K62" s="127"/>
      <c r="L62" s="186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82"/>
      <c r="C63" s="127"/>
      <c r="D63" s="183" t="s">
        <v>5185</v>
      </c>
      <c r="E63" s="184"/>
      <c r="F63" s="184"/>
      <c r="G63" s="184"/>
      <c r="H63" s="184"/>
      <c r="I63" s="184"/>
      <c r="J63" s="185">
        <f>J108</f>
        <v>0</v>
      </c>
      <c r="K63" s="127"/>
      <c r="L63" s="186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82"/>
      <c r="C64" s="127"/>
      <c r="D64" s="183" t="s">
        <v>5186</v>
      </c>
      <c r="E64" s="184"/>
      <c r="F64" s="184"/>
      <c r="G64" s="184"/>
      <c r="H64" s="184"/>
      <c r="I64" s="184"/>
      <c r="J64" s="185">
        <f>J128</f>
        <v>0</v>
      </c>
      <c r="K64" s="127"/>
      <c r="L64" s="186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9.92" customHeight="1">
      <c r="A65" s="10"/>
      <c r="B65" s="182"/>
      <c r="C65" s="127"/>
      <c r="D65" s="183" t="s">
        <v>5187</v>
      </c>
      <c r="E65" s="184"/>
      <c r="F65" s="184"/>
      <c r="G65" s="184"/>
      <c r="H65" s="184"/>
      <c r="I65" s="184"/>
      <c r="J65" s="185">
        <f>J133</f>
        <v>0</v>
      </c>
      <c r="K65" s="127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2"/>
      <c r="C66" s="127"/>
      <c r="D66" s="183" t="s">
        <v>5188</v>
      </c>
      <c r="E66" s="184"/>
      <c r="F66" s="184"/>
      <c r="G66" s="184"/>
      <c r="H66" s="184"/>
      <c r="I66" s="184"/>
      <c r="J66" s="185">
        <f>J137</f>
        <v>0</v>
      </c>
      <c r="K66" s="127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2" customFormat="1" ht="21.84" customHeight="1">
      <c r="A67" s="40"/>
      <c r="B67" s="41"/>
      <c r="C67" s="42"/>
      <c r="D67" s="42"/>
      <c r="E67" s="42"/>
      <c r="F67" s="42"/>
      <c r="G67" s="42"/>
      <c r="H67" s="42"/>
      <c r="I67" s="42"/>
      <c r="J67" s="42"/>
      <c r="K67" s="42"/>
      <c r="L67" s="146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</row>
    <row r="68" s="2" customFormat="1" ht="6.96" customHeight="1">
      <c r="A68" s="40"/>
      <c r="B68" s="61"/>
      <c r="C68" s="62"/>
      <c r="D68" s="62"/>
      <c r="E68" s="62"/>
      <c r="F68" s="62"/>
      <c r="G68" s="62"/>
      <c r="H68" s="62"/>
      <c r="I68" s="62"/>
      <c r="J68" s="62"/>
      <c r="K68" s="62"/>
      <c r="L68" s="146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</row>
    <row r="72" s="2" customFormat="1" ht="6.96" customHeight="1">
      <c r="A72" s="40"/>
      <c r="B72" s="63"/>
      <c r="C72" s="64"/>
      <c r="D72" s="64"/>
      <c r="E72" s="64"/>
      <c r="F72" s="64"/>
      <c r="G72" s="64"/>
      <c r="H72" s="64"/>
      <c r="I72" s="64"/>
      <c r="J72" s="64"/>
      <c r="K72" s="64"/>
      <c r="L72" s="146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3" s="2" customFormat="1" ht="24.96" customHeight="1">
      <c r="A73" s="40"/>
      <c r="B73" s="41"/>
      <c r="C73" s="25" t="s">
        <v>183</v>
      </c>
      <c r="D73" s="42"/>
      <c r="E73" s="42"/>
      <c r="F73" s="42"/>
      <c r="G73" s="42"/>
      <c r="H73" s="42"/>
      <c r="I73" s="42"/>
      <c r="J73" s="42"/>
      <c r="K73" s="42"/>
      <c r="L73" s="146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="2" customFormat="1" ht="6.96" customHeight="1">
      <c r="A74" s="40"/>
      <c r="B74" s="41"/>
      <c r="C74" s="42"/>
      <c r="D74" s="42"/>
      <c r="E74" s="42"/>
      <c r="F74" s="42"/>
      <c r="G74" s="42"/>
      <c r="H74" s="42"/>
      <c r="I74" s="42"/>
      <c r="J74" s="42"/>
      <c r="K74" s="42"/>
      <c r="L74" s="146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="2" customFormat="1" ht="12" customHeight="1">
      <c r="A75" s="40"/>
      <c r="B75" s="41"/>
      <c r="C75" s="34" t="s">
        <v>16</v>
      </c>
      <c r="D75" s="42"/>
      <c r="E75" s="42"/>
      <c r="F75" s="42"/>
      <c r="G75" s="42"/>
      <c r="H75" s="42"/>
      <c r="I75" s="42"/>
      <c r="J75" s="42"/>
      <c r="K75" s="42"/>
      <c r="L75" s="146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="2" customFormat="1" ht="16.5" customHeight="1">
      <c r="A76" s="40"/>
      <c r="B76" s="41"/>
      <c r="C76" s="42"/>
      <c r="D76" s="42"/>
      <c r="E76" s="171" t="str">
        <f>E7</f>
        <v>ZŠ Veltrusy - výstavba odborných učeben</v>
      </c>
      <c r="F76" s="34"/>
      <c r="G76" s="34"/>
      <c r="H76" s="34"/>
      <c r="I76" s="42"/>
      <c r="J76" s="42"/>
      <c r="K76" s="42"/>
      <c r="L76" s="146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12" customHeight="1">
      <c r="A77" s="40"/>
      <c r="B77" s="41"/>
      <c r="C77" s="34" t="s">
        <v>149</v>
      </c>
      <c r="D77" s="42"/>
      <c r="E77" s="42"/>
      <c r="F77" s="42"/>
      <c r="G77" s="42"/>
      <c r="H77" s="42"/>
      <c r="I77" s="42"/>
      <c r="J77" s="42"/>
      <c r="K77" s="42"/>
      <c r="L77" s="146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16.5" customHeight="1">
      <c r="A78" s="40"/>
      <c r="B78" s="41"/>
      <c r="C78" s="42"/>
      <c r="D78" s="42"/>
      <c r="E78" s="71" t="str">
        <f>E9</f>
        <v>VRN - Vedlejší rozpočtové náklady</v>
      </c>
      <c r="F78" s="42"/>
      <c r="G78" s="42"/>
      <c r="H78" s="42"/>
      <c r="I78" s="42"/>
      <c r="J78" s="42"/>
      <c r="K78" s="42"/>
      <c r="L78" s="146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6.96" customHeight="1">
      <c r="A79" s="40"/>
      <c r="B79" s="41"/>
      <c r="C79" s="42"/>
      <c r="D79" s="42"/>
      <c r="E79" s="42"/>
      <c r="F79" s="42"/>
      <c r="G79" s="42"/>
      <c r="H79" s="42"/>
      <c r="I79" s="42"/>
      <c r="J79" s="42"/>
      <c r="K79" s="42"/>
      <c r="L79" s="146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12" customHeight="1">
      <c r="A80" s="40"/>
      <c r="B80" s="41"/>
      <c r="C80" s="34" t="s">
        <v>21</v>
      </c>
      <c r="D80" s="42"/>
      <c r="E80" s="42"/>
      <c r="F80" s="29" t="str">
        <f>F12</f>
        <v>Veltrusy</v>
      </c>
      <c r="G80" s="42"/>
      <c r="H80" s="42"/>
      <c r="I80" s="34" t="s">
        <v>23</v>
      </c>
      <c r="J80" s="74" t="str">
        <f>IF(J12="","",J12)</f>
        <v>16. 4. 2024</v>
      </c>
      <c r="K80" s="42"/>
      <c r="L80" s="146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6.96" customHeight="1">
      <c r="A81" s="40"/>
      <c r="B81" s="41"/>
      <c r="C81" s="42"/>
      <c r="D81" s="42"/>
      <c r="E81" s="42"/>
      <c r="F81" s="42"/>
      <c r="G81" s="42"/>
      <c r="H81" s="42"/>
      <c r="I81" s="42"/>
      <c r="J81" s="42"/>
      <c r="K81" s="42"/>
      <c r="L81" s="146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15.15" customHeight="1">
      <c r="A82" s="40"/>
      <c r="B82" s="41"/>
      <c r="C82" s="34" t="s">
        <v>25</v>
      </c>
      <c r="D82" s="42"/>
      <c r="E82" s="42"/>
      <c r="F82" s="29" t="str">
        <f>E15</f>
        <v>Město Veltrusy</v>
      </c>
      <c r="G82" s="42"/>
      <c r="H82" s="42"/>
      <c r="I82" s="34" t="s">
        <v>32</v>
      </c>
      <c r="J82" s="38" t="str">
        <f>E21</f>
        <v>REMIUMA</v>
      </c>
      <c r="K82" s="42"/>
      <c r="L82" s="146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15.15" customHeight="1">
      <c r="A83" s="40"/>
      <c r="B83" s="41"/>
      <c r="C83" s="34" t="s">
        <v>30</v>
      </c>
      <c r="D83" s="42"/>
      <c r="E83" s="42"/>
      <c r="F83" s="29" t="str">
        <f>IF(E18="","",E18)</f>
        <v>Vyplň údaj</v>
      </c>
      <c r="G83" s="42"/>
      <c r="H83" s="42"/>
      <c r="I83" s="34" t="s">
        <v>36</v>
      </c>
      <c r="J83" s="38" t="str">
        <f>E24</f>
        <v>REMIUMA</v>
      </c>
      <c r="K83" s="42"/>
      <c r="L83" s="146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0.32" customHeight="1">
      <c r="A84" s="40"/>
      <c r="B84" s="41"/>
      <c r="C84" s="42"/>
      <c r="D84" s="42"/>
      <c r="E84" s="42"/>
      <c r="F84" s="42"/>
      <c r="G84" s="42"/>
      <c r="H84" s="42"/>
      <c r="I84" s="42"/>
      <c r="J84" s="42"/>
      <c r="K84" s="42"/>
      <c r="L84" s="146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11" customFormat="1" ht="29.28" customHeight="1">
      <c r="A85" s="187"/>
      <c r="B85" s="188"/>
      <c r="C85" s="189" t="s">
        <v>184</v>
      </c>
      <c r="D85" s="190" t="s">
        <v>58</v>
      </c>
      <c r="E85" s="190" t="s">
        <v>54</v>
      </c>
      <c r="F85" s="190" t="s">
        <v>55</v>
      </c>
      <c r="G85" s="190" t="s">
        <v>185</v>
      </c>
      <c r="H85" s="190" t="s">
        <v>186</v>
      </c>
      <c r="I85" s="190" t="s">
        <v>187</v>
      </c>
      <c r="J85" s="190" t="s">
        <v>155</v>
      </c>
      <c r="K85" s="191" t="s">
        <v>188</v>
      </c>
      <c r="L85" s="192"/>
      <c r="M85" s="94" t="s">
        <v>19</v>
      </c>
      <c r="N85" s="95" t="s">
        <v>43</v>
      </c>
      <c r="O85" s="95" t="s">
        <v>189</v>
      </c>
      <c r="P85" s="95" t="s">
        <v>190</v>
      </c>
      <c r="Q85" s="95" t="s">
        <v>191</v>
      </c>
      <c r="R85" s="95" t="s">
        <v>192</v>
      </c>
      <c r="S85" s="95" t="s">
        <v>193</v>
      </c>
      <c r="T85" s="96" t="s">
        <v>194</v>
      </c>
      <c r="U85" s="187"/>
      <c r="V85" s="187"/>
      <c r="W85" s="187"/>
      <c r="X85" s="187"/>
      <c r="Y85" s="187"/>
      <c r="Z85" s="187"/>
      <c r="AA85" s="187"/>
      <c r="AB85" s="187"/>
      <c r="AC85" s="187"/>
      <c r="AD85" s="187"/>
      <c r="AE85" s="187"/>
    </row>
    <row r="86" s="2" customFormat="1" ht="22.8" customHeight="1">
      <c r="A86" s="40"/>
      <c r="B86" s="41"/>
      <c r="C86" s="101" t="s">
        <v>195</v>
      </c>
      <c r="D86" s="42"/>
      <c r="E86" s="42"/>
      <c r="F86" s="42"/>
      <c r="G86" s="42"/>
      <c r="H86" s="42"/>
      <c r="I86" s="42"/>
      <c r="J86" s="193">
        <f>BK86</f>
        <v>0</v>
      </c>
      <c r="K86" s="42"/>
      <c r="L86" s="46"/>
      <c r="M86" s="97"/>
      <c r="N86" s="194"/>
      <c r="O86" s="98"/>
      <c r="P86" s="195">
        <f>P87</f>
        <v>0</v>
      </c>
      <c r="Q86" s="98"/>
      <c r="R86" s="195">
        <f>R87</f>
        <v>0</v>
      </c>
      <c r="S86" s="98"/>
      <c r="T86" s="196">
        <f>T87</f>
        <v>0</v>
      </c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T86" s="19" t="s">
        <v>72</v>
      </c>
      <c r="AU86" s="19" t="s">
        <v>156</v>
      </c>
      <c r="BK86" s="197">
        <f>BK87</f>
        <v>0</v>
      </c>
    </row>
    <row r="87" s="12" customFormat="1" ht="25.92" customHeight="1">
      <c r="A87" s="12"/>
      <c r="B87" s="198"/>
      <c r="C87" s="199"/>
      <c r="D87" s="200" t="s">
        <v>72</v>
      </c>
      <c r="E87" s="201" t="s">
        <v>145</v>
      </c>
      <c r="F87" s="201" t="s">
        <v>146</v>
      </c>
      <c r="G87" s="199"/>
      <c r="H87" s="199"/>
      <c r="I87" s="202"/>
      <c r="J87" s="203">
        <f>BK87</f>
        <v>0</v>
      </c>
      <c r="K87" s="199"/>
      <c r="L87" s="204"/>
      <c r="M87" s="205"/>
      <c r="N87" s="206"/>
      <c r="O87" s="206"/>
      <c r="P87" s="207">
        <f>P88+P101+P108+P128+P133+P137</f>
        <v>0</v>
      </c>
      <c r="Q87" s="206"/>
      <c r="R87" s="207">
        <f>R88+R101+R108+R128+R133+R137</f>
        <v>0</v>
      </c>
      <c r="S87" s="206"/>
      <c r="T87" s="208">
        <f>T88+T101+T108+T128+T133+T137</f>
        <v>0</v>
      </c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R87" s="209" t="s">
        <v>224</v>
      </c>
      <c r="AT87" s="210" t="s">
        <v>72</v>
      </c>
      <c r="AU87" s="210" t="s">
        <v>73</v>
      </c>
      <c r="AY87" s="209" t="s">
        <v>198</v>
      </c>
      <c r="BK87" s="211">
        <f>BK88+BK101+BK108+BK128+BK133+BK137</f>
        <v>0</v>
      </c>
    </row>
    <row r="88" s="12" customFormat="1" ht="22.8" customHeight="1">
      <c r="A88" s="12"/>
      <c r="B88" s="198"/>
      <c r="C88" s="199"/>
      <c r="D88" s="200" t="s">
        <v>72</v>
      </c>
      <c r="E88" s="212" t="s">
        <v>1922</v>
      </c>
      <c r="F88" s="212" t="s">
        <v>1923</v>
      </c>
      <c r="G88" s="199"/>
      <c r="H88" s="199"/>
      <c r="I88" s="202"/>
      <c r="J88" s="213">
        <f>BK88</f>
        <v>0</v>
      </c>
      <c r="K88" s="199"/>
      <c r="L88" s="204"/>
      <c r="M88" s="205"/>
      <c r="N88" s="206"/>
      <c r="O88" s="206"/>
      <c r="P88" s="207">
        <f>SUM(P89:P100)</f>
        <v>0</v>
      </c>
      <c r="Q88" s="206"/>
      <c r="R88" s="207">
        <f>SUM(R89:R100)</f>
        <v>0</v>
      </c>
      <c r="S88" s="206"/>
      <c r="T88" s="208">
        <f>SUM(T89:T100)</f>
        <v>0</v>
      </c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R88" s="209" t="s">
        <v>224</v>
      </c>
      <c r="AT88" s="210" t="s">
        <v>72</v>
      </c>
      <c r="AU88" s="210" t="s">
        <v>80</v>
      </c>
      <c r="AY88" s="209" t="s">
        <v>198</v>
      </c>
      <c r="BK88" s="211">
        <f>SUM(BK89:BK100)</f>
        <v>0</v>
      </c>
    </row>
    <row r="89" s="2" customFormat="1" ht="16.5" customHeight="1">
      <c r="A89" s="40"/>
      <c r="B89" s="41"/>
      <c r="C89" s="214" t="s">
        <v>80</v>
      </c>
      <c r="D89" s="214" t="s">
        <v>200</v>
      </c>
      <c r="E89" s="215" t="s">
        <v>5189</v>
      </c>
      <c r="F89" s="216" t="s">
        <v>5190</v>
      </c>
      <c r="G89" s="217" t="s">
        <v>1135</v>
      </c>
      <c r="H89" s="218">
        <v>1</v>
      </c>
      <c r="I89" s="219"/>
      <c r="J89" s="220">
        <f>ROUND(I89*H89,2)</f>
        <v>0</v>
      </c>
      <c r="K89" s="216" t="s">
        <v>204</v>
      </c>
      <c r="L89" s="46"/>
      <c r="M89" s="221" t="s">
        <v>19</v>
      </c>
      <c r="N89" s="222" t="s">
        <v>44</v>
      </c>
      <c r="O89" s="86"/>
      <c r="P89" s="223">
        <f>O89*H89</f>
        <v>0</v>
      </c>
      <c r="Q89" s="223">
        <v>0</v>
      </c>
      <c r="R89" s="223">
        <f>Q89*H89</f>
        <v>0</v>
      </c>
      <c r="S89" s="223">
        <v>0</v>
      </c>
      <c r="T89" s="224">
        <f>S89*H89</f>
        <v>0</v>
      </c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R89" s="225" t="s">
        <v>1927</v>
      </c>
      <c r="AT89" s="225" t="s">
        <v>200</v>
      </c>
      <c r="AU89" s="225" t="s">
        <v>82</v>
      </c>
      <c r="AY89" s="19" t="s">
        <v>198</v>
      </c>
      <c r="BE89" s="226">
        <f>IF(N89="základní",J89,0)</f>
        <v>0</v>
      </c>
      <c r="BF89" s="226">
        <f>IF(N89="snížená",J89,0)</f>
        <v>0</v>
      </c>
      <c r="BG89" s="226">
        <f>IF(N89="zákl. přenesená",J89,0)</f>
        <v>0</v>
      </c>
      <c r="BH89" s="226">
        <f>IF(N89="sníž. přenesená",J89,0)</f>
        <v>0</v>
      </c>
      <c r="BI89" s="226">
        <f>IF(N89="nulová",J89,0)</f>
        <v>0</v>
      </c>
      <c r="BJ89" s="19" t="s">
        <v>80</v>
      </c>
      <c r="BK89" s="226">
        <f>ROUND(I89*H89,2)</f>
        <v>0</v>
      </c>
      <c r="BL89" s="19" t="s">
        <v>1927</v>
      </c>
      <c r="BM89" s="225" t="s">
        <v>5191</v>
      </c>
    </row>
    <row r="90" s="2" customFormat="1">
      <c r="A90" s="40"/>
      <c r="B90" s="41"/>
      <c r="C90" s="42"/>
      <c r="D90" s="227" t="s">
        <v>207</v>
      </c>
      <c r="E90" s="42"/>
      <c r="F90" s="228" t="s">
        <v>5192</v>
      </c>
      <c r="G90" s="42"/>
      <c r="H90" s="42"/>
      <c r="I90" s="229"/>
      <c r="J90" s="42"/>
      <c r="K90" s="42"/>
      <c r="L90" s="46"/>
      <c r="M90" s="230"/>
      <c r="N90" s="231"/>
      <c r="O90" s="86"/>
      <c r="P90" s="86"/>
      <c r="Q90" s="86"/>
      <c r="R90" s="86"/>
      <c r="S90" s="86"/>
      <c r="T90" s="87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T90" s="19" t="s">
        <v>207</v>
      </c>
      <c r="AU90" s="19" t="s">
        <v>82</v>
      </c>
    </row>
    <row r="91" s="2" customFormat="1">
      <c r="A91" s="40"/>
      <c r="B91" s="41"/>
      <c r="C91" s="42"/>
      <c r="D91" s="234" t="s">
        <v>780</v>
      </c>
      <c r="E91" s="42"/>
      <c r="F91" s="275" t="s">
        <v>5193</v>
      </c>
      <c r="G91" s="42"/>
      <c r="H91" s="42"/>
      <c r="I91" s="229"/>
      <c r="J91" s="42"/>
      <c r="K91" s="42"/>
      <c r="L91" s="46"/>
      <c r="M91" s="230"/>
      <c r="N91" s="231"/>
      <c r="O91" s="86"/>
      <c r="P91" s="86"/>
      <c r="Q91" s="86"/>
      <c r="R91" s="86"/>
      <c r="S91" s="86"/>
      <c r="T91" s="87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T91" s="19" t="s">
        <v>780</v>
      </c>
      <c r="AU91" s="19" t="s">
        <v>82</v>
      </c>
    </row>
    <row r="92" s="13" customFormat="1">
      <c r="A92" s="13"/>
      <c r="B92" s="232"/>
      <c r="C92" s="233"/>
      <c r="D92" s="234" t="s">
        <v>218</v>
      </c>
      <c r="E92" s="235" t="s">
        <v>19</v>
      </c>
      <c r="F92" s="236" t="s">
        <v>5194</v>
      </c>
      <c r="G92" s="233"/>
      <c r="H92" s="237">
        <v>1</v>
      </c>
      <c r="I92" s="238"/>
      <c r="J92" s="233"/>
      <c r="K92" s="233"/>
      <c r="L92" s="239"/>
      <c r="M92" s="240"/>
      <c r="N92" s="241"/>
      <c r="O92" s="241"/>
      <c r="P92" s="241"/>
      <c r="Q92" s="241"/>
      <c r="R92" s="241"/>
      <c r="S92" s="241"/>
      <c r="T92" s="242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T92" s="243" t="s">
        <v>218</v>
      </c>
      <c r="AU92" s="243" t="s">
        <v>82</v>
      </c>
      <c r="AV92" s="13" t="s">
        <v>82</v>
      </c>
      <c r="AW92" s="13" t="s">
        <v>35</v>
      </c>
      <c r="AX92" s="13" t="s">
        <v>80</v>
      </c>
      <c r="AY92" s="243" t="s">
        <v>198</v>
      </c>
    </row>
    <row r="93" s="2" customFormat="1" ht="16.5" customHeight="1">
      <c r="A93" s="40"/>
      <c r="B93" s="41"/>
      <c r="C93" s="214" t="s">
        <v>82</v>
      </c>
      <c r="D93" s="214" t="s">
        <v>200</v>
      </c>
      <c r="E93" s="215" t="s">
        <v>5195</v>
      </c>
      <c r="F93" s="216" t="s">
        <v>5196</v>
      </c>
      <c r="G93" s="217" t="s">
        <v>1135</v>
      </c>
      <c r="H93" s="218">
        <v>1</v>
      </c>
      <c r="I93" s="219"/>
      <c r="J93" s="220">
        <f>ROUND(I93*H93,2)</f>
        <v>0</v>
      </c>
      <c r="K93" s="216" t="s">
        <v>204</v>
      </c>
      <c r="L93" s="46"/>
      <c r="M93" s="221" t="s">
        <v>19</v>
      </c>
      <c r="N93" s="222" t="s">
        <v>44</v>
      </c>
      <c r="O93" s="86"/>
      <c r="P93" s="223">
        <f>O93*H93</f>
        <v>0</v>
      </c>
      <c r="Q93" s="223">
        <v>0</v>
      </c>
      <c r="R93" s="223">
        <f>Q93*H93</f>
        <v>0</v>
      </c>
      <c r="S93" s="223">
        <v>0</v>
      </c>
      <c r="T93" s="224">
        <f>S93*H93</f>
        <v>0</v>
      </c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R93" s="225" t="s">
        <v>1927</v>
      </c>
      <c r="AT93" s="225" t="s">
        <v>200</v>
      </c>
      <c r="AU93" s="225" t="s">
        <v>82</v>
      </c>
      <c r="AY93" s="19" t="s">
        <v>198</v>
      </c>
      <c r="BE93" s="226">
        <f>IF(N93="základní",J93,0)</f>
        <v>0</v>
      </c>
      <c r="BF93" s="226">
        <f>IF(N93="snížená",J93,0)</f>
        <v>0</v>
      </c>
      <c r="BG93" s="226">
        <f>IF(N93="zákl. přenesená",J93,0)</f>
        <v>0</v>
      </c>
      <c r="BH93" s="226">
        <f>IF(N93="sníž. přenesená",J93,0)</f>
        <v>0</v>
      </c>
      <c r="BI93" s="226">
        <f>IF(N93="nulová",J93,0)</f>
        <v>0</v>
      </c>
      <c r="BJ93" s="19" t="s">
        <v>80</v>
      </c>
      <c r="BK93" s="226">
        <f>ROUND(I93*H93,2)</f>
        <v>0</v>
      </c>
      <c r="BL93" s="19" t="s">
        <v>1927</v>
      </c>
      <c r="BM93" s="225" t="s">
        <v>5197</v>
      </c>
    </row>
    <row r="94" s="2" customFormat="1">
      <c r="A94" s="40"/>
      <c r="B94" s="41"/>
      <c r="C94" s="42"/>
      <c r="D94" s="227" t="s">
        <v>207</v>
      </c>
      <c r="E94" s="42"/>
      <c r="F94" s="228" t="s">
        <v>5198</v>
      </c>
      <c r="G94" s="42"/>
      <c r="H94" s="42"/>
      <c r="I94" s="229"/>
      <c r="J94" s="42"/>
      <c r="K94" s="42"/>
      <c r="L94" s="46"/>
      <c r="M94" s="230"/>
      <c r="N94" s="231"/>
      <c r="O94" s="86"/>
      <c r="P94" s="86"/>
      <c r="Q94" s="86"/>
      <c r="R94" s="86"/>
      <c r="S94" s="86"/>
      <c r="T94" s="87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T94" s="19" t="s">
        <v>207</v>
      </c>
      <c r="AU94" s="19" t="s">
        <v>82</v>
      </c>
    </row>
    <row r="95" s="2" customFormat="1">
      <c r="A95" s="40"/>
      <c r="B95" s="41"/>
      <c r="C95" s="42"/>
      <c r="D95" s="234" t="s">
        <v>780</v>
      </c>
      <c r="E95" s="42"/>
      <c r="F95" s="275" t="s">
        <v>5193</v>
      </c>
      <c r="G95" s="42"/>
      <c r="H95" s="42"/>
      <c r="I95" s="229"/>
      <c r="J95" s="42"/>
      <c r="K95" s="42"/>
      <c r="L95" s="46"/>
      <c r="M95" s="230"/>
      <c r="N95" s="231"/>
      <c r="O95" s="86"/>
      <c r="P95" s="86"/>
      <c r="Q95" s="86"/>
      <c r="R95" s="86"/>
      <c r="S95" s="86"/>
      <c r="T95" s="87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T95" s="19" t="s">
        <v>780</v>
      </c>
      <c r="AU95" s="19" t="s">
        <v>82</v>
      </c>
    </row>
    <row r="96" s="13" customFormat="1">
      <c r="A96" s="13"/>
      <c r="B96" s="232"/>
      <c r="C96" s="233"/>
      <c r="D96" s="234" t="s">
        <v>218</v>
      </c>
      <c r="E96" s="235" t="s">
        <v>19</v>
      </c>
      <c r="F96" s="236" t="s">
        <v>5199</v>
      </c>
      <c r="G96" s="233"/>
      <c r="H96" s="237">
        <v>1</v>
      </c>
      <c r="I96" s="238"/>
      <c r="J96" s="233"/>
      <c r="K96" s="233"/>
      <c r="L96" s="239"/>
      <c r="M96" s="240"/>
      <c r="N96" s="241"/>
      <c r="O96" s="241"/>
      <c r="P96" s="241"/>
      <c r="Q96" s="241"/>
      <c r="R96" s="241"/>
      <c r="S96" s="241"/>
      <c r="T96" s="242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T96" s="243" t="s">
        <v>218</v>
      </c>
      <c r="AU96" s="243" t="s">
        <v>82</v>
      </c>
      <c r="AV96" s="13" t="s">
        <v>82</v>
      </c>
      <c r="AW96" s="13" t="s">
        <v>35</v>
      </c>
      <c r="AX96" s="13" t="s">
        <v>80</v>
      </c>
      <c r="AY96" s="243" t="s">
        <v>198</v>
      </c>
    </row>
    <row r="97" s="2" customFormat="1" ht="21.75" customHeight="1">
      <c r="A97" s="40"/>
      <c r="B97" s="41"/>
      <c r="C97" s="214" t="s">
        <v>321</v>
      </c>
      <c r="D97" s="214" t="s">
        <v>200</v>
      </c>
      <c r="E97" s="215" t="s">
        <v>5200</v>
      </c>
      <c r="F97" s="216" t="s">
        <v>5201</v>
      </c>
      <c r="G97" s="217" t="s">
        <v>1135</v>
      </c>
      <c r="H97" s="218">
        <v>1</v>
      </c>
      <c r="I97" s="219"/>
      <c r="J97" s="220">
        <f>ROUND(I97*H97,2)</f>
        <v>0</v>
      </c>
      <c r="K97" s="216" t="s">
        <v>204</v>
      </c>
      <c r="L97" s="46"/>
      <c r="M97" s="221" t="s">
        <v>19</v>
      </c>
      <c r="N97" s="222" t="s">
        <v>44</v>
      </c>
      <c r="O97" s="86"/>
      <c r="P97" s="223">
        <f>O97*H97</f>
        <v>0</v>
      </c>
      <c r="Q97" s="223">
        <v>0</v>
      </c>
      <c r="R97" s="223">
        <f>Q97*H97</f>
        <v>0</v>
      </c>
      <c r="S97" s="223">
        <v>0</v>
      </c>
      <c r="T97" s="224">
        <f>S97*H97</f>
        <v>0</v>
      </c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R97" s="225" t="s">
        <v>1927</v>
      </c>
      <c r="AT97" s="225" t="s">
        <v>200</v>
      </c>
      <c r="AU97" s="225" t="s">
        <v>82</v>
      </c>
      <c r="AY97" s="19" t="s">
        <v>198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9" t="s">
        <v>80</v>
      </c>
      <c r="BK97" s="226">
        <f>ROUND(I97*H97,2)</f>
        <v>0</v>
      </c>
      <c r="BL97" s="19" t="s">
        <v>1927</v>
      </c>
      <c r="BM97" s="225" t="s">
        <v>5202</v>
      </c>
    </row>
    <row r="98" s="2" customFormat="1">
      <c r="A98" s="40"/>
      <c r="B98" s="41"/>
      <c r="C98" s="42"/>
      <c r="D98" s="227" t="s">
        <v>207</v>
      </c>
      <c r="E98" s="42"/>
      <c r="F98" s="228" t="s">
        <v>5203</v>
      </c>
      <c r="G98" s="42"/>
      <c r="H98" s="42"/>
      <c r="I98" s="229"/>
      <c r="J98" s="42"/>
      <c r="K98" s="42"/>
      <c r="L98" s="46"/>
      <c r="M98" s="230"/>
      <c r="N98" s="231"/>
      <c r="O98" s="86"/>
      <c r="P98" s="86"/>
      <c r="Q98" s="86"/>
      <c r="R98" s="86"/>
      <c r="S98" s="86"/>
      <c r="T98" s="87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T98" s="19" t="s">
        <v>207</v>
      </c>
      <c r="AU98" s="19" t="s">
        <v>82</v>
      </c>
    </row>
    <row r="99" s="2" customFormat="1" ht="16.5" customHeight="1">
      <c r="A99" s="40"/>
      <c r="B99" s="41"/>
      <c r="C99" s="214" t="s">
        <v>213</v>
      </c>
      <c r="D99" s="214" t="s">
        <v>200</v>
      </c>
      <c r="E99" s="215" t="s">
        <v>5204</v>
      </c>
      <c r="F99" s="216" t="s">
        <v>5205</v>
      </c>
      <c r="G99" s="217" t="s">
        <v>1135</v>
      </c>
      <c r="H99" s="218">
        <v>1</v>
      </c>
      <c r="I99" s="219"/>
      <c r="J99" s="220">
        <f>ROUND(I99*H99,2)</f>
        <v>0</v>
      </c>
      <c r="K99" s="216" t="s">
        <v>204</v>
      </c>
      <c r="L99" s="46"/>
      <c r="M99" s="221" t="s">
        <v>19</v>
      </c>
      <c r="N99" s="222" t="s">
        <v>44</v>
      </c>
      <c r="O99" s="86"/>
      <c r="P99" s="223">
        <f>O99*H99</f>
        <v>0</v>
      </c>
      <c r="Q99" s="223">
        <v>0</v>
      </c>
      <c r="R99" s="223">
        <f>Q99*H99</f>
        <v>0</v>
      </c>
      <c r="S99" s="223">
        <v>0</v>
      </c>
      <c r="T99" s="224">
        <f>S99*H99</f>
        <v>0</v>
      </c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R99" s="225" t="s">
        <v>1927</v>
      </c>
      <c r="AT99" s="225" t="s">
        <v>200</v>
      </c>
      <c r="AU99" s="225" t="s">
        <v>82</v>
      </c>
      <c r="AY99" s="19" t="s">
        <v>198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9" t="s">
        <v>80</v>
      </c>
      <c r="BK99" s="226">
        <f>ROUND(I99*H99,2)</f>
        <v>0</v>
      </c>
      <c r="BL99" s="19" t="s">
        <v>1927</v>
      </c>
      <c r="BM99" s="225" t="s">
        <v>5206</v>
      </c>
    </row>
    <row r="100" s="2" customFormat="1">
      <c r="A100" s="40"/>
      <c r="B100" s="41"/>
      <c r="C100" s="42"/>
      <c r="D100" s="227" t="s">
        <v>207</v>
      </c>
      <c r="E100" s="42"/>
      <c r="F100" s="228" t="s">
        <v>5207</v>
      </c>
      <c r="G100" s="42"/>
      <c r="H100" s="42"/>
      <c r="I100" s="229"/>
      <c r="J100" s="42"/>
      <c r="K100" s="42"/>
      <c r="L100" s="46"/>
      <c r="M100" s="230"/>
      <c r="N100" s="231"/>
      <c r="O100" s="86"/>
      <c r="P100" s="86"/>
      <c r="Q100" s="86"/>
      <c r="R100" s="86"/>
      <c r="S100" s="86"/>
      <c r="T100" s="87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T100" s="19" t="s">
        <v>207</v>
      </c>
      <c r="AU100" s="19" t="s">
        <v>82</v>
      </c>
    </row>
    <row r="101" s="12" customFormat="1" ht="22.8" customHeight="1">
      <c r="A101" s="12"/>
      <c r="B101" s="198"/>
      <c r="C101" s="199"/>
      <c r="D101" s="200" t="s">
        <v>72</v>
      </c>
      <c r="E101" s="212" t="s">
        <v>5208</v>
      </c>
      <c r="F101" s="212" t="s">
        <v>5209</v>
      </c>
      <c r="G101" s="199"/>
      <c r="H101" s="199"/>
      <c r="I101" s="202"/>
      <c r="J101" s="213">
        <f>BK101</f>
        <v>0</v>
      </c>
      <c r="K101" s="199"/>
      <c r="L101" s="204"/>
      <c r="M101" s="205"/>
      <c r="N101" s="206"/>
      <c r="O101" s="206"/>
      <c r="P101" s="207">
        <f>SUM(P102:P107)</f>
        <v>0</v>
      </c>
      <c r="Q101" s="206"/>
      <c r="R101" s="207">
        <f>SUM(R102:R107)</f>
        <v>0</v>
      </c>
      <c r="S101" s="206"/>
      <c r="T101" s="208">
        <f>SUM(T102:T107)</f>
        <v>0</v>
      </c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R101" s="209" t="s">
        <v>224</v>
      </c>
      <c r="AT101" s="210" t="s">
        <v>72</v>
      </c>
      <c r="AU101" s="210" t="s">
        <v>80</v>
      </c>
      <c r="AY101" s="209" t="s">
        <v>198</v>
      </c>
      <c r="BK101" s="211">
        <f>SUM(BK102:BK107)</f>
        <v>0</v>
      </c>
    </row>
    <row r="102" s="2" customFormat="1" ht="16.5" customHeight="1">
      <c r="A102" s="40"/>
      <c r="B102" s="41"/>
      <c r="C102" s="214" t="s">
        <v>205</v>
      </c>
      <c r="D102" s="214" t="s">
        <v>200</v>
      </c>
      <c r="E102" s="215" t="s">
        <v>5210</v>
      </c>
      <c r="F102" s="216" t="s">
        <v>5209</v>
      </c>
      <c r="G102" s="217" t="s">
        <v>1135</v>
      </c>
      <c r="H102" s="218">
        <v>1</v>
      </c>
      <c r="I102" s="219"/>
      <c r="J102" s="220">
        <f>ROUND(I102*H102,2)</f>
        <v>0</v>
      </c>
      <c r="K102" s="216" t="s">
        <v>204</v>
      </c>
      <c r="L102" s="46"/>
      <c r="M102" s="221" t="s">
        <v>19</v>
      </c>
      <c r="N102" s="222" t="s">
        <v>44</v>
      </c>
      <c r="O102" s="86"/>
      <c r="P102" s="223">
        <f>O102*H102</f>
        <v>0</v>
      </c>
      <c r="Q102" s="223">
        <v>0</v>
      </c>
      <c r="R102" s="223">
        <f>Q102*H102</f>
        <v>0</v>
      </c>
      <c r="S102" s="223">
        <v>0</v>
      </c>
      <c r="T102" s="224">
        <f>S102*H102</f>
        <v>0</v>
      </c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R102" s="225" t="s">
        <v>1927</v>
      </c>
      <c r="AT102" s="225" t="s">
        <v>200</v>
      </c>
      <c r="AU102" s="225" t="s">
        <v>82</v>
      </c>
      <c r="AY102" s="19" t="s">
        <v>198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9" t="s">
        <v>80</v>
      </c>
      <c r="BK102" s="226">
        <f>ROUND(I102*H102,2)</f>
        <v>0</v>
      </c>
      <c r="BL102" s="19" t="s">
        <v>1927</v>
      </c>
      <c r="BM102" s="225" t="s">
        <v>5211</v>
      </c>
    </row>
    <row r="103" s="2" customFormat="1">
      <c r="A103" s="40"/>
      <c r="B103" s="41"/>
      <c r="C103" s="42"/>
      <c r="D103" s="227" t="s">
        <v>207</v>
      </c>
      <c r="E103" s="42"/>
      <c r="F103" s="228" t="s">
        <v>5212</v>
      </c>
      <c r="G103" s="42"/>
      <c r="H103" s="42"/>
      <c r="I103" s="229"/>
      <c r="J103" s="42"/>
      <c r="K103" s="42"/>
      <c r="L103" s="46"/>
      <c r="M103" s="230"/>
      <c r="N103" s="231"/>
      <c r="O103" s="86"/>
      <c r="P103" s="86"/>
      <c r="Q103" s="86"/>
      <c r="R103" s="86"/>
      <c r="S103" s="86"/>
      <c r="T103" s="87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T103" s="19" t="s">
        <v>207</v>
      </c>
      <c r="AU103" s="19" t="s">
        <v>82</v>
      </c>
    </row>
    <row r="104" s="2" customFormat="1">
      <c r="A104" s="40"/>
      <c r="B104" s="41"/>
      <c r="C104" s="42"/>
      <c r="D104" s="234" t="s">
        <v>780</v>
      </c>
      <c r="E104" s="42"/>
      <c r="F104" s="275" t="s">
        <v>5213</v>
      </c>
      <c r="G104" s="42"/>
      <c r="H104" s="42"/>
      <c r="I104" s="229"/>
      <c r="J104" s="42"/>
      <c r="K104" s="42"/>
      <c r="L104" s="46"/>
      <c r="M104" s="230"/>
      <c r="N104" s="231"/>
      <c r="O104" s="86"/>
      <c r="P104" s="86"/>
      <c r="Q104" s="86"/>
      <c r="R104" s="86"/>
      <c r="S104" s="86"/>
      <c r="T104" s="87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T104" s="19" t="s">
        <v>780</v>
      </c>
      <c r="AU104" s="19" t="s">
        <v>82</v>
      </c>
    </row>
    <row r="105" s="2" customFormat="1" ht="16.5" customHeight="1">
      <c r="A105" s="40"/>
      <c r="B105" s="41"/>
      <c r="C105" s="214" t="s">
        <v>224</v>
      </c>
      <c r="D105" s="214" t="s">
        <v>200</v>
      </c>
      <c r="E105" s="215" t="s">
        <v>5214</v>
      </c>
      <c r="F105" s="216" t="s">
        <v>5215</v>
      </c>
      <c r="G105" s="217" t="s">
        <v>1135</v>
      </c>
      <c r="H105" s="218">
        <v>1</v>
      </c>
      <c r="I105" s="219"/>
      <c r="J105" s="220">
        <f>ROUND(I105*H105,2)</f>
        <v>0</v>
      </c>
      <c r="K105" s="216" t="s">
        <v>204</v>
      </c>
      <c r="L105" s="46"/>
      <c r="M105" s="221" t="s">
        <v>19</v>
      </c>
      <c r="N105" s="222" t="s">
        <v>44</v>
      </c>
      <c r="O105" s="86"/>
      <c r="P105" s="223">
        <f>O105*H105</f>
        <v>0</v>
      </c>
      <c r="Q105" s="223">
        <v>0</v>
      </c>
      <c r="R105" s="223">
        <f>Q105*H105</f>
        <v>0</v>
      </c>
      <c r="S105" s="223">
        <v>0</v>
      </c>
      <c r="T105" s="224">
        <f>S105*H105</f>
        <v>0</v>
      </c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R105" s="225" t="s">
        <v>1927</v>
      </c>
      <c r="AT105" s="225" t="s">
        <v>200</v>
      </c>
      <c r="AU105" s="225" t="s">
        <v>82</v>
      </c>
      <c r="AY105" s="19" t="s">
        <v>198</v>
      </c>
      <c r="BE105" s="226">
        <f>IF(N105="základní",J105,0)</f>
        <v>0</v>
      </c>
      <c r="BF105" s="226">
        <f>IF(N105="snížená",J105,0)</f>
        <v>0</v>
      </c>
      <c r="BG105" s="226">
        <f>IF(N105="zákl. přenesená",J105,0)</f>
        <v>0</v>
      </c>
      <c r="BH105" s="226">
        <f>IF(N105="sníž. přenesená",J105,0)</f>
        <v>0</v>
      </c>
      <c r="BI105" s="226">
        <f>IF(N105="nulová",J105,0)</f>
        <v>0</v>
      </c>
      <c r="BJ105" s="19" t="s">
        <v>80</v>
      </c>
      <c r="BK105" s="226">
        <f>ROUND(I105*H105,2)</f>
        <v>0</v>
      </c>
      <c r="BL105" s="19" t="s">
        <v>1927</v>
      </c>
      <c r="BM105" s="225" t="s">
        <v>5216</v>
      </c>
    </row>
    <row r="106" s="2" customFormat="1">
      <c r="A106" s="40"/>
      <c r="B106" s="41"/>
      <c r="C106" s="42"/>
      <c r="D106" s="227" t="s">
        <v>207</v>
      </c>
      <c r="E106" s="42"/>
      <c r="F106" s="228" t="s">
        <v>5217</v>
      </c>
      <c r="G106" s="42"/>
      <c r="H106" s="42"/>
      <c r="I106" s="229"/>
      <c r="J106" s="42"/>
      <c r="K106" s="42"/>
      <c r="L106" s="46"/>
      <c r="M106" s="230"/>
      <c r="N106" s="231"/>
      <c r="O106" s="86"/>
      <c r="P106" s="86"/>
      <c r="Q106" s="86"/>
      <c r="R106" s="86"/>
      <c r="S106" s="86"/>
      <c r="T106" s="87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T106" s="19" t="s">
        <v>207</v>
      </c>
      <c r="AU106" s="19" t="s">
        <v>82</v>
      </c>
    </row>
    <row r="107" s="2" customFormat="1">
      <c r="A107" s="40"/>
      <c r="B107" s="41"/>
      <c r="C107" s="42"/>
      <c r="D107" s="234" t="s">
        <v>780</v>
      </c>
      <c r="E107" s="42"/>
      <c r="F107" s="275" t="s">
        <v>5218</v>
      </c>
      <c r="G107" s="42"/>
      <c r="H107" s="42"/>
      <c r="I107" s="229"/>
      <c r="J107" s="42"/>
      <c r="K107" s="42"/>
      <c r="L107" s="46"/>
      <c r="M107" s="230"/>
      <c r="N107" s="231"/>
      <c r="O107" s="86"/>
      <c r="P107" s="86"/>
      <c r="Q107" s="86"/>
      <c r="R107" s="86"/>
      <c r="S107" s="86"/>
      <c r="T107" s="87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T107" s="19" t="s">
        <v>780</v>
      </c>
      <c r="AU107" s="19" t="s">
        <v>82</v>
      </c>
    </row>
    <row r="108" s="12" customFormat="1" ht="22.8" customHeight="1">
      <c r="A108" s="12"/>
      <c r="B108" s="198"/>
      <c r="C108" s="199"/>
      <c r="D108" s="200" t="s">
        <v>72</v>
      </c>
      <c r="E108" s="212" t="s">
        <v>5219</v>
      </c>
      <c r="F108" s="212" t="s">
        <v>5220</v>
      </c>
      <c r="G108" s="199"/>
      <c r="H108" s="199"/>
      <c r="I108" s="202"/>
      <c r="J108" s="213">
        <f>BK108</f>
        <v>0</v>
      </c>
      <c r="K108" s="199"/>
      <c r="L108" s="204"/>
      <c r="M108" s="205"/>
      <c r="N108" s="206"/>
      <c r="O108" s="206"/>
      <c r="P108" s="207">
        <f>SUM(P109:P127)</f>
        <v>0</v>
      </c>
      <c r="Q108" s="206"/>
      <c r="R108" s="207">
        <f>SUM(R109:R127)</f>
        <v>0</v>
      </c>
      <c r="S108" s="206"/>
      <c r="T108" s="208">
        <f>SUM(T109:T127)</f>
        <v>0</v>
      </c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R108" s="209" t="s">
        <v>224</v>
      </c>
      <c r="AT108" s="210" t="s">
        <v>72</v>
      </c>
      <c r="AU108" s="210" t="s">
        <v>80</v>
      </c>
      <c r="AY108" s="209" t="s">
        <v>198</v>
      </c>
      <c r="BK108" s="211">
        <f>SUM(BK109:BK127)</f>
        <v>0</v>
      </c>
    </row>
    <row r="109" s="2" customFormat="1" ht="16.5" customHeight="1">
      <c r="A109" s="40"/>
      <c r="B109" s="41"/>
      <c r="C109" s="214" t="s">
        <v>234</v>
      </c>
      <c r="D109" s="214" t="s">
        <v>200</v>
      </c>
      <c r="E109" s="215" t="s">
        <v>5221</v>
      </c>
      <c r="F109" s="216" t="s">
        <v>5220</v>
      </c>
      <c r="G109" s="217" t="s">
        <v>1135</v>
      </c>
      <c r="H109" s="218">
        <v>1</v>
      </c>
      <c r="I109" s="219"/>
      <c r="J109" s="220">
        <f>ROUND(I109*H109,2)</f>
        <v>0</v>
      </c>
      <c r="K109" s="216" t="s">
        <v>204</v>
      </c>
      <c r="L109" s="46"/>
      <c r="M109" s="221" t="s">
        <v>19</v>
      </c>
      <c r="N109" s="222" t="s">
        <v>44</v>
      </c>
      <c r="O109" s="86"/>
      <c r="P109" s="223">
        <f>O109*H109</f>
        <v>0</v>
      </c>
      <c r="Q109" s="223">
        <v>0</v>
      </c>
      <c r="R109" s="223">
        <f>Q109*H109</f>
        <v>0</v>
      </c>
      <c r="S109" s="223">
        <v>0</v>
      </c>
      <c r="T109" s="224">
        <f>S109*H109</f>
        <v>0</v>
      </c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R109" s="225" t="s">
        <v>1927</v>
      </c>
      <c r="AT109" s="225" t="s">
        <v>200</v>
      </c>
      <c r="AU109" s="225" t="s">
        <v>82</v>
      </c>
      <c r="AY109" s="19" t="s">
        <v>198</v>
      </c>
      <c r="BE109" s="226">
        <f>IF(N109="základní",J109,0)</f>
        <v>0</v>
      </c>
      <c r="BF109" s="226">
        <f>IF(N109="snížená",J109,0)</f>
        <v>0</v>
      </c>
      <c r="BG109" s="226">
        <f>IF(N109="zákl. přenesená",J109,0)</f>
        <v>0</v>
      </c>
      <c r="BH109" s="226">
        <f>IF(N109="sníž. přenesená",J109,0)</f>
        <v>0</v>
      </c>
      <c r="BI109" s="226">
        <f>IF(N109="nulová",J109,0)</f>
        <v>0</v>
      </c>
      <c r="BJ109" s="19" t="s">
        <v>80</v>
      </c>
      <c r="BK109" s="226">
        <f>ROUND(I109*H109,2)</f>
        <v>0</v>
      </c>
      <c r="BL109" s="19" t="s">
        <v>1927</v>
      </c>
      <c r="BM109" s="225" t="s">
        <v>5222</v>
      </c>
    </row>
    <row r="110" s="2" customFormat="1">
      <c r="A110" s="40"/>
      <c r="B110" s="41"/>
      <c r="C110" s="42"/>
      <c r="D110" s="227" t="s">
        <v>207</v>
      </c>
      <c r="E110" s="42"/>
      <c r="F110" s="228" t="s">
        <v>5223</v>
      </c>
      <c r="G110" s="42"/>
      <c r="H110" s="42"/>
      <c r="I110" s="229"/>
      <c r="J110" s="42"/>
      <c r="K110" s="42"/>
      <c r="L110" s="46"/>
      <c r="M110" s="230"/>
      <c r="N110" s="231"/>
      <c r="O110" s="86"/>
      <c r="P110" s="86"/>
      <c r="Q110" s="86"/>
      <c r="R110" s="86"/>
      <c r="S110" s="86"/>
      <c r="T110" s="87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T110" s="19" t="s">
        <v>207</v>
      </c>
      <c r="AU110" s="19" t="s">
        <v>82</v>
      </c>
    </row>
    <row r="111" s="2" customFormat="1" ht="16.5" customHeight="1">
      <c r="A111" s="40"/>
      <c r="B111" s="41"/>
      <c r="C111" s="214" t="s">
        <v>242</v>
      </c>
      <c r="D111" s="214" t="s">
        <v>200</v>
      </c>
      <c r="E111" s="215" t="s">
        <v>5224</v>
      </c>
      <c r="F111" s="216" t="s">
        <v>5225</v>
      </c>
      <c r="G111" s="217" t="s">
        <v>203</v>
      </c>
      <c r="H111" s="218">
        <v>230</v>
      </c>
      <c r="I111" s="219"/>
      <c r="J111" s="220">
        <f>ROUND(I111*H111,2)</f>
        <v>0</v>
      </c>
      <c r="K111" s="216" t="s">
        <v>204</v>
      </c>
      <c r="L111" s="46"/>
      <c r="M111" s="221" t="s">
        <v>19</v>
      </c>
      <c r="N111" s="222" t="s">
        <v>44</v>
      </c>
      <c r="O111" s="86"/>
      <c r="P111" s="223">
        <f>O111*H111</f>
        <v>0</v>
      </c>
      <c r="Q111" s="223">
        <v>0</v>
      </c>
      <c r="R111" s="223">
        <f>Q111*H111</f>
        <v>0</v>
      </c>
      <c r="S111" s="223">
        <v>0</v>
      </c>
      <c r="T111" s="224">
        <f>S111*H111</f>
        <v>0</v>
      </c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R111" s="225" t="s">
        <v>1927</v>
      </c>
      <c r="AT111" s="225" t="s">
        <v>200</v>
      </c>
      <c r="AU111" s="225" t="s">
        <v>82</v>
      </c>
      <c r="AY111" s="19" t="s">
        <v>198</v>
      </c>
      <c r="BE111" s="226">
        <f>IF(N111="základní",J111,0)</f>
        <v>0</v>
      </c>
      <c r="BF111" s="226">
        <f>IF(N111="snížená",J111,0)</f>
        <v>0</v>
      </c>
      <c r="BG111" s="226">
        <f>IF(N111="zákl. přenesená",J111,0)</f>
        <v>0</v>
      </c>
      <c r="BH111" s="226">
        <f>IF(N111="sníž. přenesená",J111,0)</f>
        <v>0</v>
      </c>
      <c r="BI111" s="226">
        <f>IF(N111="nulová",J111,0)</f>
        <v>0</v>
      </c>
      <c r="BJ111" s="19" t="s">
        <v>80</v>
      </c>
      <c r="BK111" s="226">
        <f>ROUND(I111*H111,2)</f>
        <v>0</v>
      </c>
      <c r="BL111" s="19" t="s">
        <v>1927</v>
      </c>
      <c r="BM111" s="225" t="s">
        <v>5226</v>
      </c>
    </row>
    <row r="112" s="2" customFormat="1">
      <c r="A112" s="40"/>
      <c r="B112" s="41"/>
      <c r="C112" s="42"/>
      <c r="D112" s="227" t="s">
        <v>207</v>
      </c>
      <c r="E112" s="42"/>
      <c r="F112" s="228" t="s">
        <v>5227</v>
      </c>
      <c r="G112" s="42"/>
      <c r="H112" s="42"/>
      <c r="I112" s="229"/>
      <c r="J112" s="42"/>
      <c r="K112" s="42"/>
      <c r="L112" s="46"/>
      <c r="M112" s="230"/>
      <c r="N112" s="231"/>
      <c r="O112" s="86"/>
      <c r="P112" s="86"/>
      <c r="Q112" s="86"/>
      <c r="R112" s="86"/>
      <c r="S112" s="86"/>
      <c r="T112" s="87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T112" s="19" t="s">
        <v>207</v>
      </c>
      <c r="AU112" s="19" t="s">
        <v>82</v>
      </c>
    </row>
    <row r="113" s="2" customFormat="1">
      <c r="A113" s="40"/>
      <c r="B113" s="41"/>
      <c r="C113" s="42"/>
      <c r="D113" s="234" t="s">
        <v>780</v>
      </c>
      <c r="E113" s="42"/>
      <c r="F113" s="275" t="s">
        <v>5228</v>
      </c>
      <c r="G113" s="42"/>
      <c r="H113" s="42"/>
      <c r="I113" s="229"/>
      <c r="J113" s="42"/>
      <c r="K113" s="42"/>
      <c r="L113" s="46"/>
      <c r="M113" s="230"/>
      <c r="N113" s="231"/>
      <c r="O113" s="86"/>
      <c r="P113" s="86"/>
      <c r="Q113" s="86"/>
      <c r="R113" s="86"/>
      <c r="S113" s="86"/>
      <c r="T113" s="87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T113" s="19" t="s">
        <v>780</v>
      </c>
      <c r="AU113" s="19" t="s">
        <v>82</v>
      </c>
    </row>
    <row r="114" s="15" customFormat="1">
      <c r="A114" s="15"/>
      <c r="B114" s="265"/>
      <c r="C114" s="266"/>
      <c r="D114" s="234" t="s">
        <v>218</v>
      </c>
      <c r="E114" s="267" t="s">
        <v>19</v>
      </c>
      <c r="F114" s="268" t="s">
        <v>5229</v>
      </c>
      <c r="G114" s="266"/>
      <c r="H114" s="267" t="s">
        <v>19</v>
      </c>
      <c r="I114" s="269"/>
      <c r="J114" s="266"/>
      <c r="K114" s="266"/>
      <c r="L114" s="270"/>
      <c r="M114" s="271"/>
      <c r="N114" s="272"/>
      <c r="O114" s="272"/>
      <c r="P114" s="272"/>
      <c r="Q114" s="272"/>
      <c r="R114" s="272"/>
      <c r="S114" s="272"/>
      <c r="T114" s="273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T114" s="274" t="s">
        <v>218</v>
      </c>
      <c r="AU114" s="274" t="s">
        <v>82</v>
      </c>
      <c r="AV114" s="15" t="s">
        <v>80</v>
      </c>
      <c r="AW114" s="15" t="s">
        <v>35</v>
      </c>
      <c r="AX114" s="15" t="s">
        <v>73</v>
      </c>
      <c r="AY114" s="274" t="s">
        <v>198</v>
      </c>
    </row>
    <row r="115" s="15" customFormat="1">
      <c r="A115" s="15"/>
      <c r="B115" s="265"/>
      <c r="C115" s="266"/>
      <c r="D115" s="234" t="s">
        <v>218</v>
      </c>
      <c r="E115" s="267" t="s">
        <v>19</v>
      </c>
      <c r="F115" s="268" t="s">
        <v>5230</v>
      </c>
      <c r="G115" s="266"/>
      <c r="H115" s="267" t="s">
        <v>19</v>
      </c>
      <c r="I115" s="269"/>
      <c r="J115" s="266"/>
      <c r="K115" s="266"/>
      <c r="L115" s="270"/>
      <c r="M115" s="271"/>
      <c r="N115" s="272"/>
      <c r="O115" s="272"/>
      <c r="P115" s="272"/>
      <c r="Q115" s="272"/>
      <c r="R115" s="272"/>
      <c r="S115" s="272"/>
      <c r="T115" s="273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T115" s="274" t="s">
        <v>218</v>
      </c>
      <c r="AU115" s="274" t="s">
        <v>82</v>
      </c>
      <c r="AV115" s="15" t="s">
        <v>80</v>
      </c>
      <c r="AW115" s="15" t="s">
        <v>35</v>
      </c>
      <c r="AX115" s="15" t="s">
        <v>73</v>
      </c>
      <c r="AY115" s="274" t="s">
        <v>198</v>
      </c>
    </row>
    <row r="116" s="13" customFormat="1">
      <c r="A116" s="13"/>
      <c r="B116" s="232"/>
      <c r="C116" s="233"/>
      <c r="D116" s="234" t="s">
        <v>218</v>
      </c>
      <c r="E116" s="235" t="s">
        <v>19</v>
      </c>
      <c r="F116" s="236" t="s">
        <v>1732</v>
      </c>
      <c r="G116" s="233"/>
      <c r="H116" s="237">
        <v>230</v>
      </c>
      <c r="I116" s="238"/>
      <c r="J116" s="233"/>
      <c r="K116" s="233"/>
      <c r="L116" s="239"/>
      <c r="M116" s="240"/>
      <c r="N116" s="241"/>
      <c r="O116" s="241"/>
      <c r="P116" s="241"/>
      <c r="Q116" s="241"/>
      <c r="R116" s="241"/>
      <c r="S116" s="241"/>
      <c r="T116" s="242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3" t="s">
        <v>218</v>
      </c>
      <c r="AU116" s="243" t="s">
        <v>82</v>
      </c>
      <c r="AV116" s="13" t="s">
        <v>82</v>
      </c>
      <c r="AW116" s="13" t="s">
        <v>35</v>
      </c>
      <c r="AX116" s="13" t="s">
        <v>80</v>
      </c>
      <c r="AY116" s="243" t="s">
        <v>198</v>
      </c>
    </row>
    <row r="117" s="2" customFormat="1" ht="24.15" customHeight="1">
      <c r="A117" s="40"/>
      <c r="B117" s="41"/>
      <c r="C117" s="214" t="s">
        <v>247</v>
      </c>
      <c r="D117" s="214" t="s">
        <v>200</v>
      </c>
      <c r="E117" s="215" t="s">
        <v>5231</v>
      </c>
      <c r="F117" s="216" t="s">
        <v>5232</v>
      </c>
      <c r="G117" s="217" t="s">
        <v>203</v>
      </c>
      <c r="H117" s="218">
        <v>200</v>
      </c>
      <c r="I117" s="219"/>
      <c r="J117" s="220">
        <f>ROUND(I117*H117,2)</f>
        <v>0</v>
      </c>
      <c r="K117" s="216" t="s">
        <v>19</v>
      </c>
      <c r="L117" s="46"/>
      <c r="M117" s="221" t="s">
        <v>19</v>
      </c>
      <c r="N117" s="222" t="s">
        <v>44</v>
      </c>
      <c r="O117" s="86"/>
      <c r="P117" s="223">
        <f>O117*H117</f>
        <v>0</v>
      </c>
      <c r="Q117" s="223">
        <v>0</v>
      </c>
      <c r="R117" s="223">
        <f>Q117*H117</f>
        <v>0</v>
      </c>
      <c r="S117" s="223">
        <v>0</v>
      </c>
      <c r="T117" s="224">
        <f>S117*H117</f>
        <v>0</v>
      </c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R117" s="225" t="s">
        <v>1927</v>
      </c>
      <c r="AT117" s="225" t="s">
        <v>200</v>
      </c>
      <c r="AU117" s="225" t="s">
        <v>82</v>
      </c>
      <c r="AY117" s="19" t="s">
        <v>198</v>
      </c>
      <c r="BE117" s="226">
        <f>IF(N117="základní",J117,0)</f>
        <v>0</v>
      </c>
      <c r="BF117" s="226">
        <f>IF(N117="snížená",J117,0)</f>
        <v>0</v>
      </c>
      <c r="BG117" s="226">
        <f>IF(N117="zákl. přenesená",J117,0)</f>
        <v>0</v>
      </c>
      <c r="BH117" s="226">
        <f>IF(N117="sníž. přenesená",J117,0)</f>
        <v>0</v>
      </c>
      <c r="BI117" s="226">
        <f>IF(N117="nulová",J117,0)</f>
        <v>0</v>
      </c>
      <c r="BJ117" s="19" t="s">
        <v>80</v>
      </c>
      <c r="BK117" s="226">
        <f>ROUND(I117*H117,2)</f>
        <v>0</v>
      </c>
      <c r="BL117" s="19" t="s">
        <v>1927</v>
      </c>
      <c r="BM117" s="225" t="s">
        <v>5233</v>
      </c>
    </row>
    <row r="118" s="2" customFormat="1" ht="16.5" customHeight="1">
      <c r="A118" s="40"/>
      <c r="B118" s="41"/>
      <c r="C118" s="214" t="s">
        <v>254</v>
      </c>
      <c r="D118" s="214" t="s">
        <v>200</v>
      </c>
      <c r="E118" s="215" t="s">
        <v>5234</v>
      </c>
      <c r="F118" s="216" t="s">
        <v>5235</v>
      </c>
      <c r="G118" s="217" t="s">
        <v>203</v>
      </c>
      <c r="H118" s="218">
        <v>524</v>
      </c>
      <c r="I118" s="219"/>
      <c r="J118" s="220">
        <f>ROUND(I118*H118,2)</f>
        <v>0</v>
      </c>
      <c r="K118" s="216" t="s">
        <v>19</v>
      </c>
      <c r="L118" s="46"/>
      <c r="M118" s="221" t="s">
        <v>19</v>
      </c>
      <c r="N118" s="222" t="s">
        <v>44</v>
      </c>
      <c r="O118" s="86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4">
        <f>S118*H118</f>
        <v>0</v>
      </c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R118" s="225" t="s">
        <v>1927</v>
      </c>
      <c r="AT118" s="225" t="s">
        <v>200</v>
      </c>
      <c r="AU118" s="225" t="s">
        <v>82</v>
      </c>
      <c r="AY118" s="19" t="s">
        <v>198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9" t="s">
        <v>80</v>
      </c>
      <c r="BK118" s="226">
        <f>ROUND(I118*H118,2)</f>
        <v>0</v>
      </c>
      <c r="BL118" s="19" t="s">
        <v>1927</v>
      </c>
      <c r="BM118" s="225" t="s">
        <v>5236</v>
      </c>
    </row>
    <row r="119" s="2" customFormat="1" ht="16.5" customHeight="1">
      <c r="A119" s="40"/>
      <c r="B119" s="41"/>
      <c r="C119" s="214" t="s">
        <v>261</v>
      </c>
      <c r="D119" s="214" t="s">
        <v>200</v>
      </c>
      <c r="E119" s="215" t="s">
        <v>5237</v>
      </c>
      <c r="F119" s="216" t="s">
        <v>5238</v>
      </c>
      <c r="G119" s="217" t="s">
        <v>1135</v>
      </c>
      <c r="H119" s="218">
        <v>1</v>
      </c>
      <c r="I119" s="219"/>
      <c r="J119" s="220">
        <f>ROUND(I119*H119,2)</f>
        <v>0</v>
      </c>
      <c r="K119" s="216" t="s">
        <v>19</v>
      </c>
      <c r="L119" s="46"/>
      <c r="M119" s="221" t="s">
        <v>19</v>
      </c>
      <c r="N119" s="222" t="s">
        <v>44</v>
      </c>
      <c r="O119" s="86"/>
      <c r="P119" s="223">
        <f>O119*H119</f>
        <v>0</v>
      </c>
      <c r="Q119" s="223">
        <v>0</v>
      </c>
      <c r="R119" s="223">
        <f>Q119*H119</f>
        <v>0</v>
      </c>
      <c r="S119" s="223">
        <v>0</v>
      </c>
      <c r="T119" s="224">
        <f>S119*H119</f>
        <v>0</v>
      </c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R119" s="225" t="s">
        <v>1927</v>
      </c>
      <c r="AT119" s="225" t="s">
        <v>200</v>
      </c>
      <c r="AU119" s="225" t="s">
        <v>82</v>
      </c>
      <c r="AY119" s="19" t="s">
        <v>198</v>
      </c>
      <c r="BE119" s="226">
        <f>IF(N119="základní",J119,0)</f>
        <v>0</v>
      </c>
      <c r="BF119" s="226">
        <f>IF(N119="snížená",J119,0)</f>
        <v>0</v>
      </c>
      <c r="BG119" s="226">
        <f>IF(N119="zákl. přenesená",J119,0)</f>
        <v>0</v>
      </c>
      <c r="BH119" s="226">
        <f>IF(N119="sníž. přenesená",J119,0)</f>
        <v>0</v>
      </c>
      <c r="BI119" s="226">
        <f>IF(N119="nulová",J119,0)</f>
        <v>0</v>
      </c>
      <c r="BJ119" s="19" t="s">
        <v>80</v>
      </c>
      <c r="BK119" s="226">
        <f>ROUND(I119*H119,2)</f>
        <v>0</v>
      </c>
      <c r="BL119" s="19" t="s">
        <v>1927</v>
      </c>
      <c r="BM119" s="225" t="s">
        <v>5239</v>
      </c>
    </row>
    <row r="120" s="2" customFormat="1" ht="16.5" customHeight="1">
      <c r="A120" s="40"/>
      <c r="B120" s="41"/>
      <c r="C120" s="214" t="s">
        <v>269</v>
      </c>
      <c r="D120" s="214" t="s">
        <v>200</v>
      </c>
      <c r="E120" s="215" t="s">
        <v>5240</v>
      </c>
      <c r="F120" s="216" t="s">
        <v>5241</v>
      </c>
      <c r="G120" s="217" t="s">
        <v>1135</v>
      </c>
      <c r="H120" s="218">
        <v>1</v>
      </c>
      <c r="I120" s="219"/>
      <c r="J120" s="220">
        <f>ROUND(I120*H120,2)</f>
        <v>0</v>
      </c>
      <c r="K120" s="216" t="s">
        <v>204</v>
      </c>
      <c r="L120" s="46"/>
      <c r="M120" s="221" t="s">
        <v>19</v>
      </c>
      <c r="N120" s="222" t="s">
        <v>44</v>
      </c>
      <c r="O120" s="86"/>
      <c r="P120" s="223">
        <f>O120*H120</f>
        <v>0</v>
      </c>
      <c r="Q120" s="223">
        <v>0</v>
      </c>
      <c r="R120" s="223">
        <f>Q120*H120</f>
        <v>0</v>
      </c>
      <c r="S120" s="223">
        <v>0</v>
      </c>
      <c r="T120" s="224">
        <f>S120*H120</f>
        <v>0</v>
      </c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R120" s="225" t="s">
        <v>1927</v>
      </c>
      <c r="AT120" s="225" t="s">
        <v>200</v>
      </c>
      <c r="AU120" s="225" t="s">
        <v>82</v>
      </c>
      <c r="AY120" s="19" t="s">
        <v>198</v>
      </c>
      <c r="BE120" s="226">
        <f>IF(N120="základní",J120,0)</f>
        <v>0</v>
      </c>
      <c r="BF120" s="226">
        <f>IF(N120="snížená",J120,0)</f>
        <v>0</v>
      </c>
      <c r="BG120" s="226">
        <f>IF(N120="zákl. přenesená",J120,0)</f>
        <v>0</v>
      </c>
      <c r="BH120" s="226">
        <f>IF(N120="sníž. přenesená",J120,0)</f>
        <v>0</v>
      </c>
      <c r="BI120" s="226">
        <f>IF(N120="nulová",J120,0)</f>
        <v>0</v>
      </c>
      <c r="BJ120" s="19" t="s">
        <v>80</v>
      </c>
      <c r="BK120" s="226">
        <f>ROUND(I120*H120,2)</f>
        <v>0</v>
      </c>
      <c r="BL120" s="19" t="s">
        <v>1927</v>
      </c>
      <c r="BM120" s="225" t="s">
        <v>5242</v>
      </c>
    </row>
    <row r="121" s="2" customFormat="1">
      <c r="A121" s="40"/>
      <c r="B121" s="41"/>
      <c r="C121" s="42"/>
      <c r="D121" s="227" t="s">
        <v>207</v>
      </c>
      <c r="E121" s="42"/>
      <c r="F121" s="228" t="s">
        <v>5243</v>
      </c>
      <c r="G121" s="42"/>
      <c r="H121" s="42"/>
      <c r="I121" s="229"/>
      <c r="J121" s="42"/>
      <c r="K121" s="42"/>
      <c r="L121" s="46"/>
      <c r="M121" s="230"/>
      <c r="N121" s="231"/>
      <c r="O121" s="86"/>
      <c r="P121" s="86"/>
      <c r="Q121" s="86"/>
      <c r="R121" s="86"/>
      <c r="S121" s="86"/>
      <c r="T121" s="87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T121" s="19" t="s">
        <v>207</v>
      </c>
      <c r="AU121" s="19" t="s">
        <v>82</v>
      </c>
    </row>
    <row r="122" s="2" customFormat="1" ht="16.5" customHeight="1">
      <c r="A122" s="40"/>
      <c r="B122" s="41"/>
      <c r="C122" s="214" t="s">
        <v>279</v>
      </c>
      <c r="D122" s="214" t="s">
        <v>200</v>
      </c>
      <c r="E122" s="215" t="s">
        <v>5244</v>
      </c>
      <c r="F122" s="216" t="s">
        <v>5245</v>
      </c>
      <c r="G122" s="217" t="s">
        <v>1135</v>
      </c>
      <c r="H122" s="218">
        <v>1</v>
      </c>
      <c r="I122" s="219"/>
      <c r="J122" s="220">
        <f>ROUND(I122*H122,2)</f>
        <v>0</v>
      </c>
      <c r="K122" s="216" t="s">
        <v>204</v>
      </c>
      <c r="L122" s="46"/>
      <c r="M122" s="221" t="s">
        <v>19</v>
      </c>
      <c r="N122" s="222" t="s">
        <v>44</v>
      </c>
      <c r="O122" s="86"/>
      <c r="P122" s="223">
        <f>O122*H122</f>
        <v>0</v>
      </c>
      <c r="Q122" s="223">
        <v>0</v>
      </c>
      <c r="R122" s="223">
        <f>Q122*H122</f>
        <v>0</v>
      </c>
      <c r="S122" s="223">
        <v>0</v>
      </c>
      <c r="T122" s="224">
        <f>S122*H122</f>
        <v>0</v>
      </c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R122" s="225" t="s">
        <v>1927</v>
      </c>
      <c r="AT122" s="225" t="s">
        <v>200</v>
      </c>
      <c r="AU122" s="225" t="s">
        <v>82</v>
      </c>
      <c r="AY122" s="19" t="s">
        <v>198</v>
      </c>
      <c r="BE122" s="226">
        <f>IF(N122="základní",J122,0)</f>
        <v>0</v>
      </c>
      <c r="BF122" s="226">
        <f>IF(N122="snížená",J122,0)</f>
        <v>0</v>
      </c>
      <c r="BG122" s="226">
        <f>IF(N122="zákl. přenesená",J122,0)</f>
        <v>0</v>
      </c>
      <c r="BH122" s="226">
        <f>IF(N122="sníž. přenesená",J122,0)</f>
        <v>0</v>
      </c>
      <c r="BI122" s="226">
        <f>IF(N122="nulová",J122,0)</f>
        <v>0</v>
      </c>
      <c r="BJ122" s="19" t="s">
        <v>80</v>
      </c>
      <c r="BK122" s="226">
        <f>ROUND(I122*H122,2)</f>
        <v>0</v>
      </c>
      <c r="BL122" s="19" t="s">
        <v>1927</v>
      </c>
      <c r="BM122" s="225" t="s">
        <v>5246</v>
      </c>
    </row>
    <row r="123" s="2" customFormat="1">
      <c r="A123" s="40"/>
      <c r="B123" s="41"/>
      <c r="C123" s="42"/>
      <c r="D123" s="227" t="s">
        <v>207</v>
      </c>
      <c r="E123" s="42"/>
      <c r="F123" s="228" t="s">
        <v>5247</v>
      </c>
      <c r="G123" s="42"/>
      <c r="H123" s="42"/>
      <c r="I123" s="229"/>
      <c r="J123" s="42"/>
      <c r="K123" s="42"/>
      <c r="L123" s="46"/>
      <c r="M123" s="230"/>
      <c r="N123" s="231"/>
      <c r="O123" s="86"/>
      <c r="P123" s="86"/>
      <c r="Q123" s="86"/>
      <c r="R123" s="86"/>
      <c r="S123" s="86"/>
      <c r="T123" s="87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T123" s="19" t="s">
        <v>207</v>
      </c>
      <c r="AU123" s="19" t="s">
        <v>82</v>
      </c>
    </row>
    <row r="124" s="2" customFormat="1">
      <c r="A124" s="40"/>
      <c r="B124" s="41"/>
      <c r="C124" s="42"/>
      <c r="D124" s="234" t="s">
        <v>780</v>
      </c>
      <c r="E124" s="42"/>
      <c r="F124" s="275" t="s">
        <v>5248</v>
      </c>
      <c r="G124" s="42"/>
      <c r="H124" s="42"/>
      <c r="I124" s="229"/>
      <c r="J124" s="42"/>
      <c r="K124" s="42"/>
      <c r="L124" s="46"/>
      <c r="M124" s="230"/>
      <c r="N124" s="231"/>
      <c r="O124" s="86"/>
      <c r="P124" s="86"/>
      <c r="Q124" s="86"/>
      <c r="R124" s="86"/>
      <c r="S124" s="86"/>
      <c r="T124" s="87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T124" s="19" t="s">
        <v>780</v>
      </c>
      <c r="AU124" s="19" t="s">
        <v>82</v>
      </c>
    </row>
    <row r="125" s="2" customFormat="1" ht="16.5" customHeight="1">
      <c r="A125" s="40"/>
      <c r="B125" s="41"/>
      <c r="C125" s="214" t="s">
        <v>315</v>
      </c>
      <c r="D125" s="214" t="s">
        <v>200</v>
      </c>
      <c r="E125" s="215" t="s">
        <v>5249</v>
      </c>
      <c r="F125" s="216" t="s">
        <v>5250</v>
      </c>
      <c r="G125" s="217" t="s">
        <v>1135</v>
      </c>
      <c r="H125" s="218">
        <v>1</v>
      </c>
      <c r="I125" s="219"/>
      <c r="J125" s="220">
        <f>ROUND(I125*H125,2)</f>
        <v>0</v>
      </c>
      <c r="K125" s="216" t="s">
        <v>204</v>
      </c>
      <c r="L125" s="46"/>
      <c r="M125" s="221" t="s">
        <v>19</v>
      </c>
      <c r="N125" s="222" t="s">
        <v>44</v>
      </c>
      <c r="O125" s="86"/>
      <c r="P125" s="223">
        <f>O125*H125</f>
        <v>0</v>
      </c>
      <c r="Q125" s="223">
        <v>0</v>
      </c>
      <c r="R125" s="223">
        <f>Q125*H125</f>
        <v>0</v>
      </c>
      <c r="S125" s="223">
        <v>0</v>
      </c>
      <c r="T125" s="224">
        <f>S125*H125</f>
        <v>0</v>
      </c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R125" s="225" t="s">
        <v>1927</v>
      </c>
      <c r="AT125" s="225" t="s">
        <v>200</v>
      </c>
      <c r="AU125" s="225" t="s">
        <v>82</v>
      </c>
      <c r="AY125" s="19" t="s">
        <v>198</v>
      </c>
      <c r="BE125" s="226">
        <f>IF(N125="základní",J125,0)</f>
        <v>0</v>
      </c>
      <c r="BF125" s="226">
        <f>IF(N125="snížená",J125,0)</f>
        <v>0</v>
      </c>
      <c r="BG125" s="226">
        <f>IF(N125="zákl. přenesená",J125,0)</f>
        <v>0</v>
      </c>
      <c r="BH125" s="226">
        <f>IF(N125="sníž. přenesená",J125,0)</f>
        <v>0</v>
      </c>
      <c r="BI125" s="226">
        <f>IF(N125="nulová",J125,0)</f>
        <v>0</v>
      </c>
      <c r="BJ125" s="19" t="s">
        <v>80</v>
      </c>
      <c r="BK125" s="226">
        <f>ROUND(I125*H125,2)</f>
        <v>0</v>
      </c>
      <c r="BL125" s="19" t="s">
        <v>1927</v>
      </c>
      <c r="BM125" s="225" t="s">
        <v>5251</v>
      </c>
    </row>
    <row r="126" s="2" customFormat="1">
      <c r="A126" s="40"/>
      <c r="B126" s="41"/>
      <c r="C126" s="42"/>
      <c r="D126" s="227" t="s">
        <v>207</v>
      </c>
      <c r="E126" s="42"/>
      <c r="F126" s="228" t="s">
        <v>5252</v>
      </c>
      <c r="G126" s="42"/>
      <c r="H126" s="42"/>
      <c r="I126" s="229"/>
      <c r="J126" s="42"/>
      <c r="K126" s="42"/>
      <c r="L126" s="46"/>
      <c r="M126" s="230"/>
      <c r="N126" s="231"/>
      <c r="O126" s="86"/>
      <c r="P126" s="86"/>
      <c r="Q126" s="86"/>
      <c r="R126" s="86"/>
      <c r="S126" s="86"/>
      <c r="T126" s="87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T126" s="19" t="s">
        <v>207</v>
      </c>
      <c r="AU126" s="19" t="s">
        <v>82</v>
      </c>
    </row>
    <row r="127" s="2" customFormat="1">
      <c r="A127" s="40"/>
      <c r="B127" s="41"/>
      <c r="C127" s="42"/>
      <c r="D127" s="234" t="s">
        <v>780</v>
      </c>
      <c r="E127" s="42"/>
      <c r="F127" s="275" t="s">
        <v>5253</v>
      </c>
      <c r="G127" s="42"/>
      <c r="H127" s="42"/>
      <c r="I127" s="229"/>
      <c r="J127" s="42"/>
      <c r="K127" s="42"/>
      <c r="L127" s="46"/>
      <c r="M127" s="230"/>
      <c r="N127" s="231"/>
      <c r="O127" s="86"/>
      <c r="P127" s="86"/>
      <c r="Q127" s="86"/>
      <c r="R127" s="86"/>
      <c r="S127" s="86"/>
      <c r="T127" s="87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T127" s="19" t="s">
        <v>780</v>
      </c>
      <c r="AU127" s="19" t="s">
        <v>82</v>
      </c>
    </row>
    <row r="128" s="12" customFormat="1" ht="22.8" customHeight="1">
      <c r="A128" s="12"/>
      <c r="B128" s="198"/>
      <c r="C128" s="199"/>
      <c r="D128" s="200" t="s">
        <v>72</v>
      </c>
      <c r="E128" s="212" t="s">
        <v>5254</v>
      </c>
      <c r="F128" s="212" t="s">
        <v>5255</v>
      </c>
      <c r="G128" s="199"/>
      <c r="H128" s="199"/>
      <c r="I128" s="202"/>
      <c r="J128" s="213">
        <f>BK128</f>
        <v>0</v>
      </c>
      <c r="K128" s="199"/>
      <c r="L128" s="204"/>
      <c r="M128" s="205"/>
      <c r="N128" s="206"/>
      <c r="O128" s="206"/>
      <c r="P128" s="207">
        <f>SUM(P129:P132)</f>
        <v>0</v>
      </c>
      <c r="Q128" s="206"/>
      <c r="R128" s="207">
        <f>SUM(R129:R132)</f>
        <v>0</v>
      </c>
      <c r="S128" s="206"/>
      <c r="T128" s="208">
        <f>SUM(T129:T132)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209" t="s">
        <v>224</v>
      </c>
      <c r="AT128" s="210" t="s">
        <v>72</v>
      </c>
      <c r="AU128" s="210" t="s">
        <v>80</v>
      </c>
      <c r="AY128" s="209" t="s">
        <v>198</v>
      </c>
      <c r="BK128" s="211">
        <f>SUM(BK129:BK132)</f>
        <v>0</v>
      </c>
    </row>
    <row r="129" s="2" customFormat="1" ht="16.5" customHeight="1">
      <c r="A129" s="40"/>
      <c r="B129" s="41"/>
      <c r="C129" s="214" t="s">
        <v>285</v>
      </c>
      <c r="D129" s="214" t="s">
        <v>200</v>
      </c>
      <c r="E129" s="215" t="s">
        <v>5256</v>
      </c>
      <c r="F129" s="216" t="s">
        <v>5255</v>
      </c>
      <c r="G129" s="217" t="s">
        <v>1135</v>
      </c>
      <c r="H129" s="218">
        <v>1</v>
      </c>
      <c r="I129" s="219"/>
      <c r="J129" s="220">
        <f>ROUND(I129*H129,2)</f>
        <v>0</v>
      </c>
      <c r="K129" s="216" t="s">
        <v>204</v>
      </c>
      <c r="L129" s="46"/>
      <c r="M129" s="221" t="s">
        <v>19</v>
      </c>
      <c r="N129" s="222" t="s">
        <v>44</v>
      </c>
      <c r="O129" s="86"/>
      <c r="P129" s="223">
        <f>O129*H129</f>
        <v>0</v>
      </c>
      <c r="Q129" s="223">
        <v>0</v>
      </c>
      <c r="R129" s="223">
        <f>Q129*H129</f>
        <v>0</v>
      </c>
      <c r="S129" s="223">
        <v>0</v>
      </c>
      <c r="T129" s="224">
        <f>S129*H129</f>
        <v>0</v>
      </c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R129" s="225" t="s">
        <v>1927</v>
      </c>
      <c r="AT129" s="225" t="s">
        <v>200</v>
      </c>
      <c r="AU129" s="225" t="s">
        <v>82</v>
      </c>
      <c r="AY129" s="19" t="s">
        <v>198</v>
      </c>
      <c r="BE129" s="226">
        <f>IF(N129="základní",J129,0)</f>
        <v>0</v>
      </c>
      <c r="BF129" s="226">
        <f>IF(N129="snížená",J129,0)</f>
        <v>0</v>
      </c>
      <c r="BG129" s="226">
        <f>IF(N129="zákl. přenesená",J129,0)</f>
        <v>0</v>
      </c>
      <c r="BH129" s="226">
        <f>IF(N129="sníž. přenesená",J129,0)</f>
        <v>0</v>
      </c>
      <c r="BI129" s="226">
        <f>IF(N129="nulová",J129,0)</f>
        <v>0</v>
      </c>
      <c r="BJ129" s="19" t="s">
        <v>80</v>
      </c>
      <c r="BK129" s="226">
        <f>ROUND(I129*H129,2)</f>
        <v>0</v>
      </c>
      <c r="BL129" s="19" t="s">
        <v>1927</v>
      </c>
      <c r="BM129" s="225" t="s">
        <v>5257</v>
      </c>
    </row>
    <row r="130" s="2" customFormat="1">
      <c r="A130" s="40"/>
      <c r="B130" s="41"/>
      <c r="C130" s="42"/>
      <c r="D130" s="227" t="s">
        <v>207</v>
      </c>
      <c r="E130" s="42"/>
      <c r="F130" s="228" t="s">
        <v>5258</v>
      </c>
      <c r="G130" s="42"/>
      <c r="H130" s="42"/>
      <c r="I130" s="229"/>
      <c r="J130" s="42"/>
      <c r="K130" s="42"/>
      <c r="L130" s="46"/>
      <c r="M130" s="230"/>
      <c r="N130" s="231"/>
      <c r="O130" s="86"/>
      <c r="P130" s="86"/>
      <c r="Q130" s="86"/>
      <c r="R130" s="86"/>
      <c r="S130" s="86"/>
      <c r="T130" s="87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T130" s="19" t="s">
        <v>207</v>
      </c>
      <c r="AU130" s="19" t="s">
        <v>82</v>
      </c>
    </row>
    <row r="131" s="2" customFormat="1" ht="16.5" customHeight="1">
      <c r="A131" s="40"/>
      <c r="B131" s="41"/>
      <c r="C131" s="214" t="s">
        <v>293</v>
      </c>
      <c r="D131" s="214" t="s">
        <v>200</v>
      </c>
      <c r="E131" s="215" t="s">
        <v>5259</v>
      </c>
      <c r="F131" s="216" t="s">
        <v>5260</v>
      </c>
      <c r="G131" s="217" t="s">
        <v>1135</v>
      </c>
      <c r="H131" s="218">
        <v>1</v>
      </c>
      <c r="I131" s="219"/>
      <c r="J131" s="220">
        <f>ROUND(I131*H131,2)</f>
        <v>0</v>
      </c>
      <c r="K131" s="216" t="s">
        <v>204</v>
      </c>
      <c r="L131" s="46"/>
      <c r="M131" s="221" t="s">
        <v>19</v>
      </c>
      <c r="N131" s="222" t="s">
        <v>44</v>
      </c>
      <c r="O131" s="86"/>
      <c r="P131" s="223">
        <f>O131*H131</f>
        <v>0</v>
      </c>
      <c r="Q131" s="223">
        <v>0</v>
      </c>
      <c r="R131" s="223">
        <f>Q131*H131</f>
        <v>0</v>
      </c>
      <c r="S131" s="223">
        <v>0</v>
      </c>
      <c r="T131" s="224">
        <f>S131*H131</f>
        <v>0</v>
      </c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R131" s="225" t="s">
        <v>1927</v>
      </c>
      <c r="AT131" s="225" t="s">
        <v>200</v>
      </c>
      <c r="AU131" s="225" t="s">
        <v>82</v>
      </c>
      <c r="AY131" s="19" t="s">
        <v>198</v>
      </c>
      <c r="BE131" s="226">
        <f>IF(N131="základní",J131,0)</f>
        <v>0</v>
      </c>
      <c r="BF131" s="226">
        <f>IF(N131="snížená",J131,0)</f>
        <v>0</v>
      </c>
      <c r="BG131" s="226">
        <f>IF(N131="zákl. přenesená",J131,0)</f>
        <v>0</v>
      </c>
      <c r="BH131" s="226">
        <f>IF(N131="sníž. přenesená",J131,0)</f>
        <v>0</v>
      </c>
      <c r="BI131" s="226">
        <f>IF(N131="nulová",J131,0)</f>
        <v>0</v>
      </c>
      <c r="BJ131" s="19" t="s">
        <v>80</v>
      </c>
      <c r="BK131" s="226">
        <f>ROUND(I131*H131,2)</f>
        <v>0</v>
      </c>
      <c r="BL131" s="19" t="s">
        <v>1927</v>
      </c>
      <c r="BM131" s="225" t="s">
        <v>5261</v>
      </c>
    </row>
    <row r="132" s="2" customFormat="1">
      <c r="A132" s="40"/>
      <c r="B132" s="41"/>
      <c r="C132" s="42"/>
      <c r="D132" s="227" t="s">
        <v>207</v>
      </c>
      <c r="E132" s="42"/>
      <c r="F132" s="228" t="s">
        <v>5262</v>
      </c>
      <c r="G132" s="42"/>
      <c r="H132" s="42"/>
      <c r="I132" s="229"/>
      <c r="J132" s="42"/>
      <c r="K132" s="42"/>
      <c r="L132" s="46"/>
      <c r="M132" s="230"/>
      <c r="N132" s="231"/>
      <c r="O132" s="86"/>
      <c r="P132" s="86"/>
      <c r="Q132" s="86"/>
      <c r="R132" s="86"/>
      <c r="S132" s="86"/>
      <c r="T132" s="87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T132" s="19" t="s">
        <v>207</v>
      </c>
      <c r="AU132" s="19" t="s">
        <v>82</v>
      </c>
    </row>
    <row r="133" s="12" customFormat="1" ht="22.8" customHeight="1">
      <c r="A133" s="12"/>
      <c r="B133" s="198"/>
      <c r="C133" s="199"/>
      <c r="D133" s="200" t="s">
        <v>72</v>
      </c>
      <c r="E133" s="212" t="s">
        <v>5263</v>
      </c>
      <c r="F133" s="212" t="s">
        <v>5264</v>
      </c>
      <c r="G133" s="199"/>
      <c r="H133" s="199"/>
      <c r="I133" s="202"/>
      <c r="J133" s="213">
        <f>BK133</f>
        <v>0</v>
      </c>
      <c r="K133" s="199"/>
      <c r="L133" s="204"/>
      <c r="M133" s="205"/>
      <c r="N133" s="206"/>
      <c r="O133" s="206"/>
      <c r="P133" s="207">
        <f>SUM(P134:P136)</f>
        <v>0</v>
      </c>
      <c r="Q133" s="206"/>
      <c r="R133" s="207">
        <f>SUM(R134:R136)</f>
        <v>0</v>
      </c>
      <c r="S133" s="206"/>
      <c r="T133" s="208">
        <f>SUM(T134:T136)</f>
        <v>0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09" t="s">
        <v>224</v>
      </c>
      <c r="AT133" s="210" t="s">
        <v>72</v>
      </c>
      <c r="AU133" s="210" t="s">
        <v>80</v>
      </c>
      <c r="AY133" s="209" t="s">
        <v>198</v>
      </c>
      <c r="BK133" s="211">
        <f>SUM(BK134:BK136)</f>
        <v>0</v>
      </c>
    </row>
    <row r="134" s="2" customFormat="1" ht="16.5" customHeight="1">
      <c r="A134" s="40"/>
      <c r="B134" s="41"/>
      <c r="C134" s="214" t="s">
        <v>8</v>
      </c>
      <c r="D134" s="214" t="s">
        <v>200</v>
      </c>
      <c r="E134" s="215" t="s">
        <v>5265</v>
      </c>
      <c r="F134" s="216" t="s">
        <v>5266</v>
      </c>
      <c r="G134" s="217" t="s">
        <v>1135</v>
      </c>
      <c r="H134" s="218">
        <v>1</v>
      </c>
      <c r="I134" s="219"/>
      <c r="J134" s="220">
        <f>ROUND(I134*H134,2)</f>
        <v>0</v>
      </c>
      <c r="K134" s="216" t="s">
        <v>204</v>
      </c>
      <c r="L134" s="46"/>
      <c r="M134" s="221" t="s">
        <v>19</v>
      </c>
      <c r="N134" s="222" t="s">
        <v>44</v>
      </c>
      <c r="O134" s="86"/>
      <c r="P134" s="223">
        <f>O134*H134</f>
        <v>0</v>
      </c>
      <c r="Q134" s="223">
        <v>0</v>
      </c>
      <c r="R134" s="223">
        <f>Q134*H134</f>
        <v>0</v>
      </c>
      <c r="S134" s="223">
        <v>0</v>
      </c>
      <c r="T134" s="224">
        <f>S134*H134</f>
        <v>0</v>
      </c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R134" s="225" t="s">
        <v>1927</v>
      </c>
      <c r="AT134" s="225" t="s">
        <v>200</v>
      </c>
      <c r="AU134" s="225" t="s">
        <v>82</v>
      </c>
      <c r="AY134" s="19" t="s">
        <v>198</v>
      </c>
      <c r="BE134" s="226">
        <f>IF(N134="základní",J134,0)</f>
        <v>0</v>
      </c>
      <c r="BF134" s="226">
        <f>IF(N134="snížená",J134,0)</f>
        <v>0</v>
      </c>
      <c r="BG134" s="226">
        <f>IF(N134="zákl. přenesená",J134,0)</f>
        <v>0</v>
      </c>
      <c r="BH134" s="226">
        <f>IF(N134="sníž. přenesená",J134,0)</f>
        <v>0</v>
      </c>
      <c r="BI134" s="226">
        <f>IF(N134="nulová",J134,0)</f>
        <v>0</v>
      </c>
      <c r="BJ134" s="19" t="s">
        <v>80</v>
      </c>
      <c r="BK134" s="226">
        <f>ROUND(I134*H134,2)</f>
        <v>0</v>
      </c>
      <c r="BL134" s="19" t="s">
        <v>1927</v>
      </c>
      <c r="BM134" s="225" t="s">
        <v>5267</v>
      </c>
    </row>
    <row r="135" s="2" customFormat="1">
      <c r="A135" s="40"/>
      <c r="B135" s="41"/>
      <c r="C135" s="42"/>
      <c r="D135" s="227" t="s">
        <v>207</v>
      </c>
      <c r="E135" s="42"/>
      <c r="F135" s="228" t="s">
        <v>5268</v>
      </c>
      <c r="G135" s="42"/>
      <c r="H135" s="42"/>
      <c r="I135" s="229"/>
      <c r="J135" s="42"/>
      <c r="K135" s="42"/>
      <c r="L135" s="46"/>
      <c r="M135" s="230"/>
      <c r="N135" s="231"/>
      <c r="O135" s="86"/>
      <c r="P135" s="86"/>
      <c r="Q135" s="86"/>
      <c r="R135" s="86"/>
      <c r="S135" s="86"/>
      <c r="T135" s="87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T135" s="19" t="s">
        <v>207</v>
      </c>
      <c r="AU135" s="19" t="s">
        <v>82</v>
      </c>
    </row>
    <row r="136" s="2" customFormat="1" ht="24.15" customHeight="1">
      <c r="A136" s="40"/>
      <c r="B136" s="41"/>
      <c r="C136" s="214" t="s">
        <v>302</v>
      </c>
      <c r="D136" s="214" t="s">
        <v>200</v>
      </c>
      <c r="E136" s="215" t="s">
        <v>5269</v>
      </c>
      <c r="F136" s="216" t="s">
        <v>5270</v>
      </c>
      <c r="G136" s="217" t="s">
        <v>203</v>
      </c>
      <c r="H136" s="218">
        <v>300</v>
      </c>
      <c r="I136" s="219"/>
      <c r="J136" s="220">
        <f>ROUND(I136*H136,2)</f>
        <v>0</v>
      </c>
      <c r="K136" s="216" t="s">
        <v>19</v>
      </c>
      <c r="L136" s="46"/>
      <c r="M136" s="221" t="s">
        <v>19</v>
      </c>
      <c r="N136" s="222" t="s">
        <v>44</v>
      </c>
      <c r="O136" s="86"/>
      <c r="P136" s="223">
        <f>O136*H136</f>
        <v>0</v>
      </c>
      <c r="Q136" s="223">
        <v>0</v>
      </c>
      <c r="R136" s="223">
        <f>Q136*H136</f>
        <v>0</v>
      </c>
      <c r="S136" s="223">
        <v>0</v>
      </c>
      <c r="T136" s="224">
        <f>S136*H136</f>
        <v>0</v>
      </c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R136" s="225" t="s">
        <v>1927</v>
      </c>
      <c r="AT136" s="225" t="s">
        <v>200</v>
      </c>
      <c r="AU136" s="225" t="s">
        <v>82</v>
      </c>
      <c r="AY136" s="19" t="s">
        <v>198</v>
      </c>
      <c r="BE136" s="226">
        <f>IF(N136="základní",J136,0)</f>
        <v>0</v>
      </c>
      <c r="BF136" s="226">
        <f>IF(N136="snížená",J136,0)</f>
        <v>0</v>
      </c>
      <c r="BG136" s="226">
        <f>IF(N136="zákl. přenesená",J136,0)</f>
        <v>0</v>
      </c>
      <c r="BH136" s="226">
        <f>IF(N136="sníž. přenesená",J136,0)</f>
        <v>0</v>
      </c>
      <c r="BI136" s="226">
        <f>IF(N136="nulová",J136,0)</f>
        <v>0</v>
      </c>
      <c r="BJ136" s="19" t="s">
        <v>80</v>
      </c>
      <c r="BK136" s="226">
        <f>ROUND(I136*H136,2)</f>
        <v>0</v>
      </c>
      <c r="BL136" s="19" t="s">
        <v>1927</v>
      </c>
      <c r="BM136" s="225" t="s">
        <v>5271</v>
      </c>
    </row>
    <row r="137" s="12" customFormat="1" ht="22.8" customHeight="1">
      <c r="A137" s="12"/>
      <c r="B137" s="198"/>
      <c r="C137" s="199"/>
      <c r="D137" s="200" t="s">
        <v>72</v>
      </c>
      <c r="E137" s="212" t="s">
        <v>5272</v>
      </c>
      <c r="F137" s="212" t="s">
        <v>5273</v>
      </c>
      <c r="G137" s="199"/>
      <c r="H137" s="199"/>
      <c r="I137" s="202"/>
      <c r="J137" s="213">
        <f>BK137</f>
        <v>0</v>
      </c>
      <c r="K137" s="199"/>
      <c r="L137" s="204"/>
      <c r="M137" s="205"/>
      <c r="N137" s="206"/>
      <c r="O137" s="206"/>
      <c r="P137" s="207">
        <f>SUM(P138:P139)</f>
        <v>0</v>
      </c>
      <c r="Q137" s="206"/>
      <c r="R137" s="207">
        <f>SUM(R138:R139)</f>
        <v>0</v>
      </c>
      <c r="S137" s="206"/>
      <c r="T137" s="208">
        <f>SUM(T138:T139)</f>
        <v>0</v>
      </c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R137" s="209" t="s">
        <v>224</v>
      </c>
      <c r="AT137" s="210" t="s">
        <v>72</v>
      </c>
      <c r="AU137" s="210" t="s">
        <v>80</v>
      </c>
      <c r="AY137" s="209" t="s">
        <v>198</v>
      </c>
      <c r="BK137" s="211">
        <f>SUM(BK138:BK139)</f>
        <v>0</v>
      </c>
    </row>
    <row r="138" s="2" customFormat="1" ht="24.15" customHeight="1">
      <c r="A138" s="40"/>
      <c r="B138" s="41"/>
      <c r="C138" s="214" t="s">
        <v>310</v>
      </c>
      <c r="D138" s="214" t="s">
        <v>200</v>
      </c>
      <c r="E138" s="215" t="s">
        <v>5274</v>
      </c>
      <c r="F138" s="216" t="s">
        <v>5275</v>
      </c>
      <c r="G138" s="217" t="s">
        <v>1135</v>
      </c>
      <c r="H138" s="218">
        <v>1</v>
      </c>
      <c r="I138" s="219"/>
      <c r="J138" s="220">
        <f>ROUND(I138*H138,2)</f>
        <v>0</v>
      </c>
      <c r="K138" s="216" t="s">
        <v>204</v>
      </c>
      <c r="L138" s="46"/>
      <c r="M138" s="221" t="s">
        <v>19</v>
      </c>
      <c r="N138" s="222" t="s">
        <v>44</v>
      </c>
      <c r="O138" s="86"/>
      <c r="P138" s="223">
        <f>O138*H138</f>
        <v>0</v>
      </c>
      <c r="Q138" s="223">
        <v>0</v>
      </c>
      <c r="R138" s="223">
        <f>Q138*H138</f>
        <v>0</v>
      </c>
      <c r="S138" s="223">
        <v>0</v>
      </c>
      <c r="T138" s="224">
        <f>S138*H138</f>
        <v>0</v>
      </c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R138" s="225" t="s">
        <v>1927</v>
      </c>
      <c r="AT138" s="225" t="s">
        <v>200</v>
      </c>
      <c r="AU138" s="225" t="s">
        <v>82</v>
      </c>
      <c r="AY138" s="19" t="s">
        <v>198</v>
      </c>
      <c r="BE138" s="226">
        <f>IF(N138="základní",J138,0)</f>
        <v>0</v>
      </c>
      <c r="BF138" s="226">
        <f>IF(N138="snížená",J138,0)</f>
        <v>0</v>
      </c>
      <c r="BG138" s="226">
        <f>IF(N138="zákl. přenesená",J138,0)</f>
        <v>0</v>
      </c>
      <c r="BH138" s="226">
        <f>IF(N138="sníž. přenesená",J138,0)</f>
        <v>0</v>
      </c>
      <c r="BI138" s="226">
        <f>IF(N138="nulová",J138,0)</f>
        <v>0</v>
      </c>
      <c r="BJ138" s="19" t="s">
        <v>80</v>
      </c>
      <c r="BK138" s="226">
        <f>ROUND(I138*H138,2)</f>
        <v>0</v>
      </c>
      <c r="BL138" s="19" t="s">
        <v>1927</v>
      </c>
      <c r="BM138" s="225" t="s">
        <v>5276</v>
      </c>
    </row>
    <row r="139" s="2" customFormat="1">
      <c r="A139" s="40"/>
      <c r="B139" s="41"/>
      <c r="C139" s="42"/>
      <c r="D139" s="227" t="s">
        <v>207</v>
      </c>
      <c r="E139" s="42"/>
      <c r="F139" s="228" t="s">
        <v>5277</v>
      </c>
      <c r="G139" s="42"/>
      <c r="H139" s="42"/>
      <c r="I139" s="229"/>
      <c r="J139" s="42"/>
      <c r="K139" s="42"/>
      <c r="L139" s="46"/>
      <c r="M139" s="276"/>
      <c r="N139" s="277"/>
      <c r="O139" s="278"/>
      <c r="P139" s="278"/>
      <c r="Q139" s="278"/>
      <c r="R139" s="278"/>
      <c r="S139" s="278"/>
      <c r="T139" s="279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T139" s="19" t="s">
        <v>207</v>
      </c>
      <c r="AU139" s="19" t="s">
        <v>82</v>
      </c>
    </row>
    <row r="140" s="2" customFormat="1" ht="6.96" customHeight="1">
      <c r="A140" s="40"/>
      <c r="B140" s="61"/>
      <c r="C140" s="62"/>
      <c r="D140" s="62"/>
      <c r="E140" s="62"/>
      <c r="F140" s="62"/>
      <c r="G140" s="62"/>
      <c r="H140" s="62"/>
      <c r="I140" s="62"/>
      <c r="J140" s="62"/>
      <c r="K140" s="62"/>
      <c r="L140" s="46"/>
      <c r="M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</row>
  </sheetData>
  <sheetProtection sheet="1" autoFilter="0" formatColumns="0" formatRows="0" objects="1" scenarios="1" spinCount="100000" saltValue="8rIZ6e/hWWEYdtp6jLwy72Mp03L86dztuYZ/KdZrUCIgU93MRXA/CDqZKVtwmf8ju+6paG6Jpq39oomcogX4EQ==" hashValue="HWlIk4gcRRO9p2vpoART8IJeJA+GhSrE5c6lpb8UYczFRr7qW1Egcw33yrYlJjkqGMaLIlfV7nfmyvxvRFVYCA==" algorithmName="SHA-512" password="CC35"/>
  <autoFilter ref="C85:K139"/>
  <mergeCells count="9">
    <mergeCell ref="E7:H7"/>
    <mergeCell ref="E9:H9"/>
    <mergeCell ref="E18:H18"/>
    <mergeCell ref="E27:H27"/>
    <mergeCell ref="E48:H48"/>
    <mergeCell ref="E50:H50"/>
    <mergeCell ref="E76:H76"/>
    <mergeCell ref="E78:H78"/>
    <mergeCell ref="L2:V2"/>
  </mergeCells>
  <hyperlinks>
    <hyperlink ref="F90" r:id="rId1" display="https://podminky.urs.cz/item/CS_URS_2024_01/011434000"/>
    <hyperlink ref="F94" r:id="rId2" display="https://podminky.urs.cz/item/CS_URS_2024_01/011464000"/>
    <hyperlink ref="F98" r:id="rId3" display="https://podminky.urs.cz/item/CS_URS_2024_01/013203000"/>
    <hyperlink ref="F100" r:id="rId4" display="https://podminky.urs.cz/item/CS_URS_2024_01/013254000"/>
    <hyperlink ref="F103" r:id="rId5" display="https://podminky.urs.cz/item/CS_URS_2024_01/020001000"/>
    <hyperlink ref="F106" r:id="rId6" display="https://podminky.urs.cz/item/CS_URS_2024_01/021103000"/>
    <hyperlink ref="F110" r:id="rId7" display="https://podminky.urs.cz/item/CS_URS_2024_01/030001000"/>
    <hyperlink ref="F112" r:id="rId8" display="https://podminky.urs.cz/item/CS_URS_2024_01/032403000"/>
    <hyperlink ref="F121" r:id="rId9" display="https://podminky.urs.cz/item/CS_URS_2024_01/033002000"/>
    <hyperlink ref="F123" r:id="rId10" display="https://podminky.urs.cz/item/CS_URS_2024_01/034103000"/>
    <hyperlink ref="F126" r:id="rId11" display="https://podminky.urs.cz/item/CS_URS_2024_01/039203000"/>
    <hyperlink ref="F130" r:id="rId12" display="https://podminky.urs.cz/item/CS_URS_2024_01/040001000"/>
    <hyperlink ref="F132" r:id="rId13" display="https://podminky.urs.cz/item/CS_URS_2024_01/045002000"/>
    <hyperlink ref="F135" r:id="rId14" display="https://podminky.urs.cz/item/CS_URS_2024_01/071002000"/>
    <hyperlink ref="F139" r:id="rId15" display="https://podminky.urs.cz/item/CS_URS_2024_01/094002000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6"/>
</worksheet>
</file>

<file path=xl/worksheets/sheet2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25" style="1" customWidth="1"/>
    <col min="4" max="4" width="75.83203" style="1" customWidth="1"/>
    <col min="5" max="5" width="13.33203" style="1" customWidth="1"/>
    <col min="6" max="6" width="20" style="1" customWidth="1"/>
    <col min="7" max="7" width="1.667969" style="1" customWidth="1"/>
    <col min="8" max="8" width="8.332031" style="1" customWidth="1"/>
  </cols>
  <sheetData>
    <row r="1" s="1" customFormat="1" ht="11.28" customHeight="1"/>
    <row r="2" s="1" customFormat="1" ht="36.96" customHeight="1"/>
    <row r="3" s="1" customFormat="1" ht="6.96" customHeight="1">
      <c r="B3" s="140"/>
      <c r="C3" s="141"/>
      <c r="D3" s="141"/>
      <c r="E3" s="141"/>
      <c r="F3" s="141"/>
      <c r="G3" s="141"/>
      <c r="H3" s="22"/>
    </row>
    <row r="4" s="1" customFormat="1" ht="24.96" customHeight="1">
      <c r="B4" s="22"/>
      <c r="C4" s="142" t="s">
        <v>5278</v>
      </c>
      <c r="H4" s="22"/>
    </row>
    <row r="5" s="1" customFormat="1" ht="12" customHeight="1">
      <c r="B5" s="22"/>
      <c r="C5" s="284" t="s">
        <v>13</v>
      </c>
      <c r="D5" s="151" t="s">
        <v>14</v>
      </c>
      <c r="E5" s="1"/>
      <c r="F5" s="1"/>
      <c r="H5" s="22"/>
    </row>
    <row r="6" s="1" customFormat="1" ht="36.96" customHeight="1">
      <c r="B6" s="22"/>
      <c r="C6" s="285" t="s">
        <v>16</v>
      </c>
      <c r="D6" s="286" t="s">
        <v>17</v>
      </c>
      <c r="E6" s="1"/>
      <c r="F6" s="1"/>
      <c r="H6" s="22"/>
    </row>
    <row r="7" s="1" customFormat="1" ht="16.5" customHeight="1">
      <c r="B7" s="22"/>
      <c r="C7" s="144" t="s">
        <v>23</v>
      </c>
      <c r="D7" s="148" t="str">
        <f>'Rekapitulace stavby'!AN8</f>
        <v>16. 4. 2024</v>
      </c>
      <c r="H7" s="22"/>
    </row>
    <row r="8" s="2" customFormat="1" ht="10.8" customHeight="1">
      <c r="A8" s="40"/>
      <c r="B8" s="46"/>
      <c r="C8" s="40"/>
      <c r="D8" s="40"/>
      <c r="E8" s="40"/>
      <c r="F8" s="40"/>
      <c r="G8" s="40"/>
      <c r="H8" s="46"/>
    </row>
    <row r="9" s="11" customFormat="1" ht="29.28" customHeight="1">
      <c r="A9" s="187"/>
      <c r="B9" s="287"/>
      <c r="C9" s="288" t="s">
        <v>54</v>
      </c>
      <c r="D9" s="289" t="s">
        <v>55</v>
      </c>
      <c r="E9" s="289" t="s">
        <v>185</v>
      </c>
      <c r="F9" s="290" t="s">
        <v>5279</v>
      </c>
      <c r="G9" s="187"/>
      <c r="H9" s="287"/>
    </row>
    <row r="10" s="2" customFormat="1" ht="26.4" customHeight="1">
      <c r="A10" s="40"/>
      <c r="B10" s="46"/>
      <c r="C10" s="291" t="s">
        <v>5280</v>
      </c>
      <c r="D10" s="291" t="s">
        <v>85</v>
      </c>
      <c r="E10" s="40"/>
      <c r="F10" s="40"/>
      <c r="G10" s="40"/>
      <c r="H10" s="46"/>
    </row>
    <row r="11" s="2" customFormat="1" ht="16.8" customHeight="1">
      <c r="A11" s="40"/>
      <c r="B11" s="46"/>
      <c r="C11" s="292" t="s">
        <v>5281</v>
      </c>
      <c r="D11" s="293" t="s">
        <v>5282</v>
      </c>
      <c r="E11" s="294" t="s">
        <v>237</v>
      </c>
      <c r="F11" s="295">
        <v>396</v>
      </c>
      <c r="G11" s="40"/>
      <c r="H11" s="46"/>
    </row>
    <row r="12" s="2" customFormat="1" ht="16.8" customHeight="1">
      <c r="A12" s="40"/>
      <c r="B12" s="46"/>
      <c r="C12" s="296" t="s">
        <v>19</v>
      </c>
      <c r="D12" s="296" t="s">
        <v>5283</v>
      </c>
      <c r="E12" s="19" t="s">
        <v>19</v>
      </c>
      <c r="F12" s="297">
        <v>396</v>
      </c>
      <c r="G12" s="40"/>
      <c r="H12" s="46"/>
    </row>
    <row r="13" s="2" customFormat="1" ht="16.8" customHeight="1">
      <c r="A13" s="40"/>
      <c r="B13" s="46"/>
      <c r="C13" s="292" t="s">
        <v>5284</v>
      </c>
      <c r="D13" s="293" t="s">
        <v>5285</v>
      </c>
      <c r="E13" s="294" t="s">
        <v>227</v>
      </c>
      <c r="F13" s="295">
        <v>534.5</v>
      </c>
      <c r="G13" s="40"/>
      <c r="H13" s="46"/>
    </row>
    <row r="14" s="2" customFormat="1" ht="16.8" customHeight="1">
      <c r="A14" s="40"/>
      <c r="B14" s="46"/>
      <c r="C14" s="296" t="s">
        <v>19</v>
      </c>
      <c r="D14" s="296" t="s">
        <v>5286</v>
      </c>
      <c r="E14" s="19" t="s">
        <v>19</v>
      </c>
      <c r="F14" s="297">
        <v>534.5</v>
      </c>
      <c r="G14" s="40"/>
      <c r="H14" s="46"/>
    </row>
    <row r="15" s="2" customFormat="1" ht="16.8" customHeight="1">
      <c r="A15" s="40"/>
      <c r="B15" s="46"/>
      <c r="C15" s="292" t="s">
        <v>5287</v>
      </c>
      <c r="D15" s="293" t="s">
        <v>5285</v>
      </c>
      <c r="E15" s="294" t="s">
        <v>227</v>
      </c>
      <c r="F15" s="295">
        <v>39</v>
      </c>
      <c r="G15" s="40"/>
      <c r="H15" s="46"/>
    </row>
    <row r="16" s="2" customFormat="1" ht="16.8" customHeight="1">
      <c r="A16" s="40"/>
      <c r="B16" s="46"/>
      <c r="C16" s="296" t="s">
        <v>19</v>
      </c>
      <c r="D16" s="296" t="s">
        <v>445</v>
      </c>
      <c r="E16" s="19" t="s">
        <v>19</v>
      </c>
      <c r="F16" s="297">
        <v>39</v>
      </c>
      <c r="G16" s="40"/>
      <c r="H16" s="46"/>
    </row>
    <row r="17" s="2" customFormat="1" ht="16.8" customHeight="1">
      <c r="A17" s="40"/>
      <c r="B17" s="46"/>
      <c r="C17" s="292" t="s">
        <v>5288</v>
      </c>
      <c r="D17" s="293" t="s">
        <v>5289</v>
      </c>
      <c r="E17" s="294" t="s">
        <v>227</v>
      </c>
      <c r="F17" s="295">
        <v>260</v>
      </c>
      <c r="G17" s="40"/>
      <c r="H17" s="46"/>
    </row>
    <row r="18" s="2" customFormat="1" ht="16.8" customHeight="1">
      <c r="A18" s="40"/>
      <c r="B18" s="46"/>
      <c r="C18" s="296" t="s">
        <v>19</v>
      </c>
      <c r="D18" s="296" t="s">
        <v>5290</v>
      </c>
      <c r="E18" s="19" t="s">
        <v>19</v>
      </c>
      <c r="F18" s="297">
        <v>260</v>
      </c>
      <c r="G18" s="40"/>
      <c r="H18" s="46"/>
    </row>
    <row r="19" s="2" customFormat="1">
      <c r="A19" s="40"/>
      <c r="B19" s="46"/>
      <c r="C19" s="292" t="s">
        <v>5291</v>
      </c>
      <c r="D19" s="293" t="s">
        <v>5292</v>
      </c>
      <c r="E19" s="294" t="s">
        <v>203</v>
      </c>
      <c r="F19" s="295">
        <v>85</v>
      </c>
      <c r="G19" s="40"/>
      <c r="H19" s="46"/>
    </row>
    <row r="20" s="2" customFormat="1" ht="16.8" customHeight="1">
      <c r="A20" s="40"/>
      <c r="B20" s="46"/>
      <c r="C20" s="296" t="s">
        <v>19</v>
      </c>
      <c r="D20" s="296" t="s">
        <v>797</v>
      </c>
      <c r="E20" s="19" t="s">
        <v>19</v>
      </c>
      <c r="F20" s="297">
        <v>85</v>
      </c>
      <c r="G20" s="40"/>
      <c r="H20" s="46"/>
    </row>
    <row r="21" s="2" customFormat="1" ht="16.8" customHeight="1">
      <c r="A21" s="40"/>
      <c r="B21" s="46"/>
      <c r="C21" s="292" t="s">
        <v>5293</v>
      </c>
      <c r="D21" s="293" t="s">
        <v>5294</v>
      </c>
      <c r="E21" s="294" t="s">
        <v>203</v>
      </c>
      <c r="F21" s="295">
        <v>266.22000000000003</v>
      </c>
      <c r="G21" s="40"/>
      <c r="H21" s="46"/>
    </row>
    <row r="22" s="2" customFormat="1" ht="16.8" customHeight="1">
      <c r="A22" s="40"/>
      <c r="B22" s="46"/>
      <c r="C22" s="296" t="s">
        <v>19</v>
      </c>
      <c r="D22" s="296" t="s">
        <v>5295</v>
      </c>
      <c r="E22" s="19" t="s">
        <v>19</v>
      </c>
      <c r="F22" s="297">
        <v>266.22000000000003</v>
      </c>
      <c r="G22" s="40"/>
      <c r="H22" s="46"/>
    </row>
    <row r="23" s="2" customFormat="1" ht="16.8" customHeight="1">
      <c r="A23" s="40"/>
      <c r="B23" s="46"/>
      <c r="C23" s="292" t="s">
        <v>5296</v>
      </c>
      <c r="D23" s="293" t="s">
        <v>5297</v>
      </c>
      <c r="E23" s="294" t="s">
        <v>203</v>
      </c>
      <c r="F23" s="295">
        <v>501.13999999999999</v>
      </c>
      <c r="G23" s="40"/>
      <c r="H23" s="46"/>
    </row>
    <row r="24" s="2" customFormat="1" ht="16.8" customHeight="1">
      <c r="A24" s="40"/>
      <c r="B24" s="46"/>
      <c r="C24" s="296" t="s">
        <v>19</v>
      </c>
      <c r="D24" s="296" t="s">
        <v>5298</v>
      </c>
      <c r="E24" s="19" t="s">
        <v>19</v>
      </c>
      <c r="F24" s="297">
        <v>66.909999999999997</v>
      </c>
      <c r="G24" s="40"/>
      <c r="H24" s="46"/>
    </row>
    <row r="25" s="2" customFormat="1" ht="16.8" customHeight="1">
      <c r="A25" s="40"/>
      <c r="B25" s="46"/>
      <c r="C25" s="296" t="s">
        <v>19</v>
      </c>
      <c r="D25" s="296" t="s">
        <v>5299</v>
      </c>
      <c r="E25" s="19" t="s">
        <v>19</v>
      </c>
      <c r="F25" s="297">
        <v>63.390000000000001</v>
      </c>
      <c r="G25" s="40"/>
      <c r="H25" s="46"/>
    </row>
    <row r="26" s="2" customFormat="1" ht="16.8" customHeight="1">
      <c r="A26" s="40"/>
      <c r="B26" s="46"/>
      <c r="C26" s="296" t="s">
        <v>19</v>
      </c>
      <c r="D26" s="296" t="s">
        <v>5300</v>
      </c>
      <c r="E26" s="19" t="s">
        <v>19</v>
      </c>
      <c r="F26" s="297">
        <v>18.84</v>
      </c>
      <c r="G26" s="40"/>
      <c r="H26" s="46"/>
    </row>
    <row r="27" s="2" customFormat="1" ht="16.8" customHeight="1">
      <c r="A27" s="40"/>
      <c r="B27" s="46"/>
      <c r="C27" s="296" t="s">
        <v>19</v>
      </c>
      <c r="D27" s="296" t="s">
        <v>5301</v>
      </c>
      <c r="E27" s="19" t="s">
        <v>19</v>
      </c>
      <c r="F27" s="297">
        <v>66.909999999999997</v>
      </c>
      <c r="G27" s="40"/>
      <c r="H27" s="46"/>
    </row>
    <row r="28" s="2" customFormat="1" ht="16.8" customHeight="1">
      <c r="A28" s="40"/>
      <c r="B28" s="46"/>
      <c r="C28" s="296" t="s">
        <v>19</v>
      </c>
      <c r="D28" s="296" t="s">
        <v>5302</v>
      </c>
      <c r="E28" s="19" t="s">
        <v>19</v>
      </c>
      <c r="F28" s="297">
        <v>18.449999999999999</v>
      </c>
      <c r="G28" s="40"/>
      <c r="H28" s="46"/>
    </row>
    <row r="29" s="2" customFormat="1" ht="16.8" customHeight="1">
      <c r="A29" s="40"/>
      <c r="B29" s="46"/>
      <c r="C29" s="296" t="s">
        <v>19</v>
      </c>
      <c r="D29" s="296" t="s">
        <v>5303</v>
      </c>
      <c r="E29" s="19" t="s">
        <v>19</v>
      </c>
      <c r="F29" s="297">
        <v>6.0800000000000001</v>
      </c>
      <c r="G29" s="40"/>
      <c r="H29" s="46"/>
    </row>
    <row r="30" s="2" customFormat="1" ht="16.8" customHeight="1">
      <c r="A30" s="40"/>
      <c r="B30" s="46"/>
      <c r="C30" s="296" t="s">
        <v>19</v>
      </c>
      <c r="D30" s="296" t="s">
        <v>5304</v>
      </c>
      <c r="E30" s="19" t="s">
        <v>19</v>
      </c>
      <c r="F30" s="297">
        <v>9.5999999999999996</v>
      </c>
      <c r="G30" s="40"/>
      <c r="H30" s="46"/>
    </row>
    <row r="31" s="2" customFormat="1" ht="16.8" customHeight="1">
      <c r="A31" s="40"/>
      <c r="B31" s="46"/>
      <c r="C31" s="296" t="s">
        <v>19</v>
      </c>
      <c r="D31" s="296" t="s">
        <v>5305</v>
      </c>
      <c r="E31" s="19" t="s">
        <v>19</v>
      </c>
      <c r="F31" s="297">
        <v>66.909999999999997</v>
      </c>
      <c r="G31" s="40"/>
      <c r="H31" s="46"/>
    </row>
    <row r="32" s="2" customFormat="1" ht="16.8" customHeight="1">
      <c r="A32" s="40"/>
      <c r="B32" s="46"/>
      <c r="C32" s="296" t="s">
        <v>19</v>
      </c>
      <c r="D32" s="296" t="s">
        <v>5306</v>
      </c>
      <c r="E32" s="19" t="s">
        <v>19</v>
      </c>
      <c r="F32" s="297">
        <v>63.390000000000001</v>
      </c>
      <c r="G32" s="40"/>
      <c r="H32" s="46"/>
    </row>
    <row r="33" s="2" customFormat="1" ht="16.8" customHeight="1">
      <c r="A33" s="40"/>
      <c r="B33" s="46"/>
      <c r="C33" s="296" t="s">
        <v>19</v>
      </c>
      <c r="D33" s="296" t="s">
        <v>5307</v>
      </c>
      <c r="E33" s="19" t="s">
        <v>19</v>
      </c>
      <c r="F33" s="297">
        <v>18.84</v>
      </c>
      <c r="G33" s="40"/>
      <c r="H33" s="46"/>
    </row>
    <row r="34" s="2" customFormat="1" ht="16.8" customHeight="1">
      <c r="A34" s="40"/>
      <c r="B34" s="46"/>
      <c r="C34" s="296" t="s">
        <v>19</v>
      </c>
      <c r="D34" s="296" t="s">
        <v>5308</v>
      </c>
      <c r="E34" s="19" t="s">
        <v>19</v>
      </c>
      <c r="F34" s="297">
        <v>66.909999999999997</v>
      </c>
      <c r="G34" s="40"/>
      <c r="H34" s="46"/>
    </row>
    <row r="35" s="2" customFormat="1" ht="16.8" customHeight="1">
      <c r="A35" s="40"/>
      <c r="B35" s="46"/>
      <c r="C35" s="296" t="s">
        <v>19</v>
      </c>
      <c r="D35" s="296" t="s">
        <v>5309</v>
      </c>
      <c r="E35" s="19" t="s">
        <v>19</v>
      </c>
      <c r="F35" s="297">
        <v>19.23</v>
      </c>
      <c r="G35" s="40"/>
      <c r="H35" s="46"/>
    </row>
    <row r="36" s="2" customFormat="1" ht="16.8" customHeight="1">
      <c r="A36" s="40"/>
      <c r="B36" s="46"/>
      <c r="C36" s="296" t="s">
        <v>19</v>
      </c>
      <c r="D36" s="296" t="s">
        <v>5310</v>
      </c>
      <c r="E36" s="19" t="s">
        <v>19</v>
      </c>
      <c r="F36" s="297">
        <v>6.0800000000000001</v>
      </c>
      <c r="G36" s="40"/>
      <c r="H36" s="46"/>
    </row>
    <row r="37" s="2" customFormat="1" ht="16.8" customHeight="1">
      <c r="A37" s="40"/>
      <c r="B37" s="46"/>
      <c r="C37" s="296" t="s">
        <v>19</v>
      </c>
      <c r="D37" s="296" t="s">
        <v>5311</v>
      </c>
      <c r="E37" s="19" t="s">
        <v>19</v>
      </c>
      <c r="F37" s="297">
        <v>9.5999999999999996</v>
      </c>
      <c r="G37" s="40"/>
      <c r="H37" s="46"/>
    </row>
    <row r="38" s="2" customFormat="1" ht="16.8" customHeight="1">
      <c r="A38" s="40"/>
      <c r="B38" s="46"/>
      <c r="C38" s="296" t="s">
        <v>19</v>
      </c>
      <c r="D38" s="296" t="s">
        <v>233</v>
      </c>
      <c r="E38" s="19" t="s">
        <v>19</v>
      </c>
      <c r="F38" s="297">
        <v>501.13999999999999</v>
      </c>
      <c r="G38" s="40"/>
      <c r="H38" s="46"/>
    </row>
    <row r="39" s="2" customFormat="1" ht="16.8" customHeight="1">
      <c r="A39" s="40"/>
      <c r="B39" s="46"/>
      <c r="C39" s="292" t="s">
        <v>5312</v>
      </c>
      <c r="D39" s="293" t="s">
        <v>98</v>
      </c>
      <c r="E39" s="294" t="s">
        <v>203</v>
      </c>
      <c r="F39" s="295">
        <v>264.29000000000002</v>
      </c>
      <c r="G39" s="40"/>
      <c r="H39" s="46"/>
    </row>
    <row r="40" s="2" customFormat="1" ht="16.8" customHeight="1">
      <c r="A40" s="40"/>
      <c r="B40" s="46"/>
      <c r="C40" s="296" t="s">
        <v>19</v>
      </c>
      <c r="D40" s="296" t="s">
        <v>5313</v>
      </c>
      <c r="E40" s="19" t="s">
        <v>19</v>
      </c>
      <c r="F40" s="297">
        <v>264.29000000000002</v>
      </c>
      <c r="G40" s="40"/>
      <c r="H40" s="46"/>
    </row>
    <row r="41" s="2" customFormat="1" ht="16.8" customHeight="1">
      <c r="A41" s="40"/>
      <c r="B41" s="46"/>
      <c r="C41" s="292" t="s">
        <v>5314</v>
      </c>
      <c r="D41" s="293" t="s">
        <v>5315</v>
      </c>
      <c r="E41" s="294" t="s">
        <v>203</v>
      </c>
      <c r="F41" s="295">
        <v>264.29000000000002</v>
      </c>
      <c r="G41" s="40"/>
      <c r="H41" s="46"/>
    </row>
    <row r="42" s="2" customFormat="1" ht="16.8" customHeight="1">
      <c r="A42" s="40"/>
      <c r="B42" s="46"/>
      <c r="C42" s="296" t="s">
        <v>19</v>
      </c>
      <c r="D42" s="296" t="s">
        <v>5313</v>
      </c>
      <c r="E42" s="19" t="s">
        <v>19</v>
      </c>
      <c r="F42" s="297">
        <v>264.29000000000002</v>
      </c>
      <c r="G42" s="40"/>
      <c r="H42" s="46"/>
    </row>
    <row r="43" s="2" customFormat="1" ht="26.4" customHeight="1">
      <c r="A43" s="40"/>
      <c r="B43" s="46"/>
      <c r="C43" s="291" t="s">
        <v>5316</v>
      </c>
      <c r="D43" s="291" t="s">
        <v>85</v>
      </c>
      <c r="E43" s="40"/>
      <c r="F43" s="40"/>
      <c r="G43" s="40"/>
      <c r="H43" s="46"/>
    </row>
    <row r="44" s="2" customFormat="1" ht="16.8" customHeight="1">
      <c r="A44" s="40"/>
      <c r="B44" s="46"/>
      <c r="C44" s="292" t="s">
        <v>5281</v>
      </c>
      <c r="D44" s="293" t="s">
        <v>5282</v>
      </c>
      <c r="E44" s="294" t="s">
        <v>237</v>
      </c>
      <c r="F44" s="295">
        <v>443.89999999999998</v>
      </c>
      <c r="G44" s="40"/>
      <c r="H44" s="46"/>
    </row>
    <row r="45" s="2" customFormat="1" ht="16.8" customHeight="1">
      <c r="A45" s="40"/>
      <c r="B45" s="46"/>
      <c r="C45" s="296" t="s">
        <v>19</v>
      </c>
      <c r="D45" s="296" t="s">
        <v>5317</v>
      </c>
      <c r="E45" s="19" t="s">
        <v>19</v>
      </c>
      <c r="F45" s="297">
        <v>443.89999999999998</v>
      </c>
      <c r="G45" s="40"/>
      <c r="H45" s="46"/>
    </row>
    <row r="46" s="2" customFormat="1" ht="16.8" customHeight="1">
      <c r="A46" s="40"/>
      <c r="B46" s="46"/>
      <c r="C46" s="292" t="s">
        <v>5318</v>
      </c>
      <c r="D46" s="293" t="s">
        <v>5282</v>
      </c>
      <c r="E46" s="294" t="s">
        <v>237</v>
      </c>
      <c r="F46" s="295">
        <v>396</v>
      </c>
      <c r="G46" s="40"/>
      <c r="H46" s="46"/>
    </row>
    <row r="47" s="2" customFormat="1" ht="16.8" customHeight="1">
      <c r="A47" s="40"/>
      <c r="B47" s="46"/>
      <c r="C47" s="296" t="s">
        <v>19</v>
      </c>
      <c r="D47" s="296" t="s">
        <v>5283</v>
      </c>
      <c r="E47" s="19" t="s">
        <v>19</v>
      </c>
      <c r="F47" s="297">
        <v>396</v>
      </c>
      <c r="G47" s="40"/>
      <c r="H47" s="46"/>
    </row>
    <row r="48" s="2" customFormat="1" ht="16.8" customHeight="1">
      <c r="A48" s="40"/>
      <c r="B48" s="46"/>
      <c r="C48" s="292" t="s">
        <v>5284</v>
      </c>
      <c r="D48" s="293" t="s">
        <v>5285</v>
      </c>
      <c r="E48" s="294" t="s">
        <v>227</v>
      </c>
      <c r="F48" s="295">
        <v>288.30000000000001</v>
      </c>
      <c r="G48" s="40"/>
      <c r="H48" s="46"/>
    </row>
    <row r="49" s="2" customFormat="1" ht="16.8" customHeight="1">
      <c r="A49" s="40"/>
      <c r="B49" s="46"/>
      <c r="C49" s="296" t="s">
        <v>19</v>
      </c>
      <c r="D49" s="296" t="s">
        <v>5319</v>
      </c>
      <c r="E49" s="19" t="s">
        <v>19</v>
      </c>
      <c r="F49" s="297">
        <v>288.30000000000001</v>
      </c>
      <c r="G49" s="40"/>
      <c r="H49" s="46"/>
    </row>
    <row r="50" s="2" customFormat="1" ht="16.8" customHeight="1">
      <c r="A50" s="40"/>
      <c r="B50" s="46"/>
      <c r="C50" s="292" t="s">
        <v>5287</v>
      </c>
      <c r="D50" s="293" t="s">
        <v>5285</v>
      </c>
      <c r="E50" s="294" t="s">
        <v>227</v>
      </c>
      <c r="F50" s="295">
        <v>263.69999999999999</v>
      </c>
      <c r="G50" s="40"/>
      <c r="H50" s="46"/>
    </row>
    <row r="51" s="2" customFormat="1" ht="16.8" customHeight="1">
      <c r="A51" s="40"/>
      <c r="B51" s="46"/>
      <c r="C51" s="296" t="s">
        <v>19</v>
      </c>
      <c r="D51" s="296" t="s">
        <v>5320</v>
      </c>
      <c r="E51" s="19" t="s">
        <v>19</v>
      </c>
      <c r="F51" s="297">
        <v>263.69999999999999</v>
      </c>
      <c r="G51" s="40"/>
      <c r="H51" s="46"/>
    </row>
    <row r="52" s="2" customFormat="1" ht="16.8" customHeight="1">
      <c r="A52" s="40"/>
      <c r="B52" s="46"/>
      <c r="C52" s="292" t="s">
        <v>5288</v>
      </c>
      <c r="D52" s="293" t="s">
        <v>5289</v>
      </c>
      <c r="E52" s="294" t="s">
        <v>227</v>
      </c>
      <c r="F52" s="295">
        <v>260</v>
      </c>
      <c r="G52" s="40"/>
      <c r="H52" s="46"/>
    </row>
    <row r="53" s="2" customFormat="1" ht="16.8" customHeight="1">
      <c r="A53" s="40"/>
      <c r="B53" s="46"/>
      <c r="C53" s="296" t="s">
        <v>19</v>
      </c>
      <c r="D53" s="296" t="s">
        <v>5290</v>
      </c>
      <c r="E53" s="19" t="s">
        <v>19</v>
      </c>
      <c r="F53" s="297">
        <v>260</v>
      </c>
      <c r="G53" s="40"/>
      <c r="H53" s="46"/>
    </row>
    <row r="54" s="2" customFormat="1" ht="16.8" customHeight="1">
      <c r="A54" s="40"/>
      <c r="B54" s="46"/>
      <c r="C54" s="292" t="s">
        <v>5291</v>
      </c>
      <c r="D54" s="293" t="s">
        <v>5321</v>
      </c>
      <c r="E54" s="294" t="s">
        <v>203</v>
      </c>
      <c r="F54" s="295">
        <v>113.04000000000001</v>
      </c>
      <c r="G54" s="40"/>
      <c r="H54" s="46"/>
    </row>
    <row r="55" s="2" customFormat="1" ht="16.8" customHeight="1">
      <c r="A55" s="40"/>
      <c r="B55" s="46"/>
      <c r="C55" s="296" t="s">
        <v>19</v>
      </c>
      <c r="D55" s="296" t="s">
        <v>5322</v>
      </c>
      <c r="E55" s="19" t="s">
        <v>19</v>
      </c>
      <c r="F55" s="297">
        <v>57.079999999999998</v>
      </c>
      <c r="G55" s="40"/>
      <c r="H55" s="46"/>
    </row>
    <row r="56" s="2" customFormat="1" ht="16.8" customHeight="1">
      <c r="A56" s="40"/>
      <c r="B56" s="46"/>
      <c r="C56" s="296" t="s">
        <v>19</v>
      </c>
      <c r="D56" s="296" t="s">
        <v>5323</v>
      </c>
      <c r="E56" s="19" t="s">
        <v>19</v>
      </c>
      <c r="F56" s="297">
        <v>41.960000000000001</v>
      </c>
      <c r="G56" s="40"/>
      <c r="H56" s="46"/>
    </row>
    <row r="57" s="2" customFormat="1" ht="16.8" customHeight="1">
      <c r="A57" s="40"/>
      <c r="B57" s="46"/>
      <c r="C57" s="296" t="s">
        <v>19</v>
      </c>
      <c r="D57" s="296" t="s">
        <v>5324</v>
      </c>
      <c r="E57" s="19" t="s">
        <v>19</v>
      </c>
      <c r="F57" s="297">
        <v>14</v>
      </c>
      <c r="G57" s="40"/>
      <c r="H57" s="46"/>
    </row>
    <row r="58" s="2" customFormat="1" ht="16.8" customHeight="1">
      <c r="A58" s="40"/>
      <c r="B58" s="46"/>
      <c r="C58" s="296" t="s">
        <v>19</v>
      </c>
      <c r="D58" s="296" t="s">
        <v>233</v>
      </c>
      <c r="E58" s="19" t="s">
        <v>19</v>
      </c>
      <c r="F58" s="297">
        <v>113.04000000000001</v>
      </c>
      <c r="G58" s="40"/>
      <c r="H58" s="46"/>
    </row>
    <row r="59" s="2" customFormat="1" ht="16.8" customHeight="1">
      <c r="A59" s="40"/>
      <c r="B59" s="46"/>
      <c r="C59" s="292" t="s">
        <v>5325</v>
      </c>
      <c r="D59" s="293" t="s">
        <v>5326</v>
      </c>
      <c r="E59" s="294" t="s">
        <v>203</v>
      </c>
      <c r="F59" s="295">
        <v>19.620000000000001</v>
      </c>
      <c r="G59" s="40"/>
      <c r="H59" s="46"/>
    </row>
    <row r="60" s="2" customFormat="1" ht="16.8" customHeight="1">
      <c r="A60" s="40"/>
      <c r="B60" s="46"/>
      <c r="C60" s="296" t="s">
        <v>19</v>
      </c>
      <c r="D60" s="296" t="s">
        <v>5327</v>
      </c>
      <c r="E60" s="19" t="s">
        <v>19</v>
      </c>
      <c r="F60" s="297">
        <v>19.620000000000001</v>
      </c>
      <c r="G60" s="40"/>
      <c r="H60" s="46"/>
    </row>
    <row r="61" s="2" customFormat="1" ht="16.8" customHeight="1">
      <c r="A61" s="40"/>
      <c r="B61" s="46"/>
      <c r="C61" s="292" t="s">
        <v>5293</v>
      </c>
      <c r="D61" s="293" t="s">
        <v>5294</v>
      </c>
      <c r="E61" s="294" t="s">
        <v>203</v>
      </c>
      <c r="F61" s="295">
        <v>266.22000000000003</v>
      </c>
      <c r="G61" s="40"/>
      <c r="H61" s="46"/>
    </row>
    <row r="62" s="2" customFormat="1" ht="16.8" customHeight="1">
      <c r="A62" s="40"/>
      <c r="B62" s="46"/>
      <c r="C62" s="296" t="s">
        <v>19</v>
      </c>
      <c r="D62" s="296" t="s">
        <v>5295</v>
      </c>
      <c r="E62" s="19" t="s">
        <v>19</v>
      </c>
      <c r="F62" s="297">
        <v>266.22000000000003</v>
      </c>
      <c r="G62" s="40"/>
      <c r="H62" s="46"/>
    </row>
    <row r="63" s="2" customFormat="1" ht="16.8" customHeight="1">
      <c r="A63" s="40"/>
      <c r="B63" s="46"/>
      <c r="C63" s="292" t="s">
        <v>5296</v>
      </c>
      <c r="D63" s="293" t="s">
        <v>5328</v>
      </c>
      <c r="E63" s="294" t="s">
        <v>203</v>
      </c>
      <c r="F63" s="295">
        <v>495.75</v>
      </c>
      <c r="G63" s="40"/>
      <c r="H63" s="46"/>
    </row>
    <row r="64" s="2" customFormat="1" ht="16.8" customHeight="1">
      <c r="A64" s="40"/>
      <c r="B64" s="46"/>
      <c r="C64" s="296" t="s">
        <v>19</v>
      </c>
      <c r="D64" s="296" t="s">
        <v>5329</v>
      </c>
      <c r="E64" s="19" t="s">
        <v>19</v>
      </c>
      <c r="F64" s="297">
        <v>38.630000000000003</v>
      </c>
      <c r="G64" s="40"/>
      <c r="H64" s="46"/>
    </row>
    <row r="65" s="2" customFormat="1" ht="16.8" customHeight="1">
      <c r="A65" s="40"/>
      <c r="B65" s="46"/>
      <c r="C65" s="296" t="s">
        <v>19</v>
      </c>
      <c r="D65" s="296" t="s">
        <v>5330</v>
      </c>
      <c r="E65" s="19" t="s">
        <v>19</v>
      </c>
      <c r="F65" s="297">
        <v>64.489999999999995</v>
      </c>
      <c r="G65" s="40"/>
      <c r="H65" s="46"/>
    </row>
    <row r="66" s="2" customFormat="1" ht="16.8" customHeight="1">
      <c r="A66" s="40"/>
      <c r="B66" s="46"/>
      <c r="C66" s="296" t="s">
        <v>19</v>
      </c>
      <c r="D66" s="296" t="s">
        <v>5331</v>
      </c>
      <c r="E66" s="19" t="s">
        <v>19</v>
      </c>
      <c r="F66" s="297">
        <v>64.5</v>
      </c>
      <c r="G66" s="40"/>
      <c r="H66" s="46"/>
    </row>
    <row r="67" s="2" customFormat="1" ht="16.8" customHeight="1">
      <c r="A67" s="40"/>
      <c r="B67" s="46"/>
      <c r="C67" s="296" t="s">
        <v>19</v>
      </c>
      <c r="D67" s="296" t="s">
        <v>5332</v>
      </c>
      <c r="E67" s="19" t="s">
        <v>19</v>
      </c>
      <c r="F67" s="297">
        <v>24.68</v>
      </c>
      <c r="G67" s="40"/>
      <c r="H67" s="46"/>
    </row>
    <row r="68" s="2" customFormat="1" ht="16.8" customHeight="1">
      <c r="A68" s="40"/>
      <c r="B68" s="46"/>
      <c r="C68" s="296" t="s">
        <v>19</v>
      </c>
      <c r="D68" s="296" t="s">
        <v>5333</v>
      </c>
      <c r="E68" s="19" t="s">
        <v>19</v>
      </c>
      <c r="F68" s="297">
        <v>64.560000000000002</v>
      </c>
      <c r="G68" s="40"/>
      <c r="H68" s="46"/>
    </row>
    <row r="69" s="2" customFormat="1" ht="16.8" customHeight="1">
      <c r="A69" s="40"/>
      <c r="B69" s="46"/>
      <c r="C69" s="296" t="s">
        <v>19</v>
      </c>
      <c r="D69" s="296" t="s">
        <v>5334</v>
      </c>
      <c r="E69" s="19" t="s">
        <v>19</v>
      </c>
      <c r="F69" s="297">
        <v>28.550000000000001</v>
      </c>
      <c r="G69" s="40"/>
      <c r="H69" s="46"/>
    </row>
    <row r="70" s="2" customFormat="1" ht="16.8" customHeight="1">
      <c r="A70" s="40"/>
      <c r="B70" s="46"/>
      <c r="C70" s="296" t="s">
        <v>19</v>
      </c>
      <c r="D70" s="296" t="s">
        <v>5335</v>
      </c>
      <c r="E70" s="19" t="s">
        <v>19</v>
      </c>
      <c r="F70" s="297">
        <v>191.81999999999999</v>
      </c>
      <c r="G70" s="40"/>
      <c r="H70" s="46"/>
    </row>
    <row r="71" s="2" customFormat="1" ht="16.8" customHeight="1">
      <c r="A71" s="40"/>
      <c r="B71" s="46"/>
      <c r="C71" s="296" t="s">
        <v>19</v>
      </c>
      <c r="D71" s="296" t="s">
        <v>5336</v>
      </c>
      <c r="E71" s="19" t="s">
        <v>19</v>
      </c>
      <c r="F71" s="297">
        <v>18.52</v>
      </c>
      <c r="G71" s="40"/>
      <c r="H71" s="46"/>
    </row>
    <row r="72" s="2" customFormat="1" ht="16.8" customHeight="1">
      <c r="A72" s="40"/>
      <c r="B72" s="46"/>
      <c r="C72" s="296" t="s">
        <v>19</v>
      </c>
      <c r="D72" s="296" t="s">
        <v>233</v>
      </c>
      <c r="E72" s="19" t="s">
        <v>19</v>
      </c>
      <c r="F72" s="297">
        <v>495.75</v>
      </c>
      <c r="G72" s="40"/>
      <c r="H72" s="46"/>
    </row>
    <row r="73" s="2" customFormat="1" ht="16.8" customHeight="1">
      <c r="A73" s="40"/>
      <c r="B73" s="46"/>
      <c r="C73" s="292" t="s">
        <v>5337</v>
      </c>
      <c r="D73" s="293" t="s">
        <v>5297</v>
      </c>
      <c r="E73" s="294" t="s">
        <v>203</v>
      </c>
      <c r="F73" s="295">
        <v>501.13999999999999</v>
      </c>
      <c r="G73" s="40"/>
      <c r="H73" s="46"/>
    </row>
    <row r="74" s="2" customFormat="1" ht="16.8" customHeight="1">
      <c r="A74" s="40"/>
      <c r="B74" s="46"/>
      <c r="C74" s="296" t="s">
        <v>19</v>
      </c>
      <c r="D74" s="296" t="s">
        <v>5298</v>
      </c>
      <c r="E74" s="19" t="s">
        <v>19</v>
      </c>
      <c r="F74" s="297">
        <v>66.909999999999997</v>
      </c>
      <c r="G74" s="40"/>
      <c r="H74" s="46"/>
    </row>
    <row r="75" s="2" customFormat="1" ht="16.8" customHeight="1">
      <c r="A75" s="40"/>
      <c r="B75" s="46"/>
      <c r="C75" s="296" t="s">
        <v>19</v>
      </c>
      <c r="D75" s="296" t="s">
        <v>5299</v>
      </c>
      <c r="E75" s="19" t="s">
        <v>19</v>
      </c>
      <c r="F75" s="297">
        <v>63.390000000000001</v>
      </c>
      <c r="G75" s="40"/>
      <c r="H75" s="46"/>
    </row>
    <row r="76" s="2" customFormat="1" ht="16.8" customHeight="1">
      <c r="A76" s="40"/>
      <c r="B76" s="46"/>
      <c r="C76" s="296" t="s">
        <v>19</v>
      </c>
      <c r="D76" s="296" t="s">
        <v>5300</v>
      </c>
      <c r="E76" s="19" t="s">
        <v>19</v>
      </c>
      <c r="F76" s="297">
        <v>18.84</v>
      </c>
      <c r="G76" s="40"/>
      <c r="H76" s="46"/>
    </row>
    <row r="77" s="2" customFormat="1" ht="16.8" customHeight="1">
      <c r="A77" s="40"/>
      <c r="B77" s="46"/>
      <c r="C77" s="296" t="s">
        <v>19</v>
      </c>
      <c r="D77" s="296" t="s">
        <v>5301</v>
      </c>
      <c r="E77" s="19" t="s">
        <v>19</v>
      </c>
      <c r="F77" s="297">
        <v>66.909999999999997</v>
      </c>
      <c r="G77" s="40"/>
      <c r="H77" s="46"/>
    </row>
    <row r="78" s="2" customFormat="1" ht="16.8" customHeight="1">
      <c r="A78" s="40"/>
      <c r="B78" s="46"/>
      <c r="C78" s="296" t="s">
        <v>19</v>
      </c>
      <c r="D78" s="296" t="s">
        <v>5302</v>
      </c>
      <c r="E78" s="19" t="s">
        <v>19</v>
      </c>
      <c r="F78" s="297">
        <v>18.449999999999999</v>
      </c>
      <c r="G78" s="40"/>
      <c r="H78" s="46"/>
    </row>
    <row r="79" s="2" customFormat="1" ht="16.8" customHeight="1">
      <c r="A79" s="40"/>
      <c r="B79" s="46"/>
      <c r="C79" s="296" t="s">
        <v>19</v>
      </c>
      <c r="D79" s="296" t="s">
        <v>5303</v>
      </c>
      <c r="E79" s="19" t="s">
        <v>19</v>
      </c>
      <c r="F79" s="297">
        <v>6.0800000000000001</v>
      </c>
      <c r="G79" s="40"/>
      <c r="H79" s="46"/>
    </row>
    <row r="80" s="2" customFormat="1" ht="16.8" customHeight="1">
      <c r="A80" s="40"/>
      <c r="B80" s="46"/>
      <c r="C80" s="296" t="s">
        <v>19</v>
      </c>
      <c r="D80" s="296" t="s">
        <v>5304</v>
      </c>
      <c r="E80" s="19" t="s">
        <v>19</v>
      </c>
      <c r="F80" s="297">
        <v>9.5999999999999996</v>
      </c>
      <c r="G80" s="40"/>
      <c r="H80" s="46"/>
    </row>
    <row r="81" s="2" customFormat="1" ht="16.8" customHeight="1">
      <c r="A81" s="40"/>
      <c r="B81" s="46"/>
      <c r="C81" s="296" t="s">
        <v>19</v>
      </c>
      <c r="D81" s="296" t="s">
        <v>5305</v>
      </c>
      <c r="E81" s="19" t="s">
        <v>19</v>
      </c>
      <c r="F81" s="297">
        <v>66.909999999999997</v>
      </c>
      <c r="G81" s="40"/>
      <c r="H81" s="46"/>
    </row>
    <row r="82" s="2" customFormat="1" ht="16.8" customHeight="1">
      <c r="A82" s="40"/>
      <c r="B82" s="46"/>
      <c r="C82" s="296" t="s">
        <v>19</v>
      </c>
      <c r="D82" s="296" t="s">
        <v>5306</v>
      </c>
      <c r="E82" s="19" t="s">
        <v>19</v>
      </c>
      <c r="F82" s="297">
        <v>63.390000000000001</v>
      </c>
      <c r="G82" s="40"/>
      <c r="H82" s="46"/>
    </row>
    <row r="83" s="2" customFormat="1" ht="16.8" customHeight="1">
      <c r="A83" s="40"/>
      <c r="B83" s="46"/>
      <c r="C83" s="296" t="s">
        <v>19</v>
      </c>
      <c r="D83" s="296" t="s">
        <v>5307</v>
      </c>
      <c r="E83" s="19" t="s">
        <v>19</v>
      </c>
      <c r="F83" s="297">
        <v>18.84</v>
      </c>
      <c r="G83" s="40"/>
      <c r="H83" s="46"/>
    </row>
    <row r="84" s="2" customFormat="1" ht="16.8" customHeight="1">
      <c r="A84" s="40"/>
      <c r="B84" s="46"/>
      <c r="C84" s="296" t="s">
        <v>19</v>
      </c>
      <c r="D84" s="296" t="s">
        <v>5308</v>
      </c>
      <c r="E84" s="19" t="s">
        <v>19</v>
      </c>
      <c r="F84" s="297">
        <v>66.909999999999997</v>
      </c>
      <c r="G84" s="40"/>
      <c r="H84" s="46"/>
    </row>
    <row r="85" s="2" customFormat="1" ht="16.8" customHeight="1">
      <c r="A85" s="40"/>
      <c r="B85" s="46"/>
      <c r="C85" s="296" t="s">
        <v>19</v>
      </c>
      <c r="D85" s="296" t="s">
        <v>5309</v>
      </c>
      <c r="E85" s="19" t="s">
        <v>19</v>
      </c>
      <c r="F85" s="297">
        <v>19.23</v>
      </c>
      <c r="G85" s="40"/>
      <c r="H85" s="46"/>
    </row>
    <row r="86" s="2" customFormat="1" ht="16.8" customHeight="1">
      <c r="A86" s="40"/>
      <c r="B86" s="46"/>
      <c r="C86" s="296" t="s">
        <v>19</v>
      </c>
      <c r="D86" s="296" t="s">
        <v>5310</v>
      </c>
      <c r="E86" s="19" t="s">
        <v>19</v>
      </c>
      <c r="F86" s="297">
        <v>6.0800000000000001</v>
      </c>
      <c r="G86" s="40"/>
      <c r="H86" s="46"/>
    </row>
    <row r="87" s="2" customFormat="1" ht="16.8" customHeight="1">
      <c r="A87" s="40"/>
      <c r="B87" s="46"/>
      <c r="C87" s="296" t="s">
        <v>19</v>
      </c>
      <c r="D87" s="296" t="s">
        <v>5311</v>
      </c>
      <c r="E87" s="19" t="s">
        <v>19</v>
      </c>
      <c r="F87" s="297">
        <v>9.5999999999999996</v>
      </c>
      <c r="G87" s="40"/>
      <c r="H87" s="46"/>
    </row>
    <row r="88" s="2" customFormat="1" ht="16.8" customHeight="1">
      <c r="A88" s="40"/>
      <c r="B88" s="46"/>
      <c r="C88" s="296" t="s">
        <v>19</v>
      </c>
      <c r="D88" s="296" t="s">
        <v>233</v>
      </c>
      <c r="E88" s="19" t="s">
        <v>19</v>
      </c>
      <c r="F88" s="297">
        <v>501.13999999999999</v>
      </c>
      <c r="G88" s="40"/>
      <c r="H88" s="46"/>
    </row>
    <row r="89" s="2" customFormat="1" ht="16.8" customHeight="1">
      <c r="A89" s="40"/>
      <c r="B89" s="46"/>
      <c r="C89" s="292" t="s">
        <v>5338</v>
      </c>
      <c r="D89" s="293" t="s">
        <v>5339</v>
      </c>
      <c r="E89" s="294" t="s">
        <v>203</v>
      </c>
      <c r="F89" s="295">
        <v>41.119999999999997</v>
      </c>
      <c r="G89" s="40"/>
      <c r="H89" s="46"/>
    </row>
    <row r="90" s="2" customFormat="1" ht="16.8" customHeight="1">
      <c r="A90" s="40"/>
      <c r="B90" s="46"/>
      <c r="C90" s="296" t="s">
        <v>19</v>
      </c>
      <c r="D90" s="296" t="s">
        <v>5340</v>
      </c>
      <c r="E90" s="19" t="s">
        <v>19</v>
      </c>
      <c r="F90" s="297">
        <v>20.010000000000002</v>
      </c>
      <c r="G90" s="40"/>
      <c r="H90" s="46"/>
    </row>
    <row r="91" s="2" customFormat="1" ht="16.8" customHeight="1">
      <c r="A91" s="40"/>
      <c r="B91" s="46"/>
      <c r="C91" s="296" t="s">
        <v>19</v>
      </c>
      <c r="D91" s="296" t="s">
        <v>5341</v>
      </c>
      <c r="E91" s="19" t="s">
        <v>19</v>
      </c>
      <c r="F91" s="297">
        <v>17.239999999999998</v>
      </c>
      <c r="G91" s="40"/>
      <c r="H91" s="46"/>
    </row>
    <row r="92" s="2" customFormat="1" ht="16.8" customHeight="1">
      <c r="A92" s="40"/>
      <c r="B92" s="46"/>
      <c r="C92" s="296" t="s">
        <v>19</v>
      </c>
      <c r="D92" s="296" t="s">
        <v>5342</v>
      </c>
      <c r="E92" s="19" t="s">
        <v>19</v>
      </c>
      <c r="F92" s="297">
        <v>3.8700000000000001</v>
      </c>
      <c r="G92" s="40"/>
      <c r="H92" s="46"/>
    </row>
    <row r="93" s="2" customFormat="1" ht="16.8" customHeight="1">
      <c r="A93" s="40"/>
      <c r="B93" s="46"/>
      <c r="C93" s="296" t="s">
        <v>19</v>
      </c>
      <c r="D93" s="296" t="s">
        <v>233</v>
      </c>
      <c r="E93" s="19" t="s">
        <v>19</v>
      </c>
      <c r="F93" s="297">
        <v>41.119999999999997</v>
      </c>
      <c r="G93" s="40"/>
      <c r="H93" s="46"/>
    </row>
    <row r="94" s="2" customFormat="1" ht="16.8" customHeight="1">
      <c r="A94" s="40"/>
      <c r="B94" s="46"/>
      <c r="C94" s="292" t="s">
        <v>5312</v>
      </c>
      <c r="D94" s="293" t="s">
        <v>98</v>
      </c>
      <c r="E94" s="294" t="s">
        <v>203</v>
      </c>
      <c r="F94" s="295">
        <v>663.25999999999999</v>
      </c>
      <c r="G94" s="40"/>
      <c r="H94" s="46"/>
    </row>
    <row r="95" s="2" customFormat="1" ht="16.8" customHeight="1">
      <c r="A95" s="40"/>
      <c r="B95" s="46"/>
      <c r="C95" s="296" t="s">
        <v>19</v>
      </c>
      <c r="D95" s="296" t="s">
        <v>5343</v>
      </c>
      <c r="E95" s="19" t="s">
        <v>19</v>
      </c>
      <c r="F95" s="297">
        <v>663.25999999999999</v>
      </c>
      <c r="G95" s="40"/>
      <c r="H95" s="46"/>
    </row>
    <row r="96" s="2" customFormat="1" ht="16.8" customHeight="1">
      <c r="A96" s="40"/>
      <c r="B96" s="46"/>
      <c r="C96" s="292" t="s">
        <v>5314</v>
      </c>
      <c r="D96" s="293" t="s">
        <v>5315</v>
      </c>
      <c r="E96" s="294" t="s">
        <v>203</v>
      </c>
      <c r="F96" s="295">
        <v>264.29000000000002</v>
      </c>
      <c r="G96" s="40"/>
      <c r="H96" s="46"/>
    </row>
    <row r="97" s="2" customFormat="1" ht="16.8" customHeight="1">
      <c r="A97" s="40"/>
      <c r="B97" s="46"/>
      <c r="C97" s="296" t="s">
        <v>19</v>
      </c>
      <c r="D97" s="296" t="s">
        <v>5313</v>
      </c>
      <c r="E97" s="19" t="s">
        <v>19</v>
      </c>
      <c r="F97" s="297">
        <v>264.29000000000002</v>
      </c>
      <c r="G97" s="40"/>
      <c r="H97" s="46"/>
    </row>
    <row r="98" s="2" customFormat="1" ht="26.4" customHeight="1">
      <c r="A98" s="40"/>
      <c r="B98" s="46"/>
      <c r="C98" s="291" t="s">
        <v>5344</v>
      </c>
      <c r="D98" s="291" t="s">
        <v>85</v>
      </c>
      <c r="E98" s="40"/>
      <c r="F98" s="40"/>
      <c r="G98" s="40"/>
      <c r="H98" s="46"/>
    </row>
    <row r="99" s="2" customFormat="1" ht="16.8" customHeight="1">
      <c r="A99" s="40"/>
      <c r="B99" s="46"/>
      <c r="C99" s="292" t="s">
        <v>5281</v>
      </c>
      <c r="D99" s="293" t="s">
        <v>5282</v>
      </c>
      <c r="E99" s="294" t="s">
        <v>237</v>
      </c>
      <c r="F99" s="295">
        <v>396</v>
      </c>
      <c r="G99" s="40"/>
      <c r="H99" s="46"/>
    </row>
    <row r="100" s="2" customFormat="1" ht="16.8" customHeight="1">
      <c r="A100" s="40"/>
      <c r="B100" s="46"/>
      <c r="C100" s="296" t="s">
        <v>19</v>
      </c>
      <c r="D100" s="296" t="s">
        <v>5283</v>
      </c>
      <c r="E100" s="19" t="s">
        <v>19</v>
      </c>
      <c r="F100" s="297">
        <v>396</v>
      </c>
      <c r="G100" s="40"/>
      <c r="H100" s="46"/>
    </row>
    <row r="101" s="2" customFormat="1" ht="16.8" customHeight="1">
      <c r="A101" s="40"/>
      <c r="B101" s="46"/>
      <c r="C101" s="292" t="s">
        <v>5284</v>
      </c>
      <c r="D101" s="293" t="s">
        <v>5285</v>
      </c>
      <c r="E101" s="294" t="s">
        <v>227</v>
      </c>
      <c r="F101" s="295">
        <v>707</v>
      </c>
      <c r="G101" s="40"/>
      <c r="H101" s="46"/>
    </row>
    <row r="102" s="2" customFormat="1" ht="16.8" customHeight="1">
      <c r="A102" s="40"/>
      <c r="B102" s="46"/>
      <c r="C102" s="296" t="s">
        <v>19</v>
      </c>
      <c r="D102" s="296" t="s">
        <v>5345</v>
      </c>
      <c r="E102" s="19" t="s">
        <v>19</v>
      </c>
      <c r="F102" s="297">
        <v>707</v>
      </c>
      <c r="G102" s="40"/>
      <c r="H102" s="46"/>
    </row>
    <row r="103" s="2" customFormat="1" ht="16.8" customHeight="1">
      <c r="A103" s="40"/>
      <c r="B103" s="46"/>
      <c r="C103" s="292" t="s">
        <v>5287</v>
      </c>
      <c r="D103" s="293" t="s">
        <v>5285</v>
      </c>
      <c r="E103" s="294" t="s">
        <v>227</v>
      </c>
      <c r="F103" s="295">
        <v>39</v>
      </c>
      <c r="G103" s="40"/>
      <c r="H103" s="46"/>
    </row>
    <row r="104" s="2" customFormat="1" ht="16.8" customHeight="1">
      <c r="A104" s="40"/>
      <c r="B104" s="46"/>
      <c r="C104" s="296" t="s">
        <v>19</v>
      </c>
      <c r="D104" s="296" t="s">
        <v>445</v>
      </c>
      <c r="E104" s="19" t="s">
        <v>19</v>
      </c>
      <c r="F104" s="297">
        <v>39</v>
      </c>
      <c r="G104" s="40"/>
      <c r="H104" s="46"/>
    </row>
    <row r="105" s="2" customFormat="1" ht="16.8" customHeight="1">
      <c r="A105" s="40"/>
      <c r="B105" s="46"/>
      <c r="C105" s="292" t="s">
        <v>5288</v>
      </c>
      <c r="D105" s="293" t="s">
        <v>5289</v>
      </c>
      <c r="E105" s="294" t="s">
        <v>227</v>
      </c>
      <c r="F105" s="295">
        <v>260</v>
      </c>
      <c r="G105" s="40"/>
      <c r="H105" s="46"/>
    </row>
    <row r="106" s="2" customFormat="1" ht="16.8" customHeight="1">
      <c r="A106" s="40"/>
      <c r="B106" s="46"/>
      <c r="C106" s="296" t="s">
        <v>19</v>
      </c>
      <c r="D106" s="296" t="s">
        <v>5290</v>
      </c>
      <c r="E106" s="19" t="s">
        <v>19</v>
      </c>
      <c r="F106" s="297">
        <v>260</v>
      </c>
      <c r="G106" s="40"/>
      <c r="H106" s="46"/>
    </row>
    <row r="107" s="2" customFormat="1">
      <c r="A107" s="40"/>
      <c r="B107" s="46"/>
      <c r="C107" s="292" t="s">
        <v>5291</v>
      </c>
      <c r="D107" s="293" t="s">
        <v>5292</v>
      </c>
      <c r="E107" s="294" t="s">
        <v>203</v>
      </c>
      <c r="F107" s="295">
        <v>85</v>
      </c>
      <c r="G107" s="40"/>
      <c r="H107" s="46"/>
    </row>
    <row r="108" s="2" customFormat="1" ht="16.8" customHeight="1">
      <c r="A108" s="40"/>
      <c r="B108" s="46"/>
      <c r="C108" s="296" t="s">
        <v>19</v>
      </c>
      <c r="D108" s="296" t="s">
        <v>797</v>
      </c>
      <c r="E108" s="19" t="s">
        <v>19</v>
      </c>
      <c r="F108" s="297">
        <v>85</v>
      </c>
      <c r="G108" s="40"/>
      <c r="H108" s="46"/>
    </row>
    <row r="109" s="2" customFormat="1" ht="7.44" customHeight="1">
      <c r="A109" s="40"/>
      <c r="B109" s="167"/>
      <c r="C109" s="168"/>
      <c r="D109" s="168"/>
      <c r="E109" s="168"/>
      <c r="F109" s="168"/>
      <c r="G109" s="168"/>
      <c r="H109" s="46"/>
    </row>
    <row r="110" s="2" customFormat="1">
      <c r="A110" s="40"/>
      <c r="B110" s="40"/>
      <c r="C110" s="40"/>
      <c r="D110" s="40"/>
      <c r="E110" s="40"/>
      <c r="F110" s="40"/>
      <c r="G110" s="40"/>
      <c r="H110" s="40"/>
    </row>
  </sheetData>
  <sheetProtection sheet="1" formatColumns="0" formatRows="0" objects="1" scenarios="1" spinCount="100000" saltValue="3EkX3CAsc3Bt2JrSnGXHvWdYb7scWT4ac8A2laXwf+jkT5nq0rTK9BpTAoEX0fOu7Tj659+3/f5a4/84MIdI7g==" hashValue="BwbT3FmqgenEhLgv9E3UHrXeSOHn31PyozGTqaqw+/DcqAZ79xNiqpacylnMfFboD9IHX4l8GgYUaHbf1pRqPQ==" algorithmName="SHA-512" password="CC35"/>
  <mergeCells count="2">
    <mergeCell ref="D5:F5"/>
    <mergeCell ref="D6:F6"/>
  </mergeCells>
  <pageSetup paperSize="9" orientation="portrait" blackAndWhite="1" fitToHeight="100"/>
  <headerFooter>
    <oddFooter>&amp;CStrana &amp;P z &amp;N</oddFooter>
  </headerFooter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zoomScale="110" zoomScaleNormal="110" zoomScaleSheetLayoutView="60" zoomScalePageLayoutView="100" workbookViewId="0" topLeftCell="A58"/>
  </sheetViews>
  <cols>
    <col min="1" max="1" width="8.332031" style="298" customWidth="1"/>
    <col min="2" max="2" width="1.667969" style="298" customWidth="1"/>
    <col min="3" max="4" width="5" style="298" customWidth="1"/>
    <col min="5" max="5" width="11.66016" style="298" customWidth="1"/>
    <col min="6" max="6" width="9.160156" style="298" customWidth="1"/>
    <col min="7" max="7" width="5" style="298" customWidth="1"/>
    <col min="8" max="8" width="77.83203" style="298" customWidth="1"/>
    <col min="9" max="10" width="20" style="298" customWidth="1"/>
    <col min="11" max="11" width="1.667969" style="298" customWidth="1"/>
  </cols>
  <sheetData>
    <row r="1" s="1" customFormat="1" ht="37.5" customHeight="1"/>
    <row r="2" s="1" customFormat="1" ht="7.5" customHeight="1">
      <c r="B2" s="299"/>
      <c r="C2" s="300"/>
      <c r="D2" s="300"/>
      <c r="E2" s="300"/>
      <c r="F2" s="300"/>
      <c r="G2" s="300"/>
      <c r="H2" s="300"/>
      <c r="I2" s="300"/>
      <c r="J2" s="300"/>
      <c r="K2" s="301"/>
    </row>
    <row r="3" s="16" customFormat="1" ht="45" customHeight="1">
      <c r="B3" s="302"/>
      <c r="C3" s="303" t="s">
        <v>5346</v>
      </c>
      <c r="D3" s="303"/>
      <c r="E3" s="303"/>
      <c r="F3" s="303"/>
      <c r="G3" s="303"/>
      <c r="H3" s="303"/>
      <c r="I3" s="303"/>
      <c r="J3" s="303"/>
      <c r="K3" s="304"/>
    </row>
    <row r="4" s="1" customFormat="1" ht="25.5" customHeight="1">
      <c r="B4" s="305"/>
      <c r="C4" s="306" t="s">
        <v>5347</v>
      </c>
      <c r="D4" s="306"/>
      <c r="E4" s="306"/>
      <c r="F4" s="306"/>
      <c r="G4" s="306"/>
      <c r="H4" s="306"/>
      <c r="I4" s="306"/>
      <c r="J4" s="306"/>
      <c r="K4" s="307"/>
    </row>
    <row r="5" s="1" customFormat="1" ht="5.25" customHeight="1">
      <c r="B5" s="305"/>
      <c r="C5" s="308"/>
      <c r="D5" s="308"/>
      <c r="E5" s="308"/>
      <c r="F5" s="308"/>
      <c r="G5" s="308"/>
      <c r="H5" s="308"/>
      <c r="I5" s="308"/>
      <c r="J5" s="308"/>
      <c r="K5" s="307"/>
    </row>
    <row r="6" s="1" customFormat="1" ht="15" customHeight="1">
      <c r="B6" s="305"/>
      <c r="C6" s="309" t="s">
        <v>5348</v>
      </c>
      <c r="D6" s="309"/>
      <c r="E6" s="309"/>
      <c r="F6" s="309"/>
      <c r="G6" s="309"/>
      <c r="H6" s="309"/>
      <c r="I6" s="309"/>
      <c r="J6" s="309"/>
      <c r="K6" s="307"/>
    </row>
    <row r="7" s="1" customFormat="1" ht="15" customHeight="1">
      <c r="B7" s="310"/>
      <c r="C7" s="309" t="s">
        <v>5349</v>
      </c>
      <c r="D7" s="309"/>
      <c r="E7" s="309"/>
      <c r="F7" s="309"/>
      <c r="G7" s="309"/>
      <c r="H7" s="309"/>
      <c r="I7" s="309"/>
      <c r="J7" s="309"/>
      <c r="K7" s="307"/>
    </row>
    <row r="8" s="1" customFormat="1" ht="12.75" customHeight="1">
      <c r="B8" s="310"/>
      <c r="C8" s="309"/>
      <c r="D8" s="309"/>
      <c r="E8" s="309"/>
      <c r="F8" s="309"/>
      <c r="G8" s="309"/>
      <c r="H8" s="309"/>
      <c r="I8" s="309"/>
      <c r="J8" s="309"/>
      <c r="K8" s="307"/>
    </row>
    <row r="9" s="1" customFormat="1" ht="15" customHeight="1">
      <c r="B9" s="310"/>
      <c r="C9" s="309" t="s">
        <v>5350</v>
      </c>
      <c r="D9" s="309"/>
      <c r="E9" s="309"/>
      <c r="F9" s="309"/>
      <c r="G9" s="309"/>
      <c r="H9" s="309"/>
      <c r="I9" s="309"/>
      <c r="J9" s="309"/>
      <c r="K9" s="307"/>
    </row>
    <row r="10" s="1" customFormat="1" ht="15" customHeight="1">
      <c r="B10" s="310"/>
      <c r="C10" s="309"/>
      <c r="D10" s="309" t="s">
        <v>5351</v>
      </c>
      <c r="E10" s="309"/>
      <c r="F10" s="309"/>
      <c r="G10" s="309"/>
      <c r="H10" s="309"/>
      <c r="I10" s="309"/>
      <c r="J10" s="309"/>
      <c r="K10" s="307"/>
    </row>
    <row r="11" s="1" customFormat="1" ht="15" customHeight="1">
      <c r="B11" s="310"/>
      <c r="C11" s="311"/>
      <c r="D11" s="309" t="s">
        <v>5352</v>
      </c>
      <c r="E11" s="309"/>
      <c r="F11" s="309"/>
      <c r="G11" s="309"/>
      <c r="H11" s="309"/>
      <c r="I11" s="309"/>
      <c r="J11" s="309"/>
      <c r="K11" s="307"/>
    </row>
    <row r="12" s="1" customFormat="1" ht="15" customHeight="1">
      <c r="B12" s="310"/>
      <c r="C12" s="311"/>
      <c r="D12" s="309"/>
      <c r="E12" s="309"/>
      <c r="F12" s="309"/>
      <c r="G12" s="309"/>
      <c r="H12" s="309"/>
      <c r="I12" s="309"/>
      <c r="J12" s="309"/>
      <c r="K12" s="307"/>
    </row>
    <row r="13" s="1" customFormat="1" ht="15" customHeight="1">
      <c r="B13" s="310"/>
      <c r="C13" s="311"/>
      <c r="D13" s="312" t="s">
        <v>5353</v>
      </c>
      <c r="E13" s="309"/>
      <c r="F13" s="309"/>
      <c r="G13" s="309"/>
      <c r="H13" s="309"/>
      <c r="I13" s="309"/>
      <c r="J13" s="309"/>
      <c r="K13" s="307"/>
    </row>
    <row r="14" s="1" customFormat="1" ht="12.75" customHeight="1">
      <c r="B14" s="310"/>
      <c r="C14" s="311"/>
      <c r="D14" s="311"/>
      <c r="E14" s="311"/>
      <c r="F14" s="311"/>
      <c r="G14" s="311"/>
      <c r="H14" s="311"/>
      <c r="I14" s="311"/>
      <c r="J14" s="311"/>
      <c r="K14" s="307"/>
    </row>
    <row r="15" s="1" customFormat="1" ht="15" customHeight="1">
      <c r="B15" s="310"/>
      <c r="C15" s="311"/>
      <c r="D15" s="309" t="s">
        <v>5354</v>
      </c>
      <c r="E15" s="309"/>
      <c r="F15" s="309"/>
      <c r="G15" s="309"/>
      <c r="H15" s="309"/>
      <c r="I15" s="309"/>
      <c r="J15" s="309"/>
      <c r="K15" s="307"/>
    </row>
    <row r="16" s="1" customFormat="1" ht="15" customHeight="1">
      <c r="B16" s="310"/>
      <c r="C16" s="311"/>
      <c r="D16" s="309" t="s">
        <v>5355</v>
      </c>
      <c r="E16" s="309"/>
      <c r="F16" s="309"/>
      <c r="G16" s="309"/>
      <c r="H16" s="309"/>
      <c r="I16" s="309"/>
      <c r="J16" s="309"/>
      <c r="K16" s="307"/>
    </row>
    <row r="17" s="1" customFormat="1" ht="15" customHeight="1">
      <c r="B17" s="310"/>
      <c r="C17" s="311"/>
      <c r="D17" s="309" t="s">
        <v>5356</v>
      </c>
      <c r="E17" s="309"/>
      <c r="F17" s="309"/>
      <c r="G17" s="309"/>
      <c r="H17" s="309"/>
      <c r="I17" s="309"/>
      <c r="J17" s="309"/>
      <c r="K17" s="307"/>
    </row>
    <row r="18" s="1" customFormat="1" ht="15" customHeight="1">
      <c r="B18" s="310"/>
      <c r="C18" s="311"/>
      <c r="D18" s="311"/>
      <c r="E18" s="313" t="s">
        <v>79</v>
      </c>
      <c r="F18" s="309" t="s">
        <v>5357</v>
      </c>
      <c r="G18" s="309"/>
      <c r="H18" s="309"/>
      <c r="I18" s="309"/>
      <c r="J18" s="309"/>
      <c r="K18" s="307"/>
    </row>
    <row r="19" s="1" customFormat="1" ht="15" customHeight="1">
      <c r="B19" s="310"/>
      <c r="C19" s="311"/>
      <c r="D19" s="311"/>
      <c r="E19" s="313" t="s">
        <v>5358</v>
      </c>
      <c r="F19" s="309" t="s">
        <v>5359</v>
      </c>
      <c r="G19" s="309"/>
      <c r="H19" s="309"/>
      <c r="I19" s="309"/>
      <c r="J19" s="309"/>
      <c r="K19" s="307"/>
    </row>
    <row r="20" s="1" customFormat="1" ht="15" customHeight="1">
      <c r="B20" s="310"/>
      <c r="C20" s="311"/>
      <c r="D20" s="311"/>
      <c r="E20" s="313" t="s">
        <v>5360</v>
      </c>
      <c r="F20" s="309" t="s">
        <v>5361</v>
      </c>
      <c r="G20" s="309"/>
      <c r="H20" s="309"/>
      <c r="I20" s="309"/>
      <c r="J20" s="309"/>
      <c r="K20" s="307"/>
    </row>
    <row r="21" s="1" customFormat="1" ht="15" customHeight="1">
      <c r="B21" s="310"/>
      <c r="C21" s="311"/>
      <c r="D21" s="311"/>
      <c r="E21" s="313" t="s">
        <v>5362</v>
      </c>
      <c r="F21" s="309" t="s">
        <v>5363</v>
      </c>
      <c r="G21" s="309"/>
      <c r="H21" s="309"/>
      <c r="I21" s="309"/>
      <c r="J21" s="309"/>
      <c r="K21" s="307"/>
    </row>
    <row r="22" s="1" customFormat="1" ht="15" customHeight="1">
      <c r="B22" s="310"/>
      <c r="C22" s="311"/>
      <c r="D22" s="311"/>
      <c r="E22" s="313" t="s">
        <v>5364</v>
      </c>
      <c r="F22" s="309" t="s">
        <v>5365</v>
      </c>
      <c r="G22" s="309"/>
      <c r="H22" s="309"/>
      <c r="I22" s="309"/>
      <c r="J22" s="309"/>
      <c r="K22" s="307"/>
    </row>
    <row r="23" s="1" customFormat="1" ht="15" customHeight="1">
      <c r="B23" s="310"/>
      <c r="C23" s="311"/>
      <c r="D23" s="311"/>
      <c r="E23" s="313" t="s">
        <v>86</v>
      </c>
      <c r="F23" s="309" t="s">
        <v>5366</v>
      </c>
      <c r="G23" s="309"/>
      <c r="H23" s="309"/>
      <c r="I23" s="309"/>
      <c r="J23" s="309"/>
      <c r="K23" s="307"/>
    </row>
    <row r="24" s="1" customFormat="1" ht="12.75" customHeight="1">
      <c r="B24" s="310"/>
      <c r="C24" s="311"/>
      <c r="D24" s="311"/>
      <c r="E24" s="311"/>
      <c r="F24" s="311"/>
      <c r="G24" s="311"/>
      <c r="H24" s="311"/>
      <c r="I24" s="311"/>
      <c r="J24" s="311"/>
      <c r="K24" s="307"/>
    </row>
    <row r="25" s="1" customFormat="1" ht="15" customHeight="1">
      <c r="B25" s="310"/>
      <c r="C25" s="309" t="s">
        <v>5367</v>
      </c>
      <c r="D25" s="309"/>
      <c r="E25" s="309"/>
      <c r="F25" s="309"/>
      <c r="G25" s="309"/>
      <c r="H25" s="309"/>
      <c r="I25" s="309"/>
      <c r="J25" s="309"/>
      <c r="K25" s="307"/>
    </row>
    <row r="26" s="1" customFormat="1" ht="15" customHeight="1">
      <c r="B26" s="310"/>
      <c r="C26" s="309" t="s">
        <v>5368</v>
      </c>
      <c r="D26" s="309"/>
      <c r="E26" s="309"/>
      <c r="F26" s="309"/>
      <c r="G26" s="309"/>
      <c r="H26" s="309"/>
      <c r="I26" s="309"/>
      <c r="J26" s="309"/>
      <c r="K26" s="307"/>
    </row>
    <row r="27" s="1" customFormat="1" ht="15" customHeight="1">
      <c r="B27" s="310"/>
      <c r="C27" s="309"/>
      <c r="D27" s="309" t="s">
        <v>5369</v>
      </c>
      <c r="E27" s="309"/>
      <c r="F27" s="309"/>
      <c r="G27" s="309"/>
      <c r="H27" s="309"/>
      <c r="I27" s="309"/>
      <c r="J27" s="309"/>
      <c r="K27" s="307"/>
    </row>
    <row r="28" s="1" customFormat="1" ht="15" customHeight="1">
      <c r="B28" s="310"/>
      <c r="C28" s="311"/>
      <c r="D28" s="309" t="s">
        <v>5370</v>
      </c>
      <c r="E28" s="309"/>
      <c r="F28" s="309"/>
      <c r="G28" s="309"/>
      <c r="H28" s="309"/>
      <c r="I28" s="309"/>
      <c r="J28" s="309"/>
      <c r="K28" s="307"/>
    </row>
    <row r="29" s="1" customFormat="1" ht="12.75" customHeight="1">
      <c r="B29" s="310"/>
      <c r="C29" s="311"/>
      <c r="D29" s="311"/>
      <c r="E29" s="311"/>
      <c r="F29" s="311"/>
      <c r="G29" s="311"/>
      <c r="H29" s="311"/>
      <c r="I29" s="311"/>
      <c r="J29" s="311"/>
      <c r="K29" s="307"/>
    </row>
    <row r="30" s="1" customFormat="1" ht="15" customHeight="1">
      <c r="B30" s="310"/>
      <c r="C30" s="311"/>
      <c r="D30" s="309" t="s">
        <v>5371</v>
      </c>
      <c r="E30" s="309"/>
      <c r="F30" s="309"/>
      <c r="G30" s="309"/>
      <c r="H30" s="309"/>
      <c r="I30" s="309"/>
      <c r="J30" s="309"/>
      <c r="K30" s="307"/>
    </row>
    <row r="31" s="1" customFormat="1" ht="15" customHeight="1">
      <c r="B31" s="310"/>
      <c r="C31" s="311"/>
      <c r="D31" s="309" t="s">
        <v>5372</v>
      </c>
      <c r="E31" s="309"/>
      <c r="F31" s="309"/>
      <c r="G31" s="309"/>
      <c r="H31" s="309"/>
      <c r="I31" s="309"/>
      <c r="J31" s="309"/>
      <c r="K31" s="307"/>
    </row>
    <row r="32" s="1" customFormat="1" ht="12.75" customHeight="1">
      <c r="B32" s="310"/>
      <c r="C32" s="311"/>
      <c r="D32" s="311"/>
      <c r="E32" s="311"/>
      <c r="F32" s="311"/>
      <c r="G32" s="311"/>
      <c r="H32" s="311"/>
      <c r="I32" s="311"/>
      <c r="J32" s="311"/>
      <c r="K32" s="307"/>
    </row>
    <row r="33" s="1" customFormat="1" ht="15" customHeight="1">
      <c r="B33" s="310"/>
      <c r="C33" s="311"/>
      <c r="D33" s="309" t="s">
        <v>5373</v>
      </c>
      <c r="E33" s="309"/>
      <c r="F33" s="309"/>
      <c r="G33" s="309"/>
      <c r="H33" s="309"/>
      <c r="I33" s="309"/>
      <c r="J33" s="309"/>
      <c r="K33" s="307"/>
    </row>
    <row r="34" s="1" customFormat="1" ht="15" customHeight="1">
      <c r="B34" s="310"/>
      <c r="C34" s="311"/>
      <c r="D34" s="309" t="s">
        <v>5374</v>
      </c>
      <c r="E34" s="309"/>
      <c r="F34" s="309"/>
      <c r="G34" s="309"/>
      <c r="H34" s="309"/>
      <c r="I34" s="309"/>
      <c r="J34" s="309"/>
      <c r="K34" s="307"/>
    </row>
    <row r="35" s="1" customFormat="1" ht="15" customHeight="1">
      <c r="B35" s="310"/>
      <c r="C35" s="311"/>
      <c r="D35" s="309" t="s">
        <v>5375</v>
      </c>
      <c r="E35" s="309"/>
      <c r="F35" s="309"/>
      <c r="G35" s="309"/>
      <c r="H35" s="309"/>
      <c r="I35" s="309"/>
      <c r="J35" s="309"/>
      <c r="K35" s="307"/>
    </row>
    <row r="36" s="1" customFormat="1" ht="15" customHeight="1">
      <c r="B36" s="310"/>
      <c r="C36" s="311"/>
      <c r="D36" s="309"/>
      <c r="E36" s="312" t="s">
        <v>184</v>
      </c>
      <c r="F36" s="309"/>
      <c r="G36" s="309" t="s">
        <v>5376</v>
      </c>
      <c r="H36" s="309"/>
      <c r="I36" s="309"/>
      <c r="J36" s="309"/>
      <c r="K36" s="307"/>
    </row>
    <row r="37" s="1" customFormat="1" ht="30.75" customHeight="1">
      <c r="B37" s="310"/>
      <c r="C37" s="311"/>
      <c r="D37" s="309"/>
      <c r="E37" s="312" t="s">
        <v>5377</v>
      </c>
      <c r="F37" s="309"/>
      <c r="G37" s="309" t="s">
        <v>5378</v>
      </c>
      <c r="H37" s="309"/>
      <c r="I37" s="309"/>
      <c r="J37" s="309"/>
      <c r="K37" s="307"/>
    </row>
    <row r="38" s="1" customFormat="1" ht="15" customHeight="1">
      <c r="B38" s="310"/>
      <c r="C38" s="311"/>
      <c r="D38" s="309"/>
      <c r="E38" s="312" t="s">
        <v>54</v>
      </c>
      <c r="F38" s="309"/>
      <c r="G38" s="309" t="s">
        <v>5379</v>
      </c>
      <c r="H38" s="309"/>
      <c r="I38" s="309"/>
      <c r="J38" s="309"/>
      <c r="K38" s="307"/>
    </row>
    <row r="39" s="1" customFormat="1" ht="15" customHeight="1">
      <c r="B39" s="310"/>
      <c r="C39" s="311"/>
      <c r="D39" s="309"/>
      <c r="E39" s="312" t="s">
        <v>55</v>
      </c>
      <c r="F39" s="309"/>
      <c r="G39" s="309" t="s">
        <v>5380</v>
      </c>
      <c r="H39" s="309"/>
      <c r="I39" s="309"/>
      <c r="J39" s="309"/>
      <c r="K39" s="307"/>
    </row>
    <row r="40" s="1" customFormat="1" ht="15" customHeight="1">
      <c r="B40" s="310"/>
      <c r="C40" s="311"/>
      <c r="D40" s="309"/>
      <c r="E40" s="312" t="s">
        <v>185</v>
      </c>
      <c r="F40" s="309"/>
      <c r="G40" s="309" t="s">
        <v>5381</v>
      </c>
      <c r="H40" s="309"/>
      <c r="I40" s="309"/>
      <c r="J40" s="309"/>
      <c r="K40" s="307"/>
    </row>
    <row r="41" s="1" customFormat="1" ht="15" customHeight="1">
      <c r="B41" s="310"/>
      <c r="C41" s="311"/>
      <c r="D41" s="309"/>
      <c r="E41" s="312" t="s">
        <v>186</v>
      </c>
      <c r="F41" s="309"/>
      <c r="G41" s="309" t="s">
        <v>5382</v>
      </c>
      <c r="H41" s="309"/>
      <c r="I41" s="309"/>
      <c r="J41" s="309"/>
      <c r="K41" s="307"/>
    </row>
    <row r="42" s="1" customFormat="1" ht="15" customHeight="1">
      <c r="B42" s="310"/>
      <c r="C42" s="311"/>
      <c r="D42" s="309"/>
      <c r="E42" s="312" t="s">
        <v>5383</v>
      </c>
      <c r="F42" s="309"/>
      <c r="G42" s="309" t="s">
        <v>5384</v>
      </c>
      <c r="H42" s="309"/>
      <c r="I42" s="309"/>
      <c r="J42" s="309"/>
      <c r="K42" s="307"/>
    </row>
    <row r="43" s="1" customFormat="1" ht="15" customHeight="1">
      <c r="B43" s="310"/>
      <c r="C43" s="311"/>
      <c r="D43" s="309"/>
      <c r="E43" s="312"/>
      <c r="F43" s="309"/>
      <c r="G43" s="309" t="s">
        <v>5385</v>
      </c>
      <c r="H43" s="309"/>
      <c r="I43" s="309"/>
      <c r="J43" s="309"/>
      <c r="K43" s="307"/>
    </row>
    <row r="44" s="1" customFormat="1" ht="15" customHeight="1">
      <c r="B44" s="310"/>
      <c r="C44" s="311"/>
      <c r="D44" s="309"/>
      <c r="E44" s="312" t="s">
        <v>5386</v>
      </c>
      <c r="F44" s="309"/>
      <c r="G44" s="309" t="s">
        <v>5387</v>
      </c>
      <c r="H44" s="309"/>
      <c r="I44" s="309"/>
      <c r="J44" s="309"/>
      <c r="K44" s="307"/>
    </row>
    <row r="45" s="1" customFormat="1" ht="15" customHeight="1">
      <c r="B45" s="310"/>
      <c r="C45" s="311"/>
      <c r="D45" s="309"/>
      <c r="E45" s="312" t="s">
        <v>188</v>
      </c>
      <c r="F45" s="309"/>
      <c r="G45" s="309" t="s">
        <v>5388</v>
      </c>
      <c r="H45" s="309"/>
      <c r="I45" s="309"/>
      <c r="J45" s="309"/>
      <c r="K45" s="307"/>
    </row>
    <row r="46" s="1" customFormat="1" ht="12.75" customHeight="1">
      <c r="B46" s="310"/>
      <c r="C46" s="311"/>
      <c r="D46" s="309"/>
      <c r="E46" s="309"/>
      <c r="F46" s="309"/>
      <c r="G46" s="309"/>
      <c r="H46" s="309"/>
      <c r="I46" s="309"/>
      <c r="J46" s="309"/>
      <c r="K46" s="307"/>
    </row>
    <row r="47" s="1" customFormat="1" ht="15" customHeight="1">
      <c r="B47" s="310"/>
      <c r="C47" s="311"/>
      <c r="D47" s="309" t="s">
        <v>5389</v>
      </c>
      <c r="E47" s="309"/>
      <c r="F47" s="309"/>
      <c r="G47" s="309"/>
      <c r="H47" s="309"/>
      <c r="I47" s="309"/>
      <c r="J47" s="309"/>
      <c r="K47" s="307"/>
    </row>
    <row r="48" s="1" customFormat="1" ht="15" customHeight="1">
      <c r="B48" s="310"/>
      <c r="C48" s="311"/>
      <c r="D48" s="311"/>
      <c r="E48" s="309" t="s">
        <v>5390</v>
      </c>
      <c r="F48" s="309"/>
      <c r="G48" s="309"/>
      <c r="H48" s="309"/>
      <c r="I48" s="309"/>
      <c r="J48" s="309"/>
      <c r="K48" s="307"/>
    </row>
    <row r="49" s="1" customFormat="1" ht="15" customHeight="1">
      <c r="B49" s="310"/>
      <c r="C49" s="311"/>
      <c r="D49" s="311"/>
      <c r="E49" s="309" t="s">
        <v>5391</v>
      </c>
      <c r="F49" s="309"/>
      <c r="G49" s="309"/>
      <c r="H49" s="309"/>
      <c r="I49" s="309"/>
      <c r="J49" s="309"/>
      <c r="K49" s="307"/>
    </row>
    <row r="50" s="1" customFormat="1" ht="15" customHeight="1">
      <c r="B50" s="310"/>
      <c r="C50" s="311"/>
      <c r="D50" s="311"/>
      <c r="E50" s="309" t="s">
        <v>5392</v>
      </c>
      <c r="F50" s="309"/>
      <c r="G50" s="309"/>
      <c r="H50" s="309"/>
      <c r="I50" s="309"/>
      <c r="J50" s="309"/>
      <c r="K50" s="307"/>
    </row>
    <row r="51" s="1" customFormat="1" ht="15" customHeight="1">
      <c r="B51" s="310"/>
      <c r="C51" s="311"/>
      <c r="D51" s="309" t="s">
        <v>5393</v>
      </c>
      <c r="E51" s="309"/>
      <c r="F51" s="309"/>
      <c r="G51" s="309"/>
      <c r="H51" s="309"/>
      <c r="I51" s="309"/>
      <c r="J51" s="309"/>
      <c r="K51" s="307"/>
    </row>
    <row r="52" s="1" customFormat="1" ht="25.5" customHeight="1">
      <c r="B52" s="305"/>
      <c r="C52" s="306" t="s">
        <v>5394</v>
      </c>
      <c r="D52" s="306"/>
      <c r="E52" s="306"/>
      <c r="F52" s="306"/>
      <c r="G52" s="306"/>
      <c r="H52" s="306"/>
      <c r="I52" s="306"/>
      <c r="J52" s="306"/>
      <c r="K52" s="307"/>
    </row>
    <row r="53" s="1" customFormat="1" ht="5.25" customHeight="1">
      <c r="B53" s="305"/>
      <c r="C53" s="308"/>
      <c r="D53" s="308"/>
      <c r="E53" s="308"/>
      <c r="F53" s="308"/>
      <c r="G53" s="308"/>
      <c r="H53" s="308"/>
      <c r="I53" s="308"/>
      <c r="J53" s="308"/>
      <c r="K53" s="307"/>
    </row>
    <row r="54" s="1" customFormat="1" ht="15" customHeight="1">
      <c r="B54" s="305"/>
      <c r="C54" s="309" t="s">
        <v>5395</v>
      </c>
      <c r="D54" s="309"/>
      <c r="E54" s="309"/>
      <c r="F54" s="309"/>
      <c r="G54" s="309"/>
      <c r="H54" s="309"/>
      <c r="I54" s="309"/>
      <c r="J54" s="309"/>
      <c r="K54" s="307"/>
    </row>
    <row r="55" s="1" customFormat="1" ht="15" customHeight="1">
      <c r="B55" s="305"/>
      <c r="C55" s="309" t="s">
        <v>5396</v>
      </c>
      <c r="D55" s="309"/>
      <c r="E55" s="309"/>
      <c r="F55" s="309"/>
      <c r="G55" s="309"/>
      <c r="H55" s="309"/>
      <c r="I55" s="309"/>
      <c r="J55" s="309"/>
      <c r="K55" s="307"/>
    </row>
    <row r="56" s="1" customFormat="1" ht="12.75" customHeight="1">
      <c r="B56" s="305"/>
      <c r="C56" s="309"/>
      <c r="D56" s="309"/>
      <c r="E56" s="309"/>
      <c r="F56" s="309"/>
      <c r="G56" s="309"/>
      <c r="H56" s="309"/>
      <c r="I56" s="309"/>
      <c r="J56" s="309"/>
      <c r="K56" s="307"/>
    </row>
    <row r="57" s="1" customFormat="1" ht="15" customHeight="1">
      <c r="B57" s="305"/>
      <c r="C57" s="309" t="s">
        <v>5397</v>
      </c>
      <c r="D57" s="309"/>
      <c r="E57" s="309"/>
      <c r="F57" s="309"/>
      <c r="G57" s="309"/>
      <c r="H57" s="309"/>
      <c r="I57" s="309"/>
      <c r="J57" s="309"/>
      <c r="K57" s="307"/>
    </row>
    <row r="58" s="1" customFormat="1" ht="15" customHeight="1">
      <c r="B58" s="305"/>
      <c r="C58" s="311"/>
      <c r="D58" s="309" t="s">
        <v>5398</v>
      </c>
      <c r="E58" s="309"/>
      <c r="F58" s="309"/>
      <c r="G58" s="309"/>
      <c r="H58" s="309"/>
      <c r="I58" s="309"/>
      <c r="J58" s="309"/>
      <c r="K58" s="307"/>
    </row>
    <row r="59" s="1" customFormat="1" ht="15" customHeight="1">
      <c r="B59" s="305"/>
      <c r="C59" s="311"/>
      <c r="D59" s="309" t="s">
        <v>5399</v>
      </c>
      <c r="E59" s="309"/>
      <c r="F59" s="309"/>
      <c r="G59" s="309"/>
      <c r="H59" s="309"/>
      <c r="I59" s="309"/>
      <c r="J59" s="309"/>
      <c r="K59" s="307"/>
    </row>
    <row r="60" s="1" customFormat="1" ht="15" customHeight="1">
      <c r="B60" s="305"/>
      <c r="C60" s="311"/>
      <c r="D60" s="309" t="s">
        <v>5400</v>
      </c>
      <c r="E60" s="309"/>
      <c r="F60" s="309"/>
      <c r="G60" s="309"/>
      <c r="H60" s="309"/>
      <c r="I60" s="309"/>
      <c r="J60" s="309"/>
      <c r="K60" s="307"/>
    </row>
    <row r="61" s="1" customFormat="1" ht="15" customHeight="1">
      <c r="B61" s="305"/>
      <c r="C61" s="311"/>
      <c r="D61" s="309" t="s">
        <v>5401</v>
      </c>
      <c r="E61" s="309"/>
      <c r="F61" s="309"/>
      <c r="G61" s="309"/>
      <c r="H61" s="309"/>
      <c r="I61" s="309"/>
      <c r="J61" s="309"/>
      <c r="K61" s="307"/>
    </row>
    <row r="62" s="1" customFormat="1" ht="15" customHeight="1">
      <c r="B62" s="305"/>
      <c r="C62" s="311"/>
      <c r="D62" s="314" t="s">
        <v>5402</v>
      </c>
      <c r="E62" s="314"/>
      <c r="F62" s="314"/>
      <c r="G62" s="314"/>
      <c r="H62" s="314"/>
      <c r="I62" s="314"/>
      <c r="J62" s="314"/>
      <c r="K62" s="307"/>
    </row>
    <row r="63" s="1" customFormat="1" ht="15" customHeight="1">
      <c r="B63" s="305"/>
      <c r="C63" s="311"/>
      <c r="D63" s="309" t="s">
        <v>5403</v>
      </c>
      <c r="E63" s="309"/>
      <c r="F63" s="309"/>
      <c r="G63" s="309"/>
      <c r="H63" s="309"/>
      <c r="I63" s="309"/>
      <c r="J63" s="309"/>
      <c r="K63" s="307"/>
    </row>
    <row r="64" s="1" customFormat="1" ht="12.75" customHeight="1">
      <c r="B64" s="305"/>
      <c r="C64" s="311"/>
      <c r="D64" s="311"/>
      <c r="E64" s="315"/>
      <c r="F64" s="311"/>
      <c r="G64" s="311"/>
      <c r="H64" s="311"/>
      <c r="I64" s="311"/>
      <c r="J64" s="311"/>
      <c r="K64" s="307"/>
    </row>
    <row r="65" s="1" customFormat="1" ht="15" customHeight="1">
      <c r="B65" s="305"/>
      <c r="C65" s="311"/>
      <c r="D65" s="309" t="s">
        <v>5404</v>
      </c>
      <c r="E65" s="309"/>
      <c r="F65" s="309"/>
      <c r="G65" s="309"/>
      <c r="H65" s="309"/>
      <c r="I65" s="309"/>
      <c r="J65" s="309"/>
      <c r="K65" s="307"/>
    </row>
    <row r="66" s="1" customFormat="1" ht="15" customHeight="1">
      <c r="B66" s="305"/>
      <c r="C66" s="311"/>
      <c r="D66" s="314" t="s">
        <v>5405</v>
      </c>
      <c r="E66" s="314"/>
      <c r="F66" s="314"/>
      <c r="G66" s="314"/>
      <c r="H66" s="314"/>
      <c r="I66" s="314"/>
      <c r="J66" s="314"/>
      <c r="K66" s="307"/>
    </row>
    <row r="67" s="1" customFormat="1" ht="15" customHeight="1">
      <c r="B67" s="305"/>
      <c r="C67" s="311"/>
      <c r="D67" s="309" t="s">
        <v>5406</v>
      </c>
      <c r="E67" s="309"/>
      <c r="F67" s="309"/>
      <c r="G67" s="309"/>
      <c r="H67" s="309"/>
      <c r="I67" s="309"/>
      <c r="J67" s="309"/>
      <c r="K67" s="307"/>
    </row>
    <row r="68" s="1" customFormat="1" ht="15" customHeight="1">
      <c r="B68" s="305"/>
      <c r="C68" s="311"/>
      <c r="D68" s="309" t="s">
        <v>5407</v>
      </c>
      <c r="E68" s="309"/>
      <c r="F68" s="309"/>
      <c r="G68" s="309"/>
      <c r="H68" s="309"/>
      <c r="I68" s="309"/>
      <c r="J68" s="309"/>
      <c r="K68" s="307"/>
    </row>
    <row r="69" s="1" customFormat="1" ht="15" customHeight="1">
      <c r="B69" s="305"/>
      <c r="C69" s="311"/>
      <c r="D69" s="309" t="s">
        <v>5408</v>
      </c>
      <c r="E69" s="309"/>
      <c r="F69" s="309"/>
      <c r="G69" s="309"/>
      <c r="H69" s="309"/>
      <c r="I69" s="309"/>
      <c r="J69" s="309"/>
      <c r="K69" s="307"/>
    </row>
    <row r="70" s="1" customFormat="1" ht="15" customHeight="1">
      <c r="B70" s="305"/>
      <c r="C70" s="311"/>
      <c r="D70" s="309" t="s">
        <v>5409</v>
      </c>
      <c r="E70" s="309"/>
      <c r="F70" s="309"/>
      <c r="G70" s="309"/>
      <c r="H70" s="309"/>
      <c r="I70" s="309"/>
      <c r="J70" s="309"/>
      <c r="K70" s="307"/>
    </row>
    <row r="71" s="1" customFormat="1" ht="12.75" customHeight="1">
      <c r="B71" s="316"/>
      <c r="C71" s="317"/>
      <c r="D71" s="317"/>
      <c r="E71" s="317"/>
      <c r="F71" s="317"/>
      <c r="G71" s="317"/>
      <c r="H71" s="317"/>
      <c r="I71" s="317"/>
      <c r="J71" s="317"/>
      <c r="K71" s="318"/>
    </row>
    <row r="72" s="1" customFormat="1" ht="18.75" customHeight="1">
      <c r="B72" s="319"/>
      <c r="C72" s="319"/>
      <c r="D72" s="319"/>
      <c r="E72" s="319"/>
      <c r="F72" s="319"/>
      <c r="G72" s="319"/>
      <c r="H72" s="319"/>
      <c r="I72" s="319"/>
      <c r="J72" s="319"/>
      <c r="K72" s="320"/>
    </row>
    <row r="73" s="1" customFormat="1" ht="18.75" customHeight="1">
      <c r="B73" s="320"/>
      <c r="C73" s="320"/>
      <c r="D73" s="320"/>
      <c r="E73" s="320"/>
      <c r="F73" s="320"/>
      <c r="G73" s="320"/>
      <c r="H73" s="320"/>
      <c r="I73" s="320"/>
      <c r="J73" s="320"/>
      <c r="K73" s="320"/>
    </row>
    <row r="74" s="1" customFormat="1" ht="7.5" customHeight="1">
      <c r="B74" s="321"/>
      <c r="C74" s="322"/>
      <c r="D74" s="322"/>
      <c r="E74" s="322"/>
      <c r="F74" s="322"/>
      <c r="G74" s="322"/>
      <c r="H74" s="322"/>
      <c r="I74" s="322"/>
      <c r="J74" s="322"/>
      <c r="K74" s="323"/>
    </row>
    <row r="75" s="1" customFormat="1" ht="45" customHeight="1">
      <c r="B75" s="324"/>
      <c r="C75" s="325" t="s">
        <v>5410</v>
      </c>
      <c r="D75" s="325"/>
      <c r="E75" s="325"/>
      <c r="F75" s="325"/>
      <c r="G75" s="325"/>
      <c r="H75" s="325"/>
      <c r="I75" s="325"/>
      <c r="J75" s="325"/>
      <c r="K75" s="326"/>
    </row>
    <row r="76" s="1" customFormat="1" ht="17.25" customHeight="1">
      <c r="B76" s="324"/>
      <c r="C76" s="327" t="s">
        <v>5411</v>
      </c>
      <c r="D76" s="327"/>
      <c r="E76" s="327"/>
      <c r="F76" s="327" t="s">
        <v>5412</v>
      </c>
      <c r="G76" s="328"/>
      <c r="H76" s="327" t="s">
        <v>55</v>
      </c>
      <c r="I76" s="327" t="s">
        <v>58</v>
      </c>
      <c r="J76" s="327" t="s">
        <v>5413</v>
      </c>
      <c r="K76" s="326"/>
    </row>
    <row r="77" s="1" customFormat="1" ht="17.25" customHeight="1">
      <c r="B77" s="324"/>
      <c r="C77" s="329" t="s">
        <v>5414</v>
      </c>
      <c r="D77" s="329"/>
      <c r="E77" s="329"/>
      <c r="F77" s="330" t="s">
        <v>5415</v>
      </c>
      <c r="G77" s="331"/>
      <c r="H77" s="329"/>
      <c r="I77" s="329"/>
      <c r="J77" s="329" t="s">
        <v>5416</v>
      </c>
      <c r="K77" s="326"/>
    </row>
    <row r="78" s="1" customFormat="1" ht="5.25" customHeight="1">
      <c r="B78" s="324"/>
      <c r="C78" s="332"/>
      <c r="D78" s="332"/>
      <c r="E78" s="332"/>
      <c r="F78" s="332"/>
      <c r="G78" s="333"/>
      <c r="H78" s="332"/>
      <c r="I78" s="332"/>
      <c r="J78" s="332"/>
      <c r="K78" s="326"/>
    </row>
    <row r="79" s="1" customFormat="1" ht="15" customHeight="1">
      <c r="B79" s="324"/>
      <c r="C79" s="312" t="s">
        <v>54</v>
      </c>
      <c r="D79" s="334"/>
      <c r="E79" s="334"/>
      <c r="F79" s="335" t="s">
        <v>5417</v>
      </c>
      <c r="G79" s="336"/>
      <c r="H79" s="312" t="s">
        <v>5418</v>
      </c>
      <c r="I79" s="312" t="s">
        <v>5419</v>
      </c>
      <c r="J79" s="312">
        <v>20</v>
      </c>
      <c r="K79" s="326"/>
    </row>
    <row r="80" s="1" customFormat="1" ht="15" customHeight="1">
      <c r="B80" s="324"/>
      <c r="C80" s="312" t="s">
        <v>5420</v>
      </c>
      <c r="D80" s="312"/>
      <c r="E80" s="312"/>
      <c r="F80" s="335" t="s">
        <v>5417</v>
      </c>
      <c r="G80" s="336"/>
      <c r="H80" s="312" t="s">
        <v>5421</v>
      </c>
      <c r="I80" s="312" t="s">
        <v>5419</v>
      </c>
      <c r="J80" s="312">
        <v>120</v>
      </c>
      <c r="K80" s="326"/>
    </row>
    <row r="81" s="1" customFormat="1" ht="15" customHeight="1">
      <c r="B81" s="337"/>
      <c r="C81" s="312" t="s">
        <v>5422</v>
      </c>
      <c r="D81" s="312"/>
      <c r="E81" s="312"/>
      <c r="F81" s="335" t="s">
        <v>5423</v>
      </c>
      <c r="G81" s="336"/>
      <c r="H81" s="312" t="s">
        <v>5424</v>
      </c>
      <c r="I81" s="312" t="s">
        <v>5419</v>
      </c>
      <c r="J81" s="312">
        <v>50</v>
      </c>
      <c r="K81" s="326"/>
    </row>
    <row r="82" s="1" customFormat="1" ht="15" customHeight="1">
      <c r="B82" s="337"/>
      <c r="C82" s="312" t="s">
        <v>5425</v>
      </c>
      <c r="D82" s="312"/>
      <c r="E82" s="312"/>
      <c r="F82" s="335" t="s">
        <v>5417</v>
      </c>
      <c r="G82" s="336"/>
      <c r="H82" s="312" t="s">
        <v>5426</v>
      </c>
      <c r="I82" s="312" t="s">
        <v>5427</v>
      </c>
      <c r="J82" s="312"/>
      <c r="K82" s="326"/>
    </row>
    <row r="83" s="1" customFormat="1" ht="15" customHeight="1">
      <c r="B83" s="337"/>
      <c r="C83" s="338" t="s">
        <v>5428</v>
      </c>
      <c r="D83" s="338"/>
      <c r="E83" s="338"/>
      <c r="F83" s="339" t="s">
        <v>5423</v>
      </c>
      <c r="G83" s="338"/>
      <c r="H83" s="338" t="s">
        <v>5429</v>
      </c>
      <c r="I83" s="338" t="s">
        <v>5419</v>
      </c>
      <c r="J83" s="338">
        <v>15</v>
      </c>
      <c r="K83" s="326"/>
    </row>
    <row r="84" s="1" customFormat="1" ht="15" customHeight="1">
      <c r="B84" s="337"/>
      <c r="C84" s="338" t="s">
        <v>5430</v>
      </c>
      <c r="D84" s="338"/>
      <c r="E84" s="338"/>
      <c r="F84" s="339" t="s">
        <v>5423</v>
      </c>
      <c r="G84" s="338"/>
      <c r="H84" s="338" t="s">
        <v>5431</v>
      </c>
      <c r="I84" s="338" t="s">
        <v>5419</v>
      </c>
      <c r="J84" s="338">
        <v>15</v>
      </c>
      <c r="K84" s="326"/>
    </row>
    <row r="85" s="1" customFormat="1" ht="15" customHeight="1">
      <c r="B85" s="337"/>
      <c r="C85" s="338" t="s">
        <v>5432</v>
      </c>
      <c r="D85" s="338"/>
      <c r="E85" s="338"/>
      <c r="F85" s="339" t="s">
        <v>5423</v>
      </c>
      <c r="G85" s="338"/>
      <c r="H85" s="338" t="s">
        <v>5433</v>
      </c>
      <c r="I85" s="338" t="s">
        <v>5419</v>
      </c>
      <c r="J85" s="338">
        <v>20</v>
      </c>
      <c r="K85" s="326"/>
    </row>
    <row r="86" s="1" customFormat="1" ht="15" customHeight="1">
      <c r="B86" s="337"/>
      <c r="C86" s="338" t="s">
        <v>5434</v>
      </c>
      <c r="D86" s="338"/>
      <c r="E86" s="338"/>
      <c r="F86" s="339" t="s">
        <v>5423</v>
      </c>
      <c r="G86" s="338"/>
      <c r="H86" s="338" t="s">
        <v>5435</v>
      </c>
      <c r="I86" s="338" t="s">
        <v>5419</v>
      </c>
      <c r="J86" s="338">
        <v>20</v>
      </c>
      <c r="K86" s="326"/>
    </row>
    <row r="87" s="1" customFormat="1" ht="15" customHeight="1">
      <c r="B87" s="337"/>
      <c r="C87" s="312" t="s">
        <v>5436</v>
      </c>
      <c r="D87" s="312"/>
      <c r="E87" s="312"/>
      <c r="F87" s="335" t="s">
        <v>5423</v>
      </c>
      <c r="G87" s="336"/>
      <c r="H87" s="312" t="s">
        <v>5437</v>
      </c>
      <c r="I87" s="312" t="s">
        <v>5419</v>
      </c>
      <c r="J87" s="312">
        <v>50</v>
      </c>
      <c r="K87" s="326"/>
    </row>
    <row r="88" s="1" customFormat="1" ht="15" customHeight="1">
      <c r="B88" s="337"/>
      <c r="C88" s="312" t="s">
        <v>5438</v>
      </c>
      <c r="D88" s="312"/>
      <c r="E88" s="312"/>
      <c r="F88" s="335" t="s">
        <v>5423</v>
      </c>
      <c r="G88" s="336"/>
      <c r="H88" s="312" t="s">
        <v>5439</v>
      </c>
      <c r="I88" s="312" t="s">
        <v>5419</v>
      </c>
      <c r="J88" s="312">
        <v>20</v>
      </c>
      <c r="K88" s="326"/>
    </row>
    <row r="89" s="1" customFormat="1" ht="15" customHeight="1">
      <c r="B89" s="337"/>
      <c r="C89" s="312" t="s">
        <v>5440</v>
      </c>
      <c r="D89" s="312"/>
      <c r="E89" s="312"/>
      <c r="F89" s="335" t="s">
        <v>5423</v>
      </c>
      <c r="G89" s="336"/>
      <c r="H89" s="312" t="s">
        <v>5441</v>
      </c>
      <c r="I89" s="312" t="s">
        <v>5419</v>
      </c>
      <c r="J89" s="312">
        <v>20</v>
      </c>
      <c r="K89" s="326"/>
    </row>
    <row r="90" s="1" customFormat="1" ht="15" customHeight="1">
      <c r="B90" s="337"/>
      <c r="C90" s="312" t="s">
        <v>5442</v>
      </c>
      <c r="D90" s="312"/>
      <c r="E90" s="312"/>
      <c r="F90" s="335" t="s">
        <v>5423</v>
      </c>
      <c r="G90" s="336"/>
      <c r="H90" s="312" t="s">
        <v>5443</v>
      </c>
      <c r="I90" s="312" t="s">
        <v>5419</v>
      </c>
      <c r="J90" s="312">
        <v>50</v>
      </c>
      <c r="K90" s="326"/>
    </row>
    <row r="91" s="1" customFormat="1" ht="15" customHeight="1">
      <c r="B91" s="337"/>
      <c r="C91" s="312" t="s">
        <v>5444</v>
      </c>
      <c r="D91" s="312"/>
      <c r="E91" s="312"/>
      <c r="F91" s="335" t="s">
        <v>5423</v>
      </c>
      <c r="G91" s="336"/>
      <c r="H91" s="312" t="s">
        <v>5444</v>
      </c>
      <c r="I91" s="312" t="s">
        <v>5419</v>
      </c>
      <c r="J91" s="312">
        <v>50</v>
      </c>
      <c r="K91" s="326"/>
    </row>
    <row r="92" s="1" customFormat="1" ht="15" customHeight="1">
      <c r="B92" s="337"/>
      <c r="C92" s="312" t="s">
        <v>5445</v>
      </c>
      <c r="D92" s="312"/>
      <c r="E92" s="312"/>
      <c r="F92" s="335" t="s">
        <v>5423</v>
      </c>
      <c r="G92" s="336"/>
      <c r="H92" s="312" t="s">
        <v>5446</v>
      </c>
      <c r="I92" s="312" t="s">
        <v>5419</v>
      </c>
      <c r="J92" s="312">
        <v>255</v>
      </c>
      <c r="K92" s="326"/>
    </row>
    <row r="93" s="1" customFormat="1" ht="15" customHeight="1">
      <c r="B93" s="337"/>
      <c r="C93" s="312" t="s">
        <v>5447</v>
      </c>
      <c r="D93" s="312"/>
      <c r="E93" s="312"/>
      <c r="F93" s="335" t="s">
        <v>5417</v>
      </c>
      <c r="G93" s="336"/>
      <c r="H93" s="312" t="s">
        <v>5448</v>
      </c>
      <c r="I93" s="312" t="s">
        <v>5449</v>
      </c>
      <c r="J93" s="312"/>
      <c r="K93" s="326"/>
    </row>
    <row r="94" s="1" customFormat="1" ht="15" customHeight="1">
      <c r="B94" s="337"/>
      <c r="C94" s="312" t="s">
        <v>5450</v>
      </c>
      <c r="D94" s="312"/>
      <c r="E94" s="312"/>
      <c r="F94" s="335" t="s">
        <v>5417</v>
      </c>
      <c r="G94" s="336"/>
      <c r="H94" s="312" t="s">
        <v>5451</v>
      </c>
      <c r="I94" s="312" t="s">
        <v>5452</v>
      </c>
      <c r="J94" s="312"/>
      <c r="K94" s="326"/>
    </row>
    <row r="95" s="1" customFormat="1" ht="15" customHeight="1">
      <c r="B95" s="337"/>
      <c r="C95" s="312" t="s">
        <v>5453</v>
      </c>
      <c r="D95" s="312"/>
      <c r="E95" s="312"/>
      <c r="F95" s="335" t="s">
        <v>5417</v>
      </c>
      <c r="G95" s="336"/>
      <c r="H95" s="312" t="s">
        <v>5453</v>
      </c>
      <c r="I95" s="312" t="s">
        <v>5452</v>
      </c>
      <c r="J95" s="312"/>
      <c r="K95" s="326"/>
    </row>
    <row r="96" s="1" customFormat="1" ht="15" customHeight="1">
      <c r="B96" s="337"/>
      <c r="C96" s="312" t="s">
        <v>39</v>
      </c>
      <c r="D96" s="312"/>
      <c r="E96" s="312"/>
      <c r="F96" s="335" t="s">
        <v>5417</v>
      </c>
      <c r="G96" s="336"/>
      <c r="H96" s="312" t="s">
        <v>5454</v>
      </c>
      <c r="I96" s="312" t="s">
        <v>5452</v>
      </c>
      <c r="J96" s="312"/>
      <c r="K96" s="326"/>
    </row>
    <row r="97" s="1" customFormat="1" ht="15" customHeight="1">
      <c r="B97" s="337"/>
      <c r="C97" s="312" t="s">
        <v>49</v>
      </c>
      <c r="D97" s="312"/>
      <c r="E97" s="312"/>
      <c r="F97" s="335" t="s">
        <v>5417</v>
      </c>
      <c r="G97" s="336"/>
      <c r="H97" s="312" t="s">
        <v>5455</v>
      </c>
      <c r="I97" s="312" t="s">
        <v>5452</v>
      </c>
      <c r="J97" s="312"/>
      <c r="K97" s="326"/>
    </row>
    <row r="98" s="1" customFormat="1" ht="15" customHeight="1">
      <c r="B98" s="340"/>
      <c r="C98" s="341"/>
      <c r="D98" s="341"/>
      <c r="E98" s="341"/>
      <c r="F98" s="341"/>
      <c r="G98" s="341"/>
      <c r="H98" s="341"/>
      <c r="I98" s="341"/>
      <c r="J98" s="341"/>
      <c r="K98" s="342"/>
    </row>
    <row r="99" s="1" customFormat="1" ht="18.75" customHeight="1">
      <c r="B99" s="343"/>
      <c r="C99" s="344"/>
      <c r="D99" s="344"/>
      <c r="E99" s="344"/>
      <c r="F99" s="344"/>
      <c r="G99" s="344"/>
      <c r="H99" s="344"/>
      <c r="I99" s="344"/>
      <c r="J99" s="344"/>
      <c r="K99" s="343"/>
    </row>
    <row r="100" s="1" customFormat="1" ht="18.75" customHeight="1">
      <c r="B100" s="320"/>
      <c r="C100" s="320"/>
      <c r="D100" s="320"/>
      <c r="E100" s="320"/>
      <c r="F100" s="320"/>
      <c r="G100" s="320"/>
      <c r="H100" s="320"/>
      <c r="I100" s="320"/>
      <c r="J100" s="320"/>
      <c r="K100" s="320"/>
    </row>
    <row r="101" s="1" customFormat="1" ht="7.5" customHeight="1">
      <c r="B101" s="321"/>
      <c r="C101" s="322"/>
      <c r="D101" s="322"/>
      <c r="E101" s="322"/>
      <c r="F101" s="322"/>
      <c r="G101" s="322"/>
      <c r="H101" s="322"/>
      <c r="I101" s="322"/>
      <c r="J101" s="322"/>
      <c r="K101" s="323"/>
    </row>
    <row r="102" s="1" customFormat="1" ht="45" customHeight="1">
      <c r="B102" s="324"/>
      <c r="C102" s="325" t="s">
        <v>5456</v>
      </c>
      <c r="D102" s="325"/>
      <c r="E102" s="325"/>
      <c r="F102" s="325"/>
      <c r="G102" s="325"/>
      <c r="H102" s="325"/>
      <c r="I102" s="325"/>
      <c r="J102" s="325"/>
      <c r="K102" s="326"/>
    </row>
    <row r="103" s="1" customFormat="1" ht="17.25" customHeight="1">
      <c r="B103" s="324"/>
      <c r="C103" s="327" t="s">
        <v>5411</v>
      </c>
      <c r="D103" s="327"/>
      <c r="E103" s="327"/>
      <c r="F103" s="327" t="s">
        <v>5412</v>
      </c>
      <c r="G103" s="328"/>
      <c r="H103" s="327" t="s">
        <v>55</v>
      </c>
      <c r="I103" s="327" t="s">
        <v>58</v>
      </c>
      <c r="J103" s="327" t="s">
        <v>5413</v>
      </c>
      <c r="K103" s="326"/>
    </row>
    <row r="104" s="1" customFormat="1" ht="17.25" customHeight="1">
      <c r="B104" s="324"/>
      <c r="C104" s="329" t="s">
        <v>5414</v>
      </c>
      <c r="D104" s="329"/>
      <c r="E104" s="329"/>
      <c r="F104" s="330" t="s">
        <v>5415</v>
      </c>
      <c r="G104" s="331"/>
      <c r="H104" s="329"/>
      <c r="I104" s="329"/>
      <c r="J104" s="329" t="s">
        <v>5416</v>
      </c>
      <c r="K104" s="326"/>
    </row>
    <row r="105" s="1" customFormat="1" ht="5.25" customHeight="1">
      <c r="B105" s="324"/>
      <c r="C105" s="327"/>
      <c r="D105" s="327"/>
      <c r="E105" s="327"/>
      <c r="F105" s="327"/>
      <c r="G105" s="345"/>
      <c r="H105" s="327"/>
      <c r="I105" s="327"/>
      <c r="J105" s="327"/>
      <c r="K105" s="326"/>
    </row>
    <row r="106" s="1" customFormat="1" ht="15" customHeight="1">
      <c r="B106" s="324"/>
      <c r="C106" s="312" t="s">
        <v>54</v>
      </c>
      <c r="D106" s="334"/>
      <c r="E106" s="334"/>
      <c r="F106" s="335" t="s">
        <v>5417</v>
      </c>
      <c r="G106" s="312"/>
      <c r="H106" s="312" t="s">
        <v>5457</v>
      </c>
      <c r="I106" s="312" t="s">
        <v>5419</v>
      </c>
      <c r="J106" s="312">
        <v>20</v>
      </c>
      <c r="K106" s="326"/>
    </row>
    <row r="107" s="1" customFormat="1" ht="15" customHeight="1">
      <c r="B107" s="324"/>
      <c r="C107" s="312" t="s">
        <v>5420</v>
      </c>
      <c r="D107" s="312"/>
      <c r="E107" s="312"/>
      <c r="F107" s="335" t="s">
        <v>5417</v>
      </c>
      <c r="G107" s="312"/>
      <c r="H107" s="312" t="s">
        <v>5457</v>
      </c>
      <c r="I107" s="312" t="s">
        <v>5419</v>
      </c>
      <c r="J107" s="312">
        <v>120</v>
      </c>
      <c r="K107" s="326"/>
    </row>
    <row r="108" s="1" customFormat="1" ht="15" customHeight="1">
      <c r="B108" s="337"/>
      <c r="C108" s="312" t="s">
        <v>5422</v>
      </c>
      <c r="D108" s="312"/>
      <c r="E108" s="312"/>
      <c r="F108" s="335" t="s">
        <v>5423</v>
      </c>
      <c r="G108" s="312"/>
      <c r="H108" s="312" t="s">
        <v>5457</v>
      </c>
      <c r="I108" s="312" t="s">
        <v>5419</v>
      </c>
      <c r="J108" s="312">
        <v>50</v>
      </c>
      <c r="K108" s="326"/>
    </row>
    <row r="109" s="1" customFormat="1" ht="15" customHeight="1">
      <c r="B109" s="337"/>
      <c r="C109" s="312" t="s">
        <v>5425</v>
      </c>
      <c r="D109" s="312"/>
      <c r="E109" s="312"/>
      <c r="F109" s="335" t="s">
        <v>5417</v>
      </c>
      <c r="G109" s="312"/>
      <c r="H109" s="312" t="s">
        <v>5457</v>
      </c>
      <c r="I109" s="312" t="s">
        <v>5427</v>
      </c>
      <c r="J109" s="312"/>
      <c r="K109" s="326"/>
    </row>
    <row r="110" s="1" customFormat="1" ht="15" customHeight="1">
      <c r="B110" s="337"/>
      <c r="C110" s="312" t="s">
        <v>5436</v>
      </c>
      <c r="D110" s="312"/>
      <c r="E110" s="312"/>
      <c r="F110" s="335" t="s">
        <v>5423</v>
      </c>
      <c r="G110" s="312"/>
      <c r="H110" s="312" t="s">
        <v>5457</v>
      </c>
      <c r="I110" s="312" t="s">
        <v>5419</v>
      </c>
      <c r="J110" s="312">
        <v>50</v>
      </c>
      <c r="K110" s="326"/>
    </row>
    <row r="111" s="1" customFormat="1" ht="15" customHeight="1">
      <c r="B111" s="337"/>
      <c r="C111" s="312" t="s">
        <v>5444</v>
      </c>
      <c r="D111" s="312"/>
      <c r="E111" s="312"/>
      <c r="F111" s="335" t="s">
        <v>5423</v>
      </c>
      <c r="G111" s="312"/>
      <c r="H111" s="312" t="s">
        <v>5457</v>
      </c>
      <c r="I111" s="312" t="s">
        <v>5419</v>
      </c>
      <c r="J111" s="312">
        <v>50</v>
      </c>
      <c r="K111" s="326"/>
    </row>
    <row r="112" s="1" customFormat="1" ht="15" customHeight="1">
      <c r="B112" s="337"/>
      <c r="C112" s="312" t="s">
        <v>5442</v>
      </c>
      <c r="D112" s="312"/>
      <c r="E112" s="312"/>
      <c r="F112" s="335" t="s">
        <v>5423</v>
      </c>
      <c r="G112" s="312"/>
      <c r="H112" s="312" t="s">
        <v>5457</v>
      </c>
      <c r="I112" s="312" t="s">
        <v>5419</v>
      </c>
      <c r="J112" s="312">
        <v>50</v>
      </c>
      <c r="K112" s="326"/>
    </row>
    <row r="113" s="1" customFormat="1" ht="15" customHeight="1">
      <c r="B113" s="337"/>
      <c r="C113" s="312" t="s">
        <v>54</v>
      </c>
      <c r="D113" s="312"/>
      <c r="E113" s="312"/>
      <c r="F113" s="335" t="s">
        <v>5417</v>
      </c>
      <c r="G113" s="312"/>
      <c r="H113" s="312" t="s">
        <v>5458</v>
      </c>
      <c r="I113" s="312" t="s">
        <v>5419</v>
      </c>
      <c r="J113" s="312">
        <v>20</v>
      </c>
      <c r="K113" s="326"/>
    </row>
    <row r="114" s="1" customFormat="1" ht="15" customHeight="1">
      <c r="B114" s="337"/>
      <c r="C114" s="312" t="s">
        <v>5459</v>
      </c>
      <c r="D114" s="312"/>
      <c r="E114" s="312"/>
      <c r="F114" s="335" t="s">
        <v>5417</v>
      </c>
      <c r="G114" s="312"/>
      <c r="H114" s="312" t="s">
        <v>5460</v>
      </c>
      <c r="I114" s="312" t="s">
        <v>5419</v>
      </c>
      <c r="J114" s="312">
        <v>120</v>
      </c>
      <c r="K114" s="326"/>
    </row>
    <row r="115" s="1" customFormat="1" ht="15" customHeight="1">
      <c r="B115" s="337"/>
      <c r="C115" s="312" t="s">
        <v>39</v>
      </c>
      <c r="D115" s="312"/>
      <c r="E115" s="312"/>
      <c r="F115" s="335" t="s">
        <v>5417</v>
      </c>
      <c r="G115" s="312"/>
      <c r="H115" s="312" t="s">
        <v>5461</v>
      </c>
      <c r="I115" s="312" t="s">
        <v>5452</v>
      </c>
      <c r="J115" s="312"/>
      <c r="K115" s="326"/>
    </row>
    <row r="116" s="1" customFormat="1" ht="15" customHeight="1">
      <c r="B116" s="337"/>
      <c r="C116" s="312" t="s">
        <v>49</v>
      </c>
      <c r="D116" s="312"/>
      <c r="E116" s="312"/>
      <c r="F116" s="335" t="s">
        <v>5417</v>
      </c>
      <c r="G116" s="312"/>
      <c r="H116" s="312" t="s">
        <v>5462</v>
      </c>
      <c r="I116" s="312" t="s">
        <v>5452</v>
      </c>
      <c r="J116" s="312"/>
      <c r="K116" s="326"/>
    </row>
    <row r="117" s="1" customFormat="1" ht="15" customHeight="1">
      <c r="B117" s="337"/>
      <c r="C117" s="312" t="s">
        <v>58</v>
      </c>
      <c r="D117" s="312"/>
      <c r="E117" s="312"/>
      <c r="F117" s="335" t="s">
        <v>5417</v>
      </c>
      <c r="G117" s="312"/>
      <c r="H117" s="312" t="s">
        <v>5463</v>
      </c>
      <c r="I117" s="312" t="s">
        <v>5464</v>
      </c>
      <c r="J117" s="312"/>
      <c r="K117" s="326"/>
    </row>
    <row r="118" s="1" customFormat="1" ht="15" customHeight="1">
      <c r="B118" s="340"/>
      <c r="C118" s="346"/>
      <c r="D118" s="346"/>
      <c r="E118" s="346"/>
      <c r="F118" s="346"/>
      <c r="G118" s="346"/>
      <c r="H118" s="346"/>
      <c r="I118" s="346"/>
      <c r="J118" s="346"/>
      <c r="K118" s="342"/>
    </row>
    <row r="119" s="1" customFormat="1" ht="18.75" customHeight="1">
      <c r="B119" s="347"/>
      <c r="C119" s="348"/>
      <c r="D119" s="348"/>
      <c r="E119" s="348"/>
      <c r="F119" s="349"/>
      <c r="G119" s="348"/>
      <c r="H119" s="348"/>
      <c r="I119" s="348"/>
      <c r="J119" s="348"/>
      <c r="K119" s="347"/>
    </row>
    <row r="120" s="1" customFormat="1" ht="18.75" customHeight="1">
      <c r="B120" s="320"/>
      <c r="C120" s="320"/>
      <c r="D120" s="320"/>
      <c r="E120" s="320"/>
      <c r="F120" s="320"/>
      <c r="G120" s="320"/>
      <c r="H120" s="320"/>
      <c r="I120" s="320"/>
      <c r="J120" s="320"/>
      <c r="K120" s="320"/>
    </row>
    <row r="121" s="1" customFormat="1" ht="7.5" customHeight="1">
      <c r="B121" s="350"/>
      <c r="C121" s="351"/>
      <c r="D121" s="351"/>
      <c r="E121" s="351"/>
      <c r="F121" s="351"/>
      <c r="G121" s="351"/>
      <c r="H121" s="351"/>
      <c r="I121" s="351"/>
      <c r="J121" s="351"/>
      <c r="K121" s="352"/>
    </row>
    <row r="122" s="1" customFormat="1" ht="45" customHeight="1">
      <c r="B122" s="353"/>
      <c r="C122" s="303" t="s">
        <v>5465</v>
      </c>
      <c r="D122" s="303"/>
      <c r="E122" s="303"/>
      <c r="F122" s="303"/>
      <c r="G122" s="303"/>
      <c r="H122" s="303"/>
      <c r="I122" s="303"/>
      <c r="J122" s="303"/>
      <c r="K122" s="354"/>
    </row>
    <row r="123" s="1" customFormat="1" ht="17.25" customHeight="1">
      <c r="B123" s="355"/>
      <c r="C123" s="327" t="s">
        <v>5411</v>
      </c>
      <c r="D123" s="327"/>
      <c r="E123" s="327"/>
      <c r="F123" s="327" t="s">
        <v>5412</v>
      </c>
      <c r="G123" s="328"/>
      <c r="H123" s="327" t="s">
        <v>55</v>
      </c>
      <c r="I123" s="327" t="s">
        <v>58</v>
      </c>
      <c r="J123" s="327" t="s">
        <v>5413</v>
      </c>
      <c r="K123" s="356"/>
    </row>
    <row r="124" s="1" customFormat="1" ht="17.25" customHeight="1">
      <c r="B124" s="355"/>
      <c r="C124" s="329" t="s">
        <v>5414</v>
      </c>
      <c r="D124" s="329"/>
      <c r="E124" s="329"/>
      <c r="F124" s="330" t="s">
        <v>5415</v>
      </c>
      <c r="G124" s="331"/>
      <c r="H124" s="329"/>
      <c r="I124" s="329"/>
      <c r="J124" s="329" t="s">
        <v>5416</v>
      </c>
      <c r="K124" s="356"/>
    </row>
    <row r="125" s="1" customFormat="1" ht="5.25" customHeight="1">
      <c r="B125" s="357"/>
      <c r="C125" s="332"/>
      <c r="D125" s="332"/>
      <c r="E125" s="332"/>
      <c r="F125" s="332"/>
      <c r="G125" s="358"/>
      <c r="H125" s="332"/>
      <c r="I125" s="332"/>
      <c r="J125" s="332"/>
      <c r="K125" s="359"/>
    </row>
    <row r="126" s="1" customFormat="1" ht="15" customHeight="1">
      <c r="B126" s="357"/>
      <c r="C126" s="312" t="s">
        <v>5420</v>
      </c>
      <c r="D126" s="334"/>
      <c r="E126" s="334"/>
      <c r="F126" s="335" t="s">
        <v>5417</v>
      </c>
      <c r="G126" s="312"/>
      <c r="H126" s="312" t="s">
        <v>5457</v>
      </c>
      <c r="I126" s="312" t="s">
        <v>5419</v>
      </c>
      <c r="J126" s="312">
        <v>120</v>
      </c>
      <c r="K126" s="360"/>
    </row>
    <row r="127" s="1" customFormat="1" ht="15" customHeight="1">
      <c r="B127" s="357"/>
      <c r="C127" s="312" t="s">
        <v>5466</v>
      </c>
      <c r="D127" s="312"/>
      <c r="E127" s="312"/>
      <c r="F127" s="335" t="s">
        <v>5417</v>
      </c>
      <c r="G127" s="312"/>
      <c r="H127" s="312" t="s">
        <v>5467</v>
      </c>
      <c r="I127" s="312" t="s">
        <v>5419</v>
      </c>
      <c r="J127" s="312" t="s">
        <v>5468</v>
      </c>
      <c r="K127" s="360"/>
    </row>
    <row r="128" s="1" customFormat="1" ht="15" customHeight="1">
      <c r="B128" s="357"/>
      <c r="C128" s="312" t="s">
        <v>86</v>
      </c>
      <c r="D128" s="312"/>
      <c r="E128" s="312"/>
      <c r="F128" s="335" t="s">
        <v>5417</v>
      </c>
      <c r="G128" s="312"/>
      <c r="H128" s="312" t="s">
        <v>5469</v>
      </c>
      <c r="I128" s="312" t="s">
        <v>5419</v>
      </c>
      <c r="J128" s="312" t="s">
        <v>5468</v>
      </c>
      <c r="K128" s="360"/>
    </row>
    <row r="129" s="1" customFormat="1" ht="15" customHeight="1">
      <c r="B129" s="357"/>
      <c r="C129" s="312" t="s">
        <v>5428</v>
      </c>
      <c r="D129" s="312"/>
      <c r="E129" s="312"/>
      <c r="F129" s="335" t="s">
        <v>5423</v>
      </c>
      <c r="G129" s="312"/>
      <c r="H129" s="312" t="s">
        <v>5429</v>
      </c>
      <c r="I129" s="312" t="s">
        <v>5419</v>
      </c>
      <c r="J129" s="312">
        <v>15</v>
      </c>
      <c r="K129" s="360"/>
    </row>
    <row r="130" s="1" customFormat="1" ht="15" customHeight="1">
      <c r="B130" s="357"/>
      <c r="C130" s="338" t="s">
        <v>5430</v>
      </c>
      <c r="D130" s="338"/>
      <c r="E130" s="338"/>
      <c r="F130" s="339" t="s">
        <v>5423</v>
      </c>
      <c r="G130" s="338"/>
      <c r="H130" s="338" t="s">
        <v>5431</v>
      </c>
      <c r="I130" s="338" t="s">
        <v>5419</v>
      </c>
      <c r="J130" s="338">
        <v>15</v>
      </c>
      <c r="K130" s="360"/>
    </row>
    <row r="131" s="1" customFormat="1" ht="15" customHeight="1">
      <c r="B131" s="357"/>
      <c r="C131" s="338" t="s">
        <v>5432</v>
      </c>
      <c r="D131" s="338"/>
      <c r="E131" s="338"/>
      <c r="F131" s="339" t="s">
        <v>5423</v>
      </c>
      <c r="G131" s="338"/>
      <c r="H131" s="338" t="s">
        <v>5433</v>
      </c>
      <c r="I131" s="338" t="s">
        <v>5419</v>
      </c>
      <c r="J131" s="338">
        <v>20</v>
      </c>
      <c r="K131" s="360"/>
    </row>
    <row r="132" s="1" customFormat="1" ht="15" customHeight="1">
      <c r="B132" s="357"/>
      <c r="C132" s="338" t="s">
        <v>5434</v>
      </c>
      <c r="D132" s="338"/>
      <c r="E132" s="338"/>
      <c r="F132" s="339" t="s">
        <v>5423</v>
      </c>
      <c r="G132" s="338"/>
      <c r="H132" s="338" t="s">
        <v>5435</v>
      </c>
      <c r="I132" s="338" t="s">
        <v>5419</v>
      </c>
      <c r="J132" s="338">
        <v>20</v>
      </c>
      <c r="K132" s="360"/>
    </row>
    <row r="133" s="1" customFormat="1" ht="15" customHeight="1">
      <c r="B133" s="357"/>
      <c r="C133" s="312" t="s">
        <v>5422</v>
      </c>
      <c r="D133" s="312"/>
      <c r="E133" s="312"/>
      <c r="F133" s="335" t="s">
        <v>5423</v>
      </c>
      <c r="G133" s="312"/>
      <c r="H133" s="312" t="s">
        <v>5457</v>
      </c>
      <c r="I133" s="312" t="s">
        <v>5419</v>
      </c>
      <c r="J133" s="312">
        <v>50</v>
      </c>
      <c r="K133" s="360"/>
    </row>
    <row r="134" s="1" customFormat="1" ht="15" customHeight="1">
      <c r="B134" s="357"/>
      <c r="C134" s="312" t="s">
        <v>5436</v>
      </c>
      <c r="D134" s="312"/>
      <c r="E134" s="312"/>
      <c r="F134" s="335" t="s">
        <v>5423</v>
      </c>
      <c r="G134" s="312"/>
      <c r="H134" s="312" t="s">
        <v>5457</v>
      </c>
      <c r="I134" s="312" t="s">
        <v>5419</v>
      </c>
      <c r="J134" s="312">
        <v>50</v>
      </c>
      <c r="K134" s="360"/>
    </row>
    <row r="135" s="1" customFormat="1" ht="15" customHeight="1">
      <c r="B135" s="357"/>
      <c r="C135" s="312" t="s">
        <v>5442</v>
      </c>
      <c r="D135" s="312"/>
      <c r="E135" s="312"/>
      <c r="F135" s="335" t="s">
        <v>5423</v>
      </c>
      <c r="G135" s="312"/>
      <c r="H135" s="312" t="s">
        <v>5457</v>
      </c>
      <c r="I135" s="312" t="s">
        <v>5419</v>
      </c>
      <c r="J135" s="312">
        <v>50</v>
      </c>
      <c r="K135" s="360"/>
    </row>
    <row r="136" s="1" customFormat="1" ht="15" customHeight="1">
      <c r="B136" s="357"/>
      <c r="C136" s="312" t="s">
        <v>5444</v>
      </c>
      <c r="D136" s="312"/>
      <c r="E136" s="312"/>
      <c r="F136" s="335" t="s">
        <v>5423</v>
      </c>
      <c r="G136" s="312"/>
      <c r="H136" s="312" t="s">
        <v>5457</v>
      </c>
      <c r="I136" s="312" t="s">
        <v>5419</v>
      </c>
      <c r="J136" s="312">
        <v>50</v>
      </c>
      <c r="K136" s="360"/>
    </row>
    <row r="137" s="1" customFormat="1" ht="15" customHeight="1">
      <c r="B137" s="357"/>
      <c r="C137" s="312" t="s">
        <v>5445</v>
      </c>
      <c r="D137" s="312"/>
      <c r="E137" s="312"/>
      <c r="F137" s="335" t="s">
        <v>5423</v>
      </c>
      <c r="G137" s="312"/>
      <c r="H137" s="312" t="s">
        <v>5470</v>
      </c>
      <c r="I137" s="312" t="s">
        <v>5419</v>
      </c>
      <c r="J137" s="312">
        <v>255</v>
      </c>
      <c r="K137" s="360"/>
    </row>
    <row r="138" s="1" customFormat="1" ht="15" customHeight="1">
      <c r="B138" s="357"/>
      <c r="C138" s="312" t="s">
        <v>5447</v>
      </c>
      <c r="D138" s="312"/>
      <c r="E138" s="312"/>
      <c r="F138" s="335" t="s">
        <v>5417</v>
      </c>
      <c r="G138" s="312"/>
      <c r="H138" s="312" t="s">
        <v>5471</v>
      </c>
      <c r="I138" s="312" t="s">
        <v>5449</v>
      </c>
      <c r="J138" s="312"/>
      <c r="K138" s="360"/>
    </row>
    <row r="139" s="1" customFormat="1" ht="15" customHeight="1">
      <c r="B139" s="357"/>
      <c r="C139" s="312" t="s">
        <v>5450</v>
      </c>
      <c r="D139" s="312"/>
      <c r="E139" s="312"/>
      <c r="F139" s="335" t="s">
        <v>5417</v>
      </c>
      <c r="G139" s="312"/>
      <c r="H139" s="312" t="s">
        <v>5472</v>
      </c>
      <c r="I139" s="312" t="s">
        <v>5452</v>
      </c>
      <c r="J139" s="312"/>
      <c r="K139" s="360"/>
    </row>
    <row r="140" s="1" customFormat="1" ht="15" customHeight="1">
      <c r="B140" s="357"/>
      <c r="C140" s="312" t="s">
        <v>5453</v>
      </c>
      <c r="D140" s="312"/>
      <c r="E140" s="312"/>
      <c r="F140" s="335" t="s">
        <v>5417</v>
      </c>
      <c r="G140" s="312"/>
      <c r="H140" s="312" t="s">
        <v>5453</v>
      </c>
      <c r="I140" s="312" t="s">
        <v>5452</v>
      </c>
      <c r="J140" s="312"/>
      <c r="K140" s="360"/>
    </row>
    <row r="141" s="1" customFormat="1" ht="15" customHeight="1">
      <c r="B141" s="357"/>
      <c r="C141" s="312" t="s">
        <v>39</v>
      </c>
      <c r="D141" s="312"/>
      <c r="E141" s="312"/>
      <c r="F141" s="335" t="s">
        <v>5417</v>
      </c>
      <c r="G141" s="312"/>
      <c r="H141" s="312" t="s">
        <v>5473</v>
      </c>
      <c r="I141" s="312" t="s">
        <v>5452</v>
      </c>
      <c r="J141" s="312"/>
      <c r="K141" s="360"/>
    </row>
    <row r="142" s="1" customFormat="1" ht="15" customHeight="1">
      <c r="B142" s="357"/>
      <c r="C142" s="312" t="s">
        <v>5474</v>
      </c>
      <c r="D142" s="312"/>
      <c r="E142" s="312"/>
      <c r="F142" s="335" t="s">
        <v>5417</v>
      </c>
      <c r="G142" s="312"/>
      <c r="H142" s="312" t="s">
        <v>5475</v>
      </c>
      <c r="I142" s="312" t="s">
        <v>5452</v>
      </c>
      <c r="J142" s="312"/>
      <c r="K142" s="360"/>
    </row>
    <row r="143" s="1" customFormat="1" ht="15" customHeight="1">
      <c r="B143" s="361"/>
      <c r="C143" s="362"/>
      <c r="D143" s="362"/>
      <c r="E143" s="362"/>
      <c r="F143" s="362"/>
      <c r="G143" s="362"/>
      <c r="H143" s="362"/>
      <c r="I143" s="362"/>
      <c r="J143" s="362"/>
      <c r="K143" s="363"/>
    </row>
    <row r="144" s="1" customFormat="1" ht="18.75" customHeight="1">
      <c r="B144" s="348"/>
      <c r="C144" s="348"/>
      <c r="D144" s="348"/>
      <c r="E144" s="348"/>
      <c r="F144" s="349"/>
      <c r="G144" s="348"/>
      <c r="H144" s="348"/>
      <c r="I144" s="348"/>
      <c r="J144" s="348"/>
      <c r="K144" s="348"/>
    </row>
    <row r="145" s="1" customFormat="1" ht="18.75" customHeight="1">
      <c r="B145" s="320"/>
      <c r="C145" s="320"/>
      <c r="D145" s="320"/>
      <c r="E145" s="320"/>
      <c r="F145" s="320"/>
      <c r="G145" s="320"/>
      <c r="H145" s="320"/>
      <c r="I145" s="320"/>
      <c r="J145" s="320"/>
      <c r="K145" s="320"/>
    </row>
    <row r="146" s="1" customFormat="1" ht="7.5" customHeight="1">
      <c r="B146" s="321"/>
      <c r="C146" s="322"/>
      <c r="D146" s="322"/>
      <c r="E146" s="322"/>
      <c r="F146" s="322"/>
      <c r="G146" s="322"/>
      <c r="H146" s="322"/>
      <c r="I146" s="322"/>
      <c r="J146" s="322"/>
      <c r="K146" s="323"/>
    </row>
    <row r="147" s="1" customFormat="1" ht="45" customHeight="1">
      <c r="B147" s="324"/>
      <c r="C147" s="325" t="s">
        <v>5476</v>
      </c>
      <c r="D147" s="325"/>
      <c r="E147" s="325"/>
      <c r="F147" s="325"/>
      <c r="G147" s="325"/>
      <c r="H147" s="325"/>
      <c r="I147" s="325"/>
      <c r="J147" s="325"/>
      <c r="K147" s="326"/>
    </row>
    <row r="148" s="1" customFormat="1" ht="17.25" customHeight="1">
      <c r="B148" s="324"/>
      <c r="C148" s="327" t="s">
        <v>5411</v>
      </c>
      <c r="D148" s="327"/>
      <c r="E148" s="327"/>
      <c r="F148" s="327" t="s">
        <v>5412</v>
      </c>
      <c r="G148" s="328"/>
      <c r="H148" s="327" t="s">
        <v>55</v>
      </c>
      <c r="I148" s="327" t="s">
        <v>58</v>
      </c>
      <c r="J148" s="327" t="s">
        <v>5413</v>
      </c>
      <c r="K148" s="326"/>
    </row>
    <row r="149" s="1" customFormat="1" ht="17.25" customHeight="1">
      <c r="B149" s="324"/>
      <c r="C149" s="329" t="s">
        <v>5414</v>
      </c>
      <c r="D149" s="329"/>
      <c r="E149" s="329"/>
      <c r="F149" s="330" t="s">
        <v>5415</v>
      </c>
      <c r="G149" s="331"/>
      <c r="H149" s="329"/>
      <c r="I149" s="329"/>
      <c r="J149" s="329" t="s">
        <v>5416</v>
      </c>
      <c r="K149" s="326"/>
    </row>
    <row r="150" s="1" customFormat="1" ht="5.25" customHeight="1">
      <c r="B150" s="337"/>
      <c r="C150" s="332"/>
      <c r="D150" s="332"/>
      <c r="E150" s="332"/>
      <c r="F150" s="332"/>
      <c r="G150" s="333"/>
      <c r="H150" s="332"/>
      <c r="I150" s="332"/>
      <c r="J150" s="332"/>
      <c r="K150" s="360"/>
    </row>
    <row r="151" s="1" customFormat="1" ht="15" customHeight="1">
      <c r="B151" s="337"/>
      <c r="C151" s="364" t="s">
        <v>5420</v>
      </c>
      <c r="D151" s="312"/>
      <c r="E151" s="312"/>
      <c r="F151" s="365" t="s">
        <v>5417</v>
      </c>
      <c r="G151" s="312"/>
      <c r="H151" s="364" t="s">
        <v>5457</v>
      </c>
      <c r="I151" s="364" t="s">
        <v>5419</v>
      </c>
      <c r="J151" s="364">
        <v>120</v>
      </c>
      <c r="K151" s="360"/>
    </row>
    <row r="152" s="1" customFormat="1" ht="15" customHeight="1">
      <c r="B152" s="337"/>
      <c r="C152" s="364" t="s">
        <v>5466</v>
      </c>
      <c r="D152" s="312"/>
      <c r="E152" s="312"/>
      <c r="F152" s="365" t="s">
        <v>5417</v>
      </c>
      <c r="G152" s="312"/>
      <c r="H152" s="364" t="s">
        <v>5477</v>
      </c>
      <c r="I152" s="364" t="s">
        <v>5419</v>
      </c>
      <c r="J152" s="364" t="s">
        <v>5468</v>
      </c>
      <c r="K152" s="360"/>
    </row>
    <row r="153" s="1" customFormat="1" ht="15" customHeight="1">
      <c r="B153" s="337"/>
      <c r="C153" s="364" t="s">
        <v>86</v>
      </c>
      <c r="D153" s="312"/>
      <c r="E153" s="312"/>
      <c r="F153" s="365" t="s">
        <v>5417</v>
      </c>
      <c r="G153" s="312"/>
      <c r="H153" s="364" t="s">
        <v>5478</v>
      </c>
      <c r="I153" s="364" t="s">
        <v>5419</v>
      </c>
      <c r="J153" s="364" t="s">
        <v>5468</v>
      </c>
      <c r="K153" s="360"/>
    </row>
    <row r="154" s="1" customFormat="1" ht="15" customHeight="1">
      <c r="B154" s="337"/>
      <c r="C154" s="364" t="s">
        <v>5422</v>
      </c>
      <c r="D154" s="312"/>
      <c r="E154" s="312"/>
      <c r="F154" s="365" t="s">
        <v>5423</v>
      </c>
      <c r="G154" s="312"/>
      <c r="H154" s="364" t="s">
        <v>5457</v>
      </c>
      <c r="I154" s="364" t="s">
        <v>5419</v>
      </c>
      <c r="J154" s="364">
        <v>50</v>
      </c>
      <c r="K154" s="360"/>
    </row>
    <row r="155" s="1" customFormat="1" ht="15" customHeight="1">
      <c r="B155" s="337"/>
      <c r="C155" s="364" t="s">
        <v>5425</v>
      </c>
      <c r="D155" s="312"/>
      <c r="E155" s="312"/>
      <c r="F155" s="365" t="s">
        <v>5417</v>
      </c>
      <c r="G155" s="312"/>
      <c r="H155" s="364" t="s">
        <v>5457</v>
      </c>
      <c r="I155" s="364" t="s">
        <v>5427</v>
      </c>
      <c r="J155" s="364"/>
      <c r="K155" s="360"/>
    </row>
    <row r="156" s="1" customFormat="1" ht="15" customHeight="1">
      <c r="B156" s="337"/>
      <c r="C156" s="364" t="s">
        <v>5436</v>
      </c>
      <c r="D156" s="312"/>
      <c r="E156" s="312"/>
      <c r="F156" s="365" t="s">
        <v>5423</v>
      </c>
      <c r="G156" s="312"/>
      <c r="H156" s="364" t="s">
        <v>5457</v>
      </c>
      <c r="I156" s="364" t="s">
        <v>5419</v>
      </c>
      <c r="J156" s="364">
        <v>50</v>
      </c>
      <c r="K156" s="360"/>
    </row>
    <row r="157" s="1" customFormat="1" ht="15" customHeight="1">
      <c r="B157" s="337"/>
      <c r="C157" s="364" t="s">
        <v>5444</v>
      </c>
      <c r="D157" s="312"/>
      <c r="E157" s="312"/>
      <c r="F157" s="365" t="s">
        <v>5423</v>
      </c>
      <c r="G157" s="312"/>
      <c r="H157" s="364" t="s">
        <v>5457</v>
      </c>
      <c r="I157" s="364" t="s">
        <v>5419</v>
      </c>
      <c r="J157" s="364">
        <v>50</v>
      </c>
      <c r="K157" s="360"/>
    </row>
    <row r="158" s="1" customFormat="1" ht="15" customHeight="1">
      <c r="B158" s="337"/>
      <c r="C158" s="364" t="s">
        <v>5442</v>
      </c>
      <c r="D158" s="312"/>
      <c r="E158" s="312"/>
      <c r="F158" s="365" t="s">
        <v>5423</v>
      </c>
      <c r="G158" s="312"/>
      <c r="H158" s="364" t="s">
        <v>5457</v>
      </c>
      <c r="I158" s="364" t="s">
        <v>5419</v>
      </c>
      <c r="J158" s="364">
        <v>50</v>
      </c>
      <c r="K158" s="360"/>
    </row>
    <row r="159" s="1" customFormat="1" ht="15" customHeight="1">
      <c r="B159" s="337"/>
      <c r="C159" s="364" t="s">
        <v>154</v>
      </c>
      <c r="D159" s="312"/>
      <c r="E159" s="312"/>
      <c r="F159" s="365" t="s">
        <v>5417</v>
      </c>
      <c r="G159" s="312"/>
      <c r="H159" s="364" t="s">
        <v>5479</v>
      </c>
      <c r="I159" s="364" t="s">
        <v>5419</v>
      </c>
      <c r="J159" s="364" t="s">
        <v>5480</v>
      </c>
      <c r="K159" s="360"/>
    </row>
    <row r="160" s="1" customFormat="1" ht="15" customHeight="1">
      <c r="B160" s="337"/>
      <c r="C160" s="364" t="s">
        <v>5481</v>
      </c>
      <c r="D160" s="312"/>
      <c r="E160" s="312"/>
      <c r="F160" s="365" t="s">
        <v>5417</v>
      </c>
      <c r="G160" s="312"/>
      <c r="H160" s="364" t="s">
        <v>5482</v>
      </c>
      <c r="I160" s="364" t="s">
        <v>5452</v>
      </c>
      <c r="J160" s="364"/>
      <c r="K160" s="360"/>
    </row>
    <row r="161" s="1" customFormat="1" ht="15" customHeight="1">
      <c r="B161" s="366"/>
      <c r="C161" s="346"/>
      <c r="D161" s="346"/>
      <c r="E161" s="346"/>
      <c r="F161" s="346"/>
      <c r="G161" s="346"/>
      <c r="H161" s="346"/>
      <c r="I161" s="346"/>
      <c r="J161" s="346"/>
      <c r="K161" s="367"/>
    </row>
    <row r="162" s="1" customFormat="1" ht="18.75" customHeight="1">
      <c r="B162" s="348"/>
      <c r="C162" s="358"/>
      <c r="D162" s="358"/>
      <c r="E162" s="358"/>
      <c r="F162" s="368"/>
      <c r="G162" s="358"/>
      <c r="H162" s="358"/>
      <c r="I162" s="358"/>
      <c r="J162" s="358"/>
      <c r="K162" s="348"/>
    </row>
    <row r="163" s="1" customFormat="1" ht="18.75" customHeight="1">
      <c r="B163" s="320"/>
      <c r="C163" s="320"/>
      <c r="D163" s="320"/>
      <c r="E163" s="320"/>
      <c r="F163" s="320"/>
      <c r="G163" s="320"/>
      <c r="H163" s="320"/>
      <c r="I163" s="320"/>
      <c r="J163" s="320"/>
      <c r="K163" s="320"/>
    </row>
    <row r="164" s="1" customFormat="1" ht="7.5" customHeight="1">
      <c r="B164" s="299"/>
      <c r="C164" s="300"/>
      <c r="D164" s="300"/>
      <c r="E164" s="300"/>
      <c r="F164" s="300"/>
      <c r="G164" s="300"/>
      <c r="H164" s="300"/>
      <c r="I164" s="300"/>
      <c r="J164" s="300"/>
      <c r="K164" s="301"/>
    </row>
    <row r="165" s="1" customFormat="1" ht="45" customHeight="1">
      <c r="B165" s="302"/>
      <c r="C165" s="303" t="s">
        <v>5483</v>
      </c>
      <c r="D165" s="303"/>
      <c r="E165" s="303"/>
      <c r="F165" s="303"/>
      <c r="G165" s="303"/>
      <c r="H165" s="303"/>
      <c r="I165" s="303"/>
      <c r="J165" s="303"/>
      <c r="K165" s="304"/>
    </row>
    <row r="166" s="1" customFormat="1" ht="17.25" customHeight="1">
      <c r="B166" s="302"/>
      <c r="C166" s="327" t="s">
        <v>5411</v>
      </c>
      <c r="D166" s="327"/>
      <c r="E166" s="327"/>
      <c r="F166" s="327" t="s">
        <v>5412</v>
      </c>
      <c r="G166" s="369"/>
      <c r="H166" s="370" t="s">
        <v>55</v>
      </c>
      <c r="I166" s="370" t="s">
        <v>58</v>
      </c>
      <c r="J166" s="327" t="s">
        <v>5413</v>
      </c>
      <c r="K166" s="304"/>
    </row>
    <row r="167" s="1" customFormat="1" ht="17.25" customHeight="1">
      <c r="B167" s="305"/>
      <c r="C167" s="329" t="s">
        <v>5414</v>
      </c>
      <c r="D167" s="329"/>
      <c r="E167" s="329"/>
      <c r="F167" s="330" t="s">
        <v>5415</v>
      </c>
      <c r="G167" s="371"/>
      <c r="H167" s="372"/>
      <c r="I167" s="372"/>
      <c r="J167" s="329" t="s">
        <v>5416</v>
      </c>
      <c r="K167" s="307"/>
    </row>
    <row r="168" s="1" customFormat="1" ht="5.25" customHeight="1">
      <c r="B168" s="337"/>
      <c r="C168" s="332"/>
      <c r="D168" s="332"/>
      <c r="E168" s="332"/>
      <c r="F168" s="332"/>
      <c r="G168" s="333"/>
      <c r="H168" s="332"/>
      <c r="I168" s="332"/>
      <c r="J168" s="332"/>
      <c r="K168" s="360"/>
    </row>
    <row r="169" s="1" customFormat="1" ht="15" customHeight="1">
      <c r="B169" s="337"/>
      <c r="C169" s="312" t="s">
        <v>5420</v>
      </c>
      <c r="D169" s="312"/>
      <c r="E169" s="312"/>
      <c r="F169" s="335" t="s">
        <v>5417</v>
      </c>
      <c r="G169" s="312"/>
      <c r="H169" s="312" t="s">
        <v>5457</v>
      </c>
      <c r="I169" s="312" t="s">
        <v>5419</v>
      </c>
      <c r="J169" s="312">
        <v>120</v>
      </c>
      <c r="K169" s="360"/>
    </row>
    <row r="170" s="1" customFormat="1" ht="15" customHeight="1">
      <c r="B170" s="337"/>
      <c r="C170" s="312" t="s">
        <v>5466</v>
      </c>
      <c r="D170" s="312"/>
      <c r="E170" s="312"/>
      <c r="F170" s="335" t="s">
        <v>5417</v>
      </c>
      <c r="G170" s="312"/>
      <c r="H170" s="312" t="s">
        <v>5467</v>
      </c>
      <c r="I170" s="312" t="s">
        <v>5419</v>
      </c>
      <c r="J170" s="312" t="s">
        <v>5468</v>
      </c>
      <c r="K170" s="360"/>
    </row>
    <row r="171" s="1" customFormat="1" ht="15" customHeight="1">
      <c r="B171" s="337"/>
      <c r="C171" s="312" t="s">
        <v>86</v>
      </c>
      <c r="D171" s="312"/>
      <c r="E171" s="312"/>
      <c r="F171" s="335" t="s">
        <v>5417</v>
      </c>
      <c r="G171" s="312"/>
      <c r="H171" s="312" t="s">
        <v>5484</v>
      </c>
      <c r="I171" s="312" t="s">
        <v>5419</v>
      </c>
      <c r="J171" s="312" t="s">
        <v>5468</v>
      </c>
      <c r="K171" s="360"/>
    </row>
    <row r="172" s="1" customFormat="1" ht="15" customHeight="1">
      <c r="B172" s="337"/>
      <c r="C172" s="312" t="s">
        <v>5422</v>
      </c>
      <c r="D172" s="312"/>
      <c r="E172" s="312"/>
      <c r="F172" s="335" t="s">
        <v>5423</v>
      </c>
      <c r="G172" s="312"/>
      <c r="H172" s="312" t="s">
        <v>5484</v>
      </c>
      <c r="I172" s="312" t="s">
        <v>5419</v>
      </c>
      <c r="J172" s="312">
        <v>50</v>
      </c>
      <c r="K172" s="360"/>
    </row>
    <row r="173" s="1" customFormat="1" ht="15" customHeight="1">
      <c r="B173" s="337"/>
      <c r="C173" s="312" t="s">
        <v>5425</v>
      </c>
      <c r="D173" s="312"/>
      <c r="E173" s="312"/>
      <c r="F173" s="335" t="s">
        <v>5417</v>
      </c>
      <c r="G173" s="312"/>
      <c r="H173" s="312" t="s">
        <v>5484</v>
      </c>
      <c r="I173" s="312" t="s">
        <v>5427</v>
      </c>
      <c r="J173" s="312"/>
      <c r="K173" s="360"/>
    </row>
    <row r="174" s="1" customFormat="1" ht="15" customHeight="1">
      <c r="B174" s="337"/>
      <c r="C174" s="312" t="s">
        <v>5436</v>
      </c>
      <c r="D174" s="312"/>
      <c r="E174" s="312"/>
      <c r="F174" s="335" t="s">
        <v>5423</v>
      </c>
      <c r="G174" s="312"/>
      <c r="H174" s="312" t="s">
        <v>5484</v>
      </c>
      <c r="I174" s="312" t="s">
        <v>5419</v>
      </c>
      <c r="J174" s="312">
        <v>50</v>
      </c>
      <c r="K174" s="360"/>
    </row>
    <row r="175" s="1" customFormat="1" ht="15" customHeight="1">
      <c r="B175" s="337"/>
      <c r="C175" s="312" t="s">
        <v>5444</v>
      </c>
      <c r="D175" s="312"/>
      <c r="E175" s="312"/>
      <c r="F175" s="335" t="s">
        <v>5423</v>
      </c>
      <c r="G175" s="312"/>
      <c r="H175" s="312" t="s">
        <v>5484</v>
      </c>
      <c r="I175" s="312" t="s">
        <v>5419</v>
      </c>
      <c r="J175" s="312">
        <v>50</v>
      </c>
      <c r="K175" s="360"/>
    </row>
    <row r="176" s="1" customFormat="1" ht="15" customHeight="1">
      <c r="B176" s="337"/>
      <c r="C176" s="312" t="s">
        <v>5442</v>
      </c>
      <c r="D176" s="312"/>
      <c r="E176" s="312"/>
      <c r="F176" s="335" t="s">
        <v>5423</v>
      </c>
      <c r="G176" s="312"/>
      <c r="H176" s="312" t="s">
        <v>5484</v>
      </c>
      <c r="I176" s="312" t="s">
        <v>5419</v>
      </c>
      <c r="J176" s="312">
        <v>50</v>
      </c>
      <c r="K176" s="360"/>
    </row>
    <row r="177" s="1" customFormat="1" ht="15" customHeight="1">
      <c r="B177" s="337"/>
      <c r="C177" s="312" t="s">
        <v>184</v>
      </c>
      <c r="D177" s="312"/>
      <c r="E177" s="312"/>
      <c r="F177" s="335" t="s">
        <v>5417</v>
      </c>
      <c r="G177" s="312"/>
      <c r="H177" s="312" t="s">
        <v>5485</v>
      </c>
      <c r="I177" s="312" t="s">
        <v>5486</v>
      </c>
      <c r="J177" s="312"/>
      <c r="K177" s="360"/>
    </row>
    <row r="178" s="1" customFormat="1" ht="15" customHeight="1">
      <c r="B178" s="337"/>
      <c r="C178" s="312" t="s">
        <v>58</v>
      </c>
      <c r="D178" s="312"/>
      <c r="E178" s="312"/>
      <c r="F178" s="335" t="s">
        <v>5417</v>
      </c>
      <c r="G178" s="312"/>
      <c r="H178" s="312" t="s">
        <v>5487</v>
      </c>
      <c r="I178" s="312" t="s">
        <v>5488</v>
      </c>
      <c r="J178" s="312">
        <v>1</v>
      </c>
      <c r="K178" s="360"/>
    </row>
    <row r="179" s="1" customFormat="1" ht="15" customHeight="1">
      <c r="B179" s="337"/>
      <c r="C179" s="312" t="s">
        <v>54</v>
      </c>
      <c r="D179" s="312"/>
      <c r="E179" s="312"/>
      <c r="F179" s="335" t="s">
        <v>5417</v>
      </c>
      <c r="G179" s="312"/>
      <c r="H179" s="312" t="s">
        <v>5489</v>
      </c>
      <c r="I179" s="312" t="s">
        <v>5419</v>
      </c>
      <c r="J179" s="312">
        <v>20</v>
      </c>
      <c r="K179" s="360"/>
    </row>
    <row r="180" s="1" customFormat="1" ht="15" customHeight="1">
      <c r="B180" s="337"/>
      <c r="C180" s="312" t="s">
        <v>55</v>
      </c>
      <c r="D180" s="312"/>
      <c r="E180" s="312"/>
      <c r="F180" s="335" t="s">
        <v>5417</v>
      </c>
      <c r="G180" s="312"/>
      <c r="H180" s="312" t="s">
        <v>5490</v>
      </c>
      <c r="I180" s="312" t="s">
        <v>5419</v>
      </c>
      <c r="J180" s="312">
        <v>255</v>
      </c>
      <c r="K180" s="360"/>
    </row>
    <row r="181" s="1" customFormat="1" ht="15" customHeight="1">
      <c r="B181" s="337"/>
      <c r="C181" s="312" t="s">
        <v>185</v>
      </c>
      <c r="D181" s="312"/>
      <c r="E181" s="312"/>
      <c r="F181" s="335" t="s">
        <v>5417</v>
      </c>
      <c r="G181" s="312"/>
      <c r="H181" s="312" t="s">
        <v>5381</v>
      </c>
      <c r="I181" s="312" t="s">
        <v>5419</v>
      </c>
      <c r="J181" s="312">
        <v>10</v>
      </c>
      <c r="K181" s="360"/>
    </row>
    <row r="182" s="1" customFormat="1" ht="15" customHeight="1">
      <c r="B182" s="337"/>
      <c r="C182" s="312" t="s">
        <v>186</v>
      </c>
      <c r="D182" s="312"/>
      <c r="E182" s="312"/>
      <c r="F182" s="335" t="s">
        <v>5417</v>
      </c>
      <c r="G182" s="312"/>
      <c r="H182" s="312" t="s">
        <v>5491</v>
      </c>
      <c r="I182" s="312" t="s">
        <v>5452</v>
      </c>
      <c r="J182" s="312"/>
      <c r="K182" s="360"/>
    </row>
    <row r="183" s="1" customFormat="1" ht="15" customHeight="1">
      <c r="B183" s="337"/>
      <c r="C183" s="312" t="s">
        <v>5492</v>
      </c>
      <c r="D183" s="312"/>
      <c r="E183" s="312"/>
      <c r="F183" s="335" t="s">
        <v>5417</v>
      </c>
      <c r="G183" s="312"/>
      <c r="H183" s="312" t="s">
        <v>5493</v>
      </c>
      <c r="I183" s="312" t="s">
        <v>5452</v>
      </c>
      <c r="J183" s="312"/>
      <c r="K183" s="360"/>
    </row>
    <row r="184" s="1" customFormat="1" ht="15" customHeight="1">
      <c r="B184" s="337"/>
      <c r="C184" s="312" t="s">
        <v>5481</v>
      </c>
      <c r="D184" s="312"/>
      <c r="E184" s="312"/>
      <c r="F184" s="335" t="s">
        <v>5417</v>
      </c>
      <c r="G184" s="312"/>
      <c r="H184" s="312" t="s">
        <v>5494</v>
      </c>
      <c r="I184" s="312" t="s">
        <v>5452</v>
      </c>
      <c r="J184" s="312"/>
      <c r="K184" s="360"/>
    </row>
    <row r="185" s="1" customFormat="1" ht="15" customHeight="1">
      <c r="B185" s="337"/>
      <c r="C185" s="312" t="s">
        <v>188</v>
      </c>
      <c r="D185" s="312"/>
      <c r="E185" s="312"/>
      <c r="F185" s="335" t="s">
        <v>5423</v>
      </c>
      <c r="G185" s="312"/>
      <c r="H185" s="312" t="s">
        <v>5495</v>
      </c>
      <c r="I185" s="312" t="s">
        <v>5419</v>
      </c>
      <c r="J185" s="312">
        <v>50</v>
      </c>
      <c r="K185" s="360"/>
    </row>
    <row r="186" s="1" customFormat="1" ht="15" customHeight="1">
      <c r="B186" s="337"/>
      <c r="C186" s="312" t="s">
        <v>5496</v>
      </c>
      <c r="D186" s="312"/>
      <c r="E186" s="312"/>
      <c r="F186" s="335" t="s">
        <v>5423</v>
      </c>
      <c r="G186" s="312"/>
      <c r="H186" s="312" t="s">
        <v>5497</v>
      </c>
      <c r="I186" s="312" t="s">
        <v>5498</v>
      </c>
      <c r="J186" s="312"/>
      <c r="K186" s="360"/>
    </row>
    <row r="187" s="1" customFormat="1" ht="15" customHeight="1">
      <c r="B187" s="337"/>
      <c r="C187" s="312" t="s">
        <v>5499</v>
      </c>
      <c r="D187" s="312"/>
      <c r="E187" s="312"/>
      <c r="F187" s="335" t="s">
        <v>5423</v>
      </c>
      <c r="G187" s="312"/>
      <c r="H187" s="312" t="s">
        <v>5500</v>
      </c>
      <c r="I187" s="312" t="s">
        <v>5498</v>
      </c>
      <c r="J187" s="312"/>
      <c r="K187" s="360"/>
    </row>
    <row r="188" s="1" customFormat="1" ht="15" customHeight="1">
      <c r="B188" s="337"/>
      <c r="C188" s="312" t="s">
        <v>5501</v>
      </c>
      <c r="D188" s="312"/>
      <c r="E188" s="312"/>
      <c r="F188" s="335" t="s">
        <v>5423</v>
      </c>
      <c r="G188" s="312"/>
      <c r="H188" s="312" t="s">
        <v>5502</v>
      </c>
      <c r="I188" s="312" t="s">
        <v>5498</v>
      </c>
      <c r="J188" s="312"/>
      <c r="K188" s="360"/>
    </row>
    <row r="189" s="1" customFormat="1" ht="15" customHeight="1">
      <c r="B189" s="337"/>
      <c r="C189" s="373" t="s">
        <v>5503</v>
      </c>
      <c r="D189" s="312"/>
      <c r="E189" s="312"/>
      <c r="F189" s="335" t="s">
        <v>5423</v>
      </c>
      <c r="G189" s="312"/>
      <c r="H189" s="312" t="s">
        <v>5504</v>
      </c>
      <c r="I189" s="312" t="s">
        <v>5505</v>
      </c>
      <c r="J189" s="374" t="s">
        <v>5506</v>
      </c>
      <c r="K189" s="360"/>
    </row>
    <row r="190" s="17" customFormat="1" ht="15" customHeight="1">
      <c r="B190" s="375"/>
      <c r="C190" s="376" t="s">
        <v>5507</v>
      </c>
      <c r="D190" s="377"/>
      <c r="E190" s="377"/>
      <c r="F190" s="378" t="s">
        <v>5423</v>
      </c>
      <c r="G190" s="377"/>
      <c r="H190" s="377" t="s">
        <v>5508</v>
      </c>
      <c r="I190" s="377" t="s">
        <v>5505</v>
      </c>
      <c r="J190" s="379" t="s">
        <v>5506</v>
      </c>
      <c r="K190" s="380"/>
    </row>
    <row r="191" s="1" customFormat="1" ht="15" customHeight="1">
      <c r="B191" s="337"/>
      <c r="C191" s="373" t="s">
        <v>43</v>
      </c>
      <c r="D191" s="312"/>
      <c r="E191" s="312"/>
      <c r="F191" s="335" t="s">
        <v>5417</v>
      </c>
      <c r="G191" s="312"/>
      <c r="H191" s="309" t="s">
        <v>5509</v>
      </c>
      <c r="I191" s="312" t="s">
        <v>5510</v>
      </c>
      <c r="J191" s="312"/>
      <c r="K191" s="360"/>
    </row>
    <row r="192" s="1" customFormat="1" ht="15" customHeight="1">
      <c r="B192" s="337"/>
      <c r="C192" s="373" t="s">
        <v>5511</v>
      </c>
      <c r="D192" s="312"/>
      <c r="E192" s="312"/>
      <c r="F192" s="335" t="s">
        <v>5417</v>
      </c>
      <c r="G192" s="312"/>
      <c r="H192" s="312" t="s">
        <v>5512</v>
      </c>
      <c r="I192" s="312" t="s">
        <v>5452</v>
      </c>
      <c r="J192" s="312"/>
      <c r="K192" s="360"/>
    </row>
    <row r="193" s="1" customFormat="1" ht="15" customHeight="1">
      <c r="B193" s="337"/>
      <c r="C193" s="373" t="s">
        <v>5513</v>
      </c>
      <c r="D193" s="312"/>
      <c r="E193" s="312"/>
      <c r="F193" s="335" t="s">
        <v>5417</v>
      </c>
      <c r="G193" s="312"/>
      <c r="H193" s="312" t="s">
        <v>5514</v>
      </c>
      <c r="I193" s="312" t="s">
        <v>5452</v>
      </c>
      <c r="J193" s="312"/>
      <c r="K193" s="360"/>
    </row>
    <row r="194" s="1" customFormat="1" ht="15" customHeight="1">
      <c r="B194" s="337"/>
      <c r="C194" s="373" t="s">
        <v>5515</v>
      </c>
      <c r="D194" s="312"/>
      <c r="E194" s="312"/>
      <c r="F194" s="335" t="s">
        <v>5423</v>
      </c>
      <c r="G194" s="312"/>
      <c r="H194" s="312" t="s">
        <v>5516</v>
      </c>
      <c r="I194" s="312" t="s">
        <v>5452</v>
      </c>
      <c r="J194" s="312"/>
      <c r="K194" s="360"/>
    </row>
    <row r="195" s="1" customFormat="1" ht="15" customHeight="1">
      <c r="B195" s="366"/>
      <c r="C195" s="381"/>
      <c r="D195" s="346"/>
      <c r="E195" s="346"/>
      <c r="F195" s="346"/>
      <c r="G195" s="346"/>
      <c r="H195" s="346"/>
      <c r="I195" s="346"/>
      <c r="J195" s="346"/>
      <c r="K195" s="367"/>
    </row>
    <row r="196" s="1" customFormat="1" ht="18.75" customHeight="1">
      <c r="B196" s="348"/>
      <c r="C196" s="358"/>
      <c r="D196" s="358"/>
      <c r="E196" s="358"/>
      <c r="F196" s="368"/>
      <c r="G196" s="358"/>
      <c r="H196" s="358"/>
      <c r="I196" s="358"/>
      <c r="J196" s="358"/>
      <c r="K196" s="348"/>
    </row>
    <row r="197" s="1" customFormat="1" ht="18.75" customHeight="1">
      <c r="B197" s="348"/>
      <c r="C197" s="358"/>
      <c r="D197" s="358"/>
      <c r="E197" s="358"/>
      <c r="F197" s="368"/>
      <c r="G197" s="358"/>
      <c r="H197" s="358"/>
      <c r="I197" s="358"/>
      <c r="J197" s="358"/>
      <c r="K197" s="348"/>
    </row>
    <row r="198" s="1" customFormat="1" ht="18.75" customHeight="1">
      <c r="B198" s="320"/>
      <c r="C198" s="320"/>
      <c r="D198" s="320"/>
      <c r="E198" s="320"/>
      <c r="F198" s="320"/>
      <c r="G198" s="320"/>
      <c r="H198" s="320"/>
      <c r="I198" s="320"/>
      <c r="J198" s="320"/>
      <c r="K198" s="320"/>
    </row>
    <row r="199" s="1" customFormat="1" ht="13.5">
      <c r="B199" s="299"/>
      <c r="C199" s="300"/>
      <c r="D199" s="300"/>
      <c r="E199" s="300"/>
      <c r="F199" s="300"/>
      <c r="G199" s="300"/>
      <c r="H199" s="300"/>
      <c r="I199" s="300"/>
      <c r="J199" s="300"/>
      <c r="K199" s="301"/>
    </row>
    <row r="200" s="1" customFormat="1" ht="21">
      <c r="B200" s="302"/>
      <c r="C200" s="303" t="s">
        <v>5517</v>
      </c>
      <c r="D200" s="303"/>
      <c r="E200" s="303"/>
      <c r="F200" s="303"/>
      <c r="G200" s="303"/>
      <c r="H200" s="303"/>
      <c r="I200" s="303"/>
      <c r="J200" s="303"/>
      <c r="K200" s="304"/>
    </row>
    <row r="201" s="1" customFormat="1" ht="25.5" customHeight="1">
      <c r="B201" s="302"/>
      <c r="C201" s="382" t="s">
        <v>5518</v>
      </c>
      <c r="D201" s="382"/>
      <c r="E201" s="382"/>
      <c r="F201" s="382" t="s">
        <v>5519</v>
      </c>
      <c r="G201" s="383"/>
      <c r="H201" s="382" t="s">
        <v>5520</v>
      </c>
      <c r="I201" s="382"/>
      <c r="J201" s="382"/>
      <c r="K201" s="304"/>
    </row>
    <row r="202" s="1" customFormat="1" ht="5.25" customHeight="1">
      <c r="B202" s="337"/>
      <c r="C202" s="332"/>
      <c r="D202" s="332"/>
      <c r="E202" s="332"/>
      <c r="F202" s="332"/>
      <c r="G202" s="358"/>
      <c r="H202" s="332"/>
      <c r="I202" s="332"/>
      <c r="J202" s="332"/>
      <c r="K202" s="360"/>
    </row>
    <row r="203" s="1" customFormat="1" ht="15" customHeight="1">
      <c r="B203" s="337"/>
      <c r="C203" s="312" t="s">
        <v>5510</v>
      </c>
      <c r="D203" s="312"/>
      <c r="E203" s="312"/>
      <c r="F203" s="335" t="s">
        <v>44</v>
      </c>
      <c r="G203" s="312"/>
      <c r="H203" s="312" t="s">
        <v>5521</v>
      </c>
      <c r="I203" s="312"/>
      <c r="J203" s="312"/>
      <c r="K203" s="360"/>
    </row>
    <row r="204" s="1" customFormat="1" ht="15" customHeight="1">
      <c r="B204" s="337"/>
      <c r="C204" s="312"/>
      <c r="D204" s="312"/>
      <c r="E204" s="312"/>
      <c r="F204" s="335" t="s">
        <v>45</v>
      </c>
      <c r="G204" s="312"/>
      <c r="H204" s="312" t="s">
        <v>5522</v>
      </c>
      <c r="I204" s="312"/>
      <c r="J204" s="312"/>
      <c r="K204" s="360"/>
    </row>
    <row r="205" s="1" customFormat="1" ht="15" customHeight="1">
      <c r="B205" s="337"/>
      <c r="C205" s="312"/>
      <c r="D205" s="312"/>
      <c r="E205" s="312"/>
      <c r="F205" s="335" t="s">
        <v>48</v>
      </c>
      <c r="G205" s="312"/>
      <c r="H205" s="312" t="s">
        <v>5523</v>
      </c>
      <c r="I205" s="312"/>
      <c r="J205" s="312"/>
      <c r="K205" s="360"/>
    </row>
    <row r="206" s="1" customFormat="1" ht="15" customHeight="1">
      <c r="B206" s="337"/>
      <c r="C206" s="312"/>
      <c r="D206" s="312"/>
      <c r="E206" s="312"/>
      <c r="F206" s="335" t="s">
        <v>46</v>
      </c>
      <c r="G206" s="312"/>
      <c r="H206" s="312" t="s">
        <v>5524</v>
      </c>
      <c r="I206" s="312"/>
      <c r="J206" s="312"/>
      <c r="K206" s="360"/>
    </row>
    <row r="207" s="1" customFormat="1" ht="15" customHeight="1">
      <c r="B207" s="337"/>
      <c r="C207" s="312"/>
      <c r="D207" s="312"/>
      <c r="E207" s="312"/>
      <c r="F207" s="335" t="s">
        <v>47</v>
      </c>
      <c r="G207" s="312"/>
      <c r="H207" s="312" t="s">
        <v>5525</v>
      </c>
      <c r="I207" s="312"/>
      <c r="J207" s="312"/>
      <c r="K207" s="360"/>
    </row>
    <row r="208" s="1" customFormat="1" ht="15" customHeight="1">
      <c r="B208" s="337"/>
      <c r="C208" s="312"/>
      <c r="D208" s="312"/>
      <c r="E208" s="312"/>
      <c r="F208" s="335"/>
      <c r="G208" s="312"/>
      <c r="H208" s="312"/>
      <c r="I208" s="312"/>
      <c r="J208" s="312"/>
      <c r="K208" s="360"/>
    </row>
    <row r="209" s="1" customFormat="1" ht="15" customHeight="1">
      <c r="B209" s="337"/>
      <c r="C209" s="312" t="s">
        <v>5464</v>
      </c>
      <c r="D209" s="312"/>
      <c r="E209" s="312"/>
      <c r="F209" s="335" t="s">
        <v>79</v>
      </c>
      <c r="G209" s="312"/>
      <c r="H209" s="312" t="s">
        <v>5526</v>
      </c>
      <c r="I209" s="312"/>
      <c r="J209" s="312"/>
      <c r="K209" s="360"/>
    </row>
    <row r="210" s="1" customFormat="1" ht="15" customHeight="1">
      <c r="B210" s="337"/>
      <c r="C210" s="312"/>
      <c r="D210" s="312"/>
      <c r="E210" s="312"/>
      <c r="F210" s="335" t="s">
        <v>5360</v>
      </c>
      <c r="G210" s="312"/>
      <c r="H210" s="312" t="s">
        <v>5361</v>
      </c>
      <c r="I210" s="312"/>
      <c r="J210" s="312"/>
      <c r="K210" s="360"/>
    </row>
    <row r="211" s="1" customFormat="1" ht="15" customHeight="1">
      <c r="B211" s="337"/>
      <c r="C211" s="312"/>
      <c r="D211" s="312"/>
      <c r="E211" s="312"/>
      <c r="F211" s="335" t="s">
        <v>5358</v>
      </c>
      <c r="G211" s="312"/>
      <c r="H211" s="312" t="s">
        <v>5527</v>
      </c>
      <c r="I211" s="312"/>
      <c r="J211" s="312"/>
      <c r="K211" s="360"/>
    </row>
    <row r="212" s="1" customFormat="1" ht="15" customHeight="1">
      <c r="B212" s="384"/>
      <c r="C212" s="312"/>
      <c r="D212" s="312"/>
      <c r="E212" s="312"/>
      <c r="F212" s="335" t="s">
        <v>5362</v>
      </c>
      <c r="G212" s="373"/>
      <c r="H212" s="364" t="s">
        <v>5363</v>
      </c>
      <c r="I212" s="364"/>
      <c r="J212" s="364"/>
      <c r="K212" s="385"/>
    </row>
    <row r="213" s="1" customFormat="1" ht="15" customHeight="1">
      <c r="B213" s="384"/>
      <c r="C213" s="312"/>
      <c r="D213" s="312"/>
      <c r="E213" s="312"/>
      <c r="F213" s="335" t="s">
        <v>5364</v>
      </c>
      <c r="G213" s="373"/>
      <c r="H213" s="364" t="s">
        <v>5273</v>
      </c>
      <c r="I213" s="364"/>
      <c r="J213" s="364"/>
      <c r="K213" s="385"/>
    </row>
    <row r="214" s="1" customFormat="1" ht="15" customHeight="1">
      <c r="B214" s="384"/>
      <c r="C214" s="312"/>
      <c r="D214" s="312"/>
      <c r="E214" s="312"/>
      <c r="F214" s="335"/>
      <c r="G214" s="373"/>
      <c r="H214" s="364"/>
      <c r="I214" s="364"/>
      <c r="J214" s="364"/>
      <c r="K214" s="385"/>
    </row>
    <row r="215" s="1" customFormat="1" ht="15" customHeight="1">
      <c r="B215" s="384"/>
      <c r="C215" s="312" t="s">
        <v>5488</v>
      </c>
      <c r="D215" s="312"/>
      <c r="E215" s="312"/>
      <c r="F215" s="335">
        <v>1</v>
      </c>
      <c r="G215" s="373"/>
      <c r="H215" s="364" t="s">
        <v>5528</v>
      </c>
      <c r="I215" s="364"/>
      <c r="J215" s="364"/>
      <c r="K215" s="385"/>
    </row>
    <row r="216" s="1" customFormat="1" ht="15" customHeight="1">
      <c r="B216" s="384"/>
      <c r="C216" s="312"/>
      <c r="D216" s="312"/>
      <c r="E216" s="312"/>
      <c r="F216" s="335">
        <v>2</v>
      </c>
      <c r="G216" s="373"/>
      <c r="H216" s="364" t="s">
        <v>5529</v>
      </c>
      <c r="I216" s="364"/>
      <c r="J216" s="364"/>
      <c r="K216" s="385"/>
    </row>
    <row r="217" s="1" customFormat="1" ht="15" customHeight="1">
      <c r="B217" s="384"/>
      <c r="C217" s="312"/>
      <c r="D217" s="312"/>
      <c r="E217" s="312"/>
      <c r="F217" s="335">
        <v>3</v>
      </c>
      <c r="G217" s="373"/>
      <c r="H217" s="364" t="s">
        <v>5530</v>
      </c>
      <c r="I217" s="364"/>
      <c r="J217" s="364"/>
      <c r="K217" s="385"/>
    </row>
    <row r="218" s="1" customFormat="1" ht="15" customHeight="1">
      <c r="B218" s="384"/>
      <c r="C218" s="312"/>
      <c r="D218" s="312"/>
      <c r="E218" s="312"/>
      <c r="F218" s="335">
        <v>4</v>
      </c>
      <c r="G218" s="373"/>
      <c r="H218" s="364" t="s">
        <v>5531</v>
      </c>
      <c r="I218" s="364"/>
      <c r="J218" s="364"/>
      <c r="K218" s="385"/>
    </row>
    <row r="219" s="1" customFormat="1" ht="12.75" customHeight="1">
      <c r="B219" s="386"/>
      <c r="C219" s="387"/>
      <c r="D219" s="387"/>
      <c r="E219" s="387"/>
      <c r="F219" s="387"/>
      <c r="G219" s="387"/>
      <c r="H219" s="387"/>
      <c r="I219" s="387"/>
      <c r="J219" s="387"/>
      <c r="K219" s="388"/>
    </row>
  </sheetData>
  <sheetProtection autoFilter="0" deleteColumns="0" deleteRows="0" formatCells="0" formatColumns="0" formatRows="0" insertColumns="0" insertHyperlinks="0" insertRows="0" pivotTables="0" sort="0"/>
  <mergeCells count="77">
    <mergeCell ref="D30:J30"/>
    <mergeCell ref="D31:J31"/>
    <mergeCell ref="D33:J33"/>
    <mergeCell ref="D34:J34"/>
    <mergeCell ref="D35:J35"/>
    <mergeCell ref="G36:J36"/>
    <mergeCell ref="G37:J37"/>
    <mergeCell ref="G38:J38"/>
    <mergeCell ref="G39:J39"/>
    <mergeCell ref="G40:J40"/>
    <mergeCell ref="G41:J41"/>
    <mergeCell ref="G42:J42"/>
    <mergeCell ref="G43:J43"/>
    <mergeCell ref="G44:J44"/>
    <mergeCell ref="G45:J45"/>
    <mergeCell ref="D47:J47"/>
    <mergeCell ref="E48:J48"/>
    <mergeCell ref="E49:J49"/>
    <mergeCell ref="E50:J50"/>
    <mergeCell ref="D51:J51"/>
    <mergeCell ref="C52:J52"/>
    <mergeCell ref="C3:J3"/>
    <mergeCell ref="C4:J4"/>
    <mergeCell ref="C6:J6"/>
    <mergeCell ref="C7:J7"/>
    <mergeCell ref="C9:J9"/>
    <mergeCell ref="D10:J10"/>
    <mergeCell ref="D11:J11"/>
    <mergeCell ref="D15:J15"/>
    <mergeCell ref="D16:J16"/>
    <mergeCell ref="D17:J17"/>
    <mergeCell ref="F18:J18"/>
    <mergeCell ref="F19:J19"/>
    <mergeCell ref="F20:J20"/>
    <mergeCell ref="F21:J21"/>
    <mergeCell ref="F22:J22"/>
    <mergeCell ref="F23:J23"/>
    <mergeCell ref="C25:J25"/>
    <mergeCell ref="C26:J26"/>
    <mergeCell ref="D27:J27"/>
    <mergeCell ref="D28:J28"/>
    <mergeCell ref="C54:J54"/>
    <mergeCell ref="C55:J55"/>
    <mergeCell ref="C57:J57"/>
    <mergeCell ref="D58:J58"/>
    <mergeCell ref="D59:J59"/>
    <mergeCell ref="D60:J60"/>
    <mergeCell ref="D61:J61"/>
    <mergeCell ref="D62:J62"/>
    <mergeCell ref="D63:J63"/>
    <mergeCell ref="D65:J65"/>
    <mergeCell ref="D66:J66"/>
    <mergeCell ref="D67:J67"/>
    <mergeCell ref="D68:J68"/>
    <mergeCell ref="D69:J69"/>
    <mergeCell ref="D70:J70"/>
    <mergeCell ref="C75:J75"/>
    <mergeCell ref="C102:J102"/>
    <mergeCell ref="C122:J122"/>
    <mergeCell ref="C147:J147"/>
    <mergeCell ref="C165:J165"/>
    <mergeCell ref="C200:J200"/>
    <mergeCell ref="H201:J201"/>
    <mergeCell ref="H203:J203"/>
    <mergeCell ref="H204:J204"/>
    <mergeCell ref="H205:J205"/>
    <mergeCell ref="H206:J206"/>
    <mergeCell ref="H207:J207"/>
    <mergeCell ref="H209:J209"/>
    <mergeCell ref="H211:J211"/>
    <mergeCell ref="H215:J215"/>
    <mergeCell ref="H217:J217"/>
    <mergeCell ref="H218:J218"/>
    <mergeCell ref="H216:J216"/>
    <mergeCell ref="H213:J213"/>
    <mergeCell ref="H212:J212"/>
    <mergeCell ref="H210:J210"/>
  </mergeCells>
  <pageMargins left="0.5902778" right="0.5902778" top="0.5902778" bottom="0.5902778" header="0" footer="0"/>
  <pageSetup r:id="rId1" paperSize="9" orientation="portrait" scale="77" fitToHeight="0"/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90</v>
      </c>
    </row>
    <row r="3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2"/>
      <c r="AT3" s="19" t="s">
        <v>82</v>
      </c>
    </row>
    <row r="4" s="1" customFormat="1" ht="24.96" customHeight="1">
      <c r="B4" s="22"/>
      <c r="D4" s="142" t="s">
        <v>148</v>
      </c>
      <c r="L4" s="22"/>
      <c r="M4" s="143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4" t="s">
        <v>16</v>
      </c>
      <c r="L6" s="22"/>
    </row>
    <row r="7" s="1" customFormat="1" ht="16.5" customHeight="1">
      <c r="B7" s="22"/>
      <c r="E7" s="145" t="str">
        <f>'Rekapitulace stavby'!K6</f>
        <v>ZŠ Veltrusy - výstavba odborných učeben</v>
      </c>
      <c r="F7" s="144"/>
      <c r="G7" s="144"/>
      <c r="H7" s="144"/>
      <c r="L7" s="22"/>
    </row>
    <row r="8" s="1" customFormat="1" ht="12" customHeight="1">
      <c r="B8" s="22"/>
      <c r="D8" s="144" t="s">
        <v>149</v>
      </c>
      <c r="L8" s="22"/>
    </row>
    <row r="9" s="2" customFormat="1" ht="16.5" customHeight="1">
      <c r="A9" s="40"/>
      <c r="B9" s="46"/>
      <c r="C9" s="40"/>
      <c r="D9" s="40"/>
      <c r="E9" s="145" t="s">
        <v>150</v>
      </c>
      <c r="F9" s="40"/>
      <c r="G9" s="40"/>
      <c r="H9" s="40"/>
      <c r="I9" s="40"/>
      <c r="J9" s="40"/>
      <c r="K9" s="40"/>
      <c r="L9" s="146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44" t="s">
        <v>151</v>
      </c>
      <c r="E10" s="40"/>
      <c r="F10" s="40"/>
      <c r="G10" s="40"/>
      <c r="H10" s="40"/>
      <c r="I10" s="40"/>
      <c r="J10" s="40"/>
      <c r="K10" s="40"/>
      <c r="L10" s="146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6.5" customHeight="1">
      <c r="A11" s="40"/>
      <c r="B11" s="46"/>
      <c r="C11" s="40"/>
      <c r="D11" s="40"/>
      <c r="E11" s="147" t="s">
        <v>1931</v>
      </c>
      <c r="F11" s="40"/>
      <c r="G11" s="40"/>
      <c r="H11" s="40"/>
      <c r="I11" s="40"/>
      <c r="J11" s="40"/>
      <c r="K11" s="40"/>
      <c r="L11" s="146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146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44" t="s">
        <v>18</v>
      </c>
      <c r="E13" s="40"/>
      <c r="F13" s="135" t="s">
        <v>19</v>
      </c>
      <c r="G13" s="40"/>
      <c r="H13" s="40"/>
      <c r="I13" s="144" t="s">
        <v>20</v>
      </c>
      <c r="J13" s="135" t="s">
        <v>19</v>
      </c>
      <c r="K13" s="40"/>
      <c r="L13" s="146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4" t="s">
        <v>21</v>
      </c>
      <c r="E14" s="40"/>
      <c r="F14" s="135" t="s">
        <v>22</v>
      </c>
      <c r="G14" s="40"/>
      <c r="H14" s="40"/>
      <c r="I14" s="144" t="s">
        <v>23</v>
      </c>
      <c r="J14" s="148" t="str">
        <f>'Rekapitulace stavby'!AN8</f>
        <v>16. 4. 2024</v>
      </c>
      <c r="K14" s="40"/>
      <c r="L14" s="146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146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4" t="s">
        <v>25</v>
      </c>
      <c r="E16" s="40"/>
      <c r="F16" s="40"/>
      <c r="G16" s="40"/>
      <c r="H16" s="40"/>
      <c r="I16" s="144" t="s">
        <v>26</v>
      </c>
      <c r="J16" s="135" t="s">
        <v>27</v>
      </c>
      <c r="K16" s="40"/>
      <c r="L16" s="146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35" t="s">
        <v>28</v>
      </c>
      <c r="F17" s="40"/>
      <c r="G17" s="40"/>
      <c r="H17" s="40"/>
      <c r="I17" s="144" t="s">
        <v>29</v>
      </c>
      <c r="J17" s="135" t="s">
        <v>19</v>
      </c>
      <c r="K17" s="40"/>
      <c r="L17" s="146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146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44" t="s">
        <v>30</v>
      </c>
      <c r="E19" s="40"/>
      <c r="F19" s="40"/>
      <c r="G19" s="40"/>
      <c r="H19" s="40"/>
      <c r="I19" s="144" t="s">
        <v>26</v>
      </c>
      <c r="J19" s="35" t="str">
        <f>'Rekapitulace stavby'!AN13</f>
        <v>Vyplň údaj</v>
      </c>
      <c r="K19" s="40"/>
      <c r="L19" s="146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5" t="str">
        <f>'Rekapitulace stavby'!E14</f>
        <v>Vyplň údaj</v>
      </c>
      <c r="F20" s="135"/>
      <c r="G20" s="135"/>
      <c r="H20" s="135"/>
      <c r="I20" s="144" t="s">
        <v>29</v>
      </c>
      <c r="J20" s="35" t="str">
        <f>'Rekapitulace stavby'!AN14</f>
        <v>Vyplň údaj</v>
      </c>
      <c r="K20" s="40"/>
      <c r="L20" s="146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146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44" t="s">
        <v>32</v>
      </c>
      <c r="E22" s="40"/>
      <c r="F22" s="40"/>
      <c r="G22" s="40"/>
      <c r="H22" s="40"/>
      <c r="I22" s="144" t="s">
        <v>26</v>
      </c>
      <c r="J22" s="135" t="s">
        <v>33</v>
      </c>
      <c r="K22" s="40"/>
      <c r="L22" s="146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35" t="s">
        <v>34</v>
      </c>
      <c r="F23" s="40"/>
      <c r="G23" s="40"/>
      <c r="H23" s="40"/>
      <c r="I23" s="144" t="s">
        <v>29</v>
      </c>
      <c r="J23" s="135" t="s">
        <v>19</v>
      </c>
      <c r="K23" s="40"/>
      <c r="L23" s="146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146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44" t="s">
        <v>36</v>
      </c>
      <c r="E25" s="40"/>
      <c r="F25" s="40"/>
      <c r="G25" s="40"/>
      <c r="H25" s="40"/>
      <c r="I25" s="144" t="s">
        <v>26</v>
      </c>
      <c r="J25" s="135" t="s">
        <v>33</v>
      </c>
      <c r="K25" s="40"/>
      <c r="L25" s="146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35" t="s">
        <v>34</v>
      </c>
      <c r="F26" s="40"/>
      <c r="G26" s="40"/>
      <c r="H26" s="40"/>
      <c r="I26" s="144" t="s">
        <v>29</v>
      </c>
      <c r="J26" s="135" t="s">
        <v>19</v>
      </c>
      <c r="K26" s="40"/>
      <c r="L26" s="146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146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44" t="s">
        <v>37</v>
      </c>
      <c r="E28" s="40"/>
      <c r="F28" s="40"/>
      <c r="G28" s="40"/>
      <c r="H28" s="40"/>
      <c r="I28" s="40"/>
      <c r="J28" s="40"/>
      <c r="K28" s="40"/>
      <c r="L28" s="146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71.25" customHeight="1">
      <c r="A29" s="149"/>
      <c r="B29" s="150"/>
      <c r="C29" s="149"/>
      <c r="D29" s="149"/>
      <c r="E29" s="151" t="s">
        <v>38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146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3"/>
      <c r="E31" s="153"/>
      <c r="F31" s="153"/>
      <c r="G31" s="153"/>
      <c r="H31" s="153"/>
      <c r="I31" s="153"/>
      <c r="J31" s="153"/>
      <c r="K31" s="153"/>
      <c r="L31" s="146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54" t="s">
        <v>39</v>
      </c>
      <c r="E32" s="40"/>
      <c r="F32" s="40"/>
      <c r="G32" s="40"/>
      <c r="H32" s="40"/>
      <c r="I32" s="40"/>
      <c r="J32" s="155">
        <f>ROUND(J94, 2)</f>
        <v>0</v>
      </c>
      <c r="K32" s="40"/>
      <c r="L32" s="146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3"/>
      <c r="E33" s="153"/>
      <c r="F33" s="153"/>
      <c r="G33" s="153"/>
      <c r="H33" s="153"/>
      <c r="I33" s="153"/>
      <c r="J33" s="153"/>
      <c r="K33" s="153"/>
      <c r="L33" s="146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56" t="s">
        <v>41</v>
      </c>
      <c r="G34" s="40"/>
      <c r="H34" s="40"/>
      <c r="I34" s="156" t="s">
        <v>40</v>
      </c>
      <c r="J34" s="156" t="s">
        <v>42</v>
      </c>
      <c r="K34" s="40"/>
      <c r="L34" s="146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57" t="s">
        <v>43</v>
      </c>
      <c r="E35" s="144" t="s">
        <v>44</v>
      </c>
      <c r="F35" s="158">
        <f>ROUND((SUM(BE94:BE153)),  2)</f>
        <v>0</v>
      </c>
      <c r="G35" s="40"/>
      <c r="H35" s="40"/>
      <c r="I35" s="159">
        <v>0.20999999999999999</v>
      </c>
      <c r="J35" s="158">
        <f>ROUND(((SUM(BE94:BE153))*I35),  2)</f>
        <v>0</v>
      </c>
      <c r="K35" s="40"/>
      <c r="L35" s="146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44" t="s">
        <v>45</v>
      </c>
      <c r="F36" s="158">
        <f>ROUND((SUM(BF94:BF153)),  2)</f>
        <v>0</v>
      </c>
      <c r="G36" s="40"/>
      <c r="H36" s="40"/>
      <c r="I36" s="159">
        <v>0.14999999999999999</v>
      </c>
      <c r="J36" s="158">
        <f>ROUND(((SUM(BF94:BF153))*I36),  2)</f>
        <v>0</v>
      </c>
      <c r="K36" s="40"/>
      <c r="L36" s="146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4" t="s">
        <v>46</v>
      </c>
      <c r="F37" s="158">
        <f>ROUND((SUM(BG94:BG153)),  2)</f>
        <v>0</v>
      </c>
      <c r="G37" s="40"/>
      <c r="H37" s="40"/>
      <c r="I37" s="159">
        <v>0.20999999999999999</v>
      </c>
      <c r="J37" s="158">
        <f>0</f>
        <v>0</v>
      </c>
      <c r="K37" s="40"/>
      <c r="L37" s="146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44" t="s">
        <v>47</v>
      </c>
      <c r="F38" s="158">
        <f>ROUND((SUM(BH94:BH153)),  2)</f>
        <v>0</v>
      </c>
      <c r="G38" s="40"/>
      <c r="H38" s="40"/>
      <c r="I38" s="159">
        <v>0.14999999999999999</v>
      </c>
      <c r="J38" s="158">
        <f>0</f>
        <v>0</v>
      </c>
      <c r="K38" s="40"/>
      <c r="L38" s="146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4" t="s">
        <v>48</v>
      </c>
      <c r="F39" s="158">
        <f>ROUND((SUM(BI94:BI153)),  2)</f>
        <v>0</v>
      </c>
      <c r="G39" s="40"/>
      <c r="H39" s="40"/>
      <c r="I39" s="159">
        <v>0</v>
      </c>
      <c r="J39" s="158">
        <f>0</f>
        <v>0</v>
      </c>
      <c r="K39" s="40"/>
      <c r="L39" s="146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146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0"/>
      <c r="D41" s="161" t="s">
        <v>49</v>
      </c>
      <c r="E41" s="162"/>
      <c r="F41" s="162"/>
      <c r="G41" s="163" t="s">
        <v>50</v>
      </c>
      <c r="H41" s="164" t="s">
        <v>51</v>
      </c>
      <c r="I41" s="162"/>
      <c r="J41" s="165">
        <f>SUM(J32:J39)</f>
        <v>0</v>
      </c>
      <c r="K41" s="166"/>
      <c r="L41" s="146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6" s="2" customFormat="1" ht="6.96" customHeight="1">
      <c r="A46" s="40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24.96" customHeight="1">
      <c r="A47" s="40"/>
      <c r="B47" s="41"/>
      <c r="C47" s="25" t="s">
        <v>153</v>
      </c>
      <c r="D47" s="42"/>
      <c r="E47" s="42"/>
      <c r="F47" s="42"/>
      <c r="G47" s="42"/>
      <c r="H47" s="42"/>
      <c r="I47" s="42"/>
      <c r="J47" s="42"/>
      <c r="K47" s="42"/>
      <c r="L47" s="146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146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16</v>
      </c>
      <c r="D49" s="42"/>
      <c r="E49" s="42"/>
      <c r="F49" s="42"/>
      <c r="G49" s="42"/>
      <c r="H49" s="42"/>
      <c r="I49" s="42"/>
      <c r="J49" s="42"/>
      <c r="K49" s="42"/>
      <c r="L49" s="146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171" t="str">
        <f>E7</f>
        <v>ZŠ Veltrusy - výstavba odborných učeben</v>
      </c>
      <c r="F50" s="34"/>
      <c r="G50" s="34"/>
      <c r="H50" s="34"/>
      <c r="I50" s="42"/>
      <c r="J50" s="42"/>
      <c r="K50" s="42"/>
      <c r="L50" s="146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1" customFormat="1" ht="12" customHeight="1">
      <c r="B51" s="23"/>
      <c r="C51" s="34" t="s">
        <v>149</v>
      </c>
      <c r="D51" s="24"/>
      <c r="E51" s="24"/>
      <c r="F51" s="24"/>
      <c r="G51" s="24"/>
      <c r="H51" s="24"/>
      <c r="I51" s="24"/>
      <c r="J51" s="24"/>
      <c r="K51" s="24"/>
      <c r="L51" s="22"/>
    </row>
    <row r="52" s="2" customFormat="1" ht="16.5" customHeight="1">
      <c r="A52" s="40"/>
      <c r="B52" s="41"/>
      <c r="C52" s="42"/>
      <c r="D52" s="42"/>
      <c r="E52" s="171" t="s">
        <v>150</v>
      </c>
      <c r="F52" s="42"/>
      <c r="G52" s="42"/>
      <c r="H52" s="42"/>
      <c r="I52" s="42"/>
      <c r="J52" s="42"/>
      <c r="K52" s="42"/>
      <c r="L52" s="146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12" customHeight="1">
      <c r="A53" s="40"/>
      <c r="B53" s="41"/>
      <c r="C53" s="34" t="s">
        <v>151</v>
      </c>
      <c r="D53" s="42"/>
      <c r="E53" s="42"/>
      <c r="F53" s="42"/>
      <c r="G53" s="42"/>
      <c r="H53" s="42"/>
      <c r="I53" s="42"/>
      <c r="J53" s="42"/>
      <c r="K53" s="42"/>
      <c r="L53" s="146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6.5" customHeight="1">
      <c r="A54" s="40"/>
      <c r="B54" s="41"/>
      <c r="C54" s="42"/>
      <c r="D54" s="42"/>
      <c r="E54" s="71" t="str">
        <f>E11</f>
        <v>02 - Střecha přístavby</v>
      </c>
      <c r="F54" s="42"/>
      <c r="G54" s="42"/>
      <c r="H54" s="42"/>
      <c r="I54" s="42"/>
      <c r="J54" s="42"/>
      <c r="K54" s="42"/>
      <c r="L54" s="146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6.96" customHeight="1">
      <c r="A55" s="40"/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146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2" customHeight="1">
      <c r="A56" s="40"/>
      <c r="B56" s="41"/>
      <c r="C56" s="34" t="s">
        <v>21</v>
      </c>
      <c r="D56" s="42"/>
      <c r="E56" s="42"/>
      <c r="F56" s="29" t="str">
        <f>F14</f>
        <v>Veltrusy</v>
      </c>
      <c r="G56" s="42"/>
      <c r="H56" s="42"/>
      <c r="I56" s="34" t="s">
        <v>23</v>
      </c>
      <c r="J56" s="74" t="str">
        <f>IF(J14="","",J14)</f>
        <v>16. 4. 2024</v>
      </c>
      <c r="K56" s="42"/>
      <c r="L56" s="146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6.96" customHeight="1">
      <c r="A57" s="40"/>
      <c r="B57" s="41"/>
      <c r="C57" s="42"/>
      <c r="D57" s="42"/>
      <c r="E57" s="42"/>
      <c r="F57" s="42"/>
      <c r="G57" s="42"/>
      <c r="H57" s="42"/>
      <c r="I57" s="42"/>
      <c r="J57" s="42"/>
      <c r="K57" s="42"/>
      <c r="L57" s="146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5.15" customHeight="1">
      <c r="A58" s="40"/>
      <c r="B58" s="41"/>
      <c r="C58" s="34" t="s">
        <v>25</v>
      </c>
      <c r="D58" s="42"/>
      <c r="E58" s="42"/>
      <c r="F58" s="29" t="str">
        <f>E17</f>
        <v>Město Veltrusy</v>
      </c>
      <c r="G58" s="42"/>
      <c r="H58" s="42"/>
      <c r="I58" s="34" t="s">
        <v>32</v>
      </c>
      <c r="J58" s="38" t="str">
        <f>E23</f>
        <v>REMIUMA</v>
      </c>
      <c r="K58" s="42"/>
      <c r="L58" s="146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15.15" customHeight="1">
      <c r="A59" s="40"/>
      <c r="B59" s="41"/>
      <c r="C59" s="34" t="s">
        <v>30</v>
      </c>
      <c r="D59" s="42"/>
      <c r="E59" s="42"/>
      <c r="F59" s="29" t="str">
        <f>IF(E20="","",E20)</f>
        <v>Vyplň údaj</v>
      </c>
      <c r="G59" s="42"/>
      <c r="H59" s="42"/>
      <c r="I59" s="34" t="s">
        <v>36</v>
      </c>
      <c r="J59" s="38" t="str">
        <f>E26</f>
        <v>REMIUMA</v>
      </c>
      <c r="K59" s="42"/>
      <c r="L59" s="146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0.32" customHeight="1">
      <c r="A60" s="40"/>
      <c r="B60" s="41"/>
      <c r="C60" s="42"/>
      <c r="D60" s="42"/>
      <c r="E60" s="42"/>
      <c r="F60" s="42"/>
      <c r="G60" s="42"/>
      <c r="H60" s="42"/>
      <c r="I60" s="42"/>
      <c r="J60" s="42"/>
      <c r="K60" s="42"/>
      <c r="L60" s="146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29.28" customHeight="1">
      <c r="A61" s="40"/>
      <c r="B61" s="41"/>
      <c r="C61" s="172" t="s">
        <v>154</v>
      </c>
      <c r="D61" s="173"/>
      <c r="E61" s="173"/>
      <c r="F61" s="173"/>
      <c r="G61" s="173"/>
      <c r="H61" s="173"/>
      <c r="I61" s="173"/>
      <c r="J61" s="174" t="s">
        <v>155</v>
      </c>
      <c r="K61" s="173"/>
      <c r="L61" s="146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10.32" customHeight="1">
      <c r="A62" s="40"/>
      <c r="B62" s="41"/>
      <c r="C62" s="42"/>
      <c r="D62" s="42"/>
      <c r="E62" s="42"/>
      <c r="F62" s="42"/>
      <c r="G62" s="42"/>
      <c r="H62" s="42"/>
      <c r="I62" s="42"/>
      <c r="J62" s="42"/>
      <c r="K62" s="42"/>
      <c r="L62" s="146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22.8" customHeight="1">
      <c r="A63" s="40"/>
      <c r="B63" s="41"/>
      <c r="C63" s="175" t="s">
        <v>71</v>
      </c>
      <c r="D63" s="42"/>
      <c r="E63" s="42"/>
      <c r="F63" s="42"/>
      <c r="G63" s="42"/>
      <c r="H63" s="42"/>
      <c r="I63" s="42"/>
      <c r="J63" s="104">
        <f>J94</f>
        <v>0</v>
      </c>
      <c r="K63" s="42"/>
      <c r="L63" s="146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U63" s="19" t="s">
        <v>156</v>
      </c>
    </row>
    <row r="64" s="9" customFormat="1" ht="24.96" customHeight="1">
      <c r="A64" s="9"/>
      <c r="B64" s="176"/>
      <c r="C64" s="177"/>
      <c r="D64" s="178" t="s">
        <v>157</v>
      </c>
      <c r="E64" s="179"/>
      <c r="F64" s="179"/>
      <c r="G64" s="179"/>
      <c r="H64" s="179"/>
      <c r="I64" s="179"/>
      <c r="J64" s="180">
        <f>J95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2"/>
      <c r="C65" s="127"/>
      <c r="D65" s="183" t="s">
        <v>161</v>
      </c>
      <c r="E65" s="184"/>
      <c r="F65" s="184"/>
      <c r="G65" s="184"/>
      <c r="H65" s="184"/>
      <c r="I65" s="184"/>
      <c r="J65" s="185">
        <f>J96</f>
        <v>0</v>
      </c>
      <c r="K65" s="127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2"/>
      <c r="C66" s="127"/>
      <c r="D66" s="183" t="s">
        <v>163</v>
      </c>
      <c r="E66" s="184"/>
      <c r="F66" s="184"/>
      <c r="G66" s="184"/>
      <c r="H66" s="184"/>
      <c r="I66" s="184"/>
      <c r="J66" s="185">
        <f>J114</f>
        <v>0</v>
      </c>
      <c r="K66" s="127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2"/>
      <c r="C67" s="127"/>
      <c r="D67" s="183" t="s">
        <v>166</v>
      </c>
      <c r="E67" s="184"/>
      <c r="F67" s="184"/>
      <c r="G67" s="184"/>
      <c r="H67" s="184"/>
      <c r="I67" s="184"/>
      <c r="J67" s="185">
        <f>J123</f>
        <v>0</v>
      </c>
      <c r="K67" s="127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9" customFormat="1" ht="24.96" customHeight="1">
      <c r="A68" s="9"/>
      <c r="B68" s="176"/>
      <c r="C68" s="177"/>
      <c r="D68" s="178" t="s">
        <v>167</v>
      </c>
      <c r="E68" s="179"/>
      <c r="F68" s="179"/>
      <c r="G68" s="179"/>
      <c r="H68" s="179"/>
      <c r="I68" s="179"/>
      <c r="J68" s="180">
        <f>J126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2"/>
      <c r="C69" s="127"/>
      <c r="D69" s="183" t="s">
        <v>1932</v>
      </c>
      <c r="E69" s="184"/>
      <c r="F69" s="184"/>
      <c r="G69" s="184"/>
      <c r="H69" s="184"/>
      <c r="I69" s="184"/>
      <c r="J69" s="185">
        <f>J127</f>
        <v>0</v>
      </c>
      <c r="K69" s="127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2"/>
      <c r="C70" s="127"/>
      <c r="D70" s="183" t="s">
        <v>171</v>
      </c>
      <c r="E70" s="184"/>
      <c r="F70" s="184"/>
      <c r="G70" s="184"/>
      <c r="H70" s="184"/>
      <c r="I70" s="184"/>
      <c r="J70" s="185">
        <f>J144</f>
        <v>0</v>
      </c>
      <c r="K70" s="127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9" customFormat="1" ht="24.96" customHeight="1">
      <c r="A71" s="9"/>
      <c r="B71" s="176"/>
      <c r="C71" s="177"/>
      <c r="D71" s="178" t="s">
        <v>181</v>
      </c>
      <c r="E71" s="179"/>
      <c r="F71" s="179"/>
      <c r="G71" s="179"/>
      <c r="H71" s="179"/>
      <c r="I71" s="179"/>
      <c r="J71" s="180">
        <f>J150</f>
        <v>0</v>
      </c>
      <c r="K71" s="177"/>
      <c r="L71" s="181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="10" customFormat="1" ht="19.92" customHeight="1">
      <c r="A72" s="10"/>
      <c r="B72" s="182"/>
      <c r="C72" s="127"/>
      <c r="D72" s="183" t="s">
        <v>182</v>
      </c>
      <c r="E72" s="184"/>
      <c r="F72" s="184"/>
      <c r="G72" s="184"/>
      <c r="H72" s="184"/>
      <c r="I72" s="184"/>
      <c r="J72" s="185">
        <f>J151</f>
        <v>0</v>
      </c>
      <c r="K72" s="127"/>
      <c r="L72" s="186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2" customFormat="1" ht="21.84" customHeight="1">
      <c r="A73" s="40"/>
      <c r="B73" s="41"/>
      <c r="C73" s="42"/>
      <c r="D73" s="42"/>
      <c r="E73" s="42"/>
      <c r="F73" s="42"/>
      <c r="G73" s="42"/>
      <c r="H73" s="42"/>
      <c r="I73" s="42"/>
      <c r="J73" s="42"/>
      <c r="K73" s="42"/>
      <c r="L73" s="146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="2" customFormat="1" ht="6.96" customHeight="1">
      <c r="A74" s="40"/>
      <c r="B74" s="61"/>
      <c r="C74" s="62"/>
      <c r="D74" s="62"/>
      <c r="E74" s="62"/>
      <c r="F74" s="62"/>
      <c r="G74" s="62"/>
      <c r="H74" s="62"/>
      <c r="I74" s="62"/>
      <c r="J74" s="62"/>
      <c r="K74" s="62"/>
      <c r="L74" s="146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8" s="2" customFormat="1" ht="6.96" customHeight="1">
      <c r="A78" s="40"/>
      <c r="B78" s="63"/>
      <c r="C78" s="64"/>
      <c r="D78" s="64"/>
      <c r="E78" s="64"/>
      <c r="F78" s="64"/>
      <c r="G78" s="64"/>
      <c r="H78" s="64"/>
      <c r="I78" s="64"/>
      <c r="J78" s="64"/>
      <c r="K78" s="64"/>
      <c r="L78" s="146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24.96" customHeight="1">
      <c r="A79" s="40"/>
      <c r="B79" s="41"/>
      <c r="C79" s="25" t="s">
        <v>183</v>
      </c>
      <c r="D79" s="42"/>
      <c r="E79" s="42"/>
      <c r="F79" s="42"/>
      <c r="G79" s="42"/>
      <c r="H79" s="42"/>
      <c r="I79" s="42"/>
      <c r="J79" s="42"/>
      <c r="K79" s="42"/>
      <c r="L79" s="146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6.96" customHeight="1">
      <c r="A80" s="40"/>
      <c r="B80" s="41"/>
      <c r="C80" s="42"/>
      <c r="D80" s="42"/>
      <c r="E80" s="42"/>
      <c r="F80" s="42"/>
      <c r="G80" s="42"/>
      <c r="H80" s="42"/>
      <c r="I80" s="42"/>
      <c r="J80" s="42"/>
      <c r="K80" s="42"/>
      <c r="L80" s="146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12" customHeight="1">
      <c r="A81" s="40"/>
      <c r="B81" s="41"/>
      <c r="C81" s="34" t="s">
        <v>16</v>
      </c>
      <c r="D81" s="42"/>
      <c r="E81" s="42"/>
      <c r="F81" s="42"/>
      <c r="G81" s="42"/>
      <c r="H81" s="42"/>
      <c r="I81" s="42"/>
      <c r="J81" s="42"/>
      <c r="K81" s="42"/>
      <c r="L81" s="146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16.5" customHeight="1">
      <c r="A82" s="40"/>
      <c r="B82" s="41"/>
      <c r="C82" s="42"/>
      <c r="D82" s="42"/>
      <c r="E82" s="171" t="str">
        <f>E7</f>
        <v>ZŠ Veltrusy - výstavba odborných učeben</v>
      </c>
      <c r="F82" s="34"/>
      <c r="G82" s="34"/>
      <c r="H82" s="34"/>
      <c r="I82" s="42"/>
      <c r="J82" s="42"/>
      <c r="K82" s="42"/>
      <c r="L82" s="146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1" customFormat="1" ht="12" customHeight="1">
      <c r="B83" s="23"/>
      <c r="C83" s="34" t="s">
        <v>149</v>
      </c>
      <c r="D83" s="24"/>
      <c r="E83" s="24"/>
      <c r="F83" s="24"/>
      <c r="G83" s="24"/>
      <c r="H83" s="24"/>
      <c r="I83" s="24"/>
      <c r="J83" s="24"/>
      <c r="K83" s="24"/>
      <c r="L83" s="22"/>
    </row>
    <row r="84" s="2" customFormat="1" ht="16.5" customHeight="1">
      <c r="A84" s="40"/>
      <c r="B84" s="41"/>
      <c r="C84" s="42"/>
      <c r="D84" s="42"/>
      <c r="E84" s="171" t="s">
        <v>150</v>
      </c>
      <c r="F84" s="42"/>
      <c r="G84" s="42"/>
      <c r="H84" s="42"/>
      <c r="I84" s="42"/>
      <c r="J84" s="42"/>
      <c r="K84" s="42"/>
      <c r="L84" s="146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2" customHeight="1">
      <c r="A85" s="40"/>
      <c r="B85" s="41"/>
      <c r="C85" s="34" t="s">
        <v>151</v>
      </c>
      <c r="D85" s="42"/>
      <c r="E85" s="42"/>
      <c r="F85" s="42"/>
      <c r="G85" s="42"/>
      <c r="H85" s="42"/>
      <c r="I85" s="42"/>
      <c r="J85" s="42"/>
      <c r="K85" s="42"/>
      <c r="L85" s="146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16.5" customHeight="1">
      <c r="A86" s="40"/>
      <c r="B86" s="41"/>
      <c r="C86" s="42"/>
      <c r="D86" s="42"/>
      <c r="E86" s="71" t="str">
        <f>E11</f>
        <v>02 - Střecha přístavby</v>
      </c>
      <c r="F86" s="42"/>
      <c r="G86" s="42"/>
      <c r="H86" s="42"/>
      <c r="I86" s="42"/>
      <c r="J86" s="42"/>
      <c r="K86" s="42"/>
      <c r="L86" s="146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6.96" customHeight="1">
      <c r="A87" s="40"/>
      <c r="B87" s="41"/>
      <c r="C87" s="42"/>
      <c r="D87" s="42"/>
      <c r="E87" s="42"/>
      <c r="F87" s="42"/>
      <c r="G87" s="42"/>
      <c r="H87" s="42"/>
      <c r="I87" s="42"/>
      <c r="J87" s="42"/>
      <c r="K87" s="42"/>
      <c r="L87" s="146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12" customHeight="1">
      <c r="A88" s="40"/>
      <c r="B88" s="41"/>
      <c r="C88" s="34" t="s">
        <v>21</v>
      </c>
      <c r="D88" s="42"/>
      <c r="E88" s="42"/>
      <c r="F88" s="29" t="str">
        <f>F14</f>
        <v>Veltrusy</v>
      </c>
      <c r="G88" s="42"/>
      <c r="H88" s="42"/>
      <c r="I88" s="34" t="s">
        <v>23</v>
      </c>
      <c r="J88" s="74" t="str">
        <f>IF(J14="","",J14)</f>
        <v>16. 4. 2024</v>
      </c>
      <c r="K88" s="42"/>
      <c r="L88" s="146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6.96" customHeight="1">
      <c r="A89" s="40"/>
      <c r="B89" s="41"/>
      <c r="C89" s="42"/>
      <c r="D89" s="42"/>
      <c r="E89" s="42"/>
      <c r="F89" s="42"/>
      <c r="G89" s="42"/>
      <c r="H89" s="42"/>
      <c r="I89" s="42"/>
      <c r="J89" s="42"/>
      <c r="K89" s="42"/>
      <c r="L89" s="146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15.15" customHeight="1">
      <c r="A90" s="40"/>
      <c r="B90" s="41"/>
      <c r="C90" s="34" t="s">
        <v>25</v>
      </c>
      <c r="D90" s="42"/>
      <c r="E90" s="42"/>
      <c r="F90" s="29" t="str">
        <f>E17</f>
        <v>Město Veltrusy</v>
      </c>
      <c r="G90" s="42"/>
      <c r="H90" s="42"/>
      <c r="I90" s="34" t="s">
        <v>32</v>
      </c>
      <c r="J90" s="38" t="str">
        <f>E23</f>
        <v>REMIUMA</v>
      </c>
      <c r="K90" s="42"/>
      <c r="L90" s="146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15.15" customHeight="1">
      <c r="A91" s="40"/>
      <c r="B91" s="41"/>
      <c r="C91" s="34" t="s">
        <v>30</v>
      </c>
      <c r="D91" s="42"/>
      <c r="E91" s="42"/>
      <c r="F91" s="29" t="str">
        <f>IF(E20="","",E20)</f>
        <v>Vyplň údaj</v>
      </c>
      <c r="G91" s="42"/>
      <c r="H91" s="42"/>
      <c r="I91" s="34" t="s">
        <v>36</v>
      </c>
      <c r="J91" s="38" t="str">
        <f>E26</f>
        <v>REMIUMA</v>
      </c>
      <c r="K91" s="42"/>
      <c r="L91" s="146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10.32" customHeight="1">
      <c r="A92" s="40"/>
      <c r="B92" s="41"/>
      <c r="C92" s="42"/>
      <c r="D92" s="42"/>
      <c r="E92" s="42"/>
      <c r="F92" s="42"/>
      <c r="G92" s="42"/>
      <c r="H92" s="42"/>
      <c r="I92" s="42"/>
      <c r="J92" s="42"/>
      <c r="K92" s="42"/>
      <c r="L92" s="146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11" customFormat="1" ht="29.28" customHeight="1">
      <c r="A93" s="187"/>
      <c r="B93" s="188"/>
      <c r="C93" s="189" t="s">
        <v>184</v>
      </c>
      <c r="D93" s="190" t="s">
        <v>58</v>
      </c>
      <c r="E93" s="190" t="s">
        <v>54</v>
      </c>
      <c r="F93" s="190" t="s">
        <v>55</v>
      </c>
      <c r="G93" s="190" t="s">
        <v>185</v>
      </c>
      <c r="H93" s="190" t="s">
        <v>186</v>
      </c>
      <c r="I93" s="190" t="s">
        <v>187</v>
      </c>
      <c r="J93" s="190" t="s">
        <v>155</v>
      </c>
      <c r="K93" s="191" t="s">
        <v>188</v>
      </c>
      <c r="L93" s="192"/>
      <c r="M93" s="94" t="s">
        <v>19</v>
      </c>
      <c r="N93" s="95" t="s">
        <v>43</v>
      </c>
      <c r="O93" s="95" t="s">
        <v>189</v>
      </c>
      <c r="P93" s="95" t="s">
        <v>190</v>
      </c>
      <c r="Q93" s="95" t="s">
        <v>191</v>
      </c>
      <c r="R93" s="95" t="s">
        <v>192</v>
      </c>
      <c r="S93" s="95" t="s">
        <v>193</v>
      </c>
      <c r="T93" s="96" t="s">
        <v>194</v>
      </c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</row>
    <row r="94" s="2" customFormat="1" ht="22.8" customHeight="1">
      <c r="A94" s="40"/>
      <c r="B94" s="41"/>
      <c r="C94" s="101" t="s">
        <v>195</v>
      </c>
      <c r="D94" s="42"/>
      <c r="E94" s="42"/>
      <c r="F94" s="42"/>
      <c r="G94" s="42"/>
      <c r="H94" s="42"/>
      <c r="I94" s="42"/>
      <c r="J94" s="193">
        <f>BK94</f>
        <v>0</v>
      </c>
      <c r="K94" s="42"/>
      <c r="L94" s="46"/>
      <c r="M94" s="97"/>
      <c r="N94" s="194"/>
      <c r="O94" s="98"/>
      <c r="P94" s="195">
        <f>P95+P126+P150</f>
        <v>0</v>
      </c>
      <c r="Q94" s="98"/>
      <c r="R94" s="195">
        <f>R95+R126+R150</f>
        <v>166.84621734850001</v>
      </c>
      <c r="S94" s="98"/>
      <c r="T94" s="196">
        <f>T95+T126+T150</f>
        <v>0</v>
      </c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T94" s="19" t="s">
        <v>72</v>
      </c>
      <c r="AU94" s="19" t="s">
        <v>156</v>
      </c>
      <c r="BK94" s="197">
        <f>BK95+BK126+BK150</f>
        <v>0</v>
      </c>
    </row>
    <row r="95" s="12" customFormat="1" ht="25.92" customHeight="1">
      <c r="A95" s="12"/>
      <c r="B95" s="198"/>
      <c r="C95" s="199"/>
      <c r="D95" s="200" t="s">
        <v>72</v>
      </c>
      <c r="E95" s="201" t="s">
        <v>196</v>
      </c>
      <c r="F95" s="201" t="s">
        <v>197</v>
      </c>
      <c r="G95" s="199"/>
      <c r="H95" s="199"/>
      <c r="I95" s="202"/>
      <c r="J95" s="203">
        <f>BK95</f>
        <v>0</v>
      </c>
      <c r="K95" s="199"/>
      <c r="L95" s="204"/>
      <c r="M95" s="205"/>
      <c r="N95" s="206"/>
      <c r="O95" s="206"/>
      <c r="P95" s="207">
        <f>P96+P114+P123</f>
        <v>0</v>
      </c>
      <c r="Q95" s="206"/>
      <c r="R95" s="207">
        <f>R96+R114+R123</f>
        <v>156.08821037999999</v>
      </c>
      <c r="S95" s="206"/>
      <c r="T95" s="208">
        <f>T96+T114+T123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09" t="s">
        <v>80</v>
      </c>
      <c r="AT95" s="210" t="s">
        <v>72</v>
      </c>
      <c r="AU95" s="210" t="s">
        <v>73</v>
      </c>
      <c r="AY95" s="209" t="s">
        <v>198</v>
      </c>
      <c r="BK95" s="211">
        <f>BK96+BK114+BK123</f>
        <v>0</v>
      </c>
    </row>
    <row r="96" s="12" customFormat="1" ht="22.8" customHeight="1">
      <c r="A96" s="12"/>
      <c r="B96" s="198"/>
      <c r="C96" s="199"/>
      <c r="D96" s="200" t="s">
        <v>72</v>
      </c>
      <c r="E96" s="212" t="s">
        <v>205</v>
      </c>
      <c r="F96" s="212" t="s">
        <v>655</v>
      </c>
      <c r="G96" s="199"/>
      <c r="H96" s="199"/>
      <c r="I96" s="202"/>
      <c r="J96" s="213">
        <f>BK96</f>
        <v>0</v>
      </c>
      <c r="K96" s="199"/>
      <c r="L96" s="204"/>
      <c r="M96" s="205"/>
      <c r="N96" s="206"/>
      <c r="O96" s="206"/>
      <c r="P96" s="207">
        <f>SUM(P97:P113)</f>
        <v>0</v>
      </c>
      <c r="Q96" s="206"/>
      <c r="R96" s="207">
        <f>SUM(R97:R113)</f>
        <v>91.965062799999998</v>
      </c>
      <c r="S96" s="206"/>
      <c r="T96" s="208">
        <f>SUM(T97:T113)</f>
        <v>0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09" t="s">
        <v>80</v>
      </c>
      <c r="AT96" s="210" t="s">
        <v>72</v>
      </c>
      <c r="AU96" s="210" t="s">
        <v>80</v>
      </c>
      <c r="AY96" s="209" t="s">
        <v>198</v>
      </c>
      <c r="BK96" s="211">
        <f>SUM(BK97:BK113)</f>
        <v>0</v>
      </c>
    </row>
    <row r="97" s="2" customFormat="1" ht="37.8" customHeight="1">
      <c r="A97" s="40"/>
      <c r="B97" s="41"/>
      <c r="C97" s="214" t="s">
        <v>80</v>
      </c>
      <c r="D97" s="214" t="s">
        <v>200</v>
      </c>
      <c r="E97" s="215" t="s">
        <v>722</v>
      </c>
      <c r="F97" s="216" t="s">
        <v>723</v>
      </c>
      <c r="G97" s="217" t="s">
        <v>441</v>
      </c>
      <c r="H97" s="218">
        <v>1</v>
      </c>
      <c r="I97" s="219"/>
      <c r="J97" s="220">
        <f>ROUND(I97*H97,2)</f>
        <v>0</v>
      </c>
      <c r="K97" s="216" t="s">
        <v>204</v>
      </c>
      <c r="L97" s="46"/>
      <c r="M97" s="221" t="s">
        <v>19</v>
      </c>
      <c r="N97" s="222" t="s">
        <v>44</v>
      </c>
      <c r="O97" s="86"/>
      <c r="P97" s="223">
        <f>O97*H97</f>
        <v>0</v>
      </c>
      <c r="Q97" s="223">
        <v>0.2557528</v>
      </c>
      <c r="R97" s="223">
        <f>Q97*H97</f>
        <v>0.2557528</v>
      </c>
      <c r="S97" s="223">
        <v>0</v>
      </c>
      <c r="T97" s="224">
        <f>S97*H97</f>
        <v>0</v>
      </c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R97" s="225" t="s">
        <v>205</v>
      </c>
      <c r="AT97" s="225" t="s">
        <v>200</v>
      </c>
      <c r="AU97" s="225" t="s">
        <v>82</v>
      </c>
      <c r="AY97" s="19" t="s">
        <v>198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9" t="s">
        <v>80</v>
      </c>
      <c r="BK97" s="226">
        <f>ROUND(I97*H97,2)</f>
        <v>0</v>
      </c>
      <c r="BL97" s="19" t="s">
        <v>205</v>
      </c>
      <c r="BM97" s="225" t="s">
        <v>1933</v>
      </c>
    </row>
    <row r="98" s="2" customFormat="1">
      <c r="A98" s="40"/>
      <c r="B98" s="41"/>
      <c r="C98" s="42"/>
      <c r="D98" s="227" t="s">
        <v>207</v>
      </c>
      <c r="E98" s="42"/>
      <c r="F98" s="228" t="s">
        <v>725</v>
      </c>
      <c r="G98" s="42"/>
      <c r="H98" s="42"/>
      <c r="I98" s="229"/>
      <c r="J98" s="42"/>
      <c r="K98" s="42"/>
      <c r="L98" s="46"/>
      <c r="M98" s="230"/>
      <c r="N98" s="231"/>
      <c r="O98" s="86"/>
      <c r="P98" s="86"/>
      <c r="Q98" s="86"/>
      <c r="R98" s="86"/>
      <c r="S98" s="86"/>
      <c r="T98" s="87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T98" s="19" t="s">
        <v>207</v>
      </c>
      <c r="AU98" s="19" t="s">
        <v>82</v>
      </c>
    </row>
    <row r="99" s="2" customFormat="1" ht="16.5" customHeight="1">
      <c r="A99" s="40"/>
      <c r="B99" s="41"/>
      <c r="C99" s="255" t="s">
        <v>82</v>
      </c>
      <c r="D99" s="255" t="s">
        <v>243</v>
      </c>
      <c r="E99" s="256" t="s">
        <v>1934</v>
      </c>
      <c r="F99" s="257" t="s">
        <v>718</v>
      </c>
      <c r="G99" s="258" t="s">
        <v>237</v>
      </c>
      <c r="H99" s="259">
        <v>7.9500000000000002</v>
      </c>
      <c r="I99" s="260"/>
      <c r="J99" s="261">
        <f>ROUND(I99*H99,2)</f>
        <v>0</v>
      </c>
      <c r="K99" s="257" t="s">
        <v>19</v>
      </c>
      <c r="L99" s="262"/>
      <c r="M99" s="263" t="s">
        <v>19</v>
      </c>
      <c r="N99" s="264" t="s">
        <v>44</v>
      </c>
      <c r="O99" s="86"/>
      <c r="P99" s="223">
        <f>O99*H99</f>
        <v>0</v>
      </c>
      <c r="Q99" s="223">
        <v>0.29499999999999998</v>
      </c>
      <c r="R99" s="223">
        <f>Q99*H99</f>
        <v>2.3452500000000001</v>
      </c>
      <c r="S99" s="223">
        <v>0</v>
      </c>
      <c r="T99" s="224">
        <f>S99*H99</f>
        <v>0</v>
      </c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R99" s="225" t="s">
        <v>247</v>
      </c>
      <c r="AT99" s="225" t="s">
        <v>243</v>
      </c>
      <c r="AU99" s="225" t="s">
        <v>82</v>
      </c>
      <c r="AY99" s="19" t="s">
        <v>198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9" t="s">
        <v>80</v>
      </c>
      <c r="BK99" s="226">
        <f>ROUND(I99*H99,2)</f>
        <v>0</v>
      </c>
      <c r="BL99" s="19" t="s">
        <v>205</v>
      </c>
      <c r="BM99" s="225" t="s">
        <v>1935</v>
      </c>
    </row>
    <row r="100" s="13" customFormat="1">
      <c r="A100" s="13"/>
      <c r="B100" s="232"/>
      <c r="C100" s="233"/>
      <c r="D100" s="234" t="s">
        <v>218</v>
      </c>
      <c r="E100" s="235" t="s">
        <v>19</v>
      </c>
      <c r="F100" s="236" t="s">
        <v>1936</v>
      </c>
      <c r="G100" s="233"/>
      <c r="H100" s="237">
        <v>7.9500000000000002</v>
      </c>
      <c r="I100" s="238"/>
      <c r="J100" s="233"/>
      <c r="K100" s="233"/>
      <c r="L100" s="239"/>
      <c r="M100" s="240"/>
      <c r="N100" s="241"/>
      <c r="O100" s="241"/>
      <c r="P100" s="241"/>
      <c r="Q100" s="241"/>
      <c r="R100" s="241"/>
      <c r="S100" s="241"/>
      <c r="T100" s="242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T100" s="243" t="s">
        <v>218</v>
      </c>
      <c r="AU100" s="243" t="s">
        <v>82</v>
      </c>
      <c r="AV100" s="13" t="s">
        <v>82</v>
      </c>
      <c r="AW100" s="13" t="s">
        <v>35</v>
      </c>
      <c r="AX100" s="13" t="s">
        <v>80</v>
      </c>
      <c r="AY100" s="243" t="s">
        <v>198</v>
      </c>
    </row>
    <row r="101" s="2" customFormat="1" ht="37.8" customHeight="1">
      <c r="A101" s="40"/>
      <c r="B101" s="41"/>
      <c r="C101" s="214" t="s">
        <v>213</v>
      </c>
      <c r="D101" s="214" t="s">
        <v>200</v>
      </c>
      <c r="E101" s="215" t="s">
        <v>1937</v>
      </c>
      <c r="F101" s="216" t="s">
        <v>1938</v>
      </c>
      <c r="G101" s="217" t="s">
        <v>441</v>
      </c>
      <c r="H101" s="218">
        <v>25</v>
      </c>
      <c r="I101" s="219"/>
      <c r="J101" s="220">
        <f>ROUND(I101*H101,2)</f>
        <v>0</v>
      </c>
      <c r="K101" s="216" t="s">
        <v>204</v>
      </c>
      <c r="L101" s="46"/>
      <c r="M101" s="221" t="s">
        <v>19</v>
      </c>
      <c r="N101" s="222" t="s">
        <v>44</v>
      </c>
      <c r="O101" s="86"/>
      <c r="P101" s="223">
        <f>O101*H101</f>
        <v>0</v>
      </c>
      <c r="Q101" s="223">
        <v>0.29121239999999998</v>
      </c>
      <c r="R101" s="223">
        <f>Q101*H101</f>
        <v>7.2803099999999992</v>
      </c>
      <c r="S101" s="223">
        <v>0</v>
      </c>
      <c r="T101" s="224">
        <f>S101*H101</f>
        <v>0</v>
      </c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R101" s="225" t="s">
        <v>205</v>
      </c>
      <c r="AT101" s="225" t="s">
        <v>200</v>
      </c>
      <c r="AU101" s="225" t="s">
        <v>82</v>
      </c>
      <c r="AY101" s="19" t="s">
        <v>198</v>
      </c>
      <c r="BE101" s="226">
        <f>IF(N101="základní",J101,0)</f>
        <v>0</v>
      </c>
      <c r="BF101" s="226">
        <f>IF(N101="snížená",J101,0)</f>
        <v>0</v>
      </c>
      <c r="BG101" s="226">
        <f>IF(N101="zákl. přenesená",J101,0)</f>
        <v>0</v>
      </c>
      <c r="BH101" s="226">
        <f>IF(N101="sníž. přenesená",J101,0)</f>
        <v>0</v>
      </c>
      <c r="BI101" s="226">
        <f>IF(N101="nulová",J101,0)</f>
        <v>0</v>
      </c>
      <c r="BJ101" s="19" t="s">
        <v>80</v>
      </c>
      <c r="BK101" s="226">
        <f>ROUND(I101*H101,2)</f>
        <v>0</v>
      </c>
      <c r="BL101" s="19" t="s">
        <v>205</v>
      </c>
      <c r="BM101" s="225" t="s">
        <v>1939</v>
      </c>
    </row>
    <row r="102" s="2" customFormat="1">
      <c r="A102" s="40"/>
      <c r="B102" s="41"/>
      <c r="C102" s="42"/>
      <c r="D102" s="227" t="s">
        <v>207</v>
      </c>
      <c r="E102" s="42"/>
      <c r="F102" s="228" t="s">
        <v>1940</v>
      </c>
      <c r="G102" s="42"/>
      <c r="H102" s="42"/>
      <c r="I102" s="229"/>
      <c r="J102" s="42"/>
      <c r="K102" s="42"/>
      <c r="L102" s="46"/>
      <c r="M102" s="230"/>
      <c r="N102" s="231"/>
      <c r="O102" s="86"/>
      <c r="P102" s="86"/>
      <c r="Q102" s="86"/>
      <c r="R102" s="86"/>
      <c r="S102" s="86"/>
      <c r="T102" s="87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T102" s="19" t="s">
        <v>207</v>
      </c>
      <c r="AU102" s="19" t="s">
        <v>82</v>
      </c>
    </row>
    <row r="103" s="2" customFormat="1" ht="24.15" customHeight="1">
      <c r="A103" s="40"/>
      <c r="B103" s="41"/>
      <c r="C103" s="255" t="s">
        <v>205</v>
      </c>
      <c r="D103" s="255" t="s">
        <v>243</v>
      </c>
      <c r="E103" s="256" t="s">
        <v>1941</v>
      </c>
      <c r="F103" s="257" t="s">
        <v>1942</v>
      </c>
      <c r="G103" s="258" t="s">
        <v>237</v>
      </c>
      <c r="H103" s="259">
        <v>198.75</v>
      </c>
      <c r="I103" s="260"/>
      <c r="J103" s="261">
        <f>ROUND(I103*H103,2)</f>
        <v>0</v>
      </c>
      <c r="K103" s="257" t="s">
        <v>204</v>
      </c>
      <c r="L103" s="262"/>
      <c r="M103" s="263" t="s">
        <v>19</v>
      </c>
      <c r="N103" s="264" t="s">
        <v>44</v>
      </c>
      <c r="O103" s="86"/>
      <c r="P103" s="223">
        <f>O103*H103</f>
        <v>0</v>
      </c>
      <c r="Q103" s="223">
        <v>0.41299999999999998</v>
      </c>
      <c r="R103" s="223">
        <f>Q103*H103</f>
        <v>82.083749999999995</v>
      </c>
      <c r="S103" s="223">
        <v>0</v>
      </c>
      <c r="T103" s="224">
        <f>S103*H103</f>
        <v>0</v>
      </c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R103" s="225" t="s">
        <v>247</v>
      </c>
      <c r="AT103" s="225" t="s">
        <v>243</v>
      </c>
      <c r="AU103" s="225" t="s">
        <v>82</v>
      </c>
      <c r="AY103" s="19" t="s">
        <v>198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9" t="s">
        <v>80</v>
      </c>
      <c r="BK103" s="226">
        <f>ROUND(I103*H103,2)</f>
        <v>0</v>
      </c>
      <c r="BL103" s="19" t="s">
        <v>205</v>
      </c>
      <c r="BM103" s="225" t="s">
        <v>1943</v>
      </c>
    </row>
    <row r="104" s="13" customFormat="1">
      <c r="A104" s="13"/>
      <c r="B104" s="232"/>
      <c r="C104" s="233"/>
      <c r="D104" s="234" t="s">
        <v>218</v>
      </c>
      <c r="E104" s="235" t="s">
        <v>19</v>
      </c>
      <c r="F104" s="236" t="s">
        <v>1944</v>
      </c>
      <c r="G104" s="233"/>
      <c r="H104" s="237">
        <v>127.2</v>
      </c>
      <c r="I104" s="238"/>
      <c r="J104" s="233"/>
      <c r="K104" s="233"/>
      <c r="L104" s="239"/>
      <c r="M104" s="240"/>
      <c r="N104" s="241"/>
      <c r="O104" s="241"/>
      <c r="P104" s="241"/>
      <c r="Q104" s="241"/>
      <c r="R104" s="241"/>
      <c r="S104" s="241"/>
      <c r="T104" s="242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43" t="s">
        <v>218</v>
      </c>
      <c r="AU104" s="243" t="s">
        <v>82</v>
      </c>
      <c r="AV104" s="13" t="s">
        <v>82</v>
      </c>
      <c r="AW104" s="13" t="s">
        <v>35</v>
      </c>
      <c r="AX104" s="13" t="s">
        <v>73</v>
      </c>
      <c r="AY104" s="243" t="s">
        <v>198</v>
      </c>
    </row>
    <row r="105" s="13" customFormat="1">
      <c r="A105" s="13"/>
      <c r="B105" s="232"/>
      <c r="C105" s="233"/>
      <c r="D105" s="234" t="s">
        <v>218</v>
      </c>
      <c r="E105" s="235" t="s">
        <v>19</v>
      </c>
      <c r="F105" s="236" t="s">
        <v>1945</v>
      </c>
      <c r="G105" s="233"/>
      <c r="H105" s="237">
        <v>15.9</v>
      </c>
      <c r="I105" s="238"/>
      <c r="J105" s="233"/>
      <c r="K105" s="233"/>
      <c r="L105" s="239"/>
      <c r="M105" s="240"/>
      <c r="N105" s="241"/>
      <c r="O105" s="241"/>
      <c r="P105" s="241"/>
      <c r="Q105" s="241"/>
      <c r="R105" s="241"/>
      <c r="S105" s="241"/>
      <c r="T105" s="242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3" t="s">
        <v>218</v>
      </c>
      <c r="AU105" s="243" t="s">
        <v>82</v>
      </c>
      <c r="AV105" s="13" t="s">
        <v>82</v>
      </c>
      <c r="AW105" s="13" t="s">
        <v>35</v>
      </c>
      <c r="AX105" s="13" t="s">
        <v>73</v>
      </c>
      <c r="AY105" s="243" t="s">
        <v>198</v>
      </c>
    </row>
    <row r="106" s="13" customFormat="1">
      <c r="A106" s="13"/>
      <c r="B106" s="232"/>
      <c r="C106" s="233"/>
      <c r="D106" s="234" t="s">
        <v>218</v>
      </c>
      <c r="E106" s="235" t="s">
        <v>19</v>
      </c>
      <c r="F106" s="236" t="s">
        <v>1946</v>
      </c>
      <c r="G106" s="233"/>
      <c r="H106" s="237">
        <v>7.9500000000000002</v>
      </c>
      <c r="I106" s="238"/>
      <c r="J106" s="233"/>
      <c r="K106" s="233"/>
      <c r="L106" s="239"/>
      <c r="M106" s="240"/>
      <c r="N106" s="241"/>
      <c r="O106" s="241"/>
      <c r="P106" s="241"/>
      <c r="Q106" s="241"/>
      <c r="R106" s="241"/>
      <c r="S106" s="241"/>
      <c r="T106" s="242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3" t="s">
        <v>218</v>
      </c>
      <c r="AU106" s="243" t="s">
        <v>82</v>
      </c>
      <c r="AV106" s="13" t="s">
        <v>82</v>
      </c>
      <c r="AW106" s="13" t="s">
        <v>35</v>
      </c>
      <c r="AX106" s="13" t="s">
        <v>73</v>
      </c>
      <c r="AY106" s="243" t="s">
        <v>198</v>
      </c>
    </row>
    <row r="107" s="13" customFormat="1">
      <c r="A107" s="13"/>
      <c r="B107" s="232"/>
      <c r="C107" s="233"/>
      <c r="D107" s="234" t="s">
        <v>218</v>
      </c>
      <c r="E107" s="235" t="s">
        <v>19</v>
      </c>
      <c r="F107" s="236" t="s">
        <v>1947</v>
      </c>
      <c r="G107" s="233"/>
      <c r="H107" s="237">
        <v>7.9500000000000002</v>
      </c>
      <c r="I107" s="238"/>
      <c r="J107" s="233"/>
      <c r="K107" s="233"/>
      <c r="L107" s="239"/>
      <c r="M107" s="240"/>
      <c r="N107" s="241"/>
      <c r="O107" s="241"/>
      <c r="P107" s="241"/>
      <c r="Q107" s="241"/>
      <c r="R107" s="241"/>
      <c r="S107" s="241"/>
      <c r="T107" s="242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3" t="s">
        <v>218</v>
      </c>
      <c r="AU107" s="243" t="s">
        <v>82</v>
      </c>
      <c r="AV107" s="13" t="s">
        <v>82</v>
      </c>
      <c r="AW107" s="13" t="s">
        <v>35</v>
      </c>
      <c r="AX107" s="13" t="s">
        <v>73</v>
      </c>
      <c r="AY107" s="243" t="s">
        <v>198</v>
      </c>
    </row>
    <row r="108" s="13" customFormat="1">
      <c r="A108" s="13"/>
      <c r="B108" s="232"/>
      <c r="C108" s="233"/>
      <c r="D108" s="234" t="s">
        <v>218</v>
      </c>
      <c r="E108" s="235" t="s">
        <v>19</v>
      </c>
      <c r="F108" s="236" t="s">
        <v>1948</v>
      </c>
      <c r="G108" s="233"/>
      <c r="H108" s="237">
        <v>7.9500000000000002</v>
      </c>
      <c r="I108" s="238"/>
      <c r="J108" s="233"/>
      <c r="K108" s="233"/>
      <c r="L108" s="239"/>
      <c r="M108" s="240"/>
      <c r="N108" s="241"/>
      <c r="O108" s="241"/>
      <c r="P108" s="241"/>
      <c r="Q108" s="241"/>
      <c r="R108" s="241"/>
      <c r="S108" s="241"/>
      <c r="T108" s="242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3" t="s">
        <v>218</v>
      </c>
      <c r="AU108" s="243" t="s">
        <v>82</v>
      </c>
      <c r="AV108" s="13" t="s">
        <v>82</v>
      </c>
      <c r="AW108" s="13" t="s">
        <v>35</v>
      </c>
      <c r="AX108" s="13" t="s">
        <v>73</v>
      </c>
      <c r="AY108" s="243" t="s">
        <v>198</v>
      </c>
    </row>
    <row r="109" s="13" customFormat="1">
      <c r="A109" s="13"/>
      <c r="B109" s="232"/>
      <c r="C109" s="233"/>
      <c r="D109" s="234" t="s">
        <v>218</v>
      </c>
      <c r="E109" s="235" t="s">
        <v>19</v>
      </c>
      <c r="F109" s="236" t="s">
        <v>1949</v>
      </c>
      <c r="G109" s="233"/>
      <c r="H109" s="237">
        <v>7.9500000000000002</v>
      </c>
      <c r="I109" s="238"/>
      <c r="J109" s="233"/>
      <c r="K109" s="233"/>
      <c r="L109" s="239"/>
      <c r="M109" s="240"/>
      <c r="N109" s="241"/>
      <c r="O109" s="241"/>
      <c r="P109" s="241"/>
      <c r="Q109" s="241"/>
      <c r="R109" s="241"/>
      <c r="S109" s="241"/>
      <c r="T109" s="242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3" t="s">
        <v>218</v>
      </c>
      <c r="AU109" s="243" t="s">
        <v>82</v>
      </c>
      <c r="AV109" s="13" t="s">
        <v>82</v>
      </c>
      <c r="AW109" s="13" t="s">
        <v>35</v>
      </c>
      <c r="AX109" s="13" t="s">
        <v>73</v>
      </c>
      <c r="AY109" s="243" t="s">
        <v>198</v>
      </c>
    </row>
    <row r="110" s="13" customFormat="1">
      <c r="A110" s="13"/>
      <c r="B110" s="232"/>
      <c r="C110" s="233"/>
      <c r="D110" s="234" t="s">
        <v>218</v>
      </c>
      <c r="E110" s="235" t="s">
        <v>19</v>
      </c>
      <c r="F110" s="236" t="s">
        <v>1950</v>
      </c>
      <c r="G110" s="233"/>
      <c r="H110" s="237">
        <v>7.9500000000000002</v>
      </c>
      <c r="I110" s="238"/>
      <c r="J110" s="233"/>
      <c r="K110" s="233"/>
      <c r="L110" s="239"/>
      <c r="M110" s="240"/>
      <c r="N110" s="241"/>
      <c r="O110" s="241"/>
      <c r="P110" s="241"/>
      <c r="Q110" s="241"/>
      <c r="R110" s="241"/>
      <c r="S110" s="241"/>
      <c r="T110" s="242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43" t="s">
        <v>218</v>
      </c>
      <c r="AU110" s="243" t="s">
        <v>82</v>
      </c>
      <c r="AV110" s="13" t="s">
        <v>82</v>
      </c>
      <c r="AW110" s="13" t="s">
        <v>35</v>
      </c>
      <c r="AX110" s="13" t="s">
        <v>73</v>
      </c>
      <c r="AY110" s="243" t="s">
        <v>198</v>
      </c>
    </row>
    <row r="111" s="13" customFormat="1">
      <c r="A111" s="13"/>
      <c r="B111" s="232"/>
      <c r="C111" s="233"/>
      <c r="D111" s="234" t="s">
        <v>218</v>
      </c>
      <c r="E111" s="235" t="s">
        <v>19</v>
      </c>
      <c r="F111" s="236" t="s">
        <v>1951</v>
      </c>
      <c r="G111" s="233"/>
      <c r="H111" s="237">
        <v>7.9500000000000002</v>
      </c>
      <c r="I111" s="238"/>
      <c r="J111" s="233"/>
      <c r="K111" s="233"/>
      <c r="L111" s="239"/>
      <c r="M111" s="240"/>
      <c r="N111" s="241"/>
      <c r="O111" s="241"/>
      <c r="P111" s="241"/>
      <c r="Q111" s="241"/>
      <c r="R111" s="241"/>
      <c r="S111" s="241"/>
      <c r="T111" s="242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3" t="s">
        <v>218</v>
      </c>
      <c r="AU111" s="243" t="s">
        <v>82</v>
      </c>
      <c r="AV111" s="13" t="s">
        <v>82</v>
      </c>
      <c r="AW111" s="13" t="s">
        <v>35</v>
      </c>
      <c r="AX111" s="13" t="s">
        <v>73</v>
      </c>
      <c r="AY111" s="243" t="s">
        <v>198</v>
      </c>
    </row>
    <row r="112" s="13" customFormat="1">
      <c r="A112" s="13"/>
      <c r="B112" s="232"/>
      <c r="C112" s="233"/>
      <c r="D112" s="234" t="s">
        <v>218</v>
      </c>
      <c r="E112" s="235" t="s">
        <v>19</v>
      </c>
      <c r="F112" s="236" t="s">
        <v>1952</v>
      </c>
      <c r="G112" s="233"/>
      <c r="H112" s="237">
        <v>7.9500000000000002</v>
      </c>
      <c r="I112" s="238"/>
      <c r="J112" s="233"/>
      <c r="K112" s="233"/>
      <c r="L112" s="239"/>
      <c r="M112" s="240"/>
      <c r="N112" s="241"/>
      <c r="O112" s="241"/>
      <c r="P112" s="241"/>
      <c r="Q112" s="241"/>
      <c r="R112" s="241"/>
      <c r="S112" s="241"/>
      <c r="T112" s="242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3" t="s">
        <v>218</v>
      </c>
      <c r="AU112" s="243" t="s">
        <v>82</v>
      </c>
      <c r="AV112" s="13" t="s">
        <v>82</v>
      </c>
      <c r="AW112" s="13" t="s">
        <v>35</v>
      </c>
      <c r="AX112" s="13" t="s">
        <v>73</v>
      </c>
      <c r="AY112" s="243" t="s">
        <v>198</v>
      </c>
    </row>
    <row r="113" s="14" customFormat="1">
      <c r="A113" s="14"/>
      <c r="B113" s="244"/>
      <c r="C113" s="245"/>
      <c r="D113" s="234" t="s">
        <v>218</v>
      </c>
      <c r="E113" s="246" t="s">
        <v>19</v>
      </c>
      <c r="F113" s="247" t="s">
        <v>233</v>
      </c>
      <c r="G113" s="245"/>
      <c r="H113" s="248">
        <v>198.74999999999992</v>
      </c>
      <c r="I113" s="249"/>
      <c r="J113" s="245"/>
      <c r="K113" s="245"/>
      <c r="L113" s="250"/>
      <c r="M113" s="251"/>
      <c r="N113" s="252"/>
      <c r="O113" s="252"/>
      <c r="P113" s="252"/>
      <c r="Q113" s="252"/>
      <c r="R113" s="252"/>
      <c r="S113" s="252"/>
      <c r="T113" s="253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254" t="s">
        <v>218</v>
      </c>
      <c r="AU113" s="254" t="s">
        <v>82</v>
      </c>
      <c r="AV113" s="14" t="s">
        <v>205</v>
      </c>
      <c r="AW113" s="14" t="s">
        <v>35</v>
      </c>
      <c r="AX113" s="14" t="s">
        <v>80</v>
      </c>
      <c r="AY113" s="254" t="s">
        <v>198</v>
      </c>
    </row>
    <row r="114" s="12" customFormat="1" ht="22.8" customHeight="1">
      <c r="A114" s="12"/>
      <c r="B114" s="198"/>
      <c r="C114" s="199"/>
      <c r="D114" s="200" t="s">
        <v>72</v>
      </c>
      <c r="E114" s="212" t="s">
        <v>234</v>
      </c>
      <c r="F114" s="212" t="s">
        <v>902</v>
      </c>
      <c r="G114" s="199"/>
      <c r="H114" s="199"/>
      <c r="I114" s="202"/>
      <c r="J114" s="213">
        <f>BK114</f>
        <v>0</v>
      </c>
      <c r="K114" s="199"/>
      <c r="L114" s="204"/>
      <c r="M114" s="205"/>
      <c r="N114" s="206"/>
      <c r="O114" s="206"/>
      <c r="P114" s="207">
        <f>SUM(P115:P122)</f>
        <v>0</v>
      </c>
      <c r="Q114" s="206"/>
      <c r="R114" s="207">
        <f>SUM(R115:R122)</f>
        <v>64.123147579999994</v>
      </c>
      <c r="S114" s="206"/>
      <c r="T114" s="208">
        <f>SUM(T115:T122)</f>
        <v>0</v>
      </c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R114" s="209" t="s">
        <v>80</v>
      </c>
      <c r="AT114" s="210" t="s">
        <v>72</v>
      </c>
      <c r="AU114" s="210" t="s">
        <v>80</v>
      </c>
      <c r="AY114" s="209" t="s">
        <v>198</v>
      </c>
      <c r="BK114" s="211">
        <f>SUM(BK115:BK122)</f>
        <v>0</v>
      </c>
    </row>
    <row r="115" s="2" customFormat="1" ht="24.15" customHeight="1">
      <c r="A115" s="40"/>
      <c r="B115" s="41"/>
      <c r="C115" s="214" t="s">
        <v>224</v>
      </c>
      <c r="D115" s="214" t="s">
        <v>200</v>
      </c>
      <c r="E115" s="215" t="s">
        <v>1953</v>
      </c>
      <c r="F115" s="216" t="s">
        <v>1954</v>
      </c>
      <c r="G115" s="217" t="s">
        <v>227</v>
      </c>
      <c r="H115" s="218">
        <v>15.664</v>
      </c>
      <c r="I115" s="219"/>
      <c r="J115" s="220">
        <f>ROUND(I115*H115,2)</f>
        <v>0</v>
      </c>
      <c r="K115" s="216" t="s">
        <v>19</v>
      </c>
      <c r="L115" s="46"/>
      <c r="M115" s="221" t="s">
        <v>19</v>
      </c>
      <c r="N115" s="222" t="s">
        <v>44</v>
      </c>
      <c r="O115" s="86"/>
      <c r="P115" s="223">
        <f>O115*H115</f>
        <v>0</v>
      </c>
      <c r="Q115" s="223">
        <v>2.5018699999999998</v>
      </c>
      <c r="R115" s="223">
        <f>Q115*H115</f>
        <v>39.189291679999997</v>
      </c>
      <c r="S115" s="223">
        <v>0</v>
      </c>
      <c r="T115" s="224">
        <f>S115*H115</f>
        <v>0</v>
      </c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R115" s="225" t="s">
        <v>205</v>
      </c>
      <c r="AT115" s="225" t="s">
        <v>200</v>
      </c>
      <c r="AU115" s="225" t="s">
        <v>82</v>
      </c>
      <c r="AY115" s="19" t="s">
        <v>198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9" t="s">
        <v>80</v>
      </c>
      <c r="BK115" s="226">
        <f>ROUND(I115*H115,2)</f>
        <v>0</v>
      </c>
      <c r="BL115" s="19" t="s">
        <v>205</v>
      </c>
      <c r="BM115" s="225" t="s">
        <v>1955</v>
      </c>
    </row>
    <row r="116" s="13" customFormat="1">
      <c r="A116" s="13"/>
      <c r="B116" s="232"/>
      <c r="C116" s="233"/>
      <c r="D116" s="234" t="s">
        <v>218</v>
      </c>
      <c r="E116" s="235" t="s">
        <v>19</v>
      </c>
      <c r="F116" s="236" t="s">
        <v>1956</v>
      </c>
      <c r="G116" s="233"/>
      <c r="H116" s="237">
        <v>15.664</v>
      </c>
      <c r="I116" s="238"/>
      <c r="J116" s="233"/>
      <c r="K116" s="233"/>
      <c r="L116" s="239"/>
      <c r="M116" s="240"/>
      <c r="N116" s="241"/>
      <c r="O116" s="241"/>
      <c r="P116" s="241"/>
      <c r="Q116" s="241"/>
      <c r="R116" s="241"/>
      <c r="S116" s="241"/>
      <c r="T116" s="242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3" t="s">
        <v>218</v>
      </c>
      <c r="AU116" s="243" t="s">
        <v>82</v>
      </c>
      <c r="AV116" s="13" t="s">
        <v>82</v>
      </c>
      <c r="AW116" s="13" t="s">
        <v>35</v>
      </c>
      <c r="AX116" s="13" t="s">
        <v>80</v>
      </c>
      <c r="AY116" s="243" t="s">
        <v>198</v>
      </c>
    </row>
    <row r="117" s="2" customFormat="1" ht="24.15" customHeight="1">
      <c r="A117" s="40"/>
      <c r="B117" s="41"/>
      <c r="C117" s="214" t="s">
        <v>234</v>
      </c>
      <c r="D117" s="214" t="s">
        <v>200</v>
      </c>
      <c r="E117" s="215" t="s">
        <v>1957</v>
      </c>
      <c r="F117" s="216" t="s">
        <v>1958</v>
      </c>
      <c r="G117" s="217" t="s">
        <v>227</v>
      </c>
      <c r="H117" s="218">
        <v>39.914999999999999</v>
      </c>
      <c r="I117" s="219"/>
      <c r="J117" s="220">
        <f>ROUND(I117*H117,2)</f>
        <v>0</v>
      </c>
      <c r="K117" s="216" t="s">
        <v>204</v>
      </c>
      <c r="L117" s="46"/>
      <c r="M117" s="221" t="s">
        <v>19</v>
      </c>
      <c r="N117" s="222" t="s">
        <v>44</v>
      </c>
      <c r="O117" s="86"/>
      <c r="P117" s="223">
        <f>O117*H117</f>
        <v>0</v>
      </c>
      <c r="Q117" s="223">
        <v>0.61799999999999999</v>
      </c>
      <c r="R117" s="223">
        <f>Q117*H117</f>
        <v>24.667469999999998</v>
      </c>
      <c r="S117" s="223">
        <v>0</v>
      </c>
      <c r="T117" s="224">
        <f>S117*H117</f>
        <v>0</v>
      </c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R117" s="225" t="s">
        <v>205</v>
      </c>
      <c r="AT117" s="225" t="s">
        <v>200</v>
      </c>
      <c r="AU117" s="225" t="s">
        <v>82</v>
      </c>
      <c r="AY117" s="19" t="s">
        <v>198</v>
      </c>
      <c r="BE117" s="226">
        <f>IF(N117="základní",J117,0)</f>
        <v>0</v>
      </c>
      <c r="BF117" s="226">
        <f>IF(N117="snížená",J117,0)</f>
        <v>0</v>
      </c>
      <c r="BG117" s="226">
        <f>IF(N117="zákl. přenesená",J117,0)</f>
        <v>0</v>
      </c>
      <c r="BH117" s="226">
        <f>IF(N117="sníž. přenesená",J117,0)</f>
        <v>0</v>
      </c>
      <c r="BI117" s="226">
        <f>IF(N117="nulová",J117,0)</f>
        <v>0</v>
      </c>
      <c r="BJ117" s="19" t="s">
        <v>80</v>
      </c>
      <c r="BK117" s="226">
        <f>ROUND(I117*H117,2)</f>
        <v>0</v>
      </c>
      <c r="BL117" s="19" t="s">
        <v>205</v>
      </c>
      <c r="BM117" s="225" t="s">
        <v>1959</v>
      </c>
    </row>
    <row r="118" s="2" customFormat="1">
      <c r="A118" s="40"/>
      <c r="B118" s="41"/>
      <c r="C118" s="42"/>
      <c r="D118" s="227" t="s">
        <v>207</v>
      </c>
      <c r="E118" s="42"/>
      <c r="F118" s="228" t="s">
        <v>1960</v>
      </c>
      <c r="G118" s="42"/>
      <c r="H118" s="42"/>
      <c r="I118" s="229"/>
      <c r="J118" s="42"/>
      <c r="K118" s="42"/>
      <c r="L118" s="46"/>
      <c r="M118" s="230"/>
      <c r="N118" s="231"/>
      <c r="O118" s="86"/>
      <c r="P118" s="86"/>
      <c r="Q118" s="86"/>
      <c r="R118" s="86"/>
      <c r="S118" s="86"/>
      <c r="T118" s="87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T118" s="19" t="s">
        <v>207</v>
      </c>
      <c r="AU118" s="19" t="s">
        <v>82</v>
      </c>
    </row>
    <row r="119" s="13" customFormat="1">
      <c r="A119" s="13"/>
      <c r="B119" s="232"/>
      <c r="C119" s="233"/>
      <c r="D119" s="234" t="s">
        <v>218</v>
      </c>
      <c r="E119" s="235" t="s">
        <v>19</v>
      </c>
      <c r="F119" s="236" t="s">
        <v>1961</v>
      </c>
      <c r="G119" s="233"/>
      <c r="H119" s="237">
        <v>39.914999999999999</v>
      </c>
      <c r="I119" s="238"/>
      <c r="J119" s="233"/>
      <c r="K119" s="233"/>
      <c r="L119" s="239"/>
      <c r="M119" s="240"/>
      <c r="N119" s="241"/>
      <c r="O119" s="241"/>
      <c r="P119" s="241"/>
      <c r="Q119" s="241"/>
      <c r="R119" s="241"/>
      <c r="S119" s="241"/>
      <c r="T119" s="242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3" t="s">
        <v>218</v>
      </c>
      <c r="AU119" s="243" t="s">
        <v>82</v>
      </c>
      <c r="AV119" s="13" t="s">
        <v>82</v>
      </c>
      <c r="AW119" s="13" t="s">
        <v>35</v>
      </c>
      <c r="AX119" s="13" t="s">
        <v>80</v>
      </c>
      <c r="AY119" s="243" t="s">
        <v>198</v>
      </c>
    </row>
    <row r="120" s="2" customFormat="1" ht="24.15" customHeight="1">
      <c r="A120" s="40"/>
      <c r="B120" s="41"/>
      <c r="C120" s="214" t="s">
        <v>242</v>
      </c>
      <c r="D120" s="214" t="s">
        <v>200</v>
      </c>
      <c r="E120" s="215" t="s">
        <v>1962</v>
      </c>
      <c r="F120" s="216" t="s">
        <v>1963</v>
      </c>
      <c r="G120" s="217" t="s">
        <v>203</v>
      </c>
      <c r="H120" s="218">
        <v>807.23000000000002</v>
      </c>
      <c r="I120" s="219"/>
      <c r="J120" s="220">
        <f>ROUND(I120*H120,2)</f>
        <v>0</v>
      </c>
      <c r="K120" s="216" t="s">
        <v>204</v>
      </c>
      <c r="L120" s="46"/>
      <c r="M120" s="221" t="s">
        <v>19</v>
      </c>
      <c r="N120" s="222" t="s">
        <v>44</v>
      </c>
      <c r="O120" s="86"/>
      <c r="P120" s="223">
        <f>O120*H120</f>
        <v>0</v>
      </c>
      <c r="Q120" s="223">
        <v>0.00033</v>
      </c>
      <c r="R120" s="223">
        <f>Q120*H120</f>
        <v>0.26638590000000001</v>
      </c>
      <c r="S120" s="223">
        <v>0</v>
      </c>
      <c r="T120" s="224">
        <f>S120*H120</f>
        <v>0</v>
      </c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R120" s="225" t="s">
        <v>205</v>
      </c>
      <c r="AT120" s="225" t="s">
        <v>200</v>
      </c>
      <c r="AU120" s="225" t="s">
        <v>82</v>
      </c>
      <c r="AY120" s="19" t="s">
        <v>198</v>
      </c>
      <c r="BE120" s="226">
        <f>IF(N120="základní",J120,0)</f>
        <v>0</v>
      </c>
      <c r="BF120" s="226">
        <f>IF(N120="snížená",J120,0)</f>
        <v>0</v>
      </c>
      <c r="BG120" s="226">
        <f>IF(N120="zákl. přenesená",J120,0)</f>
        <v>0</v>
      </c>
      <c r="BH120" s="226">
        <f>IF(N120="sníž. přenesená",J120,0)</f>
        <v>0</v>
      </c>
      <c r="BI120" s="226">
        <f>IF(N120="nulová",J120,0)</f>
        <v>0</v>
      </c>
      <c r="BJ120" s="19" t="s">
        <v>80</v>
      </c>
      <c r="BK120" s="226">
        <f>ROUND(I120*H120,2)</f>
        <v>0</v>
      </c>
      <c r="BL120" s="19" t="s">
        <v>205</v>
      </c>
      <c r="BM120" s="225" t="s">
        <v>1964</v>
      </c>
    </row>
    <row r="121" s="2" customFormat="1">
      <c r="A121" s="40"/>
      <c r="B121" s="41"/>
      <c r="C121" s="42"/>
      <c r="D121" s="227" t="s">
        <v>207</v>
      </c>
      <c r="E121" s="42"/>
      <c r="F121" s="228" t="s">
        <v>1965</v>
      </c>
      <c r="G121" s="42"/>
      <c r="H121" s="42"/>
      <c r="I121" s="229"/>
      <c r="J121" s="42"/>
      <c r="K121" s="42"/>
      <c r="L121" s="46"/>
      <c r="M121" s="230"/>
      <c r="N121" s="231"/>
      <c r="O121" s="86"/>
      <c r="P121" s="86"/>
      <c r="Q121" s="86"/>
      <c r="R121" s="86"/>
      <c r="S121" s="86"/>
      <c r="T121" s="87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T121" s="19" t="s">
        <v>207</v>
      </c>
      <c r="AU121" s="19" t="s">
        <v>82</v>
      </c>
    </row>
    <row r="122" s="13" customFormat="1">
      <c r="A122" s="13"/>
      <c r="B122" s="232"/>
      <c r="C122" s="233"/>
      <c r="D122" s="234" t="s">
        <v>218</v>
      </c>
      <c r="E122" s="235" t="s">
        <v>19</v>
      </c>
      <c r="F122" s="236" t="s">
        <v>1966</v>
      </c>
      <c r="G122" s="233"/>
      <c r="H122" s="237">
        <v>807.23000000000002</v>
      </c>
      <c r="I122" s="238"/>
      <c r="J122" s="233"/>
      <c r="K122" s="233"/>
      <c r="L122" s="239"/>
      <c r="M122" s="240"/>
      <c r="N122" s="241"/>
      <c r="O122" s="241"/>
      <c r="P122" s="241"/>
      <c r="Q122" s="241"/>
      <c r="R122" s="241"/>
      <c r="S122" s="241"/>
      <c r="T122" s="24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218</v>
      </c>
      <c r="AU122" s="243" t="s">
        <v>82</v>
      </c>
      <c r="AV122" s="13" t="s">
        <v>82</v>
      </c>
      <c r="AW122" s="13" t="s">
        <v>35</v>
      </c>
      <c r="AX122" s="13" t="s">
        <v>80</v>
      </c>
      <c r="AY122" s="243" t="s">
        <v>198</v>
      </c>
    </row>
    <row r="123" s="12" customFormat="1" ht="22.8" customHeight="1">
      <c r="A123" s="12"/>
      <c r="B123" s="198"/>
      <c r="C123" s="199"/>
      <c r="D123" s="200" t="s">
        <v>72</v>
      </c>
      <c r="E123" s="212" t="s">
        <v>1196</v>
      </c>
      <c r="F123" s="212" t="s">
        <v>1197</v>
      </c>
      <c r="G123" s="199"/>
      <c r="H123" s="199"/>
      <c r="I123" s="202"/>
      <c r="J123" s="213">
        <f>BK123</f>
        <v>0</v>
      </c>
      <c r="K123" s="199"/>
      <c r="L123" s="204"/>
      <c r="M123" s="205"/>
      <c r="N123" s="206"/>
      <c r="O123" s="206"/>
      <c r="P123" s="207">
        <f>SUM(P124:P125)</f>
        <v>0</v>
      </c>
      <c r="Q123" s="206"/>
      <c r="R123" s="207">
        <f>SUM(R124:R125)</f>
        <v>0</v>
      </c>
      <c r="S123" s="206"/>
      <c r="T123" s="208">
        <f>SUM(T124:T125)</f>
        <v>0</v>
      </c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R123" s="209" t="s">
        <v>80</v>
      </c>
      <c r="AT123" s="210" t="s">
        <v>72</v>
      </c>
      <c r="AU123" s="210" t="s">
        <v>80</v>
      </c>
      <c r="AY123" s="209" t="s">
        <v>198</v>
      </c>
      <c r="BK123" s="211">
        <f>SUM(BK124:BK125)</f>
        <v>0</v>
      </c>
    </row>
    <row r="124" s="2" customFormat="1" ht="78" customHeight="1">
      <c r="A124" s="40"/>
      <c r="B124" s="41"/>
      <c r="C124" s="214" t="s">
        <v>247</v>
      </c>
      <c r="D124" s="214" t="s">
        <v>200</v>
      </c>
      <c r="E124" s="215" t="s">
        <v>1199</v>
      </c>
      <c r="F124" s="216" t="s">
        <v>1200</v>
      </c>
      <c r="G124" s="217" t="s">
        <v>246</v>
      </c>
      <c r="H124" s="218">
        <v>156.08799999999999</v>
      </c>
      <c r="I124" s="219"/>
      <c r="J124" s="220">
        <f>ROUND(I124*H124,2)</f>
        <v>0</v>
      </c>
      <c r="K124" s="216" t="s">
        <v>204</v>
      </c>
      <c r="L124" s="46"/>
      <c r="M124" s="221" t="s">
        <v>19</v>
      </c>
      <c r="N124" s="222" t="s">
        <v>44</v>
      </c>
      <c r="O124" s="86"/>
      <c r="P124" s="223">
        <f>O124*H124</f>
        <v>0</v>
      </c>
      <c r="Q124" s="223">
        <v>0</v>
      </c>
      <c r="R124" s="223">
        <f>Q124*H124</f>
        <v>0</v>
      </c>
      <c r="S124" s="223">
        <v>0</v>
      </c>
      <c r="T124" s="224">
        <f>S124*H124</f>
        <v>0</v>
      </c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R124" s="225" t="s">
        <v>205</v>
      </c>
      <c r="AT124" s="225" t="s">
        <v>200</v>
      </c>
      <c r="AU124" s="225" t="s">
        <v>82</v>
      </c>
      <c r="AY124" s="19" t="s">
        <v>198</v>
      </c>
      <c r="BE124" s="226">
        <f>IF(N124="základní",J124,0)</f>
        <v>0</v>
      </c>
      <c r="BF124" s="226">
        <f>IF(N124="snížená",J124,0)</f>
        <v>0</v>
      </c>
      <c r="BG124" s="226">
        <f>IF(N124="zákl. přenesená",J124,0)</f>
        <v>0</v>
      </c>
      <c r="BH124" s="226">
        <f>IF(N124="sníž. přenesená",J124,0)</f>
        <v>0</v>
      </c>
      <c r="BI124" s="226">
        <f>IF(N124="nulová",J124,0)</f>
        <v>0</v>
      </c>
      <c r="BJ124" s="19" t="s">
        <v>80</v>
      </c>
      <c r="BK124" s="226">
        <f>ROUND(I124*H124,2)</f>
        <v>0</v>
      </c>
      <c r="BL124" s="19" t="s">
        <v>205</v>
      </c>
      <c r="BM124" s="225" t="s">
        <v>1967</v>
      </c>
    </row>
    <row r="125" s="2" customFormat="1">
      <c r="A125" s="40"/>
      <c r="B125" s="41"/>
      <c r="C125" s="42"/>
      <c r="D125" s="227" t="s">
        <v>207</v>
      </c>
      <c r="E125" s="42"/>
      <c r="F125" s="228" t="s">
        <v>1202</v>
      </c>
      <c r="G125" s="42"/>
      <c r="H125" s="42"/>
      <c r="I125" s="229"/>
      <c r="J125" s="42"/>
      <c r="K125" s="42"/>
      <c r="L125" s="46"/>
      <c r="M125" s="230"/>
      <c r="N125" s="231"/>
      <c r="O125" s="86"/>
      <c r="P125" s="86"/>
      <c r="Q125" s="86"/>
      <c r="R125" s="86"/>
      <c r="S125" s="86"/>
      <c r="T125" s="87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T125" s="19" t="s">
        <v>207</v>
      </c>
      <c r="AU125" s="19" t="s">
        <v>82</v>
      </c>
    </row>
    <row r="126" s="12" customFormat="1" ht="25.92" customHeight="1">
      <c r="A126" s="12"/>
      <c r="B126" s="198"/>
      <c r="C126" s="199"/>
      <c r="D126" s="200" t="s">
        <v>72</v>
      </c>
      <c r="E126" s="201" t="s">
        <v>1203</v>
      </c>
      <c r="F126" s="201" t="s">
        <v>1204</v>
      </c>
      <c r="G126" s="199"/>
      <c r="H126" s="199"/>
      <c r="I126" s="202"/>
      <c r="J126" s="203">
        <f>BK126</f>
        <v>0</v>
      </c>
      <c r="K126" s="199"/>
      <c r="L126" s="204"/>
      <c r="M126" s="205"/>
      <c r="N126" s="206"/>
      <c r="O126" s="206"/>
      <c r="P126" s="207">
        <f>P127+P144</f>
        <v>0</v>
      </c>
      <c r="Q126" s="206"/>
      <c r="R126" s="207">
        <f>R127+R144</f>
        <v>10.758006968500002</v>
      </c>
      <c r="S126" s="206"/>
      <c r="T126" s="208">
        <f>T127+T144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09" t="s">
        <v>82</v>
      </c>
      <c r="AT126" s="210" t="s">
        <v>72</v>
      </c>
      <c r="AU126" s="210" t="s">
        <v>73</v>
      </c>
      <c r="AY126" s="209" t="s">
        <v>198</v>
      </c>
      <c r="BK126" s="211">
        <f>BK127+BK144</f>
        <v>0</v>
      </c>
    </row>
    <row r="127" s="12" customFormat="1" ht="22.8" customHeight="1">
      <c r="A127" s="12"/>
      <c r="B127" s="198"/>
      <c r="C127" s="199"/>
      <c r="D127" s="200" t="s">
        <v>72</v>
      </c>
      <c r="E127" s="212" t="s">
        <v>1968</v>
      </c>
      <c r="F127" s="212" t="s">
        <v>1969</v>
      </c>
      <c r="G127" s="199"/>
      <c r="H127" s="199"/>
      <c r="I127" s="202"/>
      <c r="J127" s="213">
        <f>BK127</f>
        <v>0</v>
      </c>
      <c r="K127" s="199"/>
      <c r="L127" s="204"/>
      <c r="M127" s="205"/>
      <c r="N127" s="206"/>
      <c r="O127" s="206"/>
      <c r="P127" s="207">
        <f>SUM(P128:P143)</f>
        <v>0</v>
      </c>
      <c r="Q127" s="206"/>
      <c r="R127" s="207">
        <f>SUM(R128:R143)</f>
        <v>10.676178925000002</v>
      </c>
      <c r="S127" s="206"/>
      <c r="T127" s="208">
        <f>SUM(T128:T143)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09" t="s">
        <v>82</v>
      </c>
      <c r="AT127" s="210" t="s">
        <v>72</v>
      </c>
      <c r="AU127" s="210" t="s">
        <v>80</v>
      </c>
      <c r="AY127" s="209" t="s">
        <v>198</v>
      </c>
      <c r="BK127" s="211">
        <f>SUM(BK128:BK143)</f>
        <v>0</v>
      </c>
    </row>
    <row r="128" s="2" customFormat="1" ht="24.15" customHeight="1">
      <c r="A128" s="40"/>
      <c r="B128" s="41"/>
      <c r="C128" s="214" t="s">
        <v>254</v>
      </c>
      <c r="D128" s="214" t="s">
        <v>200</v>
      </c>
      <c r="E128" s="215" t="s">
        <v>1970</v>
      </c>
      <c r="F128" s="216" t="s">
        <v>1971</v>
      </c>
      <c r="G128" s="217" t="s">
        <v>203</v>
      </c>
      <c r="H128" s="218">
        <v>570.22000000000003</v>
      </c>
      <c r="I128" s="219"/>
      <c r="J128" s="220">
        <f>ROUND(I128*H128,2)</f>
        <v>0</v>
      </c>
      <c r="K128" s="216" t="s">
        <v>204</v>
      </c>
      <c r="L128" s="46"/>
      <c r="M128" s="221" t="s">
        <v>19</v>
      </c>
      <c r="N128" s="222" t="s">
        <v>44</v>
      </c>
      <c r="O128" s="86"/>
      <c r="P128" s="223">
        <f>O128*H128</f>
        <v>0</v>
      </c>
      <c r="Q128" s="223">
        <v>0.00036374999999999998</v>
      </c>
      <c r="R128" s="223">
        <f>Q128*H128</f>
        <v>0.20741752499999999</v>
      </c>
      <c r="S128" s="223">
        <v>0</v>
      </c>
      <c r="T128" s="224">
        <f>S128*H128</f>
        <v>0</v>
      </c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R128" s="225" t="s">
        <v>302</v>
      </c>
      <c r="AT128" s="225" t="s">
        <v>200</v>
      </c>
      <c r="AU128" s="225" t="s">
        <v>82</v>
      </c>
      <c r="AY128" s="19" t="s">
        <v>198</v>
      </c>
      <c r="BE128" s="226">
        <f>IF(N128="základní",J128,0)</f>
        <v>0</v>
      </c>
      <c r="BF128" s="226">
        <f>IF(N128="snížená",J128,0)</f>
        <v>0</v>
      </c>
      <c r="BG128" s="226">
        <f>IF(N128="zákl. přenesená",J128,0)</f>
        <v>0</v>
      </c>
      <c r="BH128" s="226">
        <f>IF(N128="sníž. přenesená",J128,0)</f>
        <v>0</v>
      </c>
      <c r="BI128" s="226">
        <f>IF(N128="nulová",J128,0)</f>
        <v>0</v>
      </c>
      <c r="BJ128" s="19" t="s">
        <v>80</v>
      </c>
      <c r="BK128" s="226">
        <f>ROUND(I128*H128,2)</f>
        <v>0</v>
      </c>
      <c r="BL128" s="19" t="s">
        <v>302</v>
      </c>
      <c r="BM128" s="225" t="s">
        <v>1972</v>
      </c>
    </row>
    <row r="129" s="2" customFormat="1">
      <c r="A129" s="40"/>
      <c r="B129" s="41"/>
      <c r="C129" s="42"/>
      <c r="D129" s="227" t="s">
        <v>207</v>
      </c>
      <c r="E129" s="42"/>
      <c r="F129" s="228" t="s">
        <v>1973</v>
      </c>
      <c r="G129" s="42"/>
      <c r="H129" s="42"/>
      <c r="I129" s="229"/>
      <c r="J129" s="42"/>
      <c r="K129" s="42"/>
      <c r="L129" s="46"/>
      <c r="M129" s="230"/>
      <c r="N129" s="231"/>
      <c r="O129" s="86"/>
      <c r="P129" s="86"/>
      <c r="Q129" s="86"/>
      <c r="R129" s="86"/>
      <c r="S129" s="86"/>
      <c r="T129" s="87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T129" s="19" t="s">
        <v>207</v>
      </c>
      <c r="AU129" s="19" t="s">
        <v>82</v>
      </c>
    </row>
    <row r="130" s="13" customFormat="1">
      <c r="A130" s="13"/>
      <c r="B130" s="232"/>
      <c r="C130" s="233"/>
      <c r="D130" s="234" t="s">
        <v>218</v>
      </c>
      <c r="E130" s="235" t="s">
        <v>19</v>
      </c>
      <c r="F130" s="236" t="s">
        <v>1974</v>
      </c>
      <c r="G130" s="233"/>
      <c r="H130" s="237">
        <v>570.22000000000003</v>
      </c>
      <c r="I130" s="238"/>
      <c r="J130" s="233"/>
      <c r="K130" s="233"/>
      <c r="L130" s="239"/>
      <c r="M130" s="240"/>
      <c r="N130" s="241"/>
      <c r="O130" s="241"/>
      <c r="P130" s="241"/>
      <c r="Q130" s="241"/>
      <c r="R130" s="241"/>
      <c r="S130" s="241"/>
      <c r="T130" s="242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3" t="s">
        <v>218</v>
      </c>
      <c r="AU130" s="243" t="s">
        <v>82</v>
      </c>
      <c r="AV130" s="13" t="s">
        <v>82</v>
      </c>
      <c r="AW130" s="13" t="s">
        <v>35</v>
      </c>
      <c r="AX130" s="13" t="s">
        <v>80</v>
      </c>
      <c r="AY130" s="243" t="s">
        <v>198</v>
      </c>
    </row>
    <row r="131" s="2" customFormat="1" ht="49.05" customHeight="1">
      <c r="A131" s="40"/>
      <c r="B131" s="41"/>
      <c r="C131" s="255" t="s">
        <v>261</v>
      </c>
      <c r="D131" s="255" t="s">
        <v>243</v>
      </c>
      <c r="E131" s="256" t="s">
        <v>1975</v>
      </c>
      <c r="F131" s="257" t="s">
        <v>1976</v>
      </c>
      <c r="G131" s="258" t="s">
        <v>203</v>
      </c>
      <c r="H131" s="259">
        <v>664.59100000000001</v>
      </c>
      <c r="I131" s="260"/>
      <c r="J131" s="261">
        <f>ROUND(I131*H131,2)</f>
        <v>0</v>
      </c>
      <c r="K131" s="257" t="s">
        <v>204</v>
      </c>
      <c r="L131" s="262"/>
      <c r="M131" s="263" t="s">
        <v>19</v>
      </c>
      <c r="N131" s="264" t="s">
        <v>44</v>
      </c>
      <c r="O131" s="86"/>
      <c r="P131" s="223">
        <f>O131*H131</f>
        <v>0</v>
      </c>
      <c r="Q131" s="223">
        <v>0.0047000000000000002</v>
      </c>
      <c r="R131" s="223">
        <f>Q131*H131</f>
        <v>3.1235777000000002</v>
      </c>
      <c r="S131" s="223">
        <v>0</v>
      </c>
      <c r="T131" s="224">
        <f>S131*H131</f>
        <v>0</v>
      </c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R131" s="225" t="s">
        <v>399</v>
      </c>
      <c r="AT131" s="225" t="s">
        <v>243</v>
      </c>
      <c r="AU131" s="225" t="s">
        <v>82</v>
      </c>
      <c r="AY131" s="19" t="s">
        <v>198</v>
      </c>
      <c r="BE131" s="226">
        <f>IF(N131="základní",J131,0)</f>
        <v>0</v>
      </c>
      <c r="BF131" s="226">
        <f>IF(N131="snížená",J131,0)</f>
        <v>0</v>
      </c>
      <c r="BG131" s="226">
        <f>IF(N131="zákl. přenesená",J131,0)</f>
        <v>0</v>
      </c>
      <c r="BH131" s="226">
        <f>IF(N131="sníž. přenesená",J131,0)</f>
        <v>0</v>
      </c>
      <c r="BI131" s="226">
        <f>IF(N131="nulová",J131,0)</f>
        <v>0</v>
      </c>
      <c r="BJ131" s="19" t="s">
        <v>80</v>
      </c>
      <c r="BK131" s="226">
        <f>ROUND(I131*H131,2)</f>
        <v>0</v>
      </c>
      <c r="BL131" s="19" t="s">
        <v>302</v>
      </c>
      <c r="BM131" s="225" t="s">
        <v>1977</v>
      </c>
    </row>
    <row r="132" s="13" customFormat="1">
      <c r="A132" s="13"/>
      <c r="B132" s="232"/>
      <c r="C132" s="233"/>
      <c r="D132" s="234" t="s">
        <v>218</v>
      </c>
      <c r="E132" s="233"/>
      <c r="F132" s="236" t="s">
        <v>1978</v>
      </c>
      <c r="G132" s="233"/>
      <c r="H132" s="237">
        <v>664.59100000000001</v>
      </c>
      <c r="I132" s="238"/>
      <c r="J132" s="233"/>
      <c r="K132" s="233"/>
      <c r="L132" s="239"/>
      <c r="M132" s="240"/>
      <c r="N132" s="241"/>
      <c r="O132" s="241"/>
      <c r="P132" s="241"/>
      <c r="Q132" s="241"/>
      <c r="R132" s="241"/>
      <c r="S132" s="241"/>
      <c r="T132" s="242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43" t="s">
        <v>218</v>
      </c>
      <c r="AU132" s="243" t="s">
        <v>82</v>
      </c>
      <c r="AV132" s="13" t="s">
        <v>82</v>
      </c>
      <c r="AW132" s="13" t="s">
        <v>4</v>
      </c>
      <c r="AX132" s="13" t="s">
        <v>80</v>
      </c>
      <c r="AY132" s="243" t="s">
        <v>198</v>
      </c>
    </row>
    <row r="133" s="2" customFormat="1" ht="33" customHeight="1">
      <c r="A133" s="40"/>
      <c r="B133" s="41"/>
      <c r="C133" s="214" t="s">
        <v>269</v>
      </c>
      <c r="D133" s="214" t="s">
        <v>200</v>
      </c>
      <c r="E133" s="215" t="s">
        <v>1979</v>
      </c>
      <c r="F133" s="216" t="s">
        <v>1980</v>
      </c>
      <c r="G133" s="217" t="s">
        <v>203</v>
      </c>
      <c r="H133" s="218">
        <v>261.06</v>
      </c>
      <c r="I133" s="219"/>
      <c r="J133" s="220">
        <f>ROUND(I133*H133,2)</f>
        <v>0</v>
      </c>
      <c r="K133" s="216" t="s">
        <v>19</v>
      </c>
      <c r="L133" s="46"/>
      <c r="M133" s="221" t="s">
        <v>19</v>
      </c>
      <c r="N133" s="222" t="s">
        <v>44</v>
      </c>
      <c r="O133" s="86"/>
      <c r="P133" s="223">
        <f>O133*H133</f>
        <v>0</v>
      </c>
      <c r="Q133" s="223">
        <v>0</v>
      </c>
      <c r="R133" s="223">
        <f>Q133*H133</f>
        <v>0</v>
      </c>
      <c r="S133" s="223">
        <v>0</v>
      </c>
      <c r="T133" s="224">
        <f>S133*H133</f>
        <v>0</v>
      </c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R133" s="225" t="s">
        <v>302</v>
      </c>
      <c r="AT133" s="225" t="s">
        <v>200</v>
      </c>
      <c r="AU133" s="225" t="s">
        <v>82</v>
      </c>
      <c r="AY133" s="19" t="s">
        <v>198</v>
      </c>
      <c r="BE133" s="226">
        <f>IF(N133="základní",J133,0)</f>
        <v>0</v>
      </c>
      <c r="BF133" s="226">
        <f>IF(N133="snížená",J133,0)</f>
        <v>0</v>
      </c>
      <c r="BG133" s="226">
        <f>IF(N133="zákl. přenesená",J133,0)</f>
        <v>0</v>
      </c>
      <c r="BH133" s="226">
        <f>IF(N133="sníž. přenesená",J133,0)</f>
        <v>0</v>
      </c>
      <c r="BI133" s="226">
        <f>IF(N133="nulová",J133,0)</f>
        <v>0</v>
      </c>
      <c r="BJ133" s="19" t="s">
        <v>80</v>
      </c>
      <c r="BK133" s="226">
        <f>ROUND(I133*H133,2)</f>
        <v>0</v>
      </c>
      <c r="BL133" s="19" t="s">
        <v>302</v>
      </c>
      <c r="BM133" s="225" t="s">
        <v>1981</v>
      </c>
    </row>
    <row r="134" s="13" customFormat="1">
      <c r="A134" s="13"/>
      <c r="B134" s="232"/>
      <c r="C134" s="233"/>
      <c r="D134" s="234" t="s">
        <v>218</v>
      </c>
      <c r="E134" s="235" t="s">
        <v>19</v>
      </c>
      <c r="F134" s="236" t="s">
        <v>1982</v>
      </c>
      <c r="G134" s="233"/>
      <c r="H134" s="237">
        <v>261.06</v>
      </c>
      <c r="I134" s="238"/>
      <c r="J134" s="233"/>
      <c r="K134" s="233"/>
      <c r="L134" s="239"/>
      <c r="M134" s="240"/>
      <c r="N134" s="241"/>
      <c r="O134" s="241"/>
      <c r="P134" s="241"/>
      <c r="Q134" s="241"/>
      <c r="R134" s="241"/>
      <c r="S134" s="241"/>
      <c r="T134" s="242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3" t="s">
        <v>218</v>
      </c>
      <c r="AU134" s="243" t="s">
        <v>82</v>
      </c>
      <c r="AV134" s="13" t="s">
        <v>82</v>
      </c>
      <c r="AW134" s="13" t="s">
        <v>35</v>
      </c>
      <c r="AX134" s="13" t="s">
        <v>80</v>
      </c>
      <c r="AY134" s="243" t="s">
        <v>198</v>
      </c>
    </row>
    <row r="135" s="2" customFormat="1" ht="16.5" customHeight="1">
      <c r="A135" s="40"/>
      <c r="B135" s="41"/>
      <c r="C135" s="255" t="s">
        <v>279</v>
      </c>
      <c r="D135" s="255" t="s">
        <v>243</v>
      </c>
      <c r="E135" s="256" t="s">
        <v>1983</v>
      </c>
      <c r="F135" s="257" t="s">
        <v>1984</v>
      </c>
      <c r="G135" s="258" t="s">
        <v>227</v>
      </c>
      <c r="H135" s="259">
        <v>41.770000000000003</v>
      </c>
      <c r="I135" s="260"/>
      <c r="J135" s="261">
        <f>ROUND(I135*H135,2)</f>
        <v>0</v>
      </c>
      <c r="K135" s="257" t="s">
        <v>204</v>
      </c>
      <c r="L135" s="262"/>
      <c r="M135" s="263" t="s">
        <v>19</v>
      </c>
      <c r="N135" s="264" t="s">
        <v>44</v>
      </c>
      <c r="O135" s="86"/>
      <c r="P135" s="223">
        <f>O135*H135</f>
        <v>0</v>
      </c>
      <c r="Q135" s="223">
        <v>0.16</v>
      </c>
      <c r="R135" s="223">
        <f>Q135*H135</f>
        <v>6.6832000000000003</v>
      </c>
      <c r="S135" s="223">
        <v>0</v>
      </c>
      <c r="T135" s="224">
        <f>S135*H135</f>
        <v>0</v>
      </c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R135" s="225" t="s">
        <v>399</v>
      </c>
      <c r="AT135" s="225" t="s">
        <v>243</v>
      </c>
      <c r="AU135" s="225" t="s">
        <v>82</v>
      </c>
      <c r="AY135" s="19" t="s">
        <v>198</v>
      </c>
      <c r="BE135" s="226">
        <f>IF(N135="základní",J135,0)</f>
        <v>0</v>
      </c>
      <c r="BF135" s="226">
        <f>IF(N135="snížená",J135,0)</f>
        <v>0</v>
      </c>
      <c r="BG135" s="226">
        <f>IF(N135="zákl. přenesená",J135,0)</f>
        <v>0</v>
      </c>
      <c r="BH135" s="226">
        <f>IF(N135="sníž. přenesená",J135,0)</f>
        <v>0</v>
      </c>
      <c r="BI135" s="226">
        <f>IF(N135="nulová",J135,0)</f>
        <v>0</v>
      </c>
      <c r="BJ135" s="19" t="s">
        <v>80</v>
      </c>
      <c r="BK135" s="226">
        <f>ROUND(I135*H135,2)</f>
        <v>0</v>
      </c>
      <c r="BL135" s="19" t="s">
        <v>302</v>
      </c>
      <c r="BM135" s="225" t="s">
        <v>1985</v>
      </c>
    </row>
    <row r="136" s="13" customFormat="1">
      <c r="A136" s="13"/>
      <c r="B136" s="232"/>
      <c r="C136" s="233"/>
      <c r="D136" s="234" t="s">
        <v>218</v>
      </c>
      <c r="E136" s="235" t="s">
        <v>19</v>
      </c>
      <c r="F136" s="236" t="s">
        <v>1986</v>
      </c>
      <c r="G136" s="233"/>
      <c r="H136" s="237">
        <v>41.770000000000003</v>
      </c>
      <c r="I136" s="238"/>
      <c r="J136" s="233"/>
      <c r="K136" s="233"/>
      <c r="L136" s="239"/>
      <c r="M136" s="240"/>
      <c r="N136" s="241"/>
      <c r="O136" s="241"/>
      <c r="P136" s="241"/>
      <c r="Q136" s="241"/>
      <c r="R136" s="241"/>
      <c r="S136" s="241"/>
      <c r="T136" s="242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3" t="s">
        <v>218</v>
      </c>
      <c r="AU136" s="243" t="s">
        <v>82</v>
      </c>
      <c r="AV136" s="13" t="s">
        <v>82</v>
      </c>
      <c r="AW136" s="13" t="s">
        <v>35</v>
      </c>
      <c r="AX136" s="13" t="s">
        <v>80</v>
      </c>
      <c r="AY136" s="243" t="s">
        <v>198</v>
      </c>
    </row>
    <row r="137" s="2" customFormat="1" ht="37.8" customHeight="1">
      <c r="A137" s="40"/>
      <c r="B137" s="41"/>
      <c r="C137" s="214" t="s">
        <v>285</v>
      </c>
      <c r="D137" s="214" t="s">
        <v>200</v>
      </c>
      <c r="E137" s="215" t="s">
        <v>1987</v>
      </c>
      <c r="F137" s="216" t="s">
        <v>1988</v>
      </c>
      <c r="G137" s="217" t="s">
        <v>203</v>
      </c>
      <c r="H137" s="218">
        <v>261.06</v>
      </c>
      <c r="I137" s="219"/>
      <c r="J137" s="220">
        <f>ROUND(I137*H137,2)</f>
        <v>0</v>
      </c>
      <c r="K137" s="216" t="s">
        <v>204</v>
      </c>
      <c r="L137" s="46"/>
      <c r="M137" s="221" t="s">
        <v>19</v>
      </c>
      <c r="N137" s="222" t="s">
        <v>44</v>
      </c>
      <c r="O137" s="86"/>
      <c r="P137" s="223">
        <f>O137*H137</f>
        <v>0</v>
      </c>
      <c r="Q137" s="223">
        <v>0</v>
      </c>
      <c r="R137" s="223">
        <f>Q137*H137</f>
        <v>0</v>
      </c>
      <c r="S137" s="223">
        <v>0</v>
      </c>
      <c r="T137" s="224">
        <f>S137*H137</f>
        <v>0</v>
      </c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R137" s="225" t="s">
        <v>302</v>
      </c>
      <c r="AT137" s="225" t="s">
        <v>200</v>
      </c>
      <c r="AU137" s="225" t="s">
        <v>82</v>
      </c>
      <c r="AY137" s="19" t="s">
        <v>198</v>
      </c>
      <c r="BE137" s="226">
        <f>IF(N137="základní",J137,0)</f>
        <v>0</v>
      </c>
      <c r="BF137" s="226">
        <f>IF(N137="snížená",J137,0)</f>
        <v>0</v>
      </c>
      <c r="BG137" s="226">
        <f>IF(N137="zákl. přenesená",J137,0)</f>
        <v>0</v>
      </c>
      <c r="BH137" s="226">
        <f>IF(N137="sníž. přenesená",J137,0)</f>
        <v>0</v>
      </c>
      <c r="BI137" s="226">
        <f>IF(N137="nulová",J137,0)</f>
        <v>0</v>
      </c>
      <c r="BJ137" s="19" t="s">
        <v>80</v>
      </c>
      <c r="BK137" s="226">
        <f>ROUND(I137*H137,2)</f>
        <v>0</v>
      </c>
      <c r="BL137" s="19" t="s">
        <v>302</v>
      </c>
      <c r="BM137" s="225" t="s">
        <v>1989</v>
      </c>
    </row>
    <row r="138" s="2" customFormat="1">
      <c r="A138" s="40"/>
      <c r="B138" s="41"/>
      <c r="C138" s="42"/>
      <c r="D138" s="227" t="s">
        <v>207</v>
      </c>
      <c r="E138" s="42"/>
      <c r="F138" s="228" t="s">
        <v>1990</v>
      </c>
      <c r="G138" s="42"/>
      <c r="H138" s="42"/>
      <c r="I138" s="229"/>
      <c r="J138" s="42"/>
      <c r="K138" s="42"/>
      <c r="L138" s="46"/>
      <c r="M138" s="230"/>
      <c r="N138" s="231"/>
      <c r="O138" s="86"/>
      <c r="P138" s="86"/>
      <c r="Q138" s="86"/>
      <c r="R138" s="86"/>
      <c r="S138" s="86"/>
      <c r="T138" s="87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T138" s="19" t="s">
        <v>207</v>
      </c>
      <c r="AU138" s="19" t="s">
        <v>82</v>
      </c>
    </row>
    <row r="139" s="13" customFormat="1">
      <c r="A139" s="13"/>
      <c r="B139" s="232"/>
      <c r="C139" s="233"/>
      <c r="D139" s="234" t="s">
        <v>218</v>
      </c>
      <c r="E139" s="235" t="s">
        <v>19</v>
      </c>
      <c r="F139" s="236" t="s">
        <v>1991</v>
      </c>
      <c r="G139" s="233"/>
      <c r="H139" s="237">
        <v>261.06</v>
      </c>
      <c r="I139" s="238"/>
      <c r="J139" s="233"/>
      <c r="K139" s="233"/>
      <c r="L139" s="239"/>
      <c r="M139" s="240"/>
      <c r="N139" s="241"/>
      <c r="O139" s="241"/>
      <c r="P139" s="241"/>
      <c r="Q139" s="241"/>
      <c r="R139" s="241"/>
      <c r="S139" s="241"/>
      <c r="T139" s="242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3" t="s">
        <v>218</v>
      </c>
      <c r="AU139" s="243" t="s">
        <v>82</v>
      </c>
      <c r="AV139" s="13" t="s">
        <v>82</v>
      </c>
      <c r="AW139" s="13" t="s">
        <v>35</v>
      </c>
      <c r="AX139" s="13" t="s">
        <v>80</v>
      </c>
      <c r="AY139" s="243" t="s">
        <v>198</v>
      </c>
    </row>
    <row r="140" s="2" customFormat="1" ht="37.8" customHeight="1">
      <c r="A140" s="40"/>
      <c r="B140" s="41"/>
      <c r="C140" s="255" t="s">
        <v>293</v>
      </c>
      <c r="D140" s="255" t="s">
        <v>243</v>
      </c>
      <c r="E140" s="256" t="s">
        <v>1992</v>
      </c>
      <c r="F140" s="257" t="s">
        <v>1993</v>
      </c>
      <c r="G140" s="258" t="s">
        <v>203</v>
      </c>
      <c r="H140" s="259">
        <v>287.81900000000002</v>
      </c>
      <c r="I140" s="260"/>
      <c r="J140" s="261">
        <f>ROUND(I140*H140,2)</f>
        <v>0</v>
      </c>
      <c r="K140" s="257" t="s">
        <v>204</v>
      </c>
      <c r="L140" s="262"/>
      <c r="M140" s="263" t="s">
        <v>19</v>
      </c>
      <c r="N140" s="264" t="s">
        <v>44</v>
      </c>
      <c r="O140" s="86"/>
      <c r="P140" s="223">
        <f>O140*H140</f>
        <v>0</v>
      </c>
      <c r="Q140" s="223">
        <v>0.0023</v>
      </c>
      <c r="R140" s="223">
        <f>Q140*H140</f>
        <v>0.66198370000000006</v>
      </c>
      <c r="S140" s="223">
        <v>0</v>
      </c>
      <c r="T140" s="224">
        <f>S140*H140</f>
        <v>0</v>
      </c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R140" s="225" t="s">
        <v>399</v>
      </c>
      <c r="AT140" s="225" t="s">
        <v>243</v>
      </c>
      <c r="AU140" s="225" t="s">
        <v>82</v>
      </c>
      <c r="AY140" s="19" t="s">
        <v>198</v>
      </c>
      <c r="BE140" s="226">
        <f>IF(N140="základní",J140,0)</f>
        <v>0</v>
      </c>
      <c r="BF140" s="226">
        <f>IF(N140="snížená",J140,0)</f>
        <v>0</v>
      </c>
      <c r="BG140" s="226">
        <f>IF(N140="zákl. přenesená",J140,0)</f>
        <v>0</v>
      </c>
      <c r="BH140" s="226">
        <f>IF(N140="sníž. přenesená",J140,0)</f>
        <v>0</v>
      </c>
      <c r="BI140" s="226">
        <f>IF(N140="nulová",J140,0)</f>
        <v>0</v>
      </c>
      <c r="BJ140" s="19" t="s">
        <v>80</v>
      </c>
      <c r="BK140" s="226">
        <f>ROUND(I140*H140,2)</f>
        <v>0</v>
      </c>
      <c r="BL140" s="19" t="s">
        <v>302</v>
      </c>
      <c r="BM140" s="225" t="s">
        <v>1994</v>
      </c>
    </row>
    <row r="141" s="13" customFormat="1">
      <c r="A141" s="13"/>
      <c r="B141" s="232"/>
      <c r="C141" s="233"/>
      <c r="D141" s="234" t="s">
        <v>218</v>
      </c>
      <c r="E141" s="233"/>
      <c r="F141" s="236" t="s">
        <v>1995</v>
      </c>
      <c r="G141" s="233"/>
      <c r="H141" s="237">
        <v>287.81900000000002</v>
      </c>
      <c r="I141" s="238"/>
      <c r="J141" s="233"/>
      <c r="K141" s="233"/>
      <c r="L141" s="239"/>
      <c r="M141" s="240"/>
      <c r="N141" s="241"/>
      <c r="O141" s="241"/>
      <c r="P141" s="241"/>
      <c r="Q141" s="241"/>
      <c r="R141" s="241"/>
      <c r="S141" s="241"/>
      <c r="T141" s="242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3" t="s">
        <v>218</v>
      </c>
      <c r="AU141" s="243" t="s">
        <v>82</v>
      </c>
      <c r="AV141" s="13" t="s">
        <v>82</v>
      </c>
      <c r="AW141" s="13" t="s">
        <v>4</v>
      </c>
      <c r="AX141" s="13" t="s">
        <v>80</v>
      </c>
      <c r="AY141" s="243" t="s">
        <v>198</v>
      </c>
    </row>
    <row r="142" s="2" customFormat="1" ht="49.05" customHeight="1">
      <c r="A142" s="40"/>
      <c r="B142" s="41"/>
      <c r="C142" s="214" t="s">
        <v>8</v>
      </c>
      <c r="D142" s="214" t="s">
        <v>200</v>
      </c>
      <c r="E142" s="215" t="s">
        <v>1996</v>
      </c>
      <c r="F142" s="216" t="s">
        <v>1997</v>
      </c>
      <c r="G142" s="217" t="s">
        <v>246</v>
      </c>
      <c r="H142" s="218">
        <v>10.676</v>
      </c>
      <c r="I142" s="219"/>
      <c r="J142" s="220">
        <f>ROUND(I142*H142,2)</f>
        <v>0</v>
      </c>
      <c r="K142" s="216" t="s">
        <v>204</v>
      </c>
      <c r="L142" s="46"/>
      <c r="M142" s="221" t="s">
        <v>19</v>
      </c>
      <c r="N142" s="222" t="s">
        <v>44</v>
      </c>
      <c r="O142" s="86"/>
      <c r="P142" s="223">
        <f>O142*H142</f>
        <v>0</v>
      </c>
      <c r="Q142" s="223">
        <v>0</v>
      </c>
      <c r="R142" s="223">
        <f>Q142*H142</f>
        <v>0</v>
      </c>
      <c r="S142" s="223">
        <v>0</v>
      </c>
      <c r="T142" s="224">
        <f>S142*H142</f>
        <v>0</v>
      </c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R142" s="225" t="s">
        <v>302</v>
      </c>
      <c r="AT142" s="225" t="s">
        <v>200</v>
      </c>
      <c r="AU142" s="225" t="s">
        <v>82</v>
      </c>
      <c r="AY142" s="19" t="s">
        <v>198</v>
      </c>
      <c r="BE142" s="226">
        <f>IF(N142="základní",J142,0)</f>
        <v>0</v>
      </c>
      <c r="BF142" s="226">
        <f>IF(N142="snížená",J142,0)</f>
        <v>0</v>
      </c>
      <c r="BG142" s="226">
        <f>IF(N142="zákl. přenesená",J142,0)</f>
        <v>0</v>
      </c>
      <c r="BH142" s="226">
        <f>IF(N142="sníž. přenesená",J142,0)</f>
        <v>0</v>
      </c>
      <c r="BI142" s="226">
        <f>IF(N142="nulová",J142,0)</f>
        <v>0</v>
      </c>
      <c r="BJ142" s="19" t="s">
        <v>80</v>
      </c>
      <c r="BK142" s="226">
        <f>ROUND(I142*H142,2)</f>
        <v>0</v>
      </c>
      <c r="BL142" s="19" t="s">
        <v>302</v>
      </c>
      <c r="BM142" s="225" t="s">
        <v>1998</v>
      </c>
    </row>
    <row r="143" s="2" customFormat="1">
      <c r="A143" s="40"/>
      <c r="B143" s="41"/>
      <c r="C143" s="42"/>
      <c r="D143" s="227" t="s">
        <v>207</v>
      </c>
      <c r="E143" s="42"/>
      <c r="F143" s="228" t="s">
        <v>1999</v>
      </c>
      <c r="G143" s="42"/>
      <c r="H143" s="42"/>
      <c r="I143" s="229"/>
      <c r="J143" s="42"/>
      <c r="K143" s="42"/>
      <c r="L143" s="46"/>
      <c r="M143" s="230"/>
      <c r="N143" s="231"/>
      <c r="O143" s="86"/>
      <c r="P143" s="86"/>
      <c r="Q143" s="86"/>
      <c r="R143" s="86"/>
      <c r="S143" s="86"/>
      <c r="T143" s="87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T143" s="19" t="s">
        <v>207</v>
      </c>
      <c r="AU143" s="19" t="s">
        <v>82</v>
      </c>
    </row>
    <row r="144" s="12" customFormat="1" ht="22.8" customHeight="1">
      <c r="A144" s="12"/>
      <c r="B144" s="198"/>
      <c r="C144" s="199"/>
      <c r="D144" s="200" t="s">
        <v>72</v>
      </c>
      <c r="E144" s="212" t="s">
        <v>1331</v>
      </c>
      <c r="F144" s="212" t="s">
        <v>1332</v>
      </c>
      <c r="G144" s="199"/>
      <c r="H144" s="199"/>
      <c r="I144" s="202"/>
      <c r="J144" s="213">
        <f>BK144</f>
        <v>0</v>
      </c>
      <c r="K144" s="199"/>
      <c r="L144" s="204"/>
      <c r="M144" s="205"/>
      <c r="N144" s="206"/>
      <c r="O144" s="206"/>
      <c r="P144" s="207">
        <f>SUM(P145:P149)</f>
        <v>0</v>
      </c>
      <c r="Q144" s="206"/>
      <c r="R144" s="207">
        <f>SUM(R145:R149)</f>
        <v>0.081828043500000003</v>
      </c>
      <c r="S144" s="206"/>
      <c r="T144" s="208">
        <f>SUM(T145:T149)</f>
        <v>0</v>
      </c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R144" s="209" t="s">
        <v>82</v>
      </c>
      <c r="AT144" s="210" t="s">
        <v>72</v>
      </c>
      <c r="AU144" s="210" t="s">
        <v>80</v>
      </c>
      <c r="AY144" s="209" t="s">
        <v>198</v>
      </c>
      <c r="BK144" s="211">
        <f>SUM(BK145:BK149)</f>
        <v>0</v>
      </c>
    </row>
    <row r="145" s="2" customFormat="1" ht="37.8" customHeight="1">
      <c r="A145" s="40"/>
      <c r="B145" s="41"/>
      <c r="C145" s="214" t="s">
        <v>302</v>
      </c>
      <c r="D145" s="214" t="s">
        <v>200</v>
      </c>
      <c r="E145" s="215" t="s">
        <v>2000</v>
      </c>
      <c r="F145" s="216" t="s">
        <v>2001</v>
      </c>
      <c r="G145" s="217" t="s">
        <v>203</v>
      </c>
      <c r="H145" s="218">
        <v>40.378999999999998</v>
      </c>
      <c r="I145" s="219"/>
      <c r="J145" s="220">
        <f>ROUND(I145*H145,2)</f>
        <v>0</v>
      </c>
      <c r="K145" s="216" t="s">
        <v>204</v>
      </c>
      <c r="L145" s="46"/>
      <c r="M145" s="221" t="s">
        <v>19</v>
      </c>
      <c r="N145" s="222" t="s">
        <v>44</v>
      </c>
      <c r="O145" s="86"/>
      <c r="P145" s="223">
        <f>O145*H145</f>
        <v>0</v>
      </c>
      <c r="Q145" s="223">
        <v>0.0020265000000000001</v>
      </c>
      <c r="R145" s="223">
        <f>Q145*H145</f>
        <v>0.081828043500000003</v>
      </c>
      <c r="S145" s="223">
        <v>0</v>
      </c>
      <c r="T145" s="224">
        <f>S145*H145</f>
        <v>0</v>
      </c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R145" s="225" t="s">
        <v>302</v>
      </c>
      <c r="AT145" s="225" t="s">
        <v>200</v>
      </c>
      <c r="AU145" s="225" t="s">
        <v>82</v>
      </c>
      <c r="AY145" s="19" t="s">
        <v>198</v>
      </c>
      <c r="BE145" s="226">
        <f>IF(N145="základní",J145,0)</f>
        <v>0</v>
      </c>
      <c r="BF145" s="226">
        <f>IF(N145="snížená",J145,0)</f>
        <v>0</v>
      </c>
      <c r="BG145" s="226">
        <f>IF(N145="zákl. přenesená",J145,0)</f>
        <v>0</v>
      </c>
      <c r="BH145" s="226">
        <f>IF(N145="sníž. přenesená",J145,0)</f>
        <v>0</v>
      </c>
      <c r="BI145" s="226">
        <f>IF(N145="nulová",J145,0)</f>
        <v>0</v>
      </c>
      <c r="BJ145" s="19" t="s">
        <v>80</v>
      </c>
      <c r="BK145" s="226">
        <f>ROUND(I145*H145,2)</f>
        <v>0</v>
      </c>
      <c r="BL145" s="19" t="s">
        <v>302</v>
      </c>
      <c r="BM145" s="225" t="s">
        <v>2002</v>
      </c>
    </row>
    <row r="146" s="2" customFormat="1">
      <c r="A146" s="40"/>
      <c r="B146" s="41"/>
      <c r="C146" s="42"/>
      <c r="D146" s="227" t="s">
        <v>207</v>
      </c>
      <c r="E146" s="42"/>
      <c r="F146" s="228" t="s">
        <v>2003</v>
      </c>
      <c r="G146" s="42"/>
      <c r="H146" s="42"/>
      <c r="I146" s="229"/>
      <c r="J146" s="42"/>
      <c r="K146" s="42"/>
      <c r="L146" s="46"/>
      <c r="M146" s="230"/>
      <c r="N146" s="231"/>
      <c r="O146" s="86"/>
      <c r="P146" s="86"/>
      <c r="Q146" s="86"/>
      <c r="R146" s="86"/>
      <c r="S146" s="86"/>
      <c r="T146" s="87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T146" s="19" t="s">
        <v>207</v>
      </c>
      <c r="AU146" s="19" t="s">
        <v>82</v>
      </c>
    </row>
    <row r="147" s="13" customFormat="1">
      <c r="A147" s="13"/>
      <c r="B147" s="232"/>
      <c r="C147" s="233"/>
      <c r="D147" s="234" t="s">
        <v>218</v>
      </c>
      <c r="E147" s="235" t="s">
        <v>19</v>
      </c>
      <c r="F147" s="236" t="s">
        <v>2004</v>
      </c>
      <c r="G147" s="233"/>
      <c r="H147" s="237">
        <v>40.378999999999998</v>
      </c>
      <c r="I147" s="238"/>
      <c r="J147" s="233"/>
      <c r="K147" s="233"/>
      <c r="L147" s="239"/>
      <c r="M147" s="240"/>
      <c r="N147" s="241"/>
      <c r="O147" s="241"/>
      <c r="P147" s="241"/>
      <c r="Q147" s="241"/>
      <c r="R147" s="241"/>
      <c r="S147" s="241"/>
      <c r="T147" s="24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3" t="s">
        <v>218</v>
      </c>
      <c r="AU147" s="243" t="s">
        <v>82</v>
      </c>
      <c r="AV147" s="13" t="s">
        <v>82</v>
      </c>
      <c r="AW147" s="13" t="s">
        <v>35</v>
      </c>
      <c r="AX147" s="13" t="s">
        <v>80</v>
      </c>
      <c r="AY147" s="243" t="s">
        <v>198</v>
      </c>
    </row>
    <row r="148" s="2" customFormat="1" ht="49.05" customHeight="1">
      <c r="A148" s="40"/>
      <c r="B148" s="41"/>
      <c r="C148" s="214" t="s">
        <v>310</v>
      </c>
      <c r="D148" s="214" t="s">
        <v>200</v>
      </c>
      <c r="E148" s="215" t="s">
        <v>1340</v>
      </c>
      <c r="F148" s="216" t="s">
        <v>1341</v>
      </c>
      <c r="G148" s="217" t="s">
        <v>246</v>
      </c>
      <c r="H148" s="218">
        <v>0.082000000000000003</v>
      </c>
      <c r="I148" s="219"/>
      <c r="J148" s="220">
        <f>ROUND(I148*H148,2)</f>
        <v>0</v>
      </c>
      <c r="K148" s="216" t="s">
        <v>204</v>
      </c>
      <c r="L148" s="46"/>
      <c r="M148" s="221" t="s">
        <v>19</v>
      </c>
      <c r="N148" s="222" t="s">
        <v>44</v>
      </c>
      <c r="O148" s="86"/>
      <c r="P148" s="223">
        <f>O148*H148</f>
        <v>0</v>
      </c>
      <c r="Q148" s="223">
        <v>0</v>
      </c>
      <c r="R148" s="223">
        <f>Q148*H148</f>
        <v>0</v>
      </c>
      <c r="S148" s="223">
        <v>0</v>
      </c>
      <c r="T148" s="224">
        <f>S148*H148</f>
        <v>0</v>
      </c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R148" s="225" t="s">
        <v>302</v>
      </c>
      <c r="AT148" s="225" t="s">
        <v>200</v>
      </c>
      <c r="AU148" s="225" t="s">
        <v>82</v>
      </c>
      <c r="AY148" s="19" t="s">
        <v>198</v>
      </c>
      <c r="BE148" s="226">
        <f>IF(N148="základní",J148,0)</f>
        <v>0</v>
      </c>
      <c r="BF148" s="226">
        <f>IF(N148="snížená",J148,0)</f>
        <v>0</v>
      </c>
      <c r="BG148" s="226">
        <f>IF(N148="zákl. přenesená",J148,0)</f>
        <v>0</v>
      </c>
      <c r="BH148" s="226">
        <f>IF(N148="sníž. přenesená",J148,0)</f>
        <v>0</v>
      </c>
      <c r="BI148" s="226">
        <f>IF(N148="nulová",J148,0)</f>
        <v>0</v>
      </c>
      <c r="BJ148" s="19" t="s">
        <v>80</v>
      </c>
      <c r="BK148" s="226">
        <f>ROUND(I148*H148,2)</f>
        <v>0</v>
      </c>
      <c r="BL148" s="19" t="s">
        <v>302</v>
      </c>
      <c r="BM148" s="225" t="s">
        <v>2005</v>
      </c>
    </row>
    <row r="149" s="2" customFormat="1">
      <c r="A149" s="40"/>
      <c r="B149" s="41"/>
      <c r="C149" s="42"/>
      <c r="D149" s="227" t="s">
        <v>207</v>
      </c>
      <c r="E149" s="42"/>
      <c r="F149" s="228" t="s">
        <v>1343</v>
      </c>
      <c r="G149" s="42"/>
      <c r="H149" s="42"/>
      <c r="I149" s="229"/>
      <c r="J149" s="42"/>
      <c r="K149" s="42"/>
      <c r="L149" s="46"/>
      <c r="M149" s="230"/>
      <c r="N149" s="231"/>
      <c r="O149" s="86"/>
      <c r="P149" s="86"/>
      <c r="Q149" s="86"/>
      <c r="R149" s="86"/>
      <c r="S149" s="86"/>
      <c r="T149" s="87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T149" s="19" t="s">
        <v>207</v>
      </c>
      <c r="AU149" s="19" t="s">
        <v>82</v>
      </c>
    </row>
    <row r="150" s="12" customFormat="1" ht="25.92" customHeight="1">
      <c r="A150" s="12"/>
      <c r="B150" s="198"/>
      <c r="C150" s="199"/>
      <c r="D150" s="200" t="s">
        <v>72</v>
      </c>
      <c r="E150" s="201" t="s">
        <v>145</v>
      </c>
      <c r="F150" s="201" t="s">
        <v>146</v>
      </c>
      <c r="G150" s="199"/>
      <c r="H150" s="199"/>
      <c r="I150" s="202"/>
      <c r="J150" s="203">
        <f>BK150</f>
        <v>0</v>
      </c>
      <c r="K150" s="199"/>
      <c r="L150" s="204"/>
      <c r="M150" s="205"/>
      <c r="N150" s="206"/>
      <c r="O150" s="206"/>
      <c r="P150" s="207">
        <f>P151</f>
        <v>0</v>
      </c>
      <c r="Q150" s="206"/>
      <c r="R150" s="207">
        <f>R151</f>
        <v>0</v>
      </c>
      <c r="S150" s="206"/>
      <c r="T150" s="208">
        <f>T151</f>
        <v>0</v>
      </c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R150" s="209" t="s">
        <v>224</v>
      </c>
      <c r="AT150" s="210" t="s">
        <v>72</v>
      </c>
      <c r="AU150" s="210" t="s">
        <v>73</v>
      </c>
      <c r="AY150" s="209" t="s">
        <v>198</v>
      </c>
      <c r="BK150" s="211">
        <f>BK151</f>
        <v>0</v>
      </c>
    </row>
    <row r="151" s="12" customFormat="1" ht="22.8" customHeight="1">
      <c r="A151" s="12"/>
      <c r="B151" s="198"/>
      <c r="C151" s="199"/>
      <c r="D151" s="200" t="s">
        <v>72</v>
      </c>
      <c r="E151" s="212" t="s">
        <v>1922</v>
      </c>
      <c r="F151" s="212" t="s">
        <v>1923</v>
      </c>
      <c r="G151" s="199"/>
      <c r="H151" s="199"/>
      <c r="I151" s="202"/>
      <c r="J151" s="213">
        <f>BK151</f>
        <v>0</v>
      </c>
      <c r="K151" s="199"/>
      <c r="L151" s="204"/>
      <c r="M151" s="205"/>
      <c r="N151" s="206"/>
      <c r="O151" s="206"/>
      <c r="P151" s="207">
        <f>SUM(P152:P153)</f>
        <v>0</v>
      </c>
      <c r="Q151" s="206"/>
      <c r="R151" s="207">
        <f>SUM(R152:R153)</f>
        <v>0</v>
      </c>
      <c r="S151" s="206"/>
      <c r="T151" s="208">
        <f>SUM(T152:T153)</f>
        <v>0</v>
      </c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R151" s="209" t="s">
        <v>224</v>
      </c>
      <c r="AT151" s="210" t="s">
        <v>72</v>
      </c>
      <c r="AU151" s="210" t="s">
        <v>80</v>
      </c>
      <c r="AY151" s="209" t="s">
        <v>198</v>
      </c>
      <c r="BK151" s="211">
        <f>SUM(BK152:BK153)</f>
        <v>0</v>
      </c>
    </row>
    <row r="152" s="2" customFormat="1" ht="16.5" customHeight="1">
      <c r="A152" s="40"/>
      <c r="B152" s="41"/>
      <c r="C152" s="214" t="s">
        <v>315</v>
      </c>
      <c r="D152" s="214" t="s">
        <v>200</v>
      </c>
      <c r="E152" s="215" t="s">
        <v>1925</v>
      </c>
      <c r="F152" s="216" t="s">
        <v>1926</v>
      </c>
      <c r="G152" s="217" t="s">
        <v>1135</v>
      </c>
      <c r="H152" s="218">
        <v>1</v>
      </c>
      <c r="I152" s="219"/>
      <c r="J152" s="220">
        <f>ROUND(I152*H152,2)</f>
        <v>0</v>
      </c>
      <c r="K152" s="216" t="s">
        <v>204</v>
      </c>
      <c r="L152" s="46"/>
      <c r="M152" s="221" t="s">
        <v>19</v>
      </c>
      <c r="N152" s="222" t="s">
        <v>44</v>
      </c>
      <c r="O152" s="86"/>
      <c r="P152" s="223">
        <f>O152*H152</f>
        <v>0</v>
      </c>
      <c r="Q152" s="223">
        <v>0</v>
      </c>
      <c r="R152" s="223">
        <f>Q152*H152</f>
        <v>0</v>
      </c>
      <c r="S152" s="223">
        <v>0</v>
      </c>
      <c r="T152" s="224">
        <f>S152*H152</f>
        <v>0</v>
      </c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R152" s="225" t="s">
        <v>1927</v>
      </c>
      <c r="AT152" s="225" t="s">
        <v>200</v>
      </c>
      <c r="AU152" s="225" t="s">
        <v>82</v>
      </c>
      <c r="AY152" s="19" t="s">
        <v>198</v>
      </c>
      <c r="BE152" s="226">
        <f>IF(N152="základní",J152,0)</f>
        <v>0</v>
      </c>
      <c r="BF152" s="226">
        <f>IF(N152="snížená",J152,0)</f>
        <v>0</v>
      </c>
      <c r="BG152" s="226">
        <f>IF(N152="zákl. přenesená",J152,0)</f>
        <v>0</v>
      </c>
      <c r="BH152" s="226">
        <f>IF(N152="sníž. přenesená",J152,0)</f>
        <v>0</v>
      </c>
      <c r="BI152" s="226">
        <f>IF(N152="nulová",J152,0)</f>
        <v>0</v>
      </c>
      <c r="BJ152" s="19" t="s">
        <v>80</v>
      </c>
      <c r="BK152" s="226">
        <f>ROUND(I152*H152,2)</f>
        <v>0</v>
      </c>
      <c r="BL152" s="19" t="s">
        <v>1927</v>
      </c>
      <c r="BM152" s="225" t="s">
        <v>2006</v>
      </c>
    </row>
    <row r="153" s="2" customFormat="1">
      <c r="A153" s="40"/>
      <c r="B153" s="41"/>
      <c r="C153" s="42"/>
      <c r="D153" s="227" t="s">
        <v>207</v>
      </c>
      <c r="E153" s="42"/>
      <c r="F153" s="228" t="s">
        <v>1929</v>
      </c>
      <c r="G153" s="42"/>
      <c r="H153" s="42"/>
      <c r="I153" s="229"/>
      <c r="J153" s="42"/>
      <c r="K153" s="42"/>
      <c r="L153" s="46"/>
      <c r="M153" s="276"/>
      <c r="N153" s="277"/>
      <c r="O153" s="278"/>
      <c r="P153" s="278"/>
      <c r="Q153" s="278"/>
      <c r="R153" s="278"/>
      <c r="S153" s="278"/>
      <c r="T153" s="279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T153" s="19" t="s">
        <v>207</v>
      </c>
      <c r="AU153" s="19" t="s">
        <v>82</v>
      </c>
    </row>
    <row r="154" s="2" customFormat="1" ht="6.96" customHeight="1">
      <c r="A154" s="40"/>
      <c r="B154" s="61"/>
      <c r="C154" s="62"/>
      <c r="D154" s="62"/>
      <c r="E154" s="62"/>
      <c r="F154" s="62"/>
      <c r="G154" s="62"/>
      <c r="H154" s="62"/>
      <c r="I154" s="62"/>
      <c r="J154" s="62"/>
      <c r="K154" s="62"/>
      <c r="L154" s="46"/>
      <c r="M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</row>
  </sheetData>
  <sheetProtection sheet="1" autoFilter="0" formatColumns="0" formatRows="0" objects="1" scenarios="1" spinCount="100000" saltValue="fXPnw76HK3kSO8XadJra2PP58SjyqwFSv93ZIYggTQWadSu69hbvec93AcCHR5TIpOPrz3nli0tecMmUMPq2uQ==" hashValue="is0fg/3olJILVF6Tg076pNaeRZdxN1bm08DNkXKDYkCJsU9WD4K23nGg4rlckFmvPFr/mx5tw3wPtBzmXo8i4g==" algorithmName="SHA-512" password="CC35"/>
  <autoFilter ref="C93:K153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2:H82"/>
    <mergeCell ref="E84:H84"/>
    <mergeCell ref="E86:H86"/>
    <mergeCell ref="L2:V2"/>
  </mergeCells>
  <hyperlinks>
    <hyperlink ref="F98" r:id="rId1" display="https://podminky.urs.cz/item/CS_URS_2024_01/411133902"/>
    <hyperlink ref="F102" r:id="rId2" display="https://podminky.urs.cz/item/CS_URS_2024_01/411133903"/>
    <hyperlink ref="F118" r:id="rId3" display="https://podminky.urs.cz/item/CS_URS_2024_01/631342232"/>
    <hyperlink ref="F121" r:id="rId4" display="https://podminky.urs.cz/item/CS_URS_2024_01/632481215"/>
    <hyperlink ref="F125" r:id="rId5" display="https://podminky.urs.cz/item/CS_URS_2024_01/998012022"/>
    <hyperlink ref="F129" r:id="rId6" display="https://podminky.urs.cz/item/CS_URS_2024_01/712341659"/>
    <hyperlink ref="F138" r:id="rId7" display="https://podminky.urs.cz/item/CS_URS_2024_01/712771223"/>
    <hyperlink ref="F143" r:id="rId8" display="https://podminky.urs.cz/item/CS_URS_2024_01/998712102"/>
    <hyperlink ref="F146" r:id="rId9" display="https://podminky.urs.cz/item/CS_URS_2024_01/764224411"/>
    <hyperlink ref="F149" r:id="rId10" display="https://podminky.urs.cz/item/CS_URS_2024_01/998764102"/>
    <hyperlink ref="F153" r:id="rId11" display="https://podminky.urs.cz/item/CS_URS_2024_01/013294000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2"/>
</worksheet>
</file>

<file path=xl/worksheets/sheet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93</v>
      </c>
    </row>
    <row r="3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2"/>
      <c r="AT3" s="19" t="s">
        <v>82</v>
      </c>
    </row>
    <row r="4" s="1" customFormat="1" ht="24.96" customHeight="1">
      <c r="B4" s="22"/>
      <c r="D4" s="142" t="s">
        <v>148</v>
      </c>
      <c r="L4" s="22"/>
      <c r="M4" s="143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4" t="s">
        <v>16</v>
      </c>
      <c r="L6" s="22"/>
    </row>
    <row r="7" s="1" customFormat="1" ht="16.5" customHeight="1">
      <c r="B7" s="22"/>
      <c r="E7" s="145" t="str">
        <f>'Rekapitulace stavby'!K6</f>
        <v>ZŠ Veltrusy - výstavba odborných učeben</v>
      </c>
      <c r="F7" s="144"/>
      <c r="G7" s="144"/>
      <c r="H7" s="144"/>
      <c r="L7" s="22"/>
    </row>
    <row r="8" s="1" customFormat="1" ht="12" customHeight="1">
      <c r="B8" s="22"/>
      <c r="D8" s="144" t="s">
        <v>149</v>
      </c>
      <c r="L8" s="22"/>
    </row>
    <row r="9" s="2" customFormat="1" ht="16.5" customHeight="1">
      <c r="A9" s="40"/>
      <c r="B9" s="46"/>
      <c r="C9" s="40"/>
      <c r="D9" s="40"/>
      <c r="E9" s="145" t="s">
        <v>150</v>
      </c>
      <c r="F9" s="40"/>
      <c r="G9" s="40"/>
      <c r="H9" s="40"/>
      <c r="I9" s="40"/>
      <c r="J9" s="40"/>
      <c r="K9" s="40"/>
      <c r="L9" s="146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44" t="s">
        <v>151</v>
      </c>
      <c r="E10" s="40"/>
      <c r="F10" s="40"/>
      <c r="G10" s="40"/>
      <c r="H10" s="40"/>
      <c r="I10" s="40"/>
      <c r="J10" s="40"/>
      <c r="K10" s="40"/>
      <c r="L10" s="146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6.5" customHeight="1">
      <c r="A11" s="40"/>
      <c r="B11" s="46"/>
      <c r="C11" s="40"/>
      <c r="D11" s="40"/>
      <c r="E11" s="147" t="s">
        <v>2007</v>
      </c>
      <c r="F11" s="40"/>
      <c r="G11" s="40"/>
      <c r="H11" s="40"/>
      <c r="I11" s="40"/>
      <c r="J11" s="40"/>
      <c r="K11" s="40"/>
      <c r="L11" s="146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146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44" t="s">
        <v>18</v>
      </c>
      <c r="E13" s="40"/>
      <c r="F13" s="135" t="s">
        <v>19</v>
      </c>
      <c r="G13" s="40"/>
      <c r="H13" s="40"/>
      <c r="I13" s="144" t="s">
        <v>20</v>
      </c>
      <c r="J13" s="135" t="s">
        <v>19</v>
      </c>
      <c r="K13" s="40"/>
      <c r="L13" s="146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4" t="s">
        <v>21</v>
      </c>
      <c r="E14" s="40"/>
      <c r="F14" s="135" t="s">
        <v>22</v>
      </c>
      <c r="G14" s="40"/>
      <c r="H14" s="40"/>
      <c r="I14" s="144" t="s">
        <v>23</v>
      </c>
      <c r="J14" s="148" t="str">
        <f>'Rekapitulace stavby'!AN8</f>
        <v>16. 4. 2024</v>
      </c>
      <c r="K14" s="40"/>
      <c r="L14" s="146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146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4" t="s">
        <v>25</v>
      </c>
      <c r="E16" s="40"/>
      <c r="F16" s="40"/>
      <c r="G16" s="40"/>
      <c r="H16" s="40"/>
      <c r="I16" s="144" t="s">
        <v>26</v>
      </c>
      <c r="J16" s="135" t="s">
        <v>27</v>
      </c>
      <c r="K16" s="40"/>
      <c r="L16" s="146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35" t="s">
        <v>28</v>
      </c>
      <c r="F17" s="40"/>
      <c r="G17" s="40"/>
      <c r="H17" s="40"/>
      <c r="I17" s="144" t="s">
        <v>29</v>
      </c>
      <c r="J17" s="135" t="s">
        <v>19</v>
      </c>
      <c r="K17" s="40"/>
      <c r="L17" s="146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146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44" t="s">
        <v>30</v>
      </c>
      <c r="E19" s="40"/>
      <c r="F19" s="40"/>
      <c r="G19" s="40"/>
      <c r="H19" s="40"/>
      <c r="I19" s="144" t="s">
        <v>26</v>
      </c>
      <c r="J19" s="35" t="str">
        <f>'Rekapitulace stavby'!AN13</f>
        <v>Vyplň údaj</v>
      </c>
      <c r="K19" s="40"/>
      <c r="L19" s="146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5" t="str">
        <f>'Rekapitulace stavby'!E14</f>
        <v>Vyplň údaj</v>
      </c>
      <c r="F20" s="135"/>
      <c r="G20" s="135"/>
      <c r="H20" s="135"/>
      <c r="I20" s="144" t="s">
        <v>29</v>
      </c>
      <c r="J20" s="35" t="str">
        <f>'Rekapitulace stavby'!AN14</f>
        <v>Vyplň údaj</v>
      </c>
      <c r="K20" s="40"/>
      <c r="L20" s="146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146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44" t="s">
        <v>32</v>
      </c>
      <c r="E22" s="40"/>
      <c r="F22" s="40"/>
      <c r="G22" s="40"/>
      <c r="H22" s="40"/>
      <c r="I22" s="144" t="s">
        <v>26</v>
      </c>
      <c r="J22" s="135" t="s">
        <v>33</v>
      </c>
      <c r="K22" s="40"/>
      <c r="L22" s="146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35" t="s">
        <v>34</v>
      </c>
      <c r="F23" s="40"/>
      <c r="G23" s="40"/>
      <c r="H23" s="40"/>
      <c r="I23" s="144" t="s">
        <v>29</v>
      </c>
      <c r="J23" s="135" t="s">
        <v>19</v>
      </c>
      <c r="K23" s="40"/>
      <c r="L23" s="146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146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44" t="s">
        <v>36</v>
      </c>
      <c r="E25" s="40"/>
      <c r="F25" s="40"/>
      <c r="G25" s="40"/>
      <c r="H25" s="40"/>
      <c r="I25" s="144" t="s">
        <v>26</v>
      </c>
      <c r="J25" s="135" t="s">
        <v>33</v>
      </c>
      <c r="K25" s="40"/>
      <c r="L25" s="146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35" t="s">
        <v>34</v>
      </c>
      <c r="F26" s="40"/>
      <c r="G26" s="40"/>
      <c r="H26" s="40"/>
      <c r="I26" s="144" t="s">
        <v>29</v>
      </c>
      <c r="J26" s="135" t="s">
        <v>19</v>
      </c>
      <c r="K26" s="40"/>
      <c r="L26" s="146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146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44" t="s">
        <v>37</v>
      </c>
      <c r="E28" s="40"/>
      <c r="F28" s="40"/>
      <c r="G28" s="40"/>
      <c r="H28" s="40"/>
      <c r="I28" s="40"/>
      <c r="J28" s="40"/>
      <c r="K28" s="40"/>
      <c r="L28" s="146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71.25" customHeight="1">
      <c r="A29" s="149"/>
      <c r="B29" s="150"/>
      <c r="C29" s="149"/>
      <c r="D29" s="149"/>
      <c r="E29" s="151" t="s">
        <v>38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146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3"/>
      <c r="E31" s="153"/>
      <c r="F31" s="153"/>
      <c r="G31" s="153"/>
      <c r="H31" s="153"/>
      <c r="I31" s="153"/>
      <c r="J31" s="153"/>
      <c r="K31" s="153"/>
      <c r="L31" s="146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54" t="s">
        <v>39</v>
      </c>
      <c r="E32" s="40"/>
      <c r="F32" s="40"/>
      <c r="G32" s="40"/>
      <c r="H32" s="40"/>
      <c r="I32" s="40"/>
      <c r="J32" s="155">
        <f>ROUND(J98, 2)</f>
        <v>0</v>
      </c>
      <c r="K32" s="40"/>
      <c r="L32" s="146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3"/>
      <c r="E33" s="153"/>
      <c r="F33" s="153"/>
      <c r="G33" s="153"/>
      <c r="H33" s="153"/>
      <c r="I33" s="153"/>
      <c r="J33" s="153"/>
      <c r="K33" s="153"/>
      <c r="L33" s="146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56" t="s">
        <v>41</v>
      </c>
      <c r="G34" s="40"/>
      <c r="H34" s="40"/>
      <c r="I34" s="156" t="s">
        <v>40</v>
      </c>
      <c r="J34" s="156" t="s">
        <v>42</v>
      </c>
      <c r="K34" s="40"/>
      <c r="L34" s="146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57" t="s">
        <v>43</v>
      </c>
      <c r="E35" s="144" t="s">
        <v>44</v>
      </c>
      <c r="F35" s="158">
        <f>ROUND((SUM(BE98:BE271)),  2)</f>
        <v>0</v>
      </c>
      <c r="G35" s="40"/>
      <c r="H35" s="40"/>
      <c r="I35" s="159">
        <v>0.20999999999999999</v>
      </c>
      <c r="J35" s="158">
        <f>ROUND(((SUM(BE98:BE271))*I35),  2)</f>
        <v>0</v>
      </c>
      <c r="K35" s="40"/>
      <c r="L35" s="146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44" t="s">
        <v>45</v>
      </c>
      <c r="F36" s="158">
        <f>ROUND((SUM(BF98:BF271)),  2)</f>
        <v>0</v>
      </c>
      <c r="G36" s="40"/>
      <c r="H36" s="40"/>
      <c r="I36" s="159">
        <v>0.14999999999999999</v>
      </c>
      <c r="J36" s="158">
        <f>ROUND(((SUM(BF98:BF271))*I36),  2)</f>
        <v>0</v>
      </c>
      <c r="K36" s="40"/>
      <c r="L36" s="146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4" t="s">
        <v>46</v>
      </c>
      <c r="F37" s="158">
        <f>ROUND((SUM(BG98:BG271)),  2)</f>
        <v>0</v>
      </c>
      <c r="G37" s="40"/>
      <c r="H37" s="40"/>
      <c r="I37" s="159">
        <v>0.20999999999999999</v>
      </c>
      <c r="J37" s="158">
        <f>0</f>
        <v>0</v>
      </c>
      <c r="K37" s="40"/>
      <c r="L37" s="146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44" t="s">
        <v>47</v>
      </c>
      <c r="F38" s="158">
        <f>ROUND((SUM(BH98:BH271)),  2)</f>
        <v>0</v>
      </c>
      <c r="G38" s="40"/>
      <c r="H38" s="40"/>
      <c r="I38" s="159">
        <v>0.14999999999999999</v>
      </c>
      <c r="J38" s="158">
        <f>0</f>
        <v>0</v>
      </c>
      <c r="K38" s="40"/>
      <c r="L38" s="146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4" t="s">
        <v>48</v>
      </c>
      <c r="F39" s="158">
        <f>ROUND((SUM(BI98:BI271)),  2)</f>
        <v>0</v>
      </c>
      <c r="G39" s="40"/>
      <c r="H39" s="40"/>
      <c r="I39" s="159">
        <v>0</v>
      </c>
      <c r="J39" s="158">
        <f>0</f>
        <v>0</v>
      </c>
      <c r="K39" s="40"/>
      <c r="L39" s="146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146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0"/>
      <c r="D41" s="161" t="s">
        <v>49</v>
      </c>
      <c r="E41" s="162"/>
      <c r="F41" s="162"/>
      <c r="G41" s="163" t="s">
        <v>50</v>
      </c>
      <c r="H41" s="164" t="s">
        <v>51</v>
      </c>
      <c r="I41" s="162"/>
      <c r="J41" s="165">
        <f>SUM(J32:J39)</f>
        <v>0</v>
      </c>
      <c r="K41" s="166"/>
      <c r="L41" s="146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6" s="2" customFormat="1" ht="6.96" customHeight="1">
      <c r="A46" s="40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24.96" customHeight="1">
      <c r="A47" s="40"/>
      <c r="B47" s="41"/>
      <c r="C47" s="25" t="s">
        <v>153</v>
      </c>
      <c r="D47" s="42"/>
      <c r="E47" s="42"/>
      <c r="F47" s="42"/>
      <c r="G47" s="42"/>
      <c r="H47" s="42"/>
      <c r="I47" s="42"/>
      <c r="J47" s="42"/>
      <c r="K47" s="42"/>
      <c r="L47" s="146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146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16</v>
      </c>
      <c r="D49" s="42"/>
      <c r="E49" s="42"/>
      <c r="F49" s="42"/>
      <c r="G49" s="42"/>
      <c r="H49" s="42"/>
      <c r="I49" s="42"/>
      <c r="J49" s="42"/>
      <c r="K49" s="42"/>
      <c r="L49" s="146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171" t="str">
        <f>E7</f>
        <v>ZŠ Veltrusy - výstavba odborných učeben</v>
      </c>
      <c r="F50" s="34"/>
      <c r="G50" s="34"/>
      <c r="H50" s="34"/>
      <c r="I50" s="42"/>
      <c r="J50" s="42"/>
      <c r="K50" s="42"/>
      <c r="L50" s="146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1" customFormat="1" ht="12" customHeight="1">
      <c r="B51" s="23"/>
      <c r="C51" s="34" t="s">
        <v>149</v>
      </c>
      <c r="D51" s="24"/>
      <c r="E51" s="24"/>
      <c r="F51" s="24"/>
      <c r="G51" s="24"/>
      <c r="H51" s="24"/>
      <c r="I51" s="24"/>
      <c r="J51" s="24"/>
      <c r="K51" s="24"/>
      <c r="L51" s="22"/>
    </row>
    <row r="52" s="2" customFormat="1" ht="16.5" customHeight="1">
      <c r="A52" s="40"/>
      <c r="B52" s="41"/>
      <c r="C52" s="42"/>
      <c r="D52" s="42"/>
      <c r="E52" s="171" t="s">
        <v>150</v>
      </c>
      <c r="F52" s="42"/>
      <c r="G52" s="42"/>
      <c r="H52" s="42"/>
      <c r="I52" s="42"/>
      <c r="J52" s="42"/>
      <c r="K52" s="42"/>
      <c r="L52" s="146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12" customHeight="1">
      <c r="A53" s="40"/>
      <c r="B53" s="41"/>
      <c r="C53" s="34" t="s">
        <v>151</v>
      </c>
      <c r="D53" s="42"/>
      <c r="E53" s="42"/>
      <c r="F53" s="42"/>
      <c r="G53" s="42"/>
      <c r="H53" s="42"/>
      <c r="I53" s="42"/>
      <c r="J53" s="42"/>
      <c r="K53" s="42"/>
      <c r="L53" s="146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6.5" customHeight="1">
      <c r="A54" s="40"/>
      <c r="B54" s="41"/>
      <c r="C54" s="42"/>
      <c r="D54" s="42"/>
      <c r="E54" s="71" t="str">
        <f>E11</f>
        <v>044 - Energetická opatření</v>
      </c>
      <c r="F54" s="42"/>
      <c r="G54" s="42"/>
      <c r="H54" s="42"/>
      <c r="I54" s="42"/>
      <c r="J54" s="42"/>
      <c r="K54" s="42"/>
      <c r="L54" s="146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6.96" customHeight="1">
      <c r="A55" s="40"/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146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2" customHeight="1">
      <c r="A56" s="40"/>
      <c r="B56" s="41"/>
      <c r="C56" s="34" t="s">
        <v>21</v>
      </c>
      <c r="D56" s="42"/>
      <c r="E56" s="42"/>
      <c r="F56" s="29" t="str">
        <f>F14</f>
        <v>Veltrusy</v>
      </c>
      <c r="G56" s="42"/>
      <c r="H56" s="42"/>
      <c r="I56" s="34" t="s">
        <v>23</v>
      </c>
      <c r="J56" s="74" t="str">
        <f>IF(J14="","",J14)</f>
        <v>16. 4. 2024</v>
      </c>
      <c r="K56" s="42"/>
      <c r="L56" s="146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6.96" customHeight="1">
      <c r="A57" s="40"/>
      <c r="B57" s="41"/>
      <c r="C57" s="42"/>
      <c r="D57" s="42"/>
      <c r="E57" s="42"/>
      <c r="F57" s="42"/>
      <c r="G57" s="42"/>
      <c r="H57" s="42"/>
      <c r="I57" s="42"/>
      <c r="J57" s="42"/>
      <c r="K57" s="42"/>
      <c r="L57" s="146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5.15" customHeight="1">
      <c r="A58" s="40"/>
      <c r="B58" s="41"/>
      <c r="C58" s="34" t="s">
        <v>25</v>
      </c>
      <c r="D58" s="42"/>
      <c r="E58" s="42"/>
      <c r="F58" s="29" t="str">
        <f>E17</f>
        <v>Město Veltrusy</v>
      </c>
      <c r="G58" s="42"/>
      <c r="H58" s="42"/>
      <c r="I58" s="34" t="s">
        <v>32</v>
      </c>
      <c r="J58" s="38" t="str">
        <f>E23</f>
        <v>REMIUMA</v>
      </c>
      <c r="K58" s="42"/>
      <c r="L58" s="146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15.15" customHeight="1">
      <c r="A59" s="40"/>
      <c r="B59" s="41"/>
      <c r="C59" s="34" t="s">
        <v>30</v>
      </c>
      <c r="D59" s="42"/>
      <c r="E59" s="42"/>
      <c r="F59" s="29" t="str">
        <f>IF(E20="","",E20)</f>
        <v>Vyplň údaj</v>
      </c>
      <c r="G59" s="42"/>
      <c r="H59" s="42"/>
      <c r="I59" s="34" t="s">
        <v>36</v>
      </c>
      <c r="J59" s="38" t="str">
        <f>E26</f>
        <v>REMIUMA</v>
      </c>
      <c r="K59" s="42"/>
      <c r="L59" s="146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0.32" customHeight="1">
      <c r="A60" s="40"/>
      <c r="B60" s="41"/>
      <c r="C60" s="42"/>
      <c r="D60" s="42"/>
      <c r="E60" s="42"/>
      <c r="F60" s="42"/>
      <c r="G60" s="42"/>
      <c r="H60" s="42"/>
      <c r="I60" s="42"/>
      <c r="J60" s="42"/>
      <c r="K60" s="42"/>
      <c r="L60" s="146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29.28" customHeight="1">
      <c r="A61" s="40"/>
      <c r="B61" s="41"/>
      <c r="C61" s="172" t="s">
        <v>154</v>
      </c>
      <c r="D61" s="173"/>
      <c r="E61" s="173"/>
      <c r="F61" s="173"/>
      <c r="G61" s="173"/>
      <c r="H61" s="173"/>
      <c r="I61" s="173"/>
      <c r="J61" s="174" t="s">
        <v>155</v>
      </c>
      <c r="K61" s="173"/>
      <c r="L61" s="146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10.32" customHeight="1">
      <c r="A62" s="40"/>
      <c r="B62" s="41"/>
      <c r="C62" s="42"/>
      <c r="D62" s="42"/>
      <c r="E62" s="42"/>
      <c r="F62" s="42"/>
      <c r="G62" s="42"/>
      <c r="H62" s="42"/>
      <c r="I62" s="42"/>
      <c r="J62" s="42"/>
      <c r="K62" s="42"/>
      <c r="L62" s="146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22.8" customHeight="1">
      <c r="A63" s="40"/>
      <c r="B63" s="41"/>
      <c r="C63" s="175" t="s">
        <v>71</v>
      </c>
      <c r="D63" s="42"/>
      <c r="E63" s="42"/>
      <c r="F63" s="42"/>
      <c r="G63" s="42"/>
      <c r="H63" s="42"/>
      <c r="I63" s="42"/>
      <c r="J63" s="104">
        <f>J98</f>
        <v>0</v>
      </c>
      <c r="K63" s="42"/>
      <c r="L63" s="146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U63" s="19" t="s">
        <v>156</v>
      </c>
    </row>
    <row r="64" s="9" customFormat="1" ht="24.96" customHeight="1">
      <c r="A64" s="9"/>
      <c r="B64" s="176"/>
      <c r="C64" s="177"/>
      <c r="D64" s="178" t="s">
        <v>157</v>
      </c>
      <c r="E64" s="179"/>
      <c r="F64" s="179"/>
      <c r="G64" s="179"/>
      <c r="H64" s="179"/>
      <c r="I64" s="179"/>
      <c r="J64" s="180">
        <f>J99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2"/>
      <c r="C65" s="127"/>
      <c r="D65" s="183" t="s">
        <v>160</v>
      </c>
      <c r="E65" s="184"/>
      <c r="F65" s="184"/>
      <c r="G65" s="184"/>
      <c r="H65" s="184"/>
      <c r="I65" s="184"/>
      <c r="J65" s="185">
        <f>J100</f>
        <v>0</v>
      </c>
      <c r="K65" s="127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2"/>
      <c r="C66" s="127"/>
      <c r="D66" s="183" t="s">
        <v>162</v>
      </c>
      <c r="E66" s="184"/>
      <c r="F66" s="184"/>
      <c r="G66" s="184"/>
      <c r="H66" s="184"/>
      <c r="I66" s="184"/>
      <c r="J66" s="185">
        <f>J106</f>
        <v>0</v>
      </c>
      <c r="K66" s="127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2"/>
      <c r="C67" s="127"/>
      <c r="D67" s="183" t="s">
        <v>163</v>
      </c>
      <c r="E67" s="184"/>
      <c r="F67" s="184"/>
      <c r="G67" s="184"/>
      <c r="H67" s="184"/>
      <c r="I67" s="184"/>
      <c r="J67" s="185">
        <f>J110</f>
        <v>0</v>
      </c>
      <c r="K67" s="127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2"/>
      <c r="C68" s="127"/>
      <c r="D68" s="183" t="s">
        <v>164</v>
      </c>
      <c r="E68" s="184"/>
      <c r="F68" s="184"/>
      <c r="G68" s="184"/>
      <c r="H68" s="184"/>
      <c r="I68" s="184"/>
      <c r="J68" s="185">
        <f>J178</f>
        <v>0</v>
      </c>
      <c r="K68" s="127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2"/>
      <c r="C69" s="127"/>
      <c r="D69" s="183" t="s">
        <v>166</v>
      </c>
      <c r="E69" s="184"/>
      <c r="F69" s="184"/>
      <c r="G69" s="184"/>
      <c r="H69" s="184"/>
      <c r="I69" s="184"/>
      <c r="J69" s="185">
        <f>J186</f>
        <v>0</v>
      </c>
      <c r="K69" s="127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9" customFormat="1" ht="24.96" customHeight="1">
      <c r="A70" s="9"/>
      <c r="B70" s="176"/>
      <c r="C70" s="177"/>
      <c r="D70" s="178" t="s">
        <v>167</v>
      </c>
      <c r="E70" s="179"/>
      <c r="F70" s="179"/>
      <c r="G70" s="179"/>
      <c r="H70" s="179"/>
      <c r="I70" s="179"/>
      <c r="J70" s="180">
        <f>J189</f>
        <v>0</v>
      </c>
      <c r="K70" s="177"/>
      <c r="L70" s="181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10" customFormat="1" ht="19.92" customHeight="1">
      <c r="A71" s="10"/>
      <c r="B71" s="182"/>
      <c r="C71" s="127"/>
      <c r="D71" s="183" t="s">
        <v>2008</v>
      </c>
      <c r="E71" s="184"/>
      <c r="F71" s="184"/>
      <c r="G71" s="184"/>
      <c r="H71" s="184"/>
      <c r="I71" s="184"/>
      <c r="J71" s="185">
        <f>J190</f>
        <v>0</v>
      </c>
      <c r="K71" s="127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2"/>
      <c r="C72" s="127"/>
      <c r="D72" s="183" t="s">
        <v>173</v>
      </c>
      <c r="E72" s="184"/>
      <c r="F72" s="184"/>
      <c r="G72" s="184"/>
      <c r="H72" s="184"/>
      <c r="I72" s="184"/>
      <c r="J72" s="185">
        <f>J218</f>
        <v>0</v>
      </c>
      <c r="K72" s="127"/>
      <c r="L72" s="186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2"/>
      <c r="C73" s="127"/>
      <c r="D73" s="183" t="s">
        <v>178</v>
      </c>
      <c r="E73" s="184"/>
      <c r="F73" s="184"/>
      <c r="G73" s="184"/>
      <c r="H73" s="184"/>
      <c r="I73" s="184"/>
      <c r="J73" s="185">
        <f>J226</f>
        <v>0</v>
      </c>
      <c r="K73" s="127"/>
      <c r="L73" s="186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2"/>
      <c r="C74" s="127"/>
      <c r="D74" s="183" t="s">
        <v>2009</v>
      </c>
      <c r="E74" s="184"/>
      <c r="F74" s="184"/>
      <c r="G74" s="184"/>
      <c r="H74" s="184"/>
      <c r="I74" s="184"/>
      <c r="J74" s="185">
        <f>J233</f>
        <v>0</v>
      </c>
      <c r="K74" s="127"/>
      <c r="L74" s="186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9" customFormat="1" ht="24.96" customHeight="1">
      <c r="A75" s="9"/>
      <c r="B75" s="176"/>
      <c r="C75" s="177"/>
      <c r="D75" s="178" t="s">
        <v>181</v>
      </c>
      <c r="E75" s="179"/>
      <c r="F75" s="179"/>
      <c r="G75" s="179"/>
      <c r="H75" s="179"/>
      <c r="I75" s="179"/>
      <c r="J75" s="180">
        <f>J268</f>
        <v>0</v>
      </c>
      <c r="K75" s="177"/>
      <c r="L75" s="181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</row>
    <row r="76" s="10" customFormat="1" ht="19.92" customHeight="1">
      <c r="A76" s="10"/>
      <c r="B76" s="182"/>
      <c r="C76" s="127"/>
      <c r="D76" s="183" t="s">
        <v>182</v>
      </c>
      <c r="E76" s="184"/>
      <c r="F76" s="184"/>
      <c r="G76" s="184"/>
      <c r="H76" s="184"/>
      <c r="I76" s="184"/>
      <c r="J76" s="185">
        <f>J269</f>
        <v>0</v>
      </c>
      <c r="K76" s="127"/>
      <c r="L76" s="186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2" customFormat="1" ht="21.84" customHeight="1">
      <c r="A77" s="40"/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146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6.96" customHeight="1">
      <c r="A78" s="40"/>
      <c r="B78" s="61"/>
      <c r="C78" s="62"/>
      <c r="D78" s="62"/>
      <c r="E78" s="62"/>
      <c r="F78" s="62"/>
      <c r="G78" s="62"/>
      <c r="H78" s="62"/>
      <c r="I78" s="62"/>
      <c r="J78" s="62"/>
      <c r="K78" s="62"/>
      <c r="L78" s="146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82" s="2" customFormat="1" ht="6.96" customHeight="1">
      <c r="A82" s="40"/>
      <c r="B82" s="63"/>
      <c r="C82" s="64"/>
      <c r="D82" s="64"/>
      <c r="E82" s="64"/>
      <c r="F82" s="64"/>
      <c r="G82" s="64"/>
      <c r="H82" s="64"/>
      <c r="I82" s="64"/>
      <c r="J82" s="64"/>
      <c r="K82" s="64"/>
      <c r="L82" s="146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24.96" customHeight="1">
      <c r="A83" s="40"/>
      <c r="B83" s="41"/>
      <c r="C83" s="25" t="s">
        <v>183</v>
      </c>
      <c r="D83" s="42"/>
      <c r="E83" s="42"/>
      <c r="F83" s="42"/>
      <c r="G83" s="42"/>
      <c r="H83" s="42"/>
      <c r="I83" s="42"/>
      <c r="J83" s="42"/>
      <c r="K83" s="42"/>
      <c r="L83" s="146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6.96" customHeight="1">
      <c r="A84" s="40"/>
      <c r="B84" s="41"/>
      <c r="C84" s="42"/>
      <c r="D84" s="42"/>
      <c r="E84" s="42"/>
      <c r="F84" s="42"/>
      <c r="G84" s="42"/>
      <c r="H84" s="42"/>
      <c r="I84" s="42"/>
      <c r="J84" s="42"/>
      <c r="K84" s="42"/>
      <c r="L84" s="146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2" customHeight="1">
      <c r="A85" s="40"/>
      <c r="B85" s="41"/>
      <c r="C85" s="34" t="s">
        <v>16</v>
      </c>
      <c r="D85" s="42"/>
      <c r="E85" s="42"/>
      <c r="F85" s="42"/>
      <c r="G85" s="42"/>
      <c r="H85" s="42"/>
      <c r="I85" s="42"/>
      <c r="J85" s="42"/>
      <c r="K85" s="42"/>
      <c r="L85" s="146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16.5" customHeight="1">
      <c r="A86" s="40"/>
      <c r="B86" s="41"/>
      <c r="C86" s="42"/>
      <c r="D86" s="42"/>
      <c r="E86" s="171" t="str">
        <f>E7</f>
        <v>ZŠ Veltrusy - výstavba odborných učeben</v>
      </c>
      <c r="F86" s="34"/>
      <c r="G86" s="34"/>
      <c r="H86" s="34"/>
      <c r="I86" s="42"/>
      <c r="J86" s="42"/>
      <c r="K86" s="42"/>
      <c r="L86" s="146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1" customFormat="1" ht="12" customHeight="1">
      <c r="B87" s="23"/>
      <c r="C87" s="34" t="s">
        <v>149</v>
      </c>
      <c r="D87" s="24"/>
      <c r="E87" s="24"/>
      <c r="F87" s="24"/>
      <c r="G87" s="24"/>
      <c r="H87" s="24"/>
      <c r="I87" s="24"/>
      <c r="J87" s="24"/>
      <c r="K87" s="24"/>
      <c r="L87" s="22"/>
    </row>
    <row r="88" s="2" customFormat="1" ht="16.5" customHeight="1">
      <c r="A88" s="40"/>
      <c r="B88" s="41"/>
      <c r="C88" s="42"/>
      <c r="D88" s="42"/>
      <c r="E88" s="171" t="s">
        <v>150</v>
      </c>
      <c r="F88" s="42"/>
      <c r="G88" s="42"/>
      <c r="H88" s="42"/>
      <c r="I88" s="42"/>
      <c r="J88" s="42"/>
      <c r="K88" s="42"/>
      <c r="L88" s="146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12" customHeight="1">
      <c r="A89" s="40"/>
      <c r="B89" s="41"/>
      <c r="C89" s="34" t="s">
        <v>151</v>
      </c>
      <c r="D89" s="42"/>
      <c r="E89" s="42"/>
      <c r="F89" s="42"/>
      <c r="G89" s="42"/>
      <c r="H89" s="42"/>
      <c r="I89" s="42"/>
      <c r="J89" s="42"/>
      <c r="K89" s="42"/>
      <c r="L89" s="146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16.5" customHeight="1">
      <c r="A90" s="40"/>
      <c r="B90" s="41"/>
      <c r="C90" s="42"/>
      <c r="D90" s="42"/>
      <c r="E90" s="71" t="str">
        <f>E11</f>
        <v>044 - Energetická opatření</v>
      </c>
      <c r="F90" s="42"/>
      <c r="G90" s="42"/>
      <c r="H90" s="42"/>
      <c r="I90" s="42"/>
      <c r="J90" s="42"/>
      <c r="K90" s="42"/>
      <c r="L90" s="146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6.96" customHeight="1">
      <c r="A91" s="40"/>
      <c r="B91" s="41"/>
      <c r="C91" s="42"/>
      <c r="D91" s="42"/>
      <c r="E91" s="42"/>
      <c r="F91" s="42"/>
      <c r="G91" s="42"/>
      <c r="H91" s="42"/>
      <c r="I91" s="42"/>
      <c r="J91" s="42"/>
      <c r="K91" s="42"/>
      <c r="L91" s="146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12" customHeight="1">
      <c r="A92" s="40"/>
      <c r="B92" s="41"/>
      <c r="C92" s="34" t="s">
        <v>21</v>
      </c>
      <c r="D92" s="42"/>
      <c r="E92" s="42"/>
      <c r="F92" s="29" t="str">
        <f>F14</f>
        <v>Veltrusy</v>
      </c>
      <c r="G92" s="42"/>
      <c r="H92" s="42"/>
      <c r="I92" s="34" t="s">
        <v>23</v>
      </c>
      <c r="J92" s="74" t="str">
        <f>IF(J14="","",J14)</f>
        <v>16. 4. 2024</v>
      </c>
      <c r="K92" s="42"/>
      <c r="L92" s="146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6.96" customHeight="1">
      <c r="A93" s="40"/>
      <c r="B93" s="41"/>
      <c r="C93" s="42"/>
      <c r="D93" s="42"/>
      <c r="E93" s="42"/>
      <c r="F93" s="42"/>
      <c r="G93" s="42"/>
      <c r="H93" s="42"/>
      <c r="I93" s="42"/>
      <c r="J93" s="42"/>
      <c r="K93" s="42"/>
      <c r="L93" s="146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2" customFormat="1" ht="15.15" customHeight="1">
      <c r="A94" s="40"/>
      <c r="B94" s="41"/>
      <c r="C94" s="34" t="s">
        <v>25</v>
      </c>
      <c r="D94" s="42"/>
      <c r="E94" s="42"/>
      <c r="F94" s="29" t="str">
        <f>E17</f>
        <v>Město Veltrusy</v>
      </c>
      <c r="G94" s="42"/>
      <c r="H94" s="42"/>
      <c r="I94" s="34" t="s">
        <v>32</v>
      </c>
      <c r="J94" s="38" t="str">
        <f>E23</f>
        <v>REMIUMA</v>
      </c>
      <c r="K94" s="42"/>
      <c r="L94" s="146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="2" customFormat="1" ht="15.15" customHeight="1">
      <c r="A95" s="40"/>
      <c r="B95" s="41"/>
      <c r="C95" s="34" t="s">
        <v>30</v>
      </c>
      <c r="D95" s="42"/>
      <c r="E95" s="42"/>
      <c r="F95" s="29" t="str">
        <f>IF(E20="","",E20)</f>
        <v>Vyplň údaj</v>
      </c>
      <c r="G95" s="42"/>
      <c r="H95" s="42"/>
      <c r="I95" s="34" t="s">
        <v>36</v>
      </c>
      <c r="J95" s="38" t="str">
        <f>E26</f>
        <v>REMIUMA</v>
      </c>
      <c r="K95" s="42"/>
      <c r="L95" s="146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="2" customFormat="1" ht="10.32" customHeight="1">
      <c r="A96" s="40"/>
      <c r="B96" s="41"/>
      <c r="C96" s="42"/>
      <c r="D96" s="42"/>
      <c r="E96" s="42"/>
      <c r="F96" s="42"/>
      <c r="G96" s="42"/>
      <c r="H96" s="42"/>
      <c r="I96" s="42"/>
      <c r="J96" s="42"/>
      <c r="K96" s="42"/>
      <c r="L96" s="146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="11" customFormat="1" ht="29.28" customHeight="1">
      <c r="A97" s="187"/>
      <c r="B97" s="188"/>
      <c r="C97" s="189" t="s">
        <v>184</v>
      </c>
      <c r="D97" s="190" t="s">
        <v>58</v>
      </c>
      <c r="E97" s="190" t="s">
        <v>54</v>
      </c>
      <c r="F97" s="190" t="s">
        <v>55</v>
      </c>
      <c r="G97" s="190" t="s">
        <v>185</v>
      </c>
      <c r="H97" s="190" t="s">
        <v>186</v>
      </c>
      <c r="I97" s="190" t="s">
        <v>187</v>
      </c>
      <c r="J97" s="190" t="s">
        <v>155</v>
      </c>
      <c r="K97" s="191" t="s">
        <v>188</v>
      </c>
      <c r="L97" s="192"/>
      <c r="M97" s="94" t="s">
        <v>19</v>
      </c>
      <c r="N97" s="95" t="s">
        <v>43</v>
      </c>
      <c r="O97" s="95" t="s">
        <v>189</v>
      </c>
      <c r="P97" s="95" t="s">
        <v>190</v>
      </c>
      <c r="Q97" s="95" t="s">
        <v>191</v>
      </c>
      <c r="R97" s="95" t="s">
        <v>192</v>
      </c>
      <c r="S97" s="95" t="s">
        <v>193</v>
      </c>
      <c r="T97" s="96" t="s">
        <v>194</v>
      </c>
      <c r="U97" s="187"/>
      <c r="V97" s="187"/>
      <c r="W97" s="187"/>
      <c r="X97" s="187"/>
      <c r="Y97" s="187"/>
      <c r="Z97" s="187"/>
      <c r="AA97" s="187"/>
      <c r="AB97" s="187"/>
      <c r="AC97" s="187"/>
      <c r="AD97" s="187"/>
      <c r="AE97" s="187"/>
    </row>
    <row r="98" s="2" customFormat="1" ht="22.8" customHeight="1">
      <c r="A98" s="40"/>
      <c r="B98" s="41"/>
      <c r="C98" s="101" t="s">
        <v>195</v>
      </c>
      <c r="D98" s="42"/>
      <c r="E98" s="42"/>
      <c r="F98" s="42"/>
      <c r="G98" s="42"/>
      <c r="H98" s="42"/>
      <c r="I98" s="42"/>
      <c r="J98" s="193">
        <f>BK98</f>
        <v>0</v>
      </c>
      <c r="K98" s="42"/>
      <c r="L98" s="46"/>
      <c r="M98" s="97"/>
      <c r="N98" s="194"/>
      <c r="O98" s="98"/>
      <c r="P98" s="195">
        <f>P99+P189+P268</f>
        <v>0</v>
      </c>
      <c r="Q98" s="98"/>
      <c r="R98" s="195">
        <f>R99+R189+R268</f>
        <v>32.088528494679998</v>
      </c>
      <c r="S98" s="98"/>
      <c r="T98" s="196">
        <f>T99+T189+T268</f>
        <v>0</v>
      </c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T98" s="19" t="s">
        <v>72</v>
      </c>
      <c r="AU98" s="19" t="s">
        <v>156</v>
      </c>
      <c r="BK98" s="197">
        <f>BK99+BK189+BK268</f>
        <v>0</v>
      </c>
    </row>
    <row r="99" s="12" customFormat="1" ht="25.92" customHeight="1">
      <c r="A99" s="12"/>
      <c r="B99" s="198"/>
      <c r="C99" s="199"/>
      <c r="D99" s="200" t="s">
        <v>72</v>
      </c>
      <c r="E99" s="201" t="s">
        <v>196</v>
      </c>
      <c r="F99" s="201" t="s">
        <v>197</v>
      </c>
      <c r="G99" s="199"/>
      <c r="H99" s="199"/>
      <c r="I99" s="202"/>
      <c r="J99" s="203">
        <f>BK99</f>
        <v>0</v>
      </c>
      <c r="K99" s="199"/>
      <c r="L99" s="204"/>
      <c r="M99" s="205"/>
      <c r="N99" s="206"/>
      <c r="O99" s="206"/>
      <c r="P99" s="207">
        <f>P100+P106+P110+P178+P186</f>
        <v>0</v>
      </c>
      <c r="Q99" s="206"/>
      <c r="R99" s="207">
        <f>R100+R106+R110+R178+R186</f>
        <v>27.672756965839998</v>
      </c>
      <c r="S99" s="206"/>
      <c r="T99" s="208">
        <f>T100+T106+T110+T178+T186</f>
        <v>0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09" t="s">
        <v>80</v>
      </c>
      <c r="AT99" s="210" t="s">
        <v>72</v>
      </c>
      <c r="AU99" s="210" t="s">
        <v>73</v>
      </c>
      <c r="AY99" s="209" t="s">
        <v>198</v>
      </c>
      <c r="BK99" s="211">
        <f>BK100+BK106+BK110+BK178+BK186</f>
        <v>0</v>
      </c>
    </row>
    <row r="100" s="12" customFormat="1" ht="22.8" customHeight="1">
      <c r="A100" s="12"/>
      <c r="B100" s="198"/>
      <c r="C100" s="199"/>
      <c r="D100" s="200" t="s">
        <v>72</v>
      </c>
      <c r="E100" s="212" t="s">
        <v>213</v>
      </c>
      <c r="F100" s="212" t="s">
        <v>429</v>
      </c>
      <c r="G100" s="199"/>
      <c r="H100" s="199"/>
      <c r="I100" s="202"/>
      <c r="J100" s="213">
        <f>BK100</f>
        <v>0</v>
      </c>
      <c r="K100" s="199"/>
      <c r="L100" s="204"/>
      <c r="M100" s="205"/>
      <c r="N100" s="206"/>
      <c r="O100" s="206"/>
      <c r="P100" s="207">
        <f>SUM(P101:P105)</f>
        <v>0</v>
      </c>
      <c r="Q100" s="206"/>
      <c r="R100" s="207">
        <f>SUM(R101:R105)</f>
        <v>1.0248000000000002</v>
      </c>
      <c r="S100" s="206"/>
      <c r="T100" s="208">
        <f>SUM(T101:T105)</f>
        <v>0</v>
      </c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R100" s="209" t="s">
        <v>80</v>
      </c>
      <c r="AT100" s="210" t="s">
        <v>72</v>
      </c>
      <c r="AU100" s="210" t="s">
        <v>80</v>
      </c>
      <c r="AY100" s="209" t="s">
        <v>198</v>
      </c>
      <c r="BK100" s="211">
        <f>SUM(BK101:BK105)</f>
        <v>0</v>
      </c>
    </row>
    <row r="101" s="2" customFormat="1" ht="24.15" customHeight="1">
      <c r="A101" s="40"/>
      <c r="B101" s="41"/>
      <c r="C101" s="214" t="s">
        <v>80</v>
      </c>
      <c r="D101" s="214" t="s">
        <v>200</v>
      </c>
      <c r="E101" s="215" t="s">
        <v>2010</v>
      </c>
      <c r="F101" s="216" t="s">
        <v>2011</v>
      </c>
      <c r="G101" s="217" t="s">
        <v>237</v>
      </c>
      <c r="H101" s="218">
        <v>48.799999999999997</v>
      </c>
      <c r="I101" s="219"/>
      <c r="J101" s="220">
        <f>ROUND(I101*H101,2)</f>
        <v>0</v>
      </c>
      <c r="K101" s="216" t="s">
        <v>204</v>
      </c>
      <c r="L101" s="46"/>
      <c r="M101" s="221" t="s">
        <v>19</v>
      </c>
      <c r="N101" s="222" t="s">
        <v>44</v>
      </c>
      <c r="O101" s="86"/>
      <c r="P101" s="223">
        <f>O101*H101</f>
        <v>0</v>
      </c>
      <c r="Q101" s="223">
        <v>0</v>
      </c>
      <c r="R101" s="223">
        <f>Q101*H101</f>
        <v>0</v>
      </c>
      <c r="S101" s="223">
        <v>0</v>
      </c>
      <c r="T101" s="224">
        <f>S101*H101</f>
        <v>0</v>
      </c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R101" s="225" t="s">
        <v>205</v>
      </c>
      <c r="AT101" s="225" t="s">
        <v>200</v>
      </c>
      <c r="AU101" s="225" t="s">
        <v>82</v>
      </c>
      <c r="AY101" s="19" t="s">
        <v>198</v>
      </c>
      <c r="BE101" s="226">
        <f>IF(N101="základní",J101,0)</f>
        <v>0</v>
      </c>
      <c r="BF101" s="226">
        <f>IF(N101="snížená",J101,0)</f>
        <v>0</v>
      </c>
      <c r="BG101" s="226">
        <f>IF(N101="zákl. přenesená",J101,0)</f>
        <v>0</v>
      </c>
      <c r="BH101" s="226">
        <f>IF(N101="sníž. přenesená",J101,0)</f>
        <v>0</v>
      </c>
      <c r="BI101" s="226">
        <f>IF(N101="nulová",J101,0)</f>
        <v>0</v>
      </c>
      <c r="BJ101" s="19" t="s">
        <v>80</v>
      </c>
      <c r="BK101" s="226">
        <f>ROUND(I101*H101,2)</f>
        <v>0</v>
      </c>
      <c r="BL101" s="19" t="s">
        <v>205</v>
      </c>
      <c r="BM101" s="225" t="s">
        <v>2012</v>
      </c>
    </row>
    <row r="102" s="2" customFormat="1">
      <c r="A102" s="40"/>
      <c r="B102" s="41"/>
      <c r="C102" s="42"/>
      <c r="D102" s="227" t="s">
        <v>207</v>
      </c>
      <c r="E102" s="42"/>
      <c r="F102" s="228" t="s">
        <v>2013</v>
      </c>
      <c r="G102" s="42"/>
      <c r="H102" s="42"/>
      <c r="I102" s="229"/>
      <c r="J102" s="42"/>
      <c r="K102" s="42"/>
      <c r="L102" s="46"/>
      <c r="M102" s="230"/>
      <c r="N102" s="231"/>
      <c r="O102" s="86"/>
      <c r="P102" s="86"/>
      <c r="Q102" s="86"/>
      <c r="R102" s="86"/>
      <c r="S102" s="86"/>
      <c r="T102" s="87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T102" s="19" t="s">
        <v>207</v>
      </c>
      <c r="AU102" s="19" t="s">
        <v>82</v>
      </c>
    </row>
    <row r="103" s="13" customFormat="1">
      <c r="A103" s="13"/>
      <c r="B103" s="232"/>
      <c r="C103" s="233"/>
      <c r="D103" s="234" t="s">
        <v>218</v>
      </c>
      <c r="E103" s="235" t="s">
        <v>19</v>
      </c>
      <c r="F103" s="236" t="s">
        <v>2014</v>
      </c>
      <c r="G103" s="233"/>
      <c r="H103" s="237">
        <v>48.799999999999997</v>
      </c>
      <c r="I103" s="238"/>
      <c r="J103" s="233"/>
      <c r="K103" s="233"/>
      <c r="L103" s="239"/>
      <c r="M103" s="240"/>
      <c r="N103" s="241"/>
      <c r="O103" s="241"/>
      <c r="P103" s="241"/>
      <c r="Q103" s="241"/>
      <c r="R103" s="241"/>
      <c r="S103" s="241"/>
      <c r="T103" s="242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43" t="s">
        <v>218</v>
      </c>
      <c r="AU103" s="243" t="s">
        <v>82</v>
      </c>
      <c r="AV103" s="13" t="s">
        <v>82</v>
      </c>
      <c r="AW103" s="13" t="s">
        <v>35</v>
      </c>
      <c r="AX103" s="13" t="s">
        <v>80</v>
      </c>
      <c r="AY103" s="243" t="s">
        <v>198</v>
      </c>
    </row>
    <row r="104" s="2" customFormat="1" ht="16.5" customHeight="1">
      <c r="A104" s="40"/>
      <c r="B104" s="41"/>
      <c r="C104" s="255" t="s">
        <v>82</v>
      </c>
      <c r="D104" s="255" t="s">
        <v>243</v>
      </c>
      <c r="E104" s="256" t="s">
        <v>2015</v>
      </c>
      <c r="F104" s="257" t="s">
        <v>2016</v>
      </c>
      <c r="G104" s="258" t="s">
        <v>237</v>
      </c>
      <c r="H104" s="259">
        <v>51.240000000000002</v>
      </c>
      <c r="I104" s="260"/>
      <c r="J104" s="261">
        <f>ROUND(I104*H104,2)</f>
        <v>0</v>
      </c>
      <c r="K104" s="257" t="s">
        <v>19</v>
      </c>
      <c r="L104" s="262"/>
      <c r="M104" s="263" t="s">
        <v>19</v>
      </c>
      <c r="N104" s="264" t="s">
        <v>44</v>
      </c>
      <c r="O104" s="86"/>
      <c r="P104" s="223">
        <f>O104*H104</f>
        <v>0</v>
      </c>
      <c r="Q104" s="223">
        <v>0.02</v>
      </c>
      <c r="R104" s="223">
        <f>Q104*H104</f>
        <v>1.0248000000000002</v>
      </c>
      <c r="S104" s="223">
        <v>0</v>
      </c>
      <c r="T104" s="224">
        <f>S104*H104</f>
        <v>0</v>
      </c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R104" s="225" t="s">
        <v>247</v>
      </c>
      <c r="AT104" s="225" t="s">
        <v>243</v>
      </c>
      <c r="AU104" s="225" t="s">
        <v>82</v>
      </c>
      <c r="AY104" s="19" t="s">
        <v>198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9" t="s">
        <v>80</v>
      </c>
      <c r="BK104" s="226">
        <f>ROUND(I104*H104,2)</f>
        <v>0</v>
      </c>
      <c r="BL104" s="19" t="s">
        <v>205</v>
      </c>
      <c r="BM104" s="225" t="s">
        <v>2017</v>
      </c>
    </row>
    <row r="105" s="13" customFormat="1">
      <c r="A105" s="13"/>
      <c r="B105" s="232"/>
      <c r="C105" s="233"/>
      <c r="D105" s="234" t="s">
        <v>218</v>
      </c>
      <c r="E105" s="233"/>
      <c r="F105" s="236" t="s">
        <v>2018</v>
      </c>
      <c r="G105" s="233"/>
      <c r="H105" s="237">
        <v>51.240000000000002</v>
      </c>
      <c r="I105" s="238"/>
      <c r="J105" s="233"/>
      <c r="K105" s="233"/>
      <c r="L105" s="239"/>
      <c r="M105" s="240"/>
      <c r="N105" s="241"/>
      <c r="O105" s="241"/>
      <c r="P105" s="241"/>
      <c r="Q105" s="241"/>
      <c r="R105" s="241"/>
      <c r="S105" s="241"/>
      <c r="T105" s="242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3" t="s">
        <v>218</v>
      </c>
      <c r="AU105" s="243" t="s">
        <v>82</v>
      </c>
      <c r="AV105" s="13" t="s">
        <v>82</v>
      </c>
      <c r="AW105" s="13" t="s">
        <v>4</v>
      </c>
      <c r="AX105" s="13" t="s">
        <v>80</v>
      </c>
      <c r="AY105" s="243" t="s">
        <v>198</v>
      </c>
    </row>
    <row r="106" s="12" customFormat="1" ht="22.8" customHeight="1">
      <c r="A106" s="12"/>
      <c r="B106" s="198"/>
      <c r="C106" s="199"/>
      <c r="D106" s="200" t="s">
        <v>72</v>
      </c>
      <c r="E106" s="212" t="s">
        <v>224</v>
      </c>
      <c r="F106" s="212" t="s">
        <v>861</v>
      </c>
      <c r="G106" s="199"/>
      <c r="H106" s="199"/>
      <c r="I106" s="202"/>
      <c r="J106" s="213">
        <f>BK106</f>
        <v>0</v>
      </c>
      <c r="K106" s="199"/>
      <c r="L106" s="204"/>
      <c r="M106" s="205"/>
      <c r="N106" s="206"/>
      <c r="O106" s="206"/>
      <c r="P106" s="207">
        <f>SUM(P107:P109)</f>
        <v>0</v>
      </c>
      <c r="Q106" s="206"/>
      <c r="R106" s="207">
        <f>SUM(R107:R109)</f>
        <v>4.0209766499999997</v>
      </c>
      <c r="S106" s="206"/>
      <c r="T106" s="208">
        <f>SUM(T107:T109)</f>
        <v>0</v>
      </c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R106" s="209" t="s">
        <v>80</v>
      </c>
      <c r="AT106" s="210" t="s">
        <v>72</v>
      </c>
      <c r="AU106" s="210" t="s">
        <v>80</v>
      </c>
      <c r="AY106" s="209" t="s">
        <v>198</v>
      </c>
      <c r="BK106" s="211">
        <f>SUM(BK107:BK109)</f>
        <v>0</v>
      </c>
    </row>
    <row r="107" s="2" customFormat="1" ht="49.05" customHeight="1">
      <c r="A107" s="40"/>
      <c r="B107" s="41"/>
      <c r="C107" s="214" t="s">
        <v>213</v>
      </c>
      <c r="D107" s="214" t="s">
        <v>200</v>
      </c>
      <c r="E107" s="215" t="s">
        <v>2019</v>
      </c>
      <c r="F107" s="216" t="s">
        <v>2020</v>
      </c>
      <c r="G107" s="217" t="s">
        <v>203</v>
      </c>
      <c r="H107" s="218">
        <v>261.06</v>
      </c>
      <c r="I107" s="219"/>
      <c r="J107" s="220">
        <f>ROUND(I107*H107,2)</f>
        <v>0</v>
      </c>
      <c r="K107" s="216" t="s">
        <v>204</v>
      </c>
      <c r="L107" s="46"/>
      <c r="M107" s="221" t="s">
        <v>19</v>
      </c>
      <c r="N107" s="222" t="s">
        <v>44</v>
      </c>
      <c r="O107" s="86"/>
      <c r="P107" s="223">
        <f>O107*H107</f>
        <v>0</v>
      </c>
      <c r="Q107" s="223">
        <v>0.0154025</v>
      </c>
      <c r="R107" s="223">
        <f>Q107*H107</f>
        <v>4.0209766499999997</v>
      </c>
      <c r="S107" s="223">
        <v>0</v>
      </c>
      <c r="T107" s="224">
        <f>S107*H107</f>
        <v>0</v>
      </c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R107" s="225" t="s">
        <v>205</v>
      </c>
      <c r="AT107" s="225" t="s">
        <v>200</v>
      </c>
      <c r="AU107" s="225" t="s">
        <v>82</v>
      </c>
      <c r="AY107" s="19" t="s">
        <v>198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9" t="s">
        <v>80</v>
      </c>
      <c r="BK107" s="226">
        <f>ROUND(I107*H107,2)</f>
        <v>0</v>
      </c>
      <c r="BL107" s="19" t="s">
        <v>205</v>
      </c>
      <c r="BM107" s="225" t="s">
        <v>2021</v>
      </c>
    </row>
    <row r="108" s="2" customFormat="1">
      <c r="A108" s="40"/>
      <c r="B108" s="41"/>
      <c r="C108" s="42"/>
      <c r="D108" s="227" t="s">
        <v>207</v>
      </c>
      <c r="E108" s="42"/>
      <c r="F108" s="228" t="s">
        <v>2022</v>
      </c>
      <c r="G108" s="42"/>
      <c r="H108" s="42"/>
      <c r="I108" s="229"/>
      <c r="J108" s="42"/>
      <c r="K108" s="42"/>
      <c r="L108" s="46"/>
      <c r="M108" s="230"/>
      <c r="N108" s="231"/>
      <c r="O108" s="86"/>
      <c r="P108" s="86"/>
      <c r="Q108" s="86"/>
      <c r="R108" s="86"/>
      <c r="S108" s="86"/>
      <c r="T108" s="87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T108" s="19" t="s">
        <v>207</v>
      </c>
      <c r="AU108" s="19" t="s">
        <v>82</v>
      </c>
    </row>
    <row r="109" s="13" customFormat="1">
      <c r="A109" s="13"/>
      <c r="B109" s="232"/>
      <c r="C109" s="233"/>
      <c r="D109" s="234" t="s">
        <v>218</v>
      </c>
      <c r="E109" s="235" t="s">
        <v>19</v>
      </c>
      <c r="F109" s="236" t="s">
        <v>2023</v>
      </c>
      <c r="G109" s="233"/>
      <c r="H109" s="237">
        <v>261.06</v>
      </c>
      <c r="I109" s="238"/>
      <c r="J109" s="233"/>
      <c r="K109" s="233"/>
      <c r="L109" s="239"/>
      <c r="M109" s="240"/>
      <c r="N109" s="241"/>
      <c r="O109" s="241"/>
      <c r="P109" s="241"/>
      <c r="Q109" s="241"/>
      <c r="R109" s="241"/>
      <c r="S109" s="241"/>
      <c r="T109" s="242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3" t="s">
        <v>218</v>
      </c>
      <c r="AU109" s="243" t="s">
        <v>82</v>
      </c>
      <c r="AV109" s="13" t="s">
        <v>82</v>
      </c>
      <c r="AW109" s="13" t="s">
        <v>35</v>
      </c>
      <c r="AX109" s="13" t="s">
        <v>80</v>
      </c>
      <c r="AY109" s="243" t="s">
        <v>198</v>
      </c>
    </row>
    <row r="110" s="12" customFormat="1" ht="22.8" customHeight="1">
      <c r="A110" s="12"/>
      <c r="B110" s="198"/>
      <c r="C110" s="199"/>
      <c r="D110" s="200" t="s">
        <v>72</v>
      </c>
      <c r="E110" s="212" t="s">
        <v>234</v>
      </c>
      <c r="F110" s="212" t="s">
        <v>902</v>
      </c>
      <c r="G110" s="199"/>
      <c r="H110" s="199"/>
      <c r="I110" s="202"/>
      <c r="J110" s="213">
        <f>BK110</f>
        <v>0</v>
      </c>
      <c r="K110" s="199"/>
      <c r="L110" s="204"/>
      <c r="M110" s="205"/>
      <c r="N110" s="206"/>
      <c r="O110" s="206"/>
      <c r="P110" s="207">
        <f>SUM(P111:P177)</f>
        <v>0</v>
      </c>
      <c r="Q110" s="206"/>
      <c r="R110" s="207">
        <f>SUM(R111:R177)</f>
        <v>22.626980315839997</v>
      </c>
      <c r="S110" s="206"/>
      <c r="T110" s="208">
        <f>SUM(T111:T177)</f>
        <v>0</v>
      </c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R110" s="209" t="s">
        <v>80</v>
      </c>
      <c r="AT110" s="210" t="s">
        <v>72</v>
      </c>
      <c r="AU110" s="210" t="s">
        <v>80</v>
      </c>
      <c r="AY110" s="209" t="s">
        <v>198</v>
      </c>
      <c r="BK110" s="211">
        <f>SUM(BK111:BK177)</f>
        <v>0</v>
      </c>
    </row>
    <row r="111" s="2" customFormat="1" ht="78" customHeight="1">
      <c r="A111" s="40"/>
      <c r="B111" s="41"/>
      <c r="C111" s="214" t="s">
        <v>205</v>
      </c>
      <c r="D111" s="214" t="s">
        <v>200</v>
      </c>
      <c r="E111" s="215" t="s">
        <v>2024</v>
      </c>
      <c r="F111" s="216" t="s">
        <v>2025</v>
      </c>
      <c r="G111" s="217" t="s">
        <v>203</v>
      </c>
      <c r="H111" s="218">
        <v>19.233000000000001</v>
      </c>
      <c r="I111" s="219"/>
      <c r="J111" s="220">
        <f>ROUND(I111*H111,2)</f>
        <v>0</v>
      </c>
      <c r="K111" s="216" t="s">
        <v>204</v>
      </c>
      <c r="L111" s="46"/>
      <c r="M111" s="221" t="s">
        <v>19</v>
      </c>
      <c r="N111" s="222" t="s">
        <v>44</v>
      </c>
      <c r="O111" s="86"/>
      <c r="P111" s="223">
        <f>O111*H111</f>
        <v>0</v>
      </c>
      <c r="Q111" s="223">
        <v>0.011394720000000001</v>
      </c>
      <c r="R111" s="223">
        <f>Q111*H111</f>
        <v>0.21915464976000001</v>
      </c>
      <c r="S111" s="223">
        <v>0</v>
      </c>
      <c r="T111" s="224">
        <f>S111*H111</f>
        <v>0</v>
      </c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R111" s="225" t="s">
        <v>205</v>
      </c>
      <c r="AT111" s="225" t="s">
        <v>200</v>
      </c>
      <c r="AU111" s="225" t="s">
        <v>82</v>
      </c>
      <c r="AY111" s="19" t="s">
        <v>198</v>
      </c>
      <c r="BE111" s="226">
        <f>IF(N111="základní",J111,0)</f>
        <v>0</v>
      </c>
      <c r="BF111" s="226">
        <f>IF(N111="snížená",J111,0)</f>
        <v>0</v>
      </c>
      <c r="BG111" s="226">
        <f>IF(N111="zákl. přenesená",J111,0)</f>
        <v>0</v>
      </c>
      <c r="BH111" s="226">
        <f>IF(N111="sníž. přenesená",J111,0)</f>
        <v>0</v>
      </c>
      <c r="BI111" s="226">
        <f>IF(N111="nulová",J111,0)</f>
        <v>0</v>
      </c>
      <c r="BJ111" s="19" t="s">
        <v>80</v>
      </c>
      <c r="BK111" s="226">
        <f>ROUND(I111*H111,2)</f>
        <v>0</v>
      </c>
      <c r="BL111" s="19" t="s">
        <v>205</v>
      </c>
      <c r="BM111" s="225" t="s">
        <v>2026</v>
      </c>
    </row>
    <row r="112" s="2" customFormat="1">
      <c r="A112" s="40"/>
      <c r="B112" s="41"/>
      <c r="C112" s="42"/>
      <c r="D112" s="227" t="s">
        <v>207</v>
      </c>
      <c r="E112" s="42"/>
      <c r="F112" s="228" t="s">
        <v>2027</v>
      </c>
      <c r="G112" s="42"/>
      <c r="H112" s="42"/>
      <c r="I112" s="229"/>
      <c r="J112" s="42"/>
      <c r="K112" s="42"/>
      <c r="L112" s="46"/>
      <c r="M112" s="230"/>
      <c r="N112" s="231"/>
      <c r="O112" s="86"/>
      <c r="P112" s="86"/>
      <c r="Q112" s="86"/>
      <c r="R112" s="86"/>
      <c r="S112" s="86"/>
      <c r="T112" s="87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T112" s="19" t="s">
        <v>207</v>
      </c>
      <c r="AU112" s="19" t="s">
        <v>82</v>
      </c>
    </row>
    <row r="113" s="15" customFormat="1">
      <c r="A113" s="15"/>
      <c r="B113" s="265"/>
      <c r="C113" s="266"/>
      <c r="D113" s="234" t="s">
        <v>218</v>
      </c>
      <c r="E113" s="267" t="s">
        <v>19</v>
      </c>
      <c r="F113" s="268" t="s">
        <v>2028</v>
      </c>
      <c r="G113" s="266"/>
      <c r="H113" s="267" t="s">
        <v>19</v>
      </c>
      <c r="I113" s="269"/>
      <c r="J113" s="266"/>
      <c r="K113" s="266"/>
      <c r="L113" s="270"/>
      <c r="M113" s="271"/>
      <c r="N113" s="272"/>
      <c r="O113" s="272"/>
      <c r="P113" s="272"/>
      <c r="Q113" s="272"/>
      <c r="R113" s="272"/>
      <c r="S113" s="272"/>
      <c r="T113" s="273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T113" s="274" t="s">
        <v>218</v>
      </c>
      <c r="AU113" s="274" t="s">
        <v>82</v>
      </c>
      <c r="AV113" s="15" t="s">
        <v>80</v>
      </c>
      <c r="AW113" s="15" t="s">
        <v>35</v>
      </c>
      <c r="AX113" s="15" t="s">
        <v>73</v>
      </c>
      <c r="AY113" s="274" t="s">
        <v>198</v>
      </c>
    </row>
    <row r="114" s="13" customFormat="1">
      <c r="A114" s="13"/>
      <c r="B114" s="232"/>
      <c r="C114" s="233"/>
      <c r="D114" s="234" t="s">
        <v>218</v>
      </c>
      <c r="E114" s="235" t="s">
        <v>19</v>
      </c>
      <c r="F114" s="236" t="s">
        <v>2029</v>
      </c>
      <c r="G114" s="233"/>
      <c r="H114" s="237">
        <v>5.7130000000000001</v>
      </c>
      <c r="I114" s="238"/>
      <c r="J114" s="233"/>
      <c r="K114" s="233"/>
      <c r="L114" s="239"/>
      <c r="M114" s="240"/>
      <c r="N114" s="241"/>
      <c r="O114" s="241"/>
      <c r="P114" s="241"/>
      <c r="Q114" s="241"/>
      <c r="R114" s="241"/>
      <c r="S114" s="241"/>
      <c r="T114" s="242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3" t="s">
        <v>218</v>
      </c>
      <c r="AU114" s="243" t="s">
        <v>82</v>
      </c>
      <c r="AV114" s="13" t="s">
        <v>82</v>
      </c>
      <c r="AW114" s="13" t="s">
        <v>35</v>
      </c>
      <c r="AX114" s="13" t="s">
        <v>73</v>
      </c>
      <c r="AY114" s="243" t="s">
        <v>198</v>
      </c>
    </row>
    <row r="115" s="13" customFormat="1">
      <c r="A115" s="13"/>
      <c r="B115" s="232"/>
      <c r="C115" s="233"/>
      <c r="D115" s="234" t="s">
        <v>218</v>
      </c>
      <c r="E115" s="235" t="s">
        <v>19</v>
      </c>
      <c r="F115" s="236" t="s">
        <v>2030</v>
      </c>
      <c r="G115" s="233"/>
      <c r="H115" s="237">
        <v>13.52</v>
      </c>
      <c r="I115" s="238"/>
      <c r="J115" s="233"/>
      <c r="K115" s="233"/>
      <c r="L115" s="239"/>
      <c r="M115" s="240"/>
      <c r="N115" s="241"/>
      <c r="O115" s="241"/>
      <c r="P115" s="241"/>
      <c r="Q115" s="241"/>
      <c r="R115" s="241"/>
      <c r="S115" s="241"/>
      <c r="T115" s="242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3" t="s">
        <v>218</v>
      </c>
      <c r="AU115" s="243" t="s">
        <v>82</v>
      </c>
      <c r="AV115" s="13" t="s">
        <v>82</v>
      </c>
      <c r="AW115" s="13" t="s">
        <v>35</v>
      </c>
      <c r="AX115" s="13" t="s">
        <v>73</v>
      </c>
      <c r="AY115" s="243" t="s">
        <v>198</v>
      </c>
    </row>
    <row r="116" s="14" customFormat="1">
      <c r="A116" s="14"/>
      <c r="B116" s="244"/>
      <c r="C116" s="245"/>
      <c r="D116" s="234" t="s">
        <v>218</v>
      </c>
      <c r="E116" s="246" t="s">
        <v>19</v>
      </c>
      <c r="F116" s="247" t="s">
        <v>233</v>
      </c>
      <c r="G116" s="245"/>
      <c r="H116" s="248">
        <v>19.233000000000001</v>
      </c>
      <c r="I116" s="249"/>
      <c r="J116" s="245"/>
      <c r="K116" s="245"/>
      <c r="L116" s="250"/>
      <c r="M116" s="251"/>
      <c r="N116" s="252"/>
      <c r="O116" s="252"/>
      <c r="P116" s="252"/>
      <c r="Q116" s="252"/>
      <c r="R116" s="252"/>
      <c r="S116" s="252"/>
      <c r="T116" s="253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T116" s="254" t="s">
        <v>218</v>
      </c>
      <c r="AU116" s="254" t="s">
        <v>82</v>
      </c>
      <c r="AV116" s="14" t="s">
        <v>205</v>
      </c>
      <c r="AW116" s="14" t="s">
        <v>35</v>
      </c>
      <c r="AX116" s="14" t="s">
        <v>80</v>
      </c>
      <c r="AY116" s="254" t="s">
        <v>198</v>
      </c>
    </row>
    <row r="117" s="2" customFormat="1" ht="24.15" customHeight="1">
      <c r="A117" s="40"/>
      <c r="B117" s="41"/>
      <c r="C117" s="255" t="s">
        <v>224</v>
      </c>
      <c r="D117" s="255" t="s">
        <v>243</v>
      </c>
      <c r="E117" s="256" t="s">
        <v>2031</v>
      </c>
      <c r="F117" s="257" t="s">
        <v>2032</v>
      </c>
      <c r="G117" s="258" t="s">
        <v>203</v>
      </c>
      <c r="H117" s="259">
        <v>20.195</v>
      </c>
      <c r="I117" s="260"/>
      <c r="J117" s="261">
        <f>ROUND(I117*H117,2)</f>
        <v>0</v>
      </c>
      <c r="K117" s="257" t="s">
        <v>204</v>
      </c>
      <c r="L117" s="262"/>
      <c r="M117" s="263" t="s">
        <v>19</v>
      </c>
      <c r="N117" s="264" t="s">
        <v>44</v>
      </c>
      <c r="O117" s="86"/>
      <c r="P117" s="223">
        <f>O117*H117</f>
        <v>0</v>
      </c>
      <c r="Q117" s="223">
        <v>0.0077499999999999999</v>
      </c>
      <c r="R117" s="223">
        <f>Q117*H117</f>
        <v>0.15651124999999999</v>
      </c>
      <c r="S117" s="223">
        <v>0</v>
      </c>
      <c r="T117" s="224">
        <f>S117*H117</f>
        <v>0</v>
      </c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R117" s="225" t="s">
        <v>247</v>
      </c>
      <c r="AT117" s="225" t="s">
        <v>243</v>
      </c>
      <c r="AU117" s="225" t="s">
        <v>82</v>
      </c>
      <c r="AY117" s="19" t="s">
        <v>198</v>
      </c>
      <c r="BE117" s="226">
        <f>IF(N117="základní",J117,0)</f>
        <v>0</v>
      </c>
      <c r="BF117" s="226">
        <f>IF(N117="snížená",J117,0)</f>
        <v>0</v>
      </c>
      <c r="BG117" s="226">
        <f>IF(N117="zákl. přenesená",J117,0)</f>
        <v>0</v>
      </c>
      <c r="BH117" s="226">
        <f>IF(N117="sníž. přenesená",J117,0)</f>
        <v>0</v>
      </c>
      <c r="BI117" s="226">
        <f>IF(N117="nulová",J117,0)</f>
        <v>0</v>
      </c>
      <c r="BJ117" s="19" t="s">
        <v>80</v>
      </c>
      <c r="BK117" s="226">
        <f>ROUND(I117*H117,2)</f>
        <v>0</v>
      </c>
      <c r="BL117" s="19" t="s">
        <v>205</v>
      </c>
      <c r="BM117" s="225" t="s">
        <v>2033</v>
      </c>
    </row>
    <row r="118" s="13" customFormat="1">
      <c r="A118" s="13"/>
      <c r="B118" s="232"/>
      <c r="C118" s="233"/>
      <c r="D118" s="234" t="s">
        <v>218</v>
      </c>
      <c r="E118" s="233"/>
      <c r="F118" s="236" t="s">
        <v>2034</v>
      </c>
      <c r="G118" s="233"/>
      <c r="H118" s="237">
        <v>20.195</v>
      </c>
      <c r="I118" s="238"/>
      <c r="J118" s="233"/>
      <c r="K118" s="233"/>
      <c r="L118" s="239"/>
      <c r="M118" s="240"/>
      <c r="N118" s="241"/>
      <c r="O118" s="241"/>
      <c r="P118" s="241"/>
      <c r="Q118" s="241"/>
      <c r="R118" s="241"/>
      <c r="S118" s="241"/>
      <c r="T118" s="242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3" t="s">
        <v>218</v>
      </c>
      <c r="AU118" s="243" t="s">
        <v>82</v>
      </c>
      <c r="AV118" s="13" t="s">
        <v>82</v>
      </c>
      <c r="AW118" s="13" t="s">
        <v>4</v>
      </c>
      <c r="AX118" s="13" t="s">
        <v>80</v>
      </c>
      <c r="AY118" s="243" t="s">
        <v>198</v>
      </c>
    </row>
    <row r="119" s="2" customFormat="1" ht="78" customHeight="1">
      <c r="A119" s="40"/>
      <c r="B119" s="41"/>
      <c r="C119" s="214" t="s">
        <v>234</v>
      </c>
      <c r="D119" s="214" t="s">
        <v>200</v>
      </c>
      <c r="E119" s="215" t="s">
        <v>2035</v>
      </c>
      <c r="F119" s="216" t="s">
        <v>2036</v>
      </c>
      <c r="G119" s="217" t="s">
        <v>203</v>
      </c>
      <c r="H119" s="218">
        <v>242.27000000000001</v>
      </c>
      <c r="I119" s="219"/>
      <c r="J119" s="220">
        <f>ROUND(I119*H119,2)</f>
        <v>0</v>
      </c>
      <c r="K119" s="216" t="s">
        <v>204</v>
      </c>
      <c r="L119" s="46"/>
      <c r="M119" s="221" t="s">
        <v>19</v>
      </c>
      <c r="N119" s="222" t="s">
        <v>44</v>
      </c>
      <c r="O119" s="86"/>
      <c r="P119" s="223">
        <f>O119*H119</f>
        <v>0</v>
      </c>
      <c r="Q119" s="223">
        <v>0.011597440000000001</v>
      </c>
      <c r="R119" s="223">
        <f>Q119*H119</f>
        <v>2.8097117888000001</v>
      </c>
      <c r="S119" s="223">
        <v>0</v>
      </c>
      <c r="T119" s="224">
        <f>S119*H119</f>
        <v>0</v>
      </c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R119" s="225" t="s">
        <v>205</v>
      </c>
      <c r="AT119" s="225" t="s">
        <v>200</v>
      </c>
      <c r="AU119" s="225" t="s">
        <v>82</v>
      </c>
      <c r="AY119" s="19" t="s">
        <v>198</v>
      </c>
      <c r="BE119" s="226">
        <f>IF(N119="základní",J119,0)</f>
        <v>0</v>
      </c>
      <c r="BF119" s="226">
        <f>IF(N119="snížená",J119,0)</f>
        <v>0</v>
      </c>
      <c r="BG119" s="226">
        <f>IF(N119="zákl. přenesená",J119,0)</f>
        <v>0</v>
      </c>
      <c r="BH119" s="226">
        <f>IF(N119="sníž. přenesená",J119,0)</f>
        <v>0</v>
      </c>
      <c r="BI119" s="226">
        <f>IF(N119="nulová",J119,0)</f>
        <v>0</v>
      </c>
      <c r="BJ119" s="19" t="s">
        <v>80</v>
      </c>
      <c r="BK119" s="226">
        <f>ROUND(I119*H119,2)</f>
        <v>0</v>
      </c>
      <c r="BL119" s="19" t="s">
        <v>205</v>
      </c>
      <c r="BM119" s="225" t="s">
        <v>2037</v>
      </c>
    </row>
    <row r="120" s="2" customFormat="1">
      <c r="A120" s="40"/>
      <c r="B120" s="41"/>
      <c r="C120" s="42"/>
      <c r="D120" s="227" t="s">
        <v>207</v>
      </c>
      <c r="E120" s="42"/>
      <c r="F120" s="228" t="s">
        <v>2038</v>
      </c>
      <c r="G120" s="42"/>
      <c r="H120" s="42"/>
      <c r="I120" s="229"/>
      <c r="J120" s="42"/>
      <c r="K120" s="42"/>
      <c r="L120" s="46"/>
      <c r="M120" s="230"/>
      <c r="N120" s="231"/>
      <c r="O120" s="86"/>
      <c r="P120" s="86"/>
      <c r="Q120" s="86"/>
      <c r="R120" s="86"/>
      <c r="S120" s="86"/>
      <c r="T120" s="87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T120" s="19" t="s">
        <v>207</v>
      </c>
      <c r="AU120" s="19" t="s">
        <v>82</v>
      </c>
    </row>
    <row r="121" s="13" customFormat="1">
      <c r="A121" s="13"/>
      <c r="B121" s="232"/>
      <c r="C121" s="233"/>
      <c r="D121" s="234" t="s">
        <v>218</v>
      </c>
      <c r="E121" s="235" t="s">
        <v>19</v>
      </c>
      <c r="F121" s="236" t="s">
        <v>2039</v>
      </c>
      <c r="G121" s="233"/>
      <c r="H121" s="237">
        <v>233.38</v>
      </c>
      <c r="I121" s="238"/>
      <c r="J121" s="233"/>
      <c r="K121" s="233"/>
      <c r="L121" s="239"/>
      <c r="M121" s="240"/>
      <c r="N121" s="241"/>
      <c r="O121" s="241"/>
      <c r="P121" s="241"/>
      <c r="Q121" s="241"/>
      <c r="R121" s="241"/>
      <c r="S121" s="241"/>
      <c r="T121" s="242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3" t="s">
        <v>218</v>
      </c>
      <c r="AU121" s="243" t="s">
        <v>82</v>
      </c>
      <c r="AV121" s="13" t="s">
        <v>82</v>
      </c>
      <c r="AW121" s="13" t="s">
        <v>35</v>
      </c>
      <c r="AX121" s="13" t="s">
        <v>73</v>
      </c>
      <c r="AY121" s="243" t="s">
        <v>198</v>
      </c>
    </row>
    <row r="122" s="13" customFormat="1">
      <c r="A122" s="13"/>
      <c r="B122" s="232"/>
      <c r="C122" s="233"/>
      <c r="D122" s="234" t="s">
        <v>218</v>
      </c>
      <c r="E122" s="235" t="s">
        <v>19</v>
      </c>
      <c r="F122" s="236" t="s">
        <v>2040</v>
      </c>
      <c r="G122" s="233"/>
      <c r="H122" s="237">
        <v>8.8900000000000006</v>
      </c>
      <c r="I122" s="238"/>
      <c r="J122" s="233"/>
      <c r="K122" s="233"/>
      <c r="L122" s="239"/>
      <c r="M122" s="240"/>
      <c r="N122" s="241"/>
      <c r="O122" s="241"/>
      <c r="P122" s="241"/>
      <c r="Q122" s="241"/>
      <c r="R122" s="241"/>
      <c r="S122" s="241"/>
      <c r="T122" s="24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218</v>
      </c>
      <c r="AU122" s="243" t="s">
        <v>82</v>
      </c>
      <c r="AV122" s="13" t="s">
        <v>82</v>
      </c>
      <c r="AW122" s="13" t="s">
        <v>35</v>
      </c>
      <c r="AX122" s="13" t="s">
        <v>73</v>
      </c>
      <c r="AY122" s="243" t="s">
        <v>198</v>
      </c>
    </row>
    <row r="123" s="14" customFormat="1">
      <c r="A123" s="14"/>
      <c r="B123" s="244"/>
      <c r="C123" s="245"/>
      <c r="D123" s="234" t="s">
        <v>218</v>
      </c>
      <c r="E123" s="246" t="s">
        <v>19</v>
      </c>
      <c r="F123" s="247" t="s">
        <v>233</v>
      </c>
      <c r="G123" s="245"/>
      <c r="H123" s="248">
        <v>242.27000000000001</v>
      </c>
      <c r="I123" s="249"/>
      <c r="J123" s="245"/>
      <c r="K123" s="245"/>
      <c r="L123" s="250"/>
      <c r="M123" s="251"/>
      <c r="N123" s="252"/>
      <c r="O123" s="252"/>
      <c r="P123" s="252"/>
      <c r="Q123" s="252"/>
      <c r="R123" s="252"/>
      <c r="S123" s="252"/>
      <c r="T123" s="253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4" t="s">
        <v>218</v>
      </c>
      <c r="AU123" s="254" t="s">
        <v>82</v>
      </c>
      <c r="AV123" s="14" t="s">
        <v>205</v>
      </c>
      <c r="AW123" s="14" t="s">
        <v>35</v>
      </c>
      <c r="AX123" s="14" t="s">
        <v>80</v>
      </c>
      <c r="AY123" s="254" t="s">
        <v>198</v>
      </c>
    </row>
    <row r="124" s="2" customFormat="1" ht="24.15" customHeight="1">
      <c r="A124" s="40"/>
      <c r="B124" s="41"/>
      <c r="C124" s="255" t="s">
        <v>242</v>
      </c>
      <c r="D124" s="255" t="s">
        <v>243</v>
      </c>
      <c r="E124" s="256" t="s">
        <v>2041</v>
      </c>
      <c r="F124" s="257" t="s">
        <v>2042</v>
      </c>
      <c r="G124" s="258" t="s">
        <v>203</v>
      </c>
      <c r="H124" s="259">
        <v>254.38399999999999</v>
      </c>
      <c r="I124" s="260"/>
      <c r="J124" s="261">
        <f>ROUND(I124*H124,2)</f>
        <v>0</v>
      </c>
      <c r="K124" s="257" t="s">
        <v>204</v>
      </c>
      <c r="L124" s="262"/>
      <c r="M124" s="263" t="s">
        <v>19</v>
      </c>
      <c r="N124" s="264" t="s">
        <v>44</v>
      </c>
      <c r="O124" s="86"/>
      <c r="P124" s="223">
        <f>O124*H124</f>
        <v>0</v>
      </c>
      <c r="Q124" s="223">
        <v>0.0155</v>
      </c>
      <c r="R124" s="223">
        <f>Q124*H124</f>
        <v>3.9429519999999996</v>
      </c>
      <c r="S124" s="223">
        <v>0</v>
      </c>
      <c r="T124" s="224">
        <f>S124*H124</f>
        <v>0</v>
      </c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R124" s="225" t="s">
        <v>247</v>
      </c>
      <c r="AT124" s="225" t="s">
        <v>243</v>
      </c>
      <c r="AU124" s="225" t="s">
        <v>82</v>
      </c>
      <c r="AY124" s="19" t="s">
        <v>198</v>
      </c>
      <c r="BE124" s="226">
        <f>IF(N124="základní",J124,0)</f>
        <v>0</v>
      </c>
      <c r="BF124" s="226">
        <f>IF(N124="snížená",J124,0)</f>
        <v>0</v>
      </c>
      <c r="BG124" s="226">
        <f>IF(N124="zákl. přenesená",J124,0)</f>
        <v>0</v>
      </c>
      <c r="BH124" s="226">
        <f>IF(N124="sníž. přenesená",J124,0)</f>
        <v>0</v>
      </c>
      <c r="BI124" s="226">
        <f>IF(N124="nulová",J124,0)</f>
        <v>0</v>
      </c>
      <c r="BJ124" s="19" t="s">
        <v>80</v>
      </c>
      <c r="BK124" s="226">
        <f>ROUND(I124*H124,2)</f>
        <v>0</v>
      </c>
      <c r="BL124" s="19" t="s">
        <v>205</v>
      </c>
      <c r="BM124" s="225" t="s">
        <v>2043</v>
      </c>
    </row>
    <row r="125" s="13" customFormat="1">
      <c r="A125" s="13"/>
      <c r="B125" s="232"/>
      <c r="C125" s="233"/>
      <c r="D125" s="234" t="s">
        <v>218</v>
      </c>
      <c r="E125" s="233"/>
      <c r="F125" s="236" t="s">
        <v>2044</v>
      </c>
      <c r="G125" s="233"/>
      <c r="H125" s="237">
        <v>254.38399999999999</v>
      </c>
      <c r="I125" s="238"/>
      <c r="J125" s="233"/>
      <c r="K125" s="233"/>
      <c r="L125" s="239"/>
      <c r="M125" s="240"/>
      <c r="N125" s="241"/>
      <c r="O125" s="241"/>
      <c r="P125" s="241"/>
      <c r="Q125" s="241"/>
      <c r="R125" s="241"/>
      <c r="S125" s="241"/>
      <c r="T125" s="242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3" t="s">
        <v>218</v>
      </c>
      <c r="AU125" s="243" t="s">
        <v>82</v>
      </c>
      <c r="AV125" s="13" t="s">
        <v>82</v>
      </c>
      <c r="AW125" s="13" t="s">
        <v>4</v>
      </c>
      <c r="AX125" s="13" t="s">
        <v>80</v>
      </c>
      <c r="AY125" s="243" t="s">
        <v>198</v>
      </c>
    </row>
    <row r="126" s="2" customFormat="1" ht="55.5" customHeight="1">
      <c r="A126" s="40"/>
      <c r="B126" s="41"/>
      <c r="C126" s="214" t="s">
        <v>247</v>
      </c>
      <c r="D126" s="214" t="s">
        <v>200</v>
      </c>
      <c r="E126" s="215" t="s">
        <v>2045</v>
      </c>
      <c r="F126" s="216" t="s">
        <v>2046</v>
      </c>
      <c r="G126" s="217" t="s">
        <v>237</v>
      </c>
      <c r="H126" s="218">
        <v>136.80000000000001</v>
      </c>
      <c r="I126" s="219"/>
      <c r="J126" s="220">
        <f>ROUND(I126*H126,2)</f>
        <v>0</v>
      </c>
      <c r="K126" s="216" t="s">
        <v>204</v>
      </c>
      <c r="L126" s="46"/>
      <c r="M126" s="221" t="s">
        <v>19</v>
      </c>
      <c r="N126" s="222" t="s">
        <v>44</v>
      </c>
      <c r="O126" s="86"/>
      <c r="P126" s="223">
        <f>O126*H126</f>
        <v>0</v>
      </c>
      <c r="Q126" s="223">
        <v>0</v>
      </c>
      <c r="R126" s="223">
        <f>Q126*H126</f>
        <v>0</v>
      </c>
      <c r="S126" s="223">
        <v>0</v>
      </c>
      <c r="T126" s="224">
        <f>S126*H126</f>
        <v>0</v>
      </c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R126" s="225" t="s">
        <v>205</v>
      </c>
      <c r="AT126" s="225" t="s">
        <v>200</v>
      </c>
      <c r="AU126" s="225" t="s">
        <v>82</v>
      </c>
      <c r="AY126" s="19" t="s">
        <v>198</v>
      </c>
      <c r="BE126" s="226">
        <f>IF(N126="základní",J126,0)</f>
        <v>0</v>
      </c>
      <c r="BF126" s="226">
        <f>IF(N126="snížená",J126,0)</f>
        <v>0</v>
      </c>
      <c r="BG126" s="226">
        <f>IF(N126="zákl. přenesená",J126,0)</f>
        <v>0</v>
      </c>
      <c r="BH126" s="226">
        <f>IF(N126="sníž. přenesená",J126,0)</f>
        <v>0</v>
      </c>
      <c r="BI126" s="226">
        <f>IF(N126="nulová",J126,0)</f>
        <v>0</v>
      </c>
      <c r="BJ126" s="19" t="s">
        <v>80</v>
      </c>
      <c r="BK126" s="226">
        <f>ROUND(I126*H126,2)</f>
        <v>0</v>
      </c>
      <c r="BL126" s="19" t="s">
        <v>205</v>
      </c>
      <c r="BM126" s="225" t="s">
        <v>2047</v>
      </c>
    </row>
    <row r="127" s="2" customFormat="1">
      <c r="A127" s="40"/>
      <c r="B127" s="41"/>
      <c r="C127" s="42"/>
      <c r="D127" s="227" t="s">
        <v>207</v>
      </c>
      <c r="E127" s="42"/>
      <c r="F127" s="228" t="s">
        <v>2048</v>
      </c>
      <c r="G127" s="42"/>
      <c r="H127" s="42"/>
      <c r="I127" s="229"/>
      <c r="J127" s="42"/>
      <c r="K127" s="42"/>
      <c r="L127" s="46"/>
      <c r="M127" s="230"/>
      <c r="N127" s="231"/>
      <c r="O127" s="86"/>
      <c r="P127" s="86"/>
      <c r="Q127" s="86"/>
      <c r="R127" s="86"/>
      <c r="S127" s="86"/>
      <c r="T127" s="87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T127" s="19" t="s">
        <v>207</v>
      </c>
      <c r="AU127" s="19" t="s">
        <v>82</v>
      </c>
    </row>
    <row r="128" s="13" customFormat="1">
      <c r="A128" s="13"/>
      <c r="B128" s="232"/>
      <c r="C128" s="233"/>
      <c r="D128" s="234" t="s">
        <v>218</v>
      </c>
      <c r="E128" s="235" t="s">
        <v>19</v>
      </c>
      <c r="F128" s="236" t="s">
        <v>2049</v>
      </c>
      <c r="G128" s="233"/>
      <c r="H128" s="237">
        <v>136.80000000000001</v>
      </c>
      <c r="I128" s="238"/>
      <c r="J128" s="233"/>
      <c r="K128" s="233"/>
      <c r="L128" s="239"/>
      <c r="M128" s="240"/>
      <c r="N128" s="241"/>
      <c r="O128" s="241"/>
      <c r="P128" s="241"/>
      <c r="Q128" s="241"/>
      <c r="R128" s="241"/>
      <c r="S128" s="241"/>
      <c r="T128" s="242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3" t="s">
        <v>218</v>
      </c>
      <c r="AU128" s="243" t="s">
        <v>82</v>
      </c>
      <c r="AV128" s="13" t="s">
        <v>82</v>
      </c>
      <c r="AW128" s="13" t="s">
        <v>35</v>
      </c>
      <c r="AX128" s="13" t="s">
        <v>80</v>
      </c>
      <c r="AY128" s="243" t="s">
        <v>198</v>
      </c>
    </row>
    <row r="129" s="2" customFormat="1" ht="24.15" customHeight="1">
      <c r="A129" s="40"/>
      <c r="B129" s="41"/>
      <c r="C129" s="255" t="s">
        <v>254</v>
      </c>
      <c r="D129" s="255" t="s">
        <v>243</v>
      </c>
      <c r="E129" s="256" t="s">
        <v>2050</v>
      </c>
      <c r="F129" s="257" t="s">
        <v>2051</v>
      </c>
      <c r="G129" s="258" t="s">
        <v>237</v>
      </c>
      <c r="H129" s="259">
        <v>150.47999999999999</v>
      </c>
      <c r="I129" s="260"/>
      <c r="J129" s="261">
        <f>ROUND(I129*H129,2)</f>
        <v>0</v>
      </c>
      <c r="K129" s="257" t="s">
        <v>204</v>
      </c>
      <c r="L129" s="262"/>
      <c r="M129" s="263" t="s">
        <v>19</v>
      </c>
      <c r="N129" s="264" t="s">
        <v>44</v>
      </c>
      <c r="O129" s="86"/>
      <c r="P129" s="223">
        <f>O129*H129</f>
        <v>0</v>
      </c>
      <c r="Q129" s="223">
        <v>4.0000000000000003E-05</v>
      </c>
      <c r="R129" s="223">
        <f>Q129*H129</f>
        <v>0.0060191999999999997</v>
      </c>
      <c r="S129" s="223">
        <v>0</v>
      </c>
      <c r="T129" s="224">
        <f>S129*H129</f>
        <v>0</v>
      </c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R129" s="225" t="s">
        <v>247</v>
      </c>
      <c r="AT129" s="225" t="s">
        <v>243</v>
      </c>
      <c r="AU129" s="225" t="s">
        <v>82</v>
      </c>
      <c r="AY129" s="19" t="s">
        <v>198</v>
      </c>
      <c r="BE129" s="226">
        <f>IF(N129="základní",J129,0)</f>
        <v>0</v>
      </c>
      <c r="BF129" s="226">
        <f>IF(N129="snížená",J129,0)</f>
        <v>0</v>
      </c>
      <c r="BG129" s="226">
        <f>IF(N129="zákl. přenesená",J129,0)</f>
        <v>0</v>
      </c>
      <c r="BH129" s="226">
        <f>IF(N129="sníž. přenesená",J129,0)</f>
        <v>0</v>
      </c>
      <c r="BI129" s="226">
        <f>IF(N129="nulová",J129,0)</f>
        <v>0</v>
      </c>
      <c r="BJ129" s="19" t="s">
        <v>80</v>
      </c>
      <c r="BK129" s="226">
        <f>ROUND(I129*H129,2)</f>
        <v>0</v>
      </c>
      <c r="BL129" s="19" t="s">
        <v>205</v>
      </c>
      <c r="BM129" s="225" t="s">
        <v>2052</v>
      </c>
    </row>
    <row r="130" s="13" customFormat="1">
      <c r="A130" s="13"/>
      <c r="B130" s="232"/>
      <c r="C130" s="233"/>
      <c r="D130" s="234" t="s">
        <v>218</v>
      </c>
      <c r="E130" s="235" t="s">
        <v>19</v>
      </c>
      <c r="F130" s="236" t="s">
        <v>2049</v>
      </c>
      <c r="G130" s="233"/>
      <c r="H130" s="237">
        <v>136.80000000000001</v>
      </c>
      <c r="I130" s="238"/>
      <c r="J130" s="233"/>
      <c r="K130" s="233"/>
      <c r="L130" s="239"/>
      <c r="M130" s="240"/>
      <c r="N130" s="241"/>
      <c r="O130" s="241"/>
      <c r="P130" s="241"/>
      <c r="Q130" s="241"/>
      <c r="R130" s="241"/>
      <c r="S130" s="241"/>
      <c r="T130" s="242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3" t="s">
        <v>218</v>
      </c>
      <c r="AU130" s="243" t="s">
        <v>82</v>
      </c>
      <c r="AV130" s="13" t="s">
        <v>82</v>
      </c>
      <c r="AW130" s="13" t="s">
        <v>35</v>
      </c>
      <c r="AX130" s="13" t="s">
        <v>80</v>
      </c>
      <c r="AY130" s="243" t="s">
        <v>198</v>
      </c>
    </row>
    <row r="131" s="13" customFormat="1">
      <c r="A131" s="13"/>
      <c r="B131" s="232"/>
      <c r="C131" s="233"/>
      <c r="D131" s="234" t="s">
        <v>218</v>
      </c>
      <c r="E131" s="233"/>
      <c r="F131" s="236" t="s">
        <v>2053</v>
      </c>
      <c r="G131" s="233"/>
      <c r="H131" s="237">
        <v>150.47999999999999</v>
      </c>
      <c r="I131" s="238"/>
      <c r="J131" s="233"/>
      <c r="K131" s="233"/>
      <c r="L131" s="239"/>
      <c r="M131" s="240"/>
      <c r="N131" s="241"/>
      <c r="O131" s="241"/>
      <c r="P131" s="241"/>
      <c r="Q131" s="241"/>
      <c r="R131" s="241"/>
      <c r="S131" s="241"/>
      <c r="T131" s="24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3" t="s">
        <v>218</v>
      </c>
      <c r="AU131" s="243" t="s">
        <v>82</v>
      </c>
      <c r="AV131" s="13" t="s">
        <v>82</v>
      </c>
      <c r="AW131" s="13" t="s">
        <v>4</v>
      </c>
      <c r="AX131" s="13" t="s">
        <v>80</v>
      </c>
      <c r="AY131" s="243" t="s">
        <v>198</v>
      </c>
    </row>
    <row r="132" s="2" customFormat="1" ht="78" customHeight="1">
      <c r="A132" s="40"/>
      <c r="B132" s="41"/>
      <c r="C132" s="214" t="s">
        <v>261</v>
      </c>
      <c r="D132" s="214" t="s">
        <v>200</v>
      </c>
      <c r="E132" s="215" t="s">
        <v>2054</v>
      </c>
      <c r="F132" s="216" t="s">
        <v>2055</v>
      </c>
      <c r="G132" s="217" t="s">
        <v>203</v>
      </c>
      <c r="H132" s="218">
        <v>10.49</v>
      </c>
      <c r="I132" s="219"/>
      <c r="J132" s="220">
        <f>ROUND(I132*H132,2)</f>
        <v>0</v>
      </c>
      <c r="K132" s="216" t="s">
        <v>204</v>
      </c>
      <c r="L132" s="46"/>
      <c r="M132" s="221" t="s">
        <v>19</v>
      </c>
      <c r="N132" s="222" t="s">
        <v>44</v>
      </c>
      <c r="O132" s="86"/>
      <c r="P132" s="223">
        <f>O132*H132</f>
        <v>0</v>
      </c>
      <c r="Q132" s="223">
        <v>0.01135448</v>
      </c>
      <c r="R132" s="223">
        <f>Q132*H132</f>
        <v>0.1191084952</v>
      </c>
      <c r="S132" s="223">
        <v>0</v>
      </c>
      <c r="T132" s="224">
        <f>S132*H132</f>
        <v>0</v>
      </c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R132" s="225" t="s">
        <v>205</v>
      </c>
      <c r="AT132" s="225" t="s">
        <v>200</v>
      </c>
      <c r="AU132" s="225" t="s">
        <v>82</v>
      </c>
      <c r="AY132" s="19" t="s">
        <v>198</v>
      </c>
      <c r="BE132" s="226">
        <f>IF(N132="základní",J132,0)</f>
        <v>0</v>
      </c>
      <c r="BF132" s="226">
        <f>IF(N132="snížená",J132,0)</f>
        <v>0</v>
      </c>
      <c r="BG132" s="226">
        <f>IF(N132="zákl. přenesená",J132,0)</f>
        <v>0</v>
      </c>
      <c r="BH132" s="226">
        <f>IF(N132="sníž. přenesená",J132,0)</f>
        <v>0</v>
      </c>
      <c r="BI132" s="226">
        <f>IF(N132="nulová",J132,0)</f>
        <v>0</v>
      </c>
      <c r="BJ132" s="19" t="s">
        <v>80</v>
      </c>
      <c r="BK132" s="226">
        <f>ROUND(I132*H132,2)</f>
        <v>0</v>
      </c>
      <c r="BL132" s="19" t="s">
        <v>205</v>
      </c>
      <c r="BM132" s="225" t="s">
        <v>2056</v>
      </c>
    </row>
    <row r="133" s="2" customFormat="1">
      <c r="A133" s="40"/>
      <c r="B133" s="41"/>
      <c r="C133" s="42"/>
      <c r="D133" s="227" t="s">
        <v>207</v>
      </c>
      <c r="E133" s="42"/>
      <c r="F133" s="228" t="s">
        <v>2057</v>
      </c>
      <c r="G133" s="42"/>
      <c r="H133" s="42"/>
      <c r="I133" s="229"/>
      <c r="J133" s="42"/>
      <c r="K133" s="42"/>
      <c r="L133" s="46"/>
      <c r="M133" s="230"/>
      <c r="N133" s="231"/>
      <c r="O133" s="86"/>
      <c r="P133" s="86"/>
      <c r="Q133" s="86"/>
      <c r="R133" s="86"/>
      <c r="S133" s="86"/>
      <c r="T133" s="87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T133" s="19" t="s">
        <v>207</v>
      </c>
      <c r="AU133" s="19" t="s">
        <v>82</v>
      </c>
    </row>
    <row r="134" s="15" customFormat="1">
      <c r="A134" s="15"/>
      <c r="B134" s="265"/>
      <c r="C134" s="266"/>
      <c r="D134" s="234" t="s">
        <v>218</v>
      </c>
      <c r="E134" s="267" t="s">
        <v>19</v>
      </c>
      <c r="F134" s="268" t="s">
        <v>2028</v>
      </c>
      <c r="G134" s="266"/>
      <c r="H134" s="267" t="s">
        <v>19</v>
      </c>
      <c r="I134" s="269"/>
      <c r="J134" s="266"/>
      <c r="K134" s="266"/>
      <c r="L134" s="270"/>
      <c r="M134" s="271"/>
      <c r="N134" s="272"/>
      <c r="O134" s="272"/>
      <c r="P134" s="272"/>
      <c r="Q134" s="272"/>
      <c r="R134" s="272"/>
      <c r="S134" s="272"/>
      <c r="T134" s="273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T134" s="274" t="s">
        <v>218</v>
      </c>
      <c r="AU134" s="274" t="s">
        <v>82</v>
      </c>
      <c r="AV134" s="15" t="s">
        <v>80</v>
      </c>
      <c r="AW134" s="15" t="s">
        <v>35</v>
      </c>
      <c r="AX134" s="15" t="s">
        <v>73</v>
      </c>
      <c r="AY134" s="274" t="s">
        <v>198</v>
      </c>
    </row>
    <row r="135" s="13" customFormat="1">
      <c r="A135" s="13"/>
      <c r="B135" s="232"/>
      <c r="C135" s="233"/>
      <c r="D135" s="234" t="s">
        <v>218</v>
      </c>
      <c r="E135" s="235" t="s">
        <v>19</v>
      </c>
      <c r="F135" s="236" t="s">
        <v>2058</v>
      </c>
      <c r="G135" s="233"/>
      <c r="H135" s="237">
        <v>5.29</v>
      </c>
      <c r="I135" s="238"/>
      <c r="J135" s="233"/>
      <c r="K135" s="233"/>
      <c r="L135" s="239"/>
      <c r="M135" s="240"/>
      <c r="N135" s="241"/>
      <c r="O135" s="241"/>
      <c r="P135" s="241"/>
      <c r="Q135" s="241"/>
      <c r="R135" s="241"/>
      <c r="S135" s="241"/>
      <c r="T135" s="24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218</v>
      </c>
      <c r="AU135" s="243" t="s">
        <v>82</v>
      </c>
      <c r="AV135" s="13" t="s">
        <v>82</v>
      </c>
      <c r="AW135" s="13" t="s">
        <v>35</v>
      </c>
      <c r="AX135" s="13" t="s">
        <v>73</v>
      </c>
      <c r="AY135" s="243" t="s">
        <v>198</v>
      </c>
    </row>
    <row r="136" s="13" customFormat="1">
      <c r="A136" s="13"/>
      <c r="B136" s="232"/>
      <c r="C136" s="233"/>
      <c r="D136" s="234" t="s">
        <v>218</v>
      </c>
      <c r="E136" s="235" t="s">
        <v>19</v>
      </c>
      <c r="F136" s="236" t="s">
        <v>2059</v>
      </c>
      <c r="G136" s="233"/>
      <c r="H136" s="237">
        <v>5.2000000000000002</v>
      </c>
      <c r="I136" s="238"/>
      <c r="J136" s="233"/>
      <c r="K136" s="233"/>
      <c r="L136" s="239"/>
      <c r="M136" s="240"/>
      <c r="N136" s="241"/>
      <c r="O136" s="241"/>
      <c r="P136" s="241"/>
      <c r="Q136" s="241"/>
      <c r="R136" s="241"/>
      <c r="S136" s="241"/>
      <c r="T136" s="242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3" t="s">
        <v>218</v>
      </c>
      <c r="AU136" s="243" t="s">
        <v>82</v>
      </c>
      <c r="AV136" s="13" t="s">
        <v>82</v>
      </c>
      <c r="AW136" s="13" t="s">
        <v>35</v>
      </c>
      <c r="AX136" s="13" t="s">
        <v>73</v>
      </c>
      <c r="AY136" s="243" t="s">
        <v>198</v>
      </c>
    </row>
    <row r="137" s="14" customFormat="1">
      <c r="A137" s="14"/>
      <c r="B137" s="244"/>
      <c r="C137" s="245"/>
      <c r="D137" s="234" t="s">
        <v>218</v>
      </c>
      <c r="E137" s="246" t="s">
        <v>19</v>
      </c>
      <c r="F137" s="247" t="s">
        <v>233</v>
      </c>
      <c r="G137" s="245"/>
      <c r="H137" s="248">
        <v>10.49</v>
      </c>
      <c r="I137" s="249"/>
      <c r="J137" s="245"/>
      <c r="K137" s="245"/>
      <c r="L137" s="250"/>
      <c r="M137" s="251"/>
      <c r="N137" s="252"/>
      <c r="O137" s="252"/>
      <c r="P137" s="252"/>
      <c r="Q137" s="252"/>
      <c r="R137" s="252"/>
      <c r="S137" s="252"/>
      <c r="T137" s="253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4" t="s">
        <v>218</v>
      </c>
      <c r="AU137" s="254" t="s">
        <v>82</v>
      </c>
      <c r="AV137" s="14" t="s">
        <v>205</v>
      </c>
      <c r="AW137" s="14" t="s">
        <v>35</v>
      </c>
      <c r="AX137" s="14" t="s">
        <v>80</v>
      </c>
      <c r="AY137" s="254" t="s">
        <v>198</v>
      </c>
    </row>
    <row r="138" s="2" customFormat="1" ht="24.15" customHeight="1">
      <c r="A138" s="40"/>
      <c r="B138" s="41"/>
      <c r="C138" s="255" t="s">
        <v>269</v>
      </c>
      <c r="D138" s="255" t="s">
        <v>243</v>
      </c>
      <c r="E138" s="256" t="s">
        <v>2031</v>
      </c>
      <c r="F138" s="257" t="s">
        <v>2032</v>
      </c>
      <c r="G138" s="258" t="s">
        <v>203</v>
      </c>
      <c r="H138" s="259">
        <v>11.015000000000001</v>
      </c>
      <c r="I138" s="260"/>
      <c r="J138" s="261">
        <f>ROUND(I138*H138,2)</f>
        <v>0</v>
      </c>
      <c r="K138" s="257" t="s">
        <v>204</v>
      </c>
      <c r="L138" s="262"/>
      <c r="M138" s="263" t="s">
        <v>19</v>
      </c>
      <c r="N138" s="264" t="s">
        <v>44</v>
      </c>
      <c r="O138" s="86"/>
      <c r="P138" s="223">
        <f>O138*H138</f>
        <v>0</v>
      </c>
      <c r="Q138" s="223">
        <v>0.0077499999999999999</v>
      </c>
      <c r="R138" s="223">
        <f>Q138*H138</f>
        <v>0.085366250000000005</v>
      </c>
      <c r="S138" s="223">
        <v>0</v>
      </c>
      <c r="T138" s="224">
        <f>S138*H138</f>
        <v>0</v>
      </c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R138" s="225" t="s">
        <v>247</v>
      </c>
      <c r="AT138" s="225" t="s">
        <v>243</v>
      </c>
      <c r="AU138" s="225" t="s">
        <v>82</v>
      </c>
      <c r="AY138" s="19" t="s">
        <v>198</v>
      </c>
      <c r="BE138" s="226">
        <f>IF(N138="základní",J138,0)</f>
        <v>0</v>
      </c>
      <c r="BF138" s="226">
        <f>IF(N138="snížená",J138,0)</f>
        <v>0</v>
      </c>
      <c r="BG138" s="226">
        <f>IF(N138="zákl. přenesená",J138,0)</f>
        <v>0</v>
      </c>
      <c r="BH138" s="226">
        <f>IF(N138="sníž. přenesená",J138,0)</f>
        <v>0</v>
      </c>
      <c r="BI138" s="226">
        <f>IF(N138="nulová",J138,0)</f>
        <v>0</v>
      </c>
      <c r="BJ138" s="19" t="s">
        <v>80</v>
      </c>
      <c r="BK138" s="226">
        <f>ROUND(I138*H138,2)</f>
        <v>0</v>
      </c>
      <c r="BL138" s="19" t="s">
        <v>205</v>
      </c>
      <c r="BM138" s="225" t="s">
        <v>2060</v>
      </c>
    </row>
    <row r="139" s="13" customFormat="1">
      <c r="A139" s="13"/>
      <c r="B139" s="232"/>
      <c r="C139" s="233"/>
      <c r="D139" s="234" t="s">
        <v>218</v>
      </c>
      <c r="E139" s="233"/>
      <c r="F139" s="236" t="s">
        <v>2061</v>
      </c>
      <c r="G139" s="233"/>
      <c r="H139" s="237">
        <v>11.015000000000001</v>
      </c>
      <c r="I139" s="238"/>
      <c r="J139" s="233"/>
      <c r="K139" s="233"/>
      <c r="L139" s="239"/>
      <c r="M139" s="240"/>
      <c r="N139" s="241"/>
      <c r="O139" s="241"/>
      <c r="P139" s="241"/>
      <c r="Q139" s="241"/>
      <c r="R139" s="241"/>
      <c r="S139" s="241"/>
      <c r="T139" s="242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3" t="s">
        <v>218</v>
      </c>
      <c r="AU139" s="243" t="s">
        <v>82</v>
      </c>
      <c r="AV139" s="13" t="s">
        <v>82</v>
      </c>
      <c r="AW139" s="13" t="s">
        <v>4</v>
      </c>
      <c r="AX139" s="13" t="s">
        <v>80</v>
      </c>
      <c r="AY139" s="243" t="s">
        <v>198</v>
      </c>
    </row>
    <row r="140" s="2" customFormat="1" ht="78" customHeight="1">
      <c r="A140" s="40"/>
      <c r="B140" s="41"/>
      <c r="C140" s="214" t="s">
        <v>279</v>
      </c>
      <c r="D140" s="214" t="s">
        <v>200</v>
      </c>
      <c r="E140" s="215" t="s">
        <v>2062</v>
      </c>
      <c r="F140" s="216" t="s">
        <v>2063</v>
      </c>
      <c r="G140" s="217" t="s">
        <v>203</v>
      </c>
      <c r="H140" s="218">
        <v>79.430000000000007</v>
      </c>
      <c r="I140" s="219"/>
      <c r="J140" s="220">
        <f>ROUND(I140*H140,2)</f>
        <v>0</v>
      </c>
      <c r="K140" s="216" t="s">
        <v>204</v>
      </c>
      <c r="L140" s="46"/>
      <c r="M140" s="221" t="s">
        <v>19</v>
      </c>
      <c r="N140" s="222" t="s">
        <v>44</v>
      </c>
      <c r="O140" s="86"/>
      <c r="P140" s="223">
        <f>O140*H140</f>
        <v>0</v>
      </c>
      <c r="Q140" s="223">
        <v>0.01159696</v>
      </c>
      <c r="R140" s="223">
        <f>Q140*H140</f>
        <v>0.92114653280000003</v>
      </c>
      <c r="S140" s="223">
        <v>0</v>
      </c>
      <c r="T140" s="224">
        <f>S140*H140</f>
        <v>0</v>
      </c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R140" s="225" t="s">
        <v>205</v>
      </c>
      <c r="AT140" s="225" t="s">
        <v>200</v>
      </c>
      <c r="AU140" s="225" t="s">
        <v>82</v>
      </c>
      <c r="AY140" s="19" t="s">
        <v>198</v>
      </c>
      <c r="BE140" s="226">
        <f>IF(N140="základní",J140,0)</f>
        <v>0</v>
      </c>
      <c r="BF140" s="226">
        <f>IF(N140="snížená",J140,0)</f>
        <v>0</v>
      </c>
      <c r="BG140" s="226">
        <f>IF(N140="zákl. přenesená",J140,0)</f>
        <v>0</v>
      </c>
      <c r="BH140" s="226">
        <f>IF(N140="sníž. přenesená",J140,0)</f>
        <v>0</v>
      </c>
      <c r="BI140" s="226">
        <f>IF(N140="nulová",J140,0)</f>
        <v>0</v>
      </c>
      <c r="BJ140" s="19" t="s">
        <v>80</v>
      </c>
      <c r="BK140" s="226">
        <f>ROUND(I140*H140,2)</f>
        <v>0</v>
      </c>
      <c r="BL140" s="19" t="s">
        <v>205</v>
      </c>
      <c r="BM140" s="225" t="s">
        <v>2064</v>
      </c>
    </row>
    <row r="141" s="2" customFormat="1">
      <c r="A141" s="40"/>
      <c r="B141" s="41"/>
      <c r="C141" s="42"/>
      <c r="D141" s="227" t="s">
        <v>207</v>
      </c>
      <c r="E141" s="42"/>
      <c r="F141" s="228" t="s">
        <v>2065</v>
      </c>
      <c r="G141" s="42"/>
      <c r="H141" s="42"/>
      <c r="I141" s="229"/>
      <c r="J141" s="42"/>
      <c r="K141" s="42"/>
      <c r="L141" s="46"/>
      <c r="M141" s="230"/>
      <c r="N141" s="231"/>
      <c r="O141" s="86"/>
      <c r="P141" s="86"/>
      <c r="Q141" s="86"/>
      <c r="R141" s="86"/>
      <c r="S141" s="86"/>
      <c r="T141" s="87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T141" s="19" t="s">
        <v>207</v>
      </c>
      <c r="AU141" s="19" t="s">
        <v>82</v>
      </c>
    </row>
    <row r="142" s="13" customFormat="1">
      <c r="A142" s="13"/>
      <c r="B142" s="232"/>
      <c r="C142" s="233"/>
      <c r="D142" s="234" t="s">
        <v>218</v>
      </c>
      <c r="E142" s="235" t="s">
        <v>19</v>
      </c>
      <c r="F142" s="236" t="s">
        <v>2066</v>
      </c>
      <c r="G142" s="233"/>
      <c r="H142" s="237">
        <v>79.430000000000007</v>
      </c>
      <c r="I142" s="238"/>
      <c r="J142" s="233"/>
      <c r="K142" s="233"/>
      <c r="L142" s="239"/>
      <c r="M142" s="240"/>
      <c r="N142" s="241"/>
      <c r="O142" s="241"/>
      <c r="P142" s="241"/>
      <c r="Q142" s="241"/>
      <c r="R142" s="241"/>
      <c r="S142" s="241"/>
      <c r="T142" s="24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3" t="s">
        <v>218</v>
      </c>
      <c r="AU142" s="243" t="s">
        <v>82</v>
      </c>
      <c r="AV142" s="13" t="s">
        <v>82</v>
      </c>
      <c r="AW142" s="13" t="s">
        <v>35</v>
      </c>
      <c r="AX142" s="13" t="s">
        <v>80</v>
      </c>
      <c r="AY142" s="243" t="s">
        <v>198</v>
      </c>
    </row>
    <row r="143" s="2" customFormat="1" ht="24.15" customHeight="1">
      <c r="A143" s="40"/>
      <c r="B143" s="41"/>
      <c r="C143" s="255" t="s">
        <v>285</v>
      </c>
      <c r="D143" s="255" t="s">
        <v>243</v>
      </c>
      <c r="E143" s="256" t="s">
        <v>2067</v>
      </c>
      <c r="F143" s="257" t="s">
        <v>2068</v>
      </c>
      <c r="G143" s="258" t="s">
        <v>203</v>
      </c>
      <c r="H143" s="259">
        <v>83.402000000000001</v>
      </c>
      <c r="I143" s="260"/>
      <c r="J143" s="261">
        <f>ROUND(I143*H143,2)</f>
        <v>0</v>
      </c>
      <c r="K143" s="257" t="s">
        <v>204</v>
      </c>
      <c r="L143" s="262"/>
      <c r="M143" s="263" t="s">
        <v>19</v>
      </c>
      <c r="N143" s="264" t="s">
        <v>44</v>
      </c>
      <c r="O143" s="86"/>
      <c r="P143" s="223">
        <f>O143*H143</f>
        <v>0</v>
      </c>
      <c r="Q143" s="223">
        <v>0.025000000000000001</v>
      </c>
      <c r="R143" s="223">
        <f>Q143*H143</f>
        <v>2.0850500000000003</v>
      </c>
      <c r="S143" s="223">
        <v>0</v>
      </c>
      <c r="T143" s="224">
        <f>S143*H143</f>
        <v>0</v>
      </c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R143" s="225" t="s">
        <v>247</v>
      </c>
      <c r="AT143" s="225" t="s">
        <v>243</v>
      </c>
      <c r="AU143" s="225" t="s">
        <v>82</v>
      </c>
      <c r="AY143" s="19" t="s">
        <v>198</v>
      </c>
      <c r="BE143" s="226">
        <f>IF(N143="základní",J143,0)</f>
        <v>0</v>
      </c>
      <c r="BF143" s="226">
        <f>IF(N143="snížená",J143,0)</f>
        <v>0</v>
      </c>
      <c r="BG143" s="226">
        <f>IF(N143="zákl. přenesená",J143,0)</f>
        <v>0</v>
      </c>
      <c r="BH143" s="226">
        <f>IF(N143="sníž. přenesená",J143,0)</f>
        <v>0</v>
      </c>
      <c r="BI143" s="226">
        <f>IF(N143="nulová",J143,0)</f>
        <v>0</v>
      </c>
      <c r="BJ143" s="19" t="s">
        <v>80</v>
      </c>
      <c r="BK143" s="226">
        <f>ROUND(I143*H143,2)</f>
        <v>0</v>
      </c>
      <c r="BL143" s="19" t="s">
        <v>205</v>
      </c>
      <c r="BM143" s="225" t="s">
        <v>2069</v>
      </c>
    </row>
    <row r="144" s="13" customFormat="1">
      <c r="A144" s="13"/>
      <c r="B144" s="232"/>
      <c r="C144" s="233"/>
      <c r="D144" s="234" t="s">
        <v>218</v>
      </c>
      <c r="E144" s="233"/>
      <c r="F144" s="236" t="s">
        <v>2070</v>
      </c>
      <c r="G144" s="233"/>
      <c r="H144" s="237">
        <v>83.402000000000001</v>
      </c>
      <c r="I144" s="238"/>
      <c r="J144" s="233"/>
      <c r="K144" s="233"/>
      <c r="L144" s="239"/>
      <c r="M144" s="240"/>
      <c r="N144" s="241"/>
      <c r="O144" s="241"/>
      <c r="P144" s="241"/>
      <c r="Q144" s="241"/>
      <c r="R144" s="241"/>
      <c r="S144" s="241"/>
      <c r="T144" s="24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3" t="s">
        <v>218</v>
      </c>
      <c r="AU144" s="243" t="s">
        <v>82</v>
      </c>
      <c r="AV144" s="13" t="s">
        <v>82</v>
      </c>
      <c r="AW144" s="13" t="s">
        <v>4</v>
      </c>
      <c r="AX144" s="13" t="s">
        <v>80</v>
      </c>
      <c r="AY144" s="243" t="s">
        <v>198</v>
      </c>
    </row>
    <row r="145" s="2" customFormat="1" ht="78" customHeight="1">
      <c r="A145" s="40"/>
      <c r="B145" s="41"/>
      <c r="C145" s="214" t="s">
        <v>293</v>
      </c>
      <c r="D145" s="214" t="s">
        <v>200</v>
      </c>
      <c r="E145" s="215" t="s">
        <v>2071</v>
      </c>
      <c r="F145" s="216" t="s">
        <v>2072</v>
      </c>
      <c r="G145" s="217" t="s">
        <v>203</v>
      </c>
      <c r="H145" s="218">
        <v>250.91800000000001</v>
      </c>
      <c r="I145" s="219"/>
      <c r="J145" s="220">
        <f>ROUND(I145*H145,2)</f>
        <v>0</v>
      </c>
      <c r="K145" s="216" t="s">
        <v>204</v>
      </c>
      <c r="L145" s="46"/>
      <c r="M145" s="221" t="s">
        <v>19</v>
      </c>
      <c r="N145" s="222" t="s">
        <v>44</v>
      </c>
      <c r="O145" s="86"/>
      <c r="P145" s="223">
        <f>O145*H145</f>
        <v>0</v>
      </c>
      <c r="Q145" s="223">
        <v>0.01167696</v>
      </c>
      <c r="R145" s="223">
        <f>Q145*H145</f>
        <v>2.9299594492800001</v>
      </c>
      <c r="S145" s="223">
        <v>0</v>
      </c>
      <c r="T145" s="224">
        <f>S145*H145</f>
        <v>0</v>
      </c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R145" s="225" t="s">
        <v>205</v>
      </c>
      <c r="AT145" s="225" t="s">
        <v>200</v>
      </c>
      <c r="AU145" s="225" t="s">
        <v>82</v>
      </c>
      <c r="AY145" s="19" t="s">
        <v>198</v>
      </c>
      <c r="BE145" s="226">
        <f>IF(N145="základní",J145,0)</f>
        <v>0</v>
      </c>
      <c r="BF145" s="226">
        <f>IF(N145="snížená",J145,0)</f>
        <v>0</v>
      </c>
      <c r="BG145" s="226">
        <f>IF(N145="zákl. přenesená",J145,0)</f>
        <v>0</v>
      </c>
      <c r="BH145" s="226">
        <f>IF(N145="sníž. přenesená",J145,0)</f>
        <v>0</v>
      </c>
      <c r="BI145" s="226">
        <f>IF(N145="nulová",J145,0)</f>
        <v>0</v>
      </c>
      <c r="BJ145" s="19" t="s">
        <v>80</v>
      </c>
      <c r="BK145" s="226">
        <f>ROUND(I145*H145,2)</f>
        <v>0</v>
      </c>
      <c r="BL145" s="19" t="s">
        <v>205</v>
      </c>
      <c r="BM145" s="225" t="s">
        <v>2073</v>
      </c>
    </row>
    <row r="146" s="2" customFormat="1">
      <c r="A146" s="40"/>
      <c r="B146" s="41"/>
      <c r="C146" s="42"/>
      <c r="D146" s="227" t="s">
        <v>207</v>
      </c>
      <c r="E146" s="42"/>
      <c r="F146" s="228" t="s">
        <v>2074</v>
      </c>
      <c r="G146" s="42"/>
      <c r="H146" s="42"/>
      <c r="I146" s="229"/>
      <c r="J146" s="42"/>
      <c r="K146" s="42"/>
      <c r="L146" s="46"/>
      <c r="M146" s="230"/>
      <c r="N146" s="231"/>
      <c r="O146" s="86"/>
      <c r="P146" s="86"/>
      <c r="Q146" s="86"/>
      <c r="R146" s="86"/>
      <c r="S146" s="86"/>
      <c r="T146" s="87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T146" s="19" t="s">
        <v>207</v>
      </c>
      <c r="AU146" s="19" t="s">
        <v>82</v>
      </c>
    </row>
    <row r="147" s="13" customFormat="1">
      <c r="A147" s="13"/>
      <c r="B147" s="232"/>
      <c r="C147" s="233"/>
      <c r="D147" s="234" t="s">
        <v>218</v>
      </c>
      <c r="E147" s="235" t="s">
        <v>19</v>
      </c>
      <c r="F147" s="236" t="s">
        <v>2075</v>
      </c>
      <c r="G147" s="233"/>
      <c r="H147" s="237">
        <v>347.71800000000002</v>
      </c>
      <c r="I147" s="238"/>
      <c r="J147" s="233"/>
      <c r="K147" s="233"/>
      <c r="L147" s="239"/>
      <c r="M147" s="240"/>
      <c r="N147" s="241"/>
      <c r="O147" s="241"/>
      <c r="P147" s="241"/>
      <c r="Q147" s="241"/>
      <c r="R147" s="241"/>
      <c r="S147" s="241"/>
      <c r="T147" s="24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3" t="s">
        <v>218</v>
      </c>
      <c r="AU147" s="243" t="s">
        <v>82</v>
      </c>
      <c r="AV147" s="13" t="s">
        <v>82</v>
      </c>
      <c r="AW147" s="13" t="s">
        <v>35</v>
      </c>
      <c r="AX147" s="13" t="s">
        <v>73</v>
      </c>
      <c r="AY147" s="243" t="s">
        <v>198</v>
      </c>
    </row>
    <row r="148" s="13" customFormat="1">
      <c r="A148" s="13"/>
      <c r="B148" s="232"/>
      <c r="C148" s="233"/>
      <c r="D148" s="234" t="s">
        <v>218</v>
      </c>
      <c r="E148" s="235" t="s">
        <v>19</v>
      </c>
      <c r="F148" s="236" t="s">
        <v>2076</v>
      </c>
      <c r="G148" s="233"/>
      <c r="H148" s="237">
        <v>-96.799999999999997</v>
      </c>
      <c r="I148" s="238"/>
      <c r="J148" s="233"/>
      <c r="K148" s="233"/>
      <c r="L148" s="239"/>
      <c r="M148" s="240"/>
      <c r="N148" s="241"/>
      <c r="O148" s="241"/>
      <c r="P148" s="241"/>
      <c r="Q148" s="241"/>
      <c r="R148" s="241"/>
      <c r="S148" s="241"/>
      <c r="T148" s="24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3" t="s">
        <v>218</v>
      </c>
      <c r="AU148" s="243" t="s">
        <v>82</v>
      </c>
      <c r="AV148" s="13" t="s">
        <v>82</v>
      </c>
      <c r="AW148" s="13" t="s">
        <v>35</v>
      </c>
      <c r="AX148" s="13" t="s">
        <v>73</v>
      </c>
      <c r="AY148" s="243" t="s">
        <v>198</v>
      </c>
    </row>
    <row r="149" s="14" customFormat="1">
      <c r="A149" s="14"/>
      <c r="B149" s="244"/>
      <c r="C149" s="245"/>
      <c r="D149" s="234" t="s">
        <v>218</v>
      </c>
      <c r="E149" s="246" t="s">
        <v>19</v>
      </c>
      <c r="F149" s="247" t="s">
        <v>233</v>
      </c>
      <c r="G149" s="245"/>
      <c r="H149" s="248">
        <v>250.91800000000001</v>
      </c>
      <c r="I149" s="249"/>
      <c r="J149" s="245"/>
      <c r="K149" s="245"/>
      <c r="L149" s="250"/>
      <c r="M149" s="251"/>
      <c r="N149" s="252"/>
      <c r="O149" s="252"/>
      <c r="P149" s="252"/>
      <c r="Q149" s="252"/>
      <c r="R149" s="252"/>
      <c r="S149" s="252"/>
      <c r="T149" s="253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4" t="s">
        <v>218</v>
      </c>
      <c r="AU149" s="254" t="s">
        <v>82</v>
      </c>
      <c r="AV149" s="14" t="s">
        <v>205</v>
      </c>
      <c r="AW149" s="14" t="s">
        <v>35</v>
      </c>
      <c r="AX149" s="14" t="s">
        <v>80</v>
      </c>
      <c r="AY149" s="254" t="s">
        <v>198</v>
      </c>
    </row>
    <row r="150" s="2" customFormat="1" ht="24.15" customHeight="1">
      <c r="A150" s="40"/>
      <c r="B150" s="41"/>
      <c r="C150" s="255" t="s">
        <v>8</v>
      </c>
      <c r="D150" s="255" t="s">
        <v>243</v>
      </c>
      <c r="E150" s="256" t="s">
        <v>2077</v>
      </c>
      <c r="F150" s="257" t="s">
        <v>2078</v>
      </c>
      <c r="G150" s="258" t="s">
        <v>203</v>
      </c>
      <c r="H150" s="259">
        <v>263.464</v>
      </c>
      <c r="I150" s="260"/>
      <c r="J150" s="261">
        <f>ROUND(I150*H150,2)</f>
        <v>0</v>
      </c>
      <c r="K150" s="257" t="s">
        <v>204</v>
      </c>
      <c r="L150" s="262"/>
      <c r="M150" s="263" t="s">
        <v>19</v>
      </c>
      <c r="N150" s="264" t="s">
        <v>44</v>
      </c>
      <c r="O150" s="86"/>
      <c r="P150" s="223">
        <f>O150*H150</f>
        <v>0</v>
      </c>
      <c r="Q150" s="223">
        <v>0.031</v>
      </c>
      <c r="R150" s="223">
        <f>Q150*H150</f>
        <v>8.1673840000000002</v>
      </c>
      <c r="S150" s="223">
        <v>0</v>
      </c>
      <c r="T150" s="224">
        <f>S150*H150</f>
        <v>0</v>
      </c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R150" s="225" t="s">
        <v>247</v>
      </c>
      <c r="AT150" s="225" t="s">
        <v>243</v>
      </c>
      <c r="AU150" s="225" t="s">
        <v>82</v>
      </c>
      <c r="AY150" s="19" t="s">
        <v>198</v>
      </c>
      <c r="BE150" s="226">
        <f>IF(N150="základní",J150,0)</f>
        <v>0</v>
      </c>
      <c r="BF150" s="226">
        <f>IF(N150="snížená",J150,0)</f>
        <v>0</v>
      </c>
      <c r="BG150" s="226">
        <f>IF(N150="zákl. přenesená",J150,0)</f>
        <v>0</v>
      </c>
      <c r="BH150" s="226">
        <f>IF(N150="sníž. přenesená",J150,0)</f>
        <v>0</v>
      </c>
      <c r="BI150" s="226">
        <f>IF(N150="nulová",J150,0)</f>
        <v>0</v>
      </c>
      <c r="BJ150" s="19" t="s">
        <v>80</v>
      </c>
      <c r="BK150" s="226">
        <f>ROUND(I150*H150,2)</f>
        <v>0</v>
      </c>
      <c r="BL150" s="19" t="s">
        <v>205</v>
      </c>
      <c r="BM150" s="225" t="s">
        <v>2079</v>
      </c>
    </row>
    <row r="151" s="13" customFormat="1">
      <c r="A151" s="13"/>
      <c r="B151" s="232"/>
      <c r="C151" s="233"/>
      <c r="D151" s="234" t="s">
        <v>218</v>
      </c>
      <c r="E151" s="233"/>
      <c r="F151" s="236" t="s">
        <v>2080</v>
      </c>
      <c r="G151" s="233"/>
      <c r="H151" s="237">
        <v>263.464</v>
      </c>
      <c r="I151" s="238"/>
      <c r="J151" s="233"/>
      <c r="K151" s="233"/>
      <c r="L151" s="239"/>
      <c r="M151" s="240"/>
      <c r="N151" s="241"/>
      <c r="O151" s="241"/>
      <c r="P151" s="241"/>
      <c r="Q151" s="241"/>
      <c r="R151" s="241"/>
      <c r="S151" s="241"/>
      <c r="T151" s="242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3" t="s">
        <v>218</v>
      </c>
      <c r="AU151" s="243" t="s">
        <v>82</v>
      </c>
      <c r="AV151" s="13" t="s">
        <v>82</v>
      </c>
      <c r="AW151" s="13" t="s">
        <v>4</v>
      </c>
      <c r="AX151" s="13" t="s">
        <v>80</v>
      </c>
      <c r="AY151" s="243" t="s">
        <v>198</v>
      </c>
    </row>
    <row r="152" s="2" customFormat="1" ht="24.15" customHeight="1">
      <c r="A152" s="40"/>
      <c r="B152" s="41"/>
      <c r="C152" s="214" t="s">
        <v>302</v>
      </c>
      <c r="D152" s="214" t="s">
        <v>200</v>
      </c>
      <c r="E152" s="215" t="s">
        <v>2081</v>
      </c>
      <c r="F152" s="216" t="s">
        <v>2082</v>
      </c>
      <c r="G152" s="217" t="s">
        <v>237</v>
      </c>
      <c r="H152" s="218">
        <v>50.549999999999997</v>
      </c>
      <c r="I152" s="219"/>
      <c r="J152" s="220">
        <f>ROUND(I152*H152,2)</f>
        <v>0</v>
      </c>
      <c r="K152" s="216" t="s">
        <v>204</v>
      </c>
      <c r="L152" s="46"/>
      <c r="M152" s="221" t="s">
        <v>19</v>
      </c>
      <c r="N152" s="222" t="s">
        <v>44</v>
      </c>
      <c r="O152" s="86"/>
      <c r="P152" s="223">
        <f>O152*H152</f>
        <v>0</v>
      </c>
      <c r="Q152" s="223">
        <v>3.0000000000000001E-05</v>
      </c>
      <c r="R152" s="223">
        <f>Q152*H152</f>
        <v>0.0015165000000000001</v>
      </c>
      <c r="S152" s="223">
        <v>0</v>
      </c>
      <c r="T152" s="224">
        <f>S152*H152</f>
        <v>0</v>
      </c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R152" s="225" t="s">
        <v>205</v>
      </c>
      <c r="AT152" s="225" t="s">
        <v>200</v>
      </c>
      <c r="AU152" s="225" t="s">
        <v>82</v>
      </c>
      <c r="AY152" s="19" t="s">
        <v>198</v>
      </c>
      <c r="BE152" s="226">
        <f>IF(N152="základní",J152,0)</f>
        <v>0</v>
      </c>
      <c r="BF152" s="226">
        <f>IF(N152="snížená",J152,0)</f>
        <v>0</v>
      </c>
      <c r="BG152" s="226">
        <f>IF(N152="zákl. přenesená",J152,0)</f>
        <v>0</v>
      </c>
      <c r="BH152" s="226">
        <f>IF(N152="sníž. přenesená",J152,0)</f>
        <v>0</v>
      </c>
      <c r="BI152" s="226">
        <f>IF(N152="nulová",J152,0)</f>
        <v>0</v>
      </c>
      <c r="BJ152" s="19" t="s">
        <v>80</v>
      </c>
      <c r="BK152" s="226">
        <f>ROUND(I152*H152,2)</f>
        <v>0</v>
      </c>
      <c r="BL152" s="19" t="s">
        <v>205</v>
      </c>
      <c r="BM152" s="225" t="s">
        <v>2083</v>
      </c>
    </row>
    <row r="153" s="2" customFormat="1">
      <c r="A153" s="40"/>
      <c r="B153" s="41"/>
      <c r="C153" s="42"/>
      <c r="D153" s="227" t="s">
        <v>207</v>
      </c>
      <c r="E153" s="42"/>
      <c r="F153" s="228" t="s">
        <v>2084</v>
      </c>
      <c r="G153" s="42"/>
      <c r="H153" s="42"/>
      <c r="I153" s="229"/>
      <c r="J153" s="42"/>
      <c r="K153" s="42"/>
      <c r="L153" s="46"/>
      <c r="M153" s="230"/>
      <c r="N153" s="231"/>
      <c r="O153" s="86"/>
      <c r="P153" s="86"/>
      <c r="Q153" s="86"/>
      <c r="R153" s="86"/>
      <c r="S153" s="86"/>
      <c r="T153" s="87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T153" s="19" t="s">
        <v>207</v>
      </c>
      <c r="AU153" s="19" t="s">
        <v>82</v>
      </c>
    </row>
    <row r="154" s="13" customFormat="1">
      <c r="A154" s="13"/>
      <c r="B154" s="232"/>
      <c r="C154" s="233"/>
      <c r="D154" s="234" t="s">
        <v>218</v>
      </c>
      <c r="E154" s="235" t="s">
        <v>19</v>
      </c>
      <c r="F154" s="236" t="s">
        <v>2085</v>
      </c>
      <c r="G154" s="233"/>
      <c r="H154" s="237">
        <v>50.549999999999997</v>
      </c>
      <c r="I154" s="238"/>
      <c r="J154" s="233"/>
      <c r="K154" s="233"/>
      <c r="L154" s="239"/>
      <c r="M154" s="240"/>
      <c r="N154" s="241"/>
      <c r="O154" s="241"/>
      <c r="P154" s="241"/>
      <c r="Q154" s="241"/>
      <c r="R154" s="241"/>
      <c r="S154" s="241"/>
      <c r="T154" s="242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3" t="s">
        <v>218</v>
      </c>
      <c r="AU154" s="243" t="s">
        <v>82</v>
      </c>
      <c r="AV154" s="13" t="s">
        <v>82</v>
      </c>
      <c r="AW154" s="13" t="s">
        <v>35</v>
      </c>
      <c r="AX154" s="13" t="s">
        <v>80</v>
      </c>
      <c r="AY154" s="243" t="s">
        <v>198</v>
      </c>
    </row>
    <row r="155" s="2" customFormat="1" ht="24.15" customHeight="1">
      <c r="A155" s="40"/>
      <c r="B155" s="41"/>
      <c r="C155" s="255" t="s">
        <v>310</v>
      </c>
      <c r="D155" s="255" t="s">
        <v>243</v>
      </c>
      <c r="E155" s="256" t="s">
        <v>2086</v>
      </c>
      <c r="F155" s="257" t="s">
        <v>2087</v>
      </c>
      <c r="G155" s="258" t="s">
        <v>237</v>
      </c>
      <c r="H155" s="259">
        <v>9.8699999999999992</v>
      </c>
      <c r="I155" s="260"/>
      <c r="J155" s="261">
        <f>ROUND(I155*H155,2)</f>
        <v>0</v>
      </c>
      <c r="K155" s="257" t="s">
        <v>204</v>
      </c>
      <c r="L155" s="262"/>
      <c r="M155" s="263" t="s">
        <v>19</v>
      </c>
      <c r="N155" s="264" t="s">
        <v>44</v>
      </c>
      <c r="O155" s="86"/>
      <c r="P155" s="223">
        <f>O155*H155</f>
        <v>0</v>
      </c>
      <c r="Q155" s="223">
        <v>0.00055999999999999995</v>
      </c>
      <c r="R155" s="223">
        <f>Q155*H155</f>
        <v>0.0055271999999999995</v>
      </c>
      <c r="S155" s="223">
        <v>0</v>
      </c>
      <c r="T155" s="224">
        <f>S155*H155</f>
        <v>0</v>
      </c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R155" s="225" t="s">
        <v>247</v>
      </c>
      <c r="AT155" s="225" t="s">
        <v>243</v>
      </c>
      <c r="AU155" s="225" t="s">
        <v>82</v>
      </c>
      <c r="AY155" s="19" t="s">
        <v>198</v>
      </c>
      <c r="BE155" s="226">
        <f>IF(N155="základní",J155,0)</f>
        <v>0</v>
      </c>
      <c r="BF155" s="226">
        <f>IF(N155="snížená",J155,0)</f>
        <v>0</v>
      </c>
      <c r="BG155" s="226">
        <f>IF(N155="zákl. přenesená",J155,0)</f>
        <v>0</v>
      </c>
      <c r="BH155" s="226">
        <f>IF(N155="sníž. přenesená",J155,0)</f>
        <v>0</v>
      </c>
      <c r="BI155" s="226">
        <f>IF(N155="nulová",J155,0)</f>
        <v>0</v>
      </c>
      <c r="BJ155" s="19" t="s">
        <v>80</v>
      </c>
      <c r="BK155" s="226">
        <f>ROUND(I155*H155,2)</f>
        <v>0</v>
      </c>
      <c r="BL155" s="19" t="s">
        <v>205</v>
      </c>
      <c r="BM155" s="225" t="s">
        <v>2088</v>
      </c>
    </row>
    <row r="156" s="13" customFormat="1">
      <c r="A156" s="13"/>
      <c r="B156" s="232"/>
      <c r="C156" s="233"/>
      <c r="D156" s="234" t="s">
        <v>218</v>
      </c>
      <c r="E156" s="235" t="s">
        <v>19</v>
      </c>
      <c r="F156" s="236" t="s">
        <v>2089</v>
      </c>
      <c r="G156" s="233"/>
      <c r="H156" s="237">
        <v>9.4000000000000004</v>
      </c>
      <c r="I156" s="238"/>
      <c r="J156" s="233"/>
      <c r="K156" s="233"/>
      <c r="L156" s="239"/>
      <c r="M156" s="240"/>
      <c r="N156" s="241"/>
      <c r="O156" s="241"/>
      <c r="P156" s="241"/>
      <c r="Q156" s="241"/>
      <c r="R156" s="241"/>
      <c r="S156" s="241"/>
      <c r="T156" s="24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218</v>
      </c>
      <c r="AU156" s="243" t="s">
        <v>82</v>
      </c>
      <c r="AV156" s="13" t="s">
        <v>82</v>
      </c>
      <c r="AW156" s="13" t="s">
        <v>35</v>
      </c>
      <c r="AX156" s="13" t="s">
        <v>80</v>
      </c>
      <c r="AY156" s="243" t="s">
        <v>198</v>
      </c>
    </row>
    <row r="157" s="13" customFormat="1">
      <c r="A157" s="13"/>
      <c r="B157" s="232"/>
      <c r="C157" s="233"/>
      <c r="D157" s="234" t="s">
        <v>218</v>
      </c>
      <c r="E157" s="233"/>
      <c r="F157" s="236" t="s">
        <v>2090</v>
      </c>
      <c r="G157" s="233"/>
      <c r="H157" s="237">
        <v>9.8699999999999992</v>
      </c>
      <c r="I157" s="238"/>
      <c r="J157" s="233"/>
      <c r="K157" s="233"/>
      <c r="L157" s="239"/>
      <c r="M157" s="240"/>
      <c r="N157" s="241"/>
      <c r="O157" s="241"/>
      <c r="P157" s="241"/>
      <c r="Q157" s="241"/>
      <c r="R157" s="241"/>
      <c r="S157" s="241"/>
      <c r="T157" s="242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3" t="s">
        <v>218</v>
      </c>
      <c r="AU157" s="243" t="s">
        <v>82</v>
      </c>
      <c r="AV157" s="13" t="s">
        <v>82</v>
      </c>
      <c r="AW157" s="13" t="s">
        <v>4</v>
      </c>
      <c r="AX157" s="13" t="s">
        <v>80</v>
      </c>
      <c r="AY157" s="243" t="s">
        <v>198</v>
      </c>
    </row>
    <row r="158" s="2" customFormat="1" ht="24.15" customHeight="1">
      <c r="A158" s="40"/>
      <c r="B158" s="41"/>
      <c r="C158" s="255" t="s">
        <v>315</v>
      </c>
      <c r="D158" s="255" t="s">
        <v>243</v>
      </c>
      <c r="E158" s="256" t="s">
        <v>2091</v>
      </c>
      <c r="F158" s="257" t="s">
        <v>2092</v>
      </c>
      <c r="G158" s="258" t="s">
        <v>237</v>
      </c>
      <c r="H158" s="259">
        <v>43.207999999999998</v>
      </c>
      <c r="I158" s="260"/>
      <c r="J158" s="261">
        <f>ROUND(I158*H158,2)</f>
        <v>0</v>
      </c>
      <c r="K158" s="257" t="s">
        <v>204</v>
      </c>
      <c r="L158" s="262"/>
      <c r="M158" s="263" t="s">
        <v>19</v>
      </c>
      <c r="N158" s="264" t="s">
        <v>44</v>
      </c>
      <c r="O158" s="86"/>
      <c r="P158" s="223">
        <f>O158*H158</f>
        <v>0</v>
      </c>
      <c r="Q158" s="223">
        <v>0.00072000000000000005</v>
      </c>
      <c r="R158" s="223">
        <f>Q158*H158</f>
        <v>0.03110976</v>
      </c>
      <c r="S158" s="223">
        <v>0</v>
      </c>
      <c r="T158" s="224">
        <f>S158*H158</f>
        <v>0</v>
      </c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R158" s="225" t="s">
        <v>247</v>
      </c>
      <c r="AT158" s="225" t="s">
        <v>243</v>
      </c>
      <c r="AU158" s="225" t="s">
        <v>82</v>
      </c>
      <c r="AY158" s="19" t="s">
        <v>198</v>
      </c>
      <c r="BE158" s="226">
        <f>IF(N158="základní",J158,0)</f>
        <v>0</v>
      </c>
      <c r="BF158" s="226">
        <f>IF(N158="snížená",J158,0)</f>
        <v>0</v>
      </c>
      <c r="BG158" s="226">
        <f>IF(N158="zákl. přenesená",J158,0)</f>
        <v>0</v>
      </c>
      <c r="BH158" s="226">
        <f>IF(N158="sníž. přenesená",J158,0)</f>
        <v>0</v>
      </c>
      <c r="BI158" s="226">
        <f>IF(N158="nulová",J158,0)</f>
        <v>0</v>
      </c>
      <c r="BJ158" s="19" t="s">
        <v>80</v>
      </c>
      <c r="BK158" s="226">
        <f>ROUND(I158*H158,2)</f>
        <v>0</v>
      </c>
      <c r="BL158" s="19" t="s">
        <v>205</v>
      </c>
      <c r="BM158" s="225" t="s">
        <v>2093</v>
      </c>
    </row>
    <row r="159" s="13" customFormat="1">
      <c r="A159" s="13"/>
      <c r="B159" s="232"/>
      <c r="C159" s="233"/>
      <c r="D159" s="234" t="s">
        <v>218</v>
      </c>
      <c r="E159" s="235" t="s">
        <v>19</v>
      </c>
      <c r="F159" s="236" t="s">
        <v>2094</v>
      </c>
      <c r="G159" s="233"/>
      <c r="H159" s="237">
        <v>41.149999999999999</v>
      </c>
      <c r="I159" s="238"/>
      <c r="J159" s="233"/>
      <c r="K159" s="233"/>
      <c r="L159" s="239"/>
      <c r="M159" s="240"/>
      <c r="N159" s="241"/>
      <c r="O159" s="241"/>
      <c r="P159" s="241"/>
      <c r="Q159" s="241"/>
      <c r="R159" s="241"/>
      <c r="S159" s="241"/>
      <c r="T159" s="24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3" t="s">
        <v>218</v>
      </c>
      <c r="AU159" s="243" t="s">
        <v>82</v>
      </c>
      <c r="AV159" s="13" t="s">
        <v>82</v>
      </c>
      <c r="AW159" s="13" t="s">
        <v>35</v>
      </c>
      <c r="AX159" s="13" t="s">
        <v>80</v>
      </c>
      <c r="AY159" s="243" t="s">
        <v>198</v>
      </c>
    </row>
    <row r="160" s="13" customFormat="1">
      <c r="A160" s="13"/>
      <c r="B160" s="232"/>
      <c r="C160" s="233"/>
      <c r="D160" s="234" t="s">
        <v>218</v>
      </c>
      <c r="E160" s="233"/>
      <c r="F160" s="236" t="s">
        <v>2095</v>
      </c>
      <c r="G160" s="233"/>
      <c r="H160" s="237">
        <v>43.207999999999998</v>
      </c>
      <c r="I160" s="238"/>
      <c r="J160" s="233"/>
      <c r="K160" s="233"/>
      <c r="L160" s="239"/>
      <c r="M160" s="240"/>
      <c r="N160" s="241"/>
      <c r="O160" s="241"/>
      <c r="P160" s="241"/>
      <c r="Q160" s="241"/>
      <c r="R160" s="241"/>
      <c r="S160" s="241"/>
      <c r="T160" s="24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3" t="s">
        <v>218</v>
      </c>
      <c r="AU160" s="243" t="s">
        <v>82</v>
      </c>
      <c r="AV160" s="13" t="s">
        <v>82</v>
      </c>
      <c r="AW160" s="13" t="s">
        <v>4</v>
      </c>
      <c r="AX160" s="13" t="s">
        <v>80</v>
      </c>
      <c r="AY160" s="243" t="s">
        <v>198</v>
      </c>
    </row>
    <row r="161" s="2" customFormat="1" ht="24.15" customHeight="1">
      <c r="A161" s="40"/>
      <c r="B161" s="41"/>
      <c r="C161" s="214" t="s">
        <v>321</v>
      </c>
      <c r="D161" s="214" t="s">
        <v>200</v>
      </c>
      <c r="E161" s="215" t="s">
        <v>2096</v>
      </c>
      <c r="F161" s="216" t="s">
        <v>2097</v>
      </c>
      <c r="G161" s="217" t="s">
        <v>237</v>
      </c>
      <c r="H161" s="218">
        <v>271.69999999999999</v>
      </c>
      <c r="I161" s="219"/>
      <c r="J161" s="220">
        <f>ROUND(I161*H161,2)</f>
        <v>0</v>
      </c>
      <c r="K161" s="216" t="s">
        <v>204</v>
      </c>
      <c r="L161" s="46"/>
      <c r="M161" s="221" t="s">
        <v>19</v>
      </c>
      <c r="N161" s="222" t="s">
        <v>44</v>
      </c>
      <c r="O161" s="86"/>
      <c r="P161" s="223">
        <f>O161*H161</f>
        <v>0</v>
      </c>
      <c r="Q161" s="223">
        <v>0</v>
      </c>
      <c r="R161" s="223">
        <f>Q161*H161</f>
        <v>0</v>
      </c>
      <c r="S161" s="223">
        <v>0</v>
      </c>
      <c r="T161" s="224">
        <f>S161*H161</f>
        <v>0</v>
      </c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R161" s="225" t="s">
        <v>205</v>
      </c>
      <c r="AT161" s="225" t="s">
        <v>200</v>
      </c>
      <c r="AU161" s="225" t="s">
        <v>82</v>
      </c>
      <c r="AY161" s="19" t="s">
        <v>198</v>
      </c>
      <c r="BE161" s="226">
        <f>IF(N161="základní",J161,0)</f>
        <v>0</v>
      </c>
      <c r="BF161" s="226">
        <f>IF(N161="snížená",J161,0)</f>
        <v>0</v>
      </c>
      <c r="BG161" s="226">
        <f>IF(N161="zákl. přenesená",J161,0)</f>
        <v>0</v>
      </c>
      <c r="BH161" s="226">
        <f>IF(N161="sníž. přenesená",J161,0)</f>
        <v>0</v>
      </c>
      <c r="BI161" s="226">
        <f>IF(N161="nulová",J161,0)</f>
        <v>0</v>
      </c>
      <c r="BJ161" s="19" t="s">
        <v>80</v>
      </c>
      <c r="BK161" s="226">
        <f>ROUND(I161*H161,2)</f>
        <v>0</v>
      </c>
      <c r="BL161" s="19" t="s">
        <v>205</v>
      </c>
      <c r="BM161" s="225" t="s">
        <v>2098</v>
      </c>
    </row>
    <row r="162" s="2" customFormat="1">
      <c r="A162" s="40"/>
      <c r="B162" s="41"/>
      <c r="C162" s="42"/>
      <c r="D162" s="227" t="s">
        <v>207</v>
      </c>
      <c r="E162" s="42"/>
      <c r="F162" s="228" t="s">
        <v>2099</v>
      </c>
      <c r="G162" s="42"/>
      <c r="H162" s="42"/>
      <c r="I162" s="229"/>
      <c r="J162" s="42"/>
      <c r="K162" s="42"/>
      <c r="L162" s="46"/>
      <c r="M162" s="230"/>
      <c r="N162" s="231"/>
      <c r="O162" s="86"/>
      <c r="P162" s="86"/>
      <c r="Q162" s="86"/>
      <c r="R162" s="86"/>
      <c r="S162" s="86"/>
      <c r="T162" s="87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T162" s="19" t="s">
        <v>207</v>
      </c>
      <c r="AU162" s="19" t="s">
        <v>82</v>
      </c>
    </row>
    <row r="163" s="13" customFormat="1">
      <c r="A163" s="13"/>
      <c r="B163" s="232"/>
      <c r="C163" s="233"/>
      <c r="D163" s="234" t="s">
        <v>218</v>
      </c>
      <c r="E163" s="235" t="s">
        <v>19</v>
      </c>
      <c r="F163" s="236" t="s">
        <v>2100</v>
      </c>
      <c r="G163" s="233"/>
      <c r="H163" s="237">
        <v>101.09999999999999</v>
      </c>
      <c r="I163" s="238"/>
      <c r="J163" s="233"/>
      <c r="K163" s="233"/>
      <c r="L163" s="239"/>
      <c r="M163" s="240"/>
      <c r="N163" s="241"/>
      <c r="O163" s="241"/>
      <c r="P163" s="241"/>
      <c r="Q163" s="241"/>
      <c r="R163" s="241"/>
      <c r="S163" s="241"/>
      <c r="T163" s="24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3" t="s">
        <v>218</v>
      </c>
      <c r="AU163" s="243" t="s">
        <v>82</v>
      </c>
      <c r="AV163" s="13" t="s">
        <v>82</v>
      </c>
      <c r="AW163" s="13" t="s">
        <v>35</v>
      </c>
      <c r="AX163" s="13" t="s">
        <v>73</v>
      </c>
      <c r="AY163" s="243" t="s">
        <v>198</v>
      </c>
    </row>
    <row r="164" s="13" customFormat="1">
      <c r="A164" s="13"/>
      <c r="B164" s="232"/>
      <c r="C164" s="233"/>
      <c r="D164" s="234" t="s">
        <v>218</v>
      </c>
      <c r="E164" s="235" t="s">
        <v>19</v>
      </c>
      <c r="F164" s="236" t="s">
        <v>2101</v>
      </c>
      <c r="G164" s="233"/>
      <c r="H164" s="237">
        <v>33.799999999999997</v>
      </c>
      <c r="I164" s="238"/>
      <c r="J164" s="233"/>
      <c r="K164" s="233"/>
      <c r="L164" s="239"/>
      <c r="M164" s="240"/>
      <c r="N164" s="241"/>
      <c r="O164" s="241"/>
      <c r="P164" s="241"/>
      <c r="Q164" s="241"/>
      <c r="R164" s="241"/>
      <c r="S164" s="241"/>
      <c r="T164" s="242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43" t="s">
        <v>218</v>
      </c>
      <c r="AU164" s="243" t="s">
        <v>82</v>
      </c>
      <c r="AV164" s="13" t="s">
        <v>82</v>
      </c>
      <c r="AW164" s="13" t="s">
        <v>35</v>
      </c>
      <c r="AX164" s="13" t="s">
        <v>73</v>
      </c>
      <c r="AY164" s="243" t="s">
        <v>198</v>
      </c>
    </row>
    <row r="165" s="13" customFormat="1">
      <c r="A165" s="13"/>
      <c r="B165" s="232"/>
      <c r="C165" s="233"/>
      <c r="D165" s="234" t="s">
        <v>218</v>
      </c>
      <c r="E165" s="235" t="s">
        <v>19</v>
      </c>
      <c r="F165" s="236" t="s">
        <v>2049</v>
      </c>
      <c r="G165" s="233"/>
      <c r="H165" s="237">
        <v>136.80000000000001</v>
      </c>
      <c r="I165" s="238"/>
      <c r="J165" s="233"/>
      <c r="K165" s="233"/>
      <c r="L165" s="239"/>
      <c r="M165" s="240"/>
      <c r="N165" s="241"/>
      <c r="O165" s="241"/>
      <c r="P165" s="241"/>
      <c r="Q165" s="241"/>
      <c r="R165" s="241"/>
      <c r="S165" s="241"/>
      <c r="T165" s="24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3" t="s">
        <v>218</v>
      </c>
      <c r="AU165" s="243" t="s">
        <v>82</v>
      </c>
      <c r="AV165" s="13" t="s">
        <v>82</v>
      </c>
      <c r="AW165" s="13" t="s">
        <v>35</v>
      </c>
      <c r="AX165" s="13" t="s">
        <v>73</v>
      </c>
      <c r="AY165" s="243" t="s">
        <v>198</v>
      </c>
    </row>
    <row r="166" s="14" customFormat="1">
      <c r="A166" s="14"/>
      <c r="B166" s="244"/>
      <c r="C166" s="245"/>
      <c r="D166" s="234" t="s">
        <v>218</v>
      </c>
      <c r="E166" s="246" t="s">
        <v>19</v>
      </c>
      <c r="F166" s="247" t="s">
        <v>233</v>
      </c>
      <c r="G166" s="245"/>
      <c r="H166" s="248">
        <v>271.69999999999999</v>
      </c>
      <c r="I166" s="249"/>
      <c r="J166" s="245"/>
      <c r="K166" s="245"/>
      <c r="L166" s="250"/>
      <c r="M166" s="251"/>
      <c r="N166" s="252"/>
      <c r="O166" s="252"/>
      <c r="P166" s="252"/>
      <c r="Q166" s="252"/>
      <c r="R166" s="252"/>
      <c r="S166" s="252"/>
      <c r="T166" s="253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54" t="s">
        <v>218</v>
      </c>
      <c r="AU166" s="254" t="s">
        <v>82</v>
      </c>
      <c r="AV166" s="14" t="s">
        <v>205</v>
      </c>
      <c r="AW166" s="14" t="s">
        <v>35</v>
      </c>
      <c r="AX166" s="14" t="s">
        <v>80</v>
      </c>
      <c r="AY166" s="254" t="s">
        <v>198</v>
      </c>
    </row>
    <row r="167" s="2" customFormat="1" ht="24.15" customHeight="1">
      <c r="A167" s="40"/>
      <c r="B167" s="41"/>
      <c r="C167" s="255" t="s">
        <v>327</v>
      </c>
      <c r="D167" s="255" t="s">
        <v>243</v>
      </c>
      <c r="E167" s="256" t="s">
        <v>2102</v>
      </c>
      <c r="F167" s="257" t="s">
        <v>2103</v>
      </c>
      <c r="G167" s="258" t="s">
        <v>237</v>
      </c>
      <c r="H167" s="259">
        <v>298.87</v>
      </c>
      <c r="I167" s="260"/>
      <c r="J167" s="261">
        <f>ROUND(I167*H167,2)</f>
        <v>0</v>
      </c>
      <c r="K167" s="257" t="s">
        <v>204</v>
      </c>
      <c r="L167" s="262"/>
      <c r="M167" s="263" t="s">
        <v>19</v>
      </c>
      <c r="N167" s="264" t="s">
        <v>44</v>
      </c>
      <c r="O167" s="86"/>
      <c r="P167" s="223">
        <f>O167*H167</f>
        <v>0</v>
      </c>
      <c r="Q167" s="223">
        <v>0.00010000000000000001</v>
      </c>
      <c r="R167" s="223">
        <f>Q167*H167</f>
        <v>0.029887</v>
      </c>
      <c r="S167" s="223">
        <v>0</v>
      </c>
      <c r="T167" s="224">
        <f>S167*H167</f>
        <v>0</v>
      </c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R167" s="225" t="s">
        <v>247</v>
      </c>
      <c r="AT167" s="225" t="s">
        <v>243</v>
      </c>
      <c r="AU167" s="225" t="s">
        <v>82</v>
      </c>
      <c r="AY167" s="19" t="s">
        <v>198</v>
      </c>
      <c r="BE167" s="226">
        <f>IF(N167="základní",J167,0)</f>
        <v>0</v>
      </c>
      <c r="BF167" s="226">
        <f>IF(N167="snížená",J167,0)</f>
        <v>0</v>
      </c>
      <c r="BG167" s="226">
        <f>IF(N167="zákl. přenesená",J167,0)</f>
        <v>0</v>
      </c>
      <c r="BH167" s="226">
        <f>IF(N167="sníž. přenesená",J167,0)</f>
        <v>0</v>
      </c>
      <c r="BI167" s="226">
        <f>IF(N167="nulová",J167,0)</f>
        <v>0</v>
      </c>
      <c r="BJ167" s="19" t="s">
        <v>80</v>
      </c>
      <c r="BK167" s="226">
        <f>ROUND(I167*H167,2)</f>
        <v>0</v>
      </c>
      <c r="BL167" s="19" t="s">
        <v>205</v>
      </c>
      <c r="BM167" s="225" t="s">
        <v>2104</v>
      </c>
    </row>
    <row r="168" s="13" customFormat="1">
      <c r="A168" s="13"/>
      <c r="B168" s="232"/>
      <c r="C168" s="233"/>
      <c r="D168" s="234" t="s">
        <v>218</v>
      </c>
      <c r="E168" s="235" t="s">
        <v>19</v>
      </c>
      <c r="F168" s="236" t="s">
        <v>2100</v>
      </c>
      <c r="G168" s="233"/>
      <c r="H168" s="237">
        <v>101.09999999999999</v>
      </c>
      <c r="I168" s="238"/>
      <c r="J168" s="233"/>
      <c r="K168" s="233"/>
      <c r="L168" s="239"/>
      <c r="M168" s="240"/>
      <c r="N168" s="241"/>
      <c r="O168" s="241"/>
      <c r="P168" s="241"/>
      <c r="Q168" s="241"/>
      <c r="R168" s="241"/>
      <c r="S168" s="241"/>
      <c r="T168" s="242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3" t="s">
        <v>218</v>
      </c>
      <c r="AU168" s="243" t="s">
        <v>82</v>
      </c>
      <c r="AV168" s="13" t="s">
        <v>82</v>
      </c>
      <c r="AW168" s="13" t="s">
        <v>35</v>
      </c>
      <c r="AX168" s="13" t="s">
        <v>73</v>
      </c>
      <c r="AY168" s="243" t="s">
        <v>198</v>
      </c>
    </row>
    <row r="169" s="13" customFormat="1">
      <c r="A169" s="13"/>
      <c r="B169" s="232"/>
      <c r="C169" s="233"/>
      <c r="D169" s="234" t="s">
        <v>218</v>
      </c>
      <c r="E169" s="235" t="s">
        <v>19</v>
      </c>
      <c r="F169" s="236" t="s">
        <v>2101</v>
      </c>
      <c r="G169" s="233"/>
      <c r="H169" s="237">
        <v>33.799999999999997</v>
      </c>
      <c r="I169" s="238"/>
      <c r="J169" s="233"/>
      <c r="K169" s="233"/>
      <c r="L169" s="239"/>
      <c r="M169" s="240"/>
      <c r="N169" s="241"/>
      <c r="O169" s="241"/>
      <c r="P169" s="241"/>
      <c r="Q169" s="241"/>
      <c r="R169" s="241"/>
      <c r="S169" s="241"/>
      <c r="T169" s="242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3" t="s">
        <v>218</v>
      </c>
      <c r="AU169" s="243" t="s">
        <v>82</v>
      </c>
      <c r="AV169" s="13" t="s">
        <v>82</v>
      </c>
      <c r="AW169" s="13" t="s">
        <v>35</v>
      </c>
      <c r="AX169" s="13" t="s">
        <v>73</v>
      </c>
      <c r="AY169" s="243" t="s">
        <v>198</v>
      </c>
    </row>
    <row r="170" s="13" customFormat="1">
      <c r="A170" s="13"/>
      <c r="B170" s="232"/>
      <c r="C170" s="233"/>
      <c r="D170" s="234" t="s">
        <v>218</v>
      </c>
      <c r="E170" s="235" t="s">
        <v>19</v>
      </c>
      <c r="F170" s="236" t="s">
        <v>2049</v>
      </c>
      <c r="G170" s="233"/>
      <c r="H170" s="237">
        <v>136.80000000000001</v>
      </c>
      <c r="I170" s="238"/>
      <c r="J170" s="233"/>
      <c r="K170" s="233"/>
      <c r="L170" s="239"/>
      <c r="M170" s="240"/>
      <c r="N170" s="241"/>
      <c r="O170" s="241"/>
      <c r="P170" s="241"/>
      <c r="Q170" s="241"/>
      <c r="R170" s="241"/>
      <c r="S170" s="241"/>
      <c r="T170" s="242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3" t="s">
        <v>218</v>
      </c>
      <c r="AU170" s="243" t="s">
        <v>82</v>
      </c>
      <c r="AV170" s="13" t="s">
        <v>82</v>
      </c>
      <c r="AW170" s="13" t="s">
        <v>35</v>
      </c>
      <c r="AX170" s="13" t="s">
        <v>73</v>
      </c>
      <c r="AY170" s="243" t="s">
        <v>198</v>
      </c>
    </row>
    <row r="171" s="14" customFormat="1">
      <c r="A171" s="14"/>
      <c r="B171" s="244"/>
      <c r="C171" s="245"/>
      <c r="D171" s="234" t="s">
        <v>218</v>
      </c>
      <c r="E171" s="246" t="s">
        <v>19</v>
      </c>
      <c r="F171" s="247" t="s">
        <v>233</v>
      </c>
      <c r="G171" s="245"/>
      <c r="H171" s="248">
        <v>271.69999999999999</v>
      </c>
      <c r="I171" s="249"/>
      <c r="J171" s="245"/>
      <c r="K171" s="245"/>
      <c r="L171" s="250"/>
      <c r="M171" s="251"/>
      <c r="N171" s="252"/>
      <c r="O171" s="252"/>
      <c r="P171" s="252"/>
      <c r="Q171" s="252"/>
      <c r="R171" s="252"/>
      <c r="S171" s="252"/>
      <c r="T171" s="253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54" t="s">
        <v>218</v>
      </c>
      <c r="AU171" s="254" t="s">
        <v>82</v>
      </c>
      <c r="AV171" s="14" t="s">
        <v>205</v>
      </c>
      <c r="AW171" s="14" t="s">
        <v>35</v>
      </c>
      <c r="AX171" s="14" t="s">
        <v>80</v>
      </c>
      <c r="AY171" s="254" t="s">
        <v>198</v>
      </c>
    </row>
    <row r="172" s="13" customFormat="1">
      <c r="A172" s="13"/>
      <c r="B172" s="232"/>
      <c r="C172" s="233"/>
      <c r="D172" s="234" t="s">
        <v>218</v>
      </c>
      <c r="E172" s="233"/>
      <c r="F172" s="236" t="s">
        <v>2105</v>
      </c>
      <c r="G172" s="233"/>
      <c r="H172" s="237">
        <v>298.87</v>
      </c>
      <c r="I172" s="238"/>
      <c r="J172" s="233"/>
      <c r="K172" s="233"/>
      <c r="L172" s="239"/>
      <c r="M172" s="240"/>
      <c r="N172" s="241"/>
      <c r="O172" s="241"/>
      <c r="P172" s="241"/>
      <c r="Q172" s="241"/>
      <c r="R172" s="241"/>
      <c r="S172" s="241"/>
      <c r="T172" s="242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3" t="s">
        <v>218</v>
      </c>
      <c r="AU172" s="243" t="s">
        <v>82</v>
      </c>
      <c r="AV172" s="13" t="s">
        <v>82</v>
      </c>
      <c r="AW172" s="13" t="s">
        <v>4</v>
      </c>
      <c r="AX172" s="13" t="s">
        <v>80</v>
      </c>
      <c r="AY172" s="243" t="s">
        <v>198</v>
      </c>
    </row>
    <row r="173" s="2" customFormat="1" ht="37.8" customHeight="1">
      <c r="A173" s="40"/>
      <c r="B173" s="41"/>
      <c r="C173" s="214" t="s">
        <v>7</v>
      </c>
      <c r="D173" s="214" t="s">
        <v>200</v>
      </c>
      <c r="E173" s="215" t="s">
        <v>2106</v>
      </c>
      <c r="F173" s="216" t="s">
        <v>2107</v>
      </c>
      <c r="G173" s="217" t="s">
        <v>203</v>
      </c>
      <c r="H173" s="218">
        <v>330.34800000000001</v>
      </c>
      <c r="I173" s="219"/>
      <c r="J173" s="220">
        <f>ROUND(I173*H173,2)</f>
        <v>0</v>
      </c>
      <c r="K173" s="216" t="s">
        <v>204</v>
      </c>
      <c r="L173" s="46"/>
      <c r="M173" s="221" t="s">
        <v>19</v>
      </c>
      <c r="N173" s="222" t="s">
        <v>44</v>
      </c>
      <c r="O173" s="86"/>
      <c r="P173" s="223">
        <f>O173*H173</f>
        <v>0</v>
      </c>
      <c r="Q173" s="223">
        <v>0.0033800000000000002</v>
      </c>
      <c r="R173" s="223">
        <f>Q173*H173</f>
        <v>1.1165762400000001</v>
      </c>
      <c r="S173" s="223">
        <v>0</v>
      </c>
      <c r="T173" s="224">
        <f>S173*H173</f>
        <v>0</v>
      </c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R173" s="225" t="s">
        <v>205</v>
      </c>
      <c r="AT173" s="225" t="s">
        <v>200</v>
      </c>
      <c r="AU173" s="225" t="s">
        <v>82</v>
      </c>
      <c r="AY173" s="19" t="s">
        <v>198</v>
      </c>
      <c r="BE173" s="226">
        <f>IF(N173="základní",J173,0)</f>
        <v>0</v>
      </c>
      <c r="BF173" s="226">
        <f>IF(N173="snížená",J173,0)</f>
        <v>0</v>
      </c>
      <c r="BG173" s="226">
        <f>IF(N173="zákl. přenesená",J173,0)</f>
        <v>0</v>
      </c>
      <c r="BH173" s="226">
        <f>IF(N173="sníž. přenesená",J173,0)</f>
        <v>0</v>
      </c>
      <c r="BI173" s="226">
        <f>IF(N173="nulová",J173,0)</f>
        <v>0</v>
      </c>
      <c r="BJ173" s="19" t="s">
        <v>80</v>
      </c>
      <c r="BK173" s="226">
        <f>ROUND(I173*H173,2)</f>
        <v>0</v>
      </c>
      <c r="BL173" s="19" t="s">
        <v>205</v>
      </c>
      <c r="BM173" s="225" t="s">
        <v>2108</v>
      </c>
    </row>
    <row r="174" s="2" customFormat="1">
      <c r="A174" s="40"/>
      <c r="B174" s="41"/>
      <c r="C174" s="42"/>
      <c r="D174" s="227" t="s">
        <v>207</v>
      </c>
      <c r="E174" s="42"/>
      <c r="F174" s="228" t="s">
        <v>2109</v>
      </c>
      <c r="G174" s="42"/>
      <c r="H174" s="42"/>
      <c r="I174" s="229"/>
      <c r="J174" s="42"/>
      <c r="K174" s="42"/>
      <c r="L174" s="46"/>
      <c r="M174" s="230"/>
      <c r="N174" s="231"/>
      <c r="O174" s="86"/>
      <c r="P174" s="86"/>
      <c r="Q174" s="86"/>
      <c r="R174" s="86"/>
      <c r="S174" s="86"/>
      <c r="T174" s="87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T174" s="19" t="s">
        <v>207</v>
      </c>
      <c r="AU174" s="19" t="s">
        <v>82</v>
      </c>
    </row>
    <row r="175" s="13" customFormat="1">
      <c r="A175" s="13"/>
      <c r="B175" s="232"/>
      <c r="C175" s="233"/>
      <c r="D175" s="234" t="s">
        <v>218</v>
      </c>
      <c r="E175" s="235" t="s">
        <v>19</v>
      </c>
      <c r="F175" s="236" t="s">
        <v>2110</v>
      </c>
      <c r="G175" s="233"/>
      <c r="H175" s="237">
        <v>427.14800000000002</v>
      </c>
      <c r="I175" s="238"/>
      <c r="J175" s="233"/>
      <c r="K175" s="233"/>
      <c r="L175" s="239"/>
      <c r="M175" s="240"/>
      <c r="N175" s="241"/>
      <c r="O175" s="241"/>
      <c r="P175" s="241"/>
      <c r="Q175" s="241"/>
      <c r="R175" s="241"/>
      <c r="S175" s="241"/>
      <c r="T175" s="24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3" t="s">
        <v>218</v>
      </c>
      <c r="AU175" s="243" t="s">
        <v>82</v>
      </c>
      <c r="AV175" s="13" t="s">
        <v>82</v>
      </c>
      <c r="AW175" s="13" t="s">
        <v>35</v>
      </c>
      <c r="AX175" s="13" t="s">
        <v>73</v>
      </c>
      <c r="AY175" s="243" t="s">
        <v>198</v>
      </c>
    </row>
    <row r="176" s="13" customFormat="1">
      <c r="A176" s="13"/>
      <c r="B176" s="232"/>
      <c r="C176" s="233"/>
      <c r="D176" s="234" t="s">
        <v>218</v>
      </c>
      <c r="E176" s="235" t="s">
        <v>19</v>
      </c>
      <c r="F176" s="236" t="s">
        <v>2076</v>
      </c>
      <c r="G176" s="233"/>
      <c r="H176" s="237">
        <v>-96.799999999999997</v>
      </c>
      <c r="I176" s="238"/>
      <c r="J176" s="233"/>
      <c r="K176" s="233"/>
      <c r="L176" s="239"/>
      <c r="M176" s="240"/>
      <c r="N176" s="241"/>
      <c r="O176" s="241"/>
      <c r="P176" s="241"/>
      <c r="Q176" s="241"/>
      <c r="R176" s="241"/>
      <c r="S176" s="241"/>
      <c r="T176" s="242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3" t="s">
        <v>218</v>
      </c>
      <c r="AU176" s="243" t="s">
        <v>82</v>
      </c>
      <c r="AV176" s="13" t="s">
        <v>82</v>
      </c>
      <c r="AW176" s="13" t="s">
        <v>35</v>
      </c>
      <c r="AX176" s="13" t="s">
        <v>73</v>
      </c>
      <c r="AY176" s="243" t="s">
        <v>198</v>
      </c>
    </row>
    <row r="177" s="14" customFormat="1">
      <c r="A177" s="14"/>
      <c r="B177" s="244"/>
      <c r="C177" s="245"/>
      <c r="D177" s="234" t="s">
        <v>218</v>
      </c>
      <c r="E177" s="246" t="s">
        <v>19</v>
      </c>
      <c r="F177" s="247" t="s">
        <v>233</v>
      </c>
      <c r="G177" s="245"/>
      <c r="H177" s="248">
        <v>330.34800000000001</v>
      </c>
      <c r="I177" s="249"/>
      <c r="J177" s="245"/>
      <c r="K177" s="245"/>
      <c r="L177" s="250"/>
      <c r="M177" s="251"/>
      <c r="N177" s="252"/>
      <c r="O177" s="252"/>
      <c r="P177" s="252"/>
      <c r="Q177" s="252"/>
      <c r="R177" s="252"/>
      <c r="S177" s="252"/>
      <c r="T177" s="253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4" t="s">
        <v>218</v>
      </c>
      <c r="AU177" s="254" t="s">
        <v>82</v>
      </c>
      <c r="AV177" s="14" t="s">
        <v>205</v>
      </c>
      <c r="AW177" s="14" t="s">
        <v>35</v>
      </c>
      <c r="AX177" s="14" t="s">
        <v>80</v>
      </c>
      <c r="AY177" s="254" t="s">
        <v>198</v>
      </c>
    </row>
    <row r="178" s="12" customFormat="1" ht="22.8" customHeight="1">
      <c r="A178" s="12"/>
      <c r="B178" s="198"/>
      <c r="C178" s="199"/>
      <c r="D178" s="200" t="s">
        <v>72</v>
      </c>
      <c r="E178" s="212" t="s">
        <v>254</v>
      </c>
      <c r="F178" s="212" t="s">
        <v>1103</v>
      </c>
      <c r="G178" s="199"/>
      <c r="H178" s="199"/>
      <c r="I178" s="202"/>
      <c r="J178" s="213">
        <f>BK178</f>
        <v>0</v>
      </c>
      <c r="K178" s="199"/>
      <c r="L178" s="204"/>
      <c r="M178" s="205"/>
      <c r="N178" s="206"/>
      <c r="O178" s="206"/>
      <c r="P178" s="207">
        <f>SUM(P179:P185)</f>
        <v>0</v>
      </c>
      <c r="Q178" s="206"/>
      <c r="R178" s="207">
        <f>SUM(R179:R185)</f>
        <v>0</v>
      </c>
      <c r="S178" s="206"/>
      <c r="T178" s="208">
        <f>SUM(T179:T185)</f>
        <v>0</v>
      </c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R178" s="209" t="s">
        <v>80</v>
      </c>
      <c r="AT178" s="210" t="s">
        <v>72</v>
      </c>
      <c r="AU178" s="210" t="s">
        <v>80</v>
      </c>
      <c r="AY178" s="209" t="s">
        <v>198</v>
      </c>
      <c r="BK178" s="211">
        <f>SUM(BK179:BK185)</f>
        <v>0</v>
      </c>
    </row>
    <row r="179" s="2" customFormat="1" ht="44.25" customHeight="1">
      <c r="A179" s="40"/>
      <c r="B179" s="41"/>
      <c r="C179" s="214" t="s">
        <v>341</v>
      </c>
      <c r="D179" s="214" t="s">
        <v>200</v>
      </c>
      <c r="E179" s="215" t="s">
        <v>2111</v>
      </c>
      <c r="F179" s="216" t="s">
        <v>2112</v>
      </c>
      <c r="G179" s="217" t="s">
        <v>203</v>
      </c>
      <c r="H179" s="218">
        <v>500</v>
      </c>
      <c r="I179" s="219"/>
      <c r="J179" s="220">
        <f>ROUND(I179*H179,2)</f>
        <v>0</v>
      </c>
      <c r="K179" s="216" t="s">
        <v>204</v>
      </c>
      <c r="L179" s="46"/>
      <c r="M179" s="221" t="s">
        <v>19</v>
      </c>
      <c r="N179" s="222" t="s">
        <v>44</v>
      </c>
      <c r="O179" s="86"/>
      <c r="P179" s="223">
        <f>O179*H179</f>
        <v>0</v>
      </c>
      <c r="Q179" s="223">
        <v>0</v>
      </c>
      <c r="R179" s="223">
        <f>Q179*H179</f>
        <v>0</v>
      </c>
      <c r="S179" s="223">
        <v>0</v>
      </c>
      <c r="T179" s="224">
        <f>S179*H179</f>
        <v>0</v>
      </c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R179" s="225" t="s">
        <v>205</v>
      </c>
      <c r="AT179" s="225" t="s">
        <v>200</v>
      </c>
      <c r="AU179" s="225" t="s">
        <v>82</v>
      </c>
      <c r="AY179" s="19" t="s">
        <v>198</v>
      </c>
      <c r="BE179" s="226">
        <f>IF(N179="základní",J179,0)</f>
        <v>0</v>
      </c>
      <c r="BF179" s="226">
        <f>IF(N179="snížená",J179,0)</f>
        <v>0</v>
      </c>
      <c r="BG179" s="226">
        <f>IF(N179="zákl. přenesená",J179,0)</f>
        <v>0</v>
      </c>
      <c r="BH179" s="226">
        <f>IF(N179="sníž. přenesená",J179,0)</f>
        <v>0</v>
      </c>
      <c r="BI179" s="226">
        <f>IF(N179="nulová",J179,0)</f>
        <v>0</v>
      </c>
      <c r="BJ179" s="19" t="s">
        <v>80</v>
      </c>
      <c r="BK179" s="226">
        <f>ROUND(I179*H179,2)</f>
        <v>0</v>
      </c>
      <c r="BL179" s="19" t="s">
        <v>205</v>
      </c>
      <c r="BM179" s="225" t="s">
        <v>2113</v>
      </c>
    </row>
    <row r="180" s="2" customFormat="1">
      <c r="A180" s="40"/>
      <c r="B180" s="41"/>
      <c r="C180" s="42"/>
      <c r="D180" s="227" t="s">
        <v>207</v>
      </c>
      <c r="E180" s="42"/>
      <c r="F180" s="228" t="s">
        <v>2114</v>
      </c>
      <c r="G180" s="42"/>
      <c r="H180" s="42"/>
      <c r="I180" s="229"/>
      <c r="J180" s="42"/>
      <c r="K180" s="42"/>
      <c r="L180" s="46"/>
      <c r="M180" s="230"/>
      <c r="N180" s="231"/>
      <c r="O180" s="86"/>
      <c r="P180" s="86"/>
      <c r="Q180" s="86"/>
      <c r="R180" s="86"/>
      <c r="S180" s="86"/>
      <c r="T180" s="87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T180" s="19" t="s">
        <v>207</v>
      </c>
      <c r="AU180" s="19" t="s">
        <v>82</v>
      </c>
    </row>
    <row r="181" s="2" customFormat="1" ht="55.5" customHeight="1">
      <c r="A181" s="40"/>
      <c r="B181" s="41"/>
      <c r="C181" s="214" t="s">
        <v>347</v>
      </c>
      <c r="D181" s="214" t="s">
        <v>200</v>
      </c>
      <c r="E181" s="215" t="s">
        <v>2115</v>
      </c>
      <c r="F181" s="216" t="s">
        <v>2116</v>
      </c>
      <c r="G181" s="217" t="s">
        <v>203</v>
      </c>
      <c r="H181" s="218">
        <v>30000</v>
      </c>
      <c r="I181" s="219"/>
      <c r="J181" s="220">
        <f>ROUND(I181*H181,2)</f>
        <v>0</v>
      </c>
      <c r="K181" s="216" t="s">
        <v>204</v>
      </c>
      <c r="L181" s="46"/>
      <c r="M181" s="221" t="s">
        <v>19</v>
      </c>
      <c r="N181" s="222" t="s">
        <v>44</v>
      </c>
      <c r="O181" s="86"/>
      <c r="P181" s="223">
        <f>O181*H181</f>
        <v>0</v>
      </c>
      <c r="Q181" s="223">
        <v>0</v>
      </c>
      <c r="R181" s="223">
        <f>Q181*H181</f>
        <v>0</v>
      </c>
      <c r="S181" s="223">
        <v>0</v>
      </c>
      <c r="T181" s="224">
        <f>S181*H181</f>
        <v>0</v>
      </c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R181" s="225" t="s">
        <v>205</v>
      </c>
      <c r="AT181" s="225" t="s">
        <v>200</v>
      </c>
      <c r="AU181" s="225" t="s">
        <v>82</v>
      </c>
      <c r="AY181" s="19" t="s">
        <v>198</v>
      </c>
      <c r="BE181" s="226">
        <f>IF(N181="základní",J181,0)</f>
        <v>0</v>
      </c>
      <c r="BF181" s="226">
        <f>IF(N181="snížená",J181,0)</f>
        <v>0</v>
      </c>
      <c r="BG181" s="226">
        <f>IF(N181="zákl. přenesená",J181,0)</f>
        <v>0</v>
      </c>
      <c r="BH181" s="226">
        <f>IF(N181="sníž. přenesená",J181,0)</f>
        <v>0</v>
      </c>
      <c r="BI181" s="226">
        <f>IF(N181="nulová",J181,0)</f>
        <v>0</v>
      </c>
      <c r="BJ181" s="19" t="s">
        <v>80</v>
      </c>
      <c r="BK181" s="226">
        <f>ROUND(I181*H181,2)</f>
        <v>0</v>
      </c>
      <c r="BL181" s="19" t="s">
        <v>205</v>
      </c>
      <c r="BM181" s="225" t="s">
        <v>2117</v>
      </c>
    </row>
    <row r="182" s="2" customFormat="1">
      <c r="A182" s="40"/>
      <c r="B182" s="41"/>
      <c r="C182" s="42"/>
      <c r="D182" s="227" t="s">
        <v>207</v>
      </c>
      <c r="E182" s="42"/>
      <c r="F182" s="228" t="s">
        <v>2118</v>
      </c>
      <c r="G182" s="42"/>
      <c r="H182" s="42"/>
      <c r="I182" s="229"/>
      <c r="J182" s="42"/>
      <c r="K182" s="42"/>
      <c r="L182" s="46"/>
      <c r="M182" s="230"/>
      <c r="N182" s="231"/>
      <c r="O182" s="86"/>
      <c r="P182" s="86"/>
      <c r="Q182" s="86"/>
      <c r="R182" s="86"/>
      <c r="S182" s="86"/>
      <c r="T182" s="87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T182" s="19" t="s">
        <v>207</v>
      </c>
      <c r="AU182" s="19" t="s">
        <v>82</v>
      </c>
    </row>
    <row r="183" s="13" customFormat="1">
      <c r="A183" s="13"/>
      <c r="B183" s="232"/>
      <c r="C183" s="233"/>
      <c r="D183" s="234" t="s">
        <v>218</v>
      </c>
      <c r="E183" s="235" t="s">
        <v>19</v>
      </c>
      <c r="F183" s="236" t="s">
        <v>2119</v>
      </c>
      <c r="G183" s="233"/>
      <c r="H183" s="237">
        <v>30000</v>
      </c>
      <c r="I183" s="238"/>
      <c r="J183" s="233"/>
      <c r="K183" s="233"/>
      <c r="L183" s="239"/>
      <c r="M183" s="240"/>
      <c r="N183" s="241"/>
      <c r="O183" s="241"/>
      <c r="P183" s="241"/>
      <c r="Q183" s="241"/>
      <c r="R183" s="241"/>
      <c r="S183" s="241"/>
      <c r="T183" s="24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3" t="s">
        <v>218</v>
      </c>
      <c r="AU183" s="243" t="s">
        <v>82</v>
      </c>
      <c r="AV183" s="13" t="s">
        <v>82</v>
      </c>
      <c r="AW183" s="13" t="s">
        <v>35</v>
      </c>
      <c r="AX183" s="13" t="s">
        <v>80</v>
      </c>
      <c r="AY183" s="243" t="s">
        <v>198</v>
      </c>
    </row>
    <row r="184" s="2" customFormat="1" ht="44.25" customHeight="1">
      <c r="A184" s="40"/>
      <c r="B184" s="41"/>
      <c r="C184" s="214" t="s">
        <v>352</v>
      </c>
      <c r="D184" s="214" t="s">
        <v>200</v>
      </c>
      <c r="E184" s="215" t="s">
        <v>2120</v>
      </c>
      <c r="F184" s="216" t="s">
        <v>2121</v>
      </c>
      <c r="G184" s="217" t="s">
        <v>203</v>
      </c>
      <c r="H184" s="218">
        <v>500</v>
      </c>
      <c r="I184" s="219"/>
      <c r="J184" s="220">
        <f>ROUND(I184*H184,2)</f>
        <v>0</v>
      </c>
      <c r="K184" s="216" t="s">
        <v>204</v>
      </c>
      <c r="L184" s="46"/>
      <c r="M184" s="221" t="s">
        <v>19</v>
      </c>
      <c r="N184" s="222" t="s">
        <v>44</v>
      </c>
      <c r="O184" s="86"/>
      <c r="P184" s="223">
        <f>O184*H184</f>
        <v>0</v>
      </c>
      <c r="Q184" s="223">
        <v>0</v>
      </c>
      <c r="R184" s="223">
        <f>Q184*H184</f>
        <v>0</v>
      </c>
      <c r="S184" s="223">
        <v>0</v>
      </c>
      <c r="T184" s="224">
        <f>S184*H184</f>
        <v>0</v>
      </c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R184" s="225" t="s">
        <v>205</v>
      </c>
      <c r="AT184" s="225" t="s">
        <v>200</v>
      </c>
      <c r="AU184" s="225" t="s">
        <v>82</v>
      </c>
      <c r="AY184" s="19" t="s">
        <v>198</v>
      </c>
      <c r="BE184" s="226">
        <f>IF(N184="základní",J184,0)</f>
        <v>0</v>
      </c>
      <c r="BF184" s="226">
        <f>IF(N184="snížená",J184,0)</f>
        <v>0</v>
      </c>
      <c r="BG184" s="226">
        <f>IF(N184="zákl. přenesená",J184,0)</f>
        <v>0</v>
      </c>
      <c r="BH184" s="226">
        <f>IF(N184="sníž. přenesená",J184,0)</f>
        <v>0</v>
      </c>
      <c r="BI184" s="226">
        <f>IF(N184="nulová",J184,0)</f>
        <v>0</v>
      </c>
      <c r="BJ184" s="19" t="s">
        <v>80</v>
      </c>
      <c r="BK184" s="226">
        <f>ROUND(I184*H184,2)</f>
        <v>0</v>
      </c>
      <c r="BL184" s="19" t="s">
        <v>205</v>
      </c>
      <c r="BM184" s="225" t="s">
        <v>2122</v>
      </c>
    </row>
    <row r="185" s="2" customFormat="1">
      <c r="A185" s="40"/>
      <c r="B185" s="41"/>
      <c r="C185" s="42"/>
      <c r="D185" s="227" t="s">
        <v>207</v>
      </c>
      <c r="E185" s="42"/>
      <c r="F185" s="228" t="s">
        <v>2123</v>
      </c>
      <c r="G185" s="42"/>
      <c r="H185" s="42"/>
      <c r="I185" s="229"/>
      <c r="J185" s="42"/>
      <c r="K185" s="42"/>
      <c r="L185" s="46"/>
      <c r="M185" s="230"/>
      <c r="N185" s="231"/>
      <c r="O185" s="86"/>
      <c r="P185" s="86"/>
      <c r="Q185" s="86"/>
      <c r="R185" s="86"/>
      <c r="S185" s="86"/>
      <c r="T185" s="87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T185" s="19" t="s">
        <v>207</v>
      </c>
      <c r="AU185" s="19" t="s">
        <v>82</v>
      </c>
    </row>
    <row r="186" s="12" customFormat="1" ht="22.8" customHeight="1">
      <c r="A186" s="12"/>
      <c r="B186" s="198"/>
      <c r="C186" s="199"/>
      <c r="D186" s="200" t="s">
        <v>72</v>
      </c>
      <c r="E186" s="212" t="s">
        <v>1196</v>
      </c>
      <c r="F186" s="212" t="s">
        <v>1197</v>
      </c>
      <c r="G186" s="199"/>
      <c r="H186" s="199"/>
      <c r="I186" s="202"/>
      <c r="J186" s="213">
        <f>BK186</f>
        <v>0</v>
      </c>
      <c r="K186" s="199"/>
      <c r="L186" s="204"/>
      <c r="M186" s="205"/>
      <c r="N186" s="206"/>
      <c r="O186" s="206"/>
      <c r="P186" s="207">
        <f>SUM(P187:P188)</f>
        <v>0</v>
      </c>
      <c r="Q186" s="206"/>
      <c r="R186" s="207">
        <f>SUM(R187:R188)</f>
        <v>0</v>
      </c>
      <c r="S186" s="206"/>
      <c r="T186" s="208">
        <f>SUM(T187:T188)</f>
        <v>0</v>
      </c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R186" s="209" t="s">
        <v>80</v>
      </c>
      <c r="AT186" s="210" t="s">
        <v>72</v>
      </c>
      <c r="AU186" s="210" t="s">
        <v>80</v>
      </c>
      <c r="AY186" s="209" t="s">
        <v>198</v>
      </c>
      <c r="BK186" s="211">
        <f>SUM(BK187:BK188)</f>
        <v>0</v>
      </c>
    </row>
    <row r="187" s="2" customFormat="1" ht="78" customHeight="1">
      <c r="A187" s="40"/>
      <c r="B187" s="41"/>
      <c r="C187" s="214" t="s">
        <v>358</v>
      </c>
      <c r="D187" s="214" t="s">
        <v>200</v>
      </c>
      <c r="E187" s="215" t="s">
        <v>1199</v>
      </c>
      <c r="F187" s="216" t="s">
        <v>1200</v>
      </c>
      <c r="G187" s="217" t="s">
        <v>246</v>
      </c>
      <c r="H187" s="218">
        <v>27.672999999999998</v>
      </c>
      <c r="I187" s="219"/>
      <c r="J187" s="220">
        <f>ROUND(I187*H187,2)</f>
        <v>0</v>
      </c>
      <c r="K187" s="216" t="s">
        <v>204</v>
      </c>
      <c r="L187" s="46"/>
      <c r="M187" s="221" t="s">
        <v>19</v>
      </c>
      <c r="N187" s="222" t="s">
        <v>44</v>
      </c>
      <c r="O187" s="86"/>
      <c r="P187" s="223">
        <f>O187*H187</f>
        <v>0</v>
      </c>
      <c r="Q187" s="223">
        <v>0</v>
      </c>
      <c r="R187" s="223">
        <f>Q187*H187</f>
        <v>0</v>
      </c>
      <c r="S187" s="223">
        <v>0</v>
      </c>
      <c r="T187" s="224">
        <f>S187*H187</f>
        <v>0</v>
      </c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R187" s="225" t="s">
        <v>205</v>
      </c>
      <c r="AT187" s="225" t="s">
        <v>200</v>
      </c>
      <c r="AU187" s="225" t="s">
        <v>82</v>
      </c>
      <c r="AY187" s="19" t="s">
        <v>198</v>
      </c>
      <c r="BE187" s="226">
        <f>IF(N187="základní",J187,0)</f>
        <v>0</v>
      </c>
      <c r="BF187" s="226">
        <f>IF(N187="snížená",J187,0)</f>
        <v>0</v>
      </c>
      <c r="BG187" s="226">
        <f>IF(N187="zákl. přenesená",J187,0)</f>
        <v>0</v>
      </c>
      <c r="BH187" s="226">
        <f>IF(N187="sníž. přenesená",J187,0)</f>
        <v>0</v>
      </c>
      <c r="BI187" s="226">
        <f>IF(N187="nulová",J187,0)</f>
        <v>0</v>
      </c>
      <c r="BJ187" s="19" t="s">
        <v>80</v>
      </c>
      <c r="BK187" s="226">
        <f>ROUND(I187*H187,2)</f>
        <v>0</v>
      </c>
      <c r="BL187" s="19" t="s">
        <v>205</v>
      </c>
      <c r="BM187" s="225" t="s">
        <v>2124</v>
      </c>
    </row>
    <row r="188" s="2" customFormat="1">
      <c r="A188" s="40"/>
      <c r="B188" s="41"/>
      <c r="C188" s="42"/>
      <c r="D188" s="227" t="s">
        <v>207</v>
      </c>
      <c r="E188" s="42"/>
      <c r="F188" s="228" t="s">
        <v>1202</v>
      </c>
      <c r="G188" s="42"/>
      <c r="H188" s="42"/>
      <c r="I188" s="229"/>
      <c r="J188" s="42"/>
      <c r="K188" s="42"/>
      <c r="L188" s="46"/>
      <c r="M188" s="230"/>
      <c r="N188" s="231"/>
      <c r="O188" s="86"/>
      <c r="P188" s="86"/>
      <c r="Q188" s="86"/>
      <c r="R188" s="86"/>
      <c r="S188" s="86"/>
      <c r="T188" s="87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T188" s="19" t="s">
        <v>207</v>
      </c>
      <c r="AU188" s="19" t="s">
        <v>82</v>
      </c>
    </row>
    <row r="189" s="12" customFormat="1" ht="25.92" customHeight="1">
      <c r="A189" s="12"/>
      <c r="B189" s="198"/>
      <c r="C189" s="199"/>
      <c r="D189" s="200" t="s">
        <v>72</v>
      </c>
      <c r="E189" s="201" t="s">
        <v>1203</v>
      </c>
      <c r="F189" s="201" t="s">
        <v>1204</v>
      </c>
      <c r="G189" s="199"/>
      <c r="H189" s="199"/>
      <c r="I189" s="202"/>
      <c r="J189" s="203">
        <f>BK189</f>
        <v>0</v>
      </c>
      <c r="K189" s="199"/>
      <c r="L189" s="204"/>
      <c r="M189" s="205"/>
      <c r="N189" s="206"/>
      <c r="O189" s="206"/>
      <c r="P189" s="207">
        <f>P190+P218+P226+P233</f>
        <v>0</v>
      </c>
      <c r="Q189" s="206"/>
      <c r="R189" s="207">
        <f>R190+R218+R226+R233</f>
        <v>4.4157715288399997</v>
      </c>
      <c r="S189" s="206"/>
      <c r="T189" s="208">
        <f>T190+T218+T226+T233</f>
        <v>0</v>
      </c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R189" s="209" t="s">
        <v>82</v>
      </c>
      <c r="AT189" s="210" t="s">
        <v>72</v>
      </c>
      <c r="AU189" s="210" t="s">
        <v>73</v>
      </c>
      <c r="AY189" s="209" t="s">
        <v>198</v>
      </c>
      <c r="BK189" s="211">
        <f>BK190+BK218+BK226+BK233</f>
        <v>0</v>
      </c>
    </row>
    <row r="190" s="12" customFormat="1" ht="22.8" customHeight="1">
      <c r="A190" s="12"/>
      <c r="B190" s="198"/>
      <c r="C190" s="199"/>
      <c r="D190" s="200" t="s">
        <v>72</v>
      </c>
      <c r="E190" s="212" t="s">
        <v>2125</v>
      </c>
      <c r="F190" s="212" t="s">
        <v>2126</v>
      </c>
      <c r="G190" s="199"/>
      <c r="H190" s="199"/>
      <c r="I190" s="202"/>
      <c r="J190" s="213">
        <f>BK190</f>
        <v>0</v>
      </c>
      <c r="K190" s="199"/>
      <c r="L190" s="204"/>
      <c r="M190" s="205"/>
      <c r="N190" s="206"/>
      <c r="O190" s="206"/>
      <c r="P190" s="207">
        <f>SUM(P191:P217)</f>
        <v>0</v>
      </c>
      <c r="Q190" s="206"/>
      <c r="R190" s="207">
        <f>SUM(R191:R217)</f>
        <v>2.2032334049999998</v>
      </c>
      <c r="S190" s="206"/>
      <c r="T190" s="208">
        <f>SUM(T191:T217)</f>
        <v>0</v>
      </c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R190" s="209" t="s">
        <v>82</v>
      </c>
      <c r="AT190" s="210" t="s">
        <v>72</v>
      </c>
      <c r="AU190" s="210" t="s">
        <v>80</v>
      </c>
      <c r="AY190" s="209" t="s">
        <v>198</v>
      </c>
      <c r="BK190" s="211">
        <f>SUM(BK191:BK217)</f>
        <v>0</v>
      </c>
    </row>
    <row r="191" s="2" customFormat="1" ht="37.8" customHeight="1">
      <c r="A191" s="40"/>
      <c r="B191" s="41"/>
      <c r="C191" s="214" t="s">
        <v>365</v>
      </c>
      <c r="D191" s="214" t="s">
        <v>200</v>
      </c>
      <c r="E191" s="215" t="s">
        <v>2127</v>
      </c>
      <c r="F191" s="216" t="s">
        <v>2128</v>
      </c>
      <c r="G191" s="217" t="s">
        <v>227</v>
      </c>
      <c r="H191" s="218">
        <v>11.951000000000001</v>
      </c>
      <c r="I191" s="219"/>
      <c r="J191" s="220">
        <f>ROUND(I191*H191,2)</f>
        <v>0</v>
      </c>
      <c r="K191" s="216" t="s">
        <v>204</v>
      </c>
      <c r="L191" s="46"/>
      <c r="M191" s="221" t="s">
        <v>19</v>
      </c>
      <c r="N191" s="222" t="s">
        <v>44</v>
      </c>
      <c r="O191" s="86"/>
      <c r="P191" s="223">
        <f>O191*H191</f>
        <v>0</v>
      </c>
      <c r="Q191" s="223">
        <v>0.087999999999999995</v>
      </c>
      <c r="R191" s="223">
        <f>Q191*H191</f>
        <v>1.051688</v>
      </c>
      <c r="S191" s="223">
        <v>0</v>
      </c>
      <c r="T191" s="224">
        <f>S191*H191</f>
        <v>0</v>
      </c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R191" s="225" t="s">
        <v>302</v>
      </c>
      <c r="AT191" s="225" t="s">
        <v>200</v>
      </c>
      <c r="AU191" s="225" t="s">
        <v>82</v>
      </c>
      <c r="AY191" s="19" t="s">
        <v>198</v>
      </c>
      <c r="BE191" s="226">
        <f>IF(N191="základní",J191,0)</f>
        <v>0</v>
      </c>
      <c r="BF191" s="226">
        <f>IF(N191="snížená",J191,0)</f>
        <v>0</v>
      </c>
      <c r="BG191" s="226">
        <f>IF(N191="zákl. přenesená",J191,0)</f>
        <v>0</v>
      </c>
      <c r="BH191" s="226">
        <f>IF(N191="sníž. přenesená",J191,0)</f>
        <v>0</v>
      </c>
      <c r="BI191" s="226">
        <f>IF(N191="nulová",J191,0)</f>
        <v>0</v>
      </c>
      <c r="BJ191" s="19" t="s">
        <v>80</v>
      </c>
      <c r="BK191" s="226">
        <f>ROUND(I191*H191,2)</f>
        <v>0</v>
      </c>
      <c r="BL191" s="19" t="s">
        <v>302</v>
      </c>
      <c r="BM191" s="225" t="s">
        <v>2129</v>
      </c>
    </row>
    <row r="192" s="2" customFormat="1">
      <c r="A192" s="40"/>
      <c r="B192" s="41"/>
      <c r="C192" s="42"/>
      <c r="D192" s="227" t="s">
        <v>207</v>
      </c>
      <c r="E192" s="42"/>
      <c r="F192" s="228" t="s">
        <v>2130</v>
      </c>
      <c r="G192" s="42"/>
      <c r="H192" s="42"/>
      <c r="I192" s="229"/>
      <c r="J192" s="42"/>
      <c r="K192" s="42"/>
      <c r="L192" s="46"/>
      <c r="M192" s="230"/>
      <c r="N192" s="231"/>
      <c r="O192" s="86"/>
      <c r="P192" s="86"/>
      <c r="Q192" s="86"/>
      <c r="R192" s="86"/>
      <c r="S192" s="86"/>
      <c r="T192" s="87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T192" s="19" t="s">
        <v>207</v>
      </c>
      <c r="AU192" s="19" t="s">
        <v>82</v>
      </c>
    </row>
    <row r="193" s="15" customFormat="1">
      <c r="A193" s="15"/>
      <c r="B193" s="265"/>
      <c r="C193" s="266"/>
      <c r="D193" s="234" t="s">
        <v>218</v>
      </c>
      <c r="E193" s="267" t="s">
        <v>19</v>
      </c>
      <c r="F193" s="268" t="s">
        <v>2131</v>
      </c>
      <c r="G193" s="266"/>
      <c r="H193" s="267" t="s">
        <v>19</v>
      </c>
      <c r="I193" s="269"/>
      <c r="J193" s="266"/>
      <c r="K193" s="266"/>
      <c r="L193" s="270"/>
      <c r="M193" s="271"/>
      <c r="N193" s="272"/>
      <c r="O193" s="272"/>
      <c r="P193" s="272"/>
      <c r="Q193" s="272"/>
      <c r="R193" s="272"/>
      <c r="S193" s="272"/>
      <c r="T193" s="273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T193" s="274" t="s">
        <v>218</v>
      </c>
      <c r="AU193" s="274" t="s">
        <v>82</v>
      </c>
      <c r="AV193" s="15" t="s">
        <v>80</v>
      </c>
      <c r="AW193" s="15" t="s">
        <v>35</v>
      </c>
      <c r="AX193" s="15" t="s">
        <v>73</v>
      </c>
      <c r="AY193" s="274" t="s">
        <v>198</v>
      </c>
    </row>
    <row r="194" s="13" customFormat="1">
      <c r="A194" s="13"/>
      <c r="B194" s="232"/>
      <c r="C194" s="233"/>
      <c r="D194" s="234" t="s">
        <v>218</v>
      </c>
      <c r="E194" s="235" t="s">
        <v>19</v>
      </c>
      <c r="F194" s="236" t="s">
        <v>2132</v>
      </c>
      <c r="G194" s="233"/>
      <c r="H194" s="237">
        <v>6.9619999999999997</v>
      </c>
      <c r="I194" s="238"/>
      <c r="J194" s="233"/>
      <c r="K194" s="233"/>
      <c r="L194" s="239"/>
      <c r="M194" s="240"/>
      <c r="N194" s="241"/>
      <c r="O194" s="241"/>
      <c r="P194" s="241"/>
      <c r="Q194" s="241"/>
      <c r="R194" s="241"/>
      <c r="S194" s="241"/>
      <c r="T194" s="242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3" t="s">
        <v>218</v>
      </c>
      <c r="AU194" s="243" t="s">
        <v>82</v>
      </c>
      <c r="AV194" s="13" t="s">
        <v>82</v>
      </c>
      <c r="AW194" s="13" t="s">
        <v>35</v>
      </c>
      <c r="AX194" s="13" t="s">
        <v>73</v>
      </c>
      <c r="AY194" s="243" t="s">
        <v>198</v>
      </c>
    </row>
    <row r="195" s="13" customFormat="1">
      <c r="A195" s="13"/>
      <c r="B195" s="232"/>
      <c r="C195" s="233"/>
      <c r="D195" s="234" t="s">
        <v>218</v>
      </c>
      <c r="E195" s="235" t="s">
        <v>19</v>
      </c>
      <c r="F195" s="236" t="s">
        <v>2133</v>
      </c>
      <c r="G195" s="233"/>
      <c r="H195" s="237">
        <v>4.9889999999999999</v>
      </c>
      <c r="I195" s="238"/>
      <c r="J195" s="233"/>
      <c r="K195" s="233"/>
      <c r="L195" s="239"/>
      <c r="M195" s="240"/>
      <c r="N195" s="241"/>
      <c r="O195" s="241"/>
      <c r="P195" s="241"/>
      <c r="Q195" s="241"/>
      <c r="R195" s="241"/>
      <c r="S195" s="241"/>
      <c r="T195" s="24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3" t="s">
        <v>218</v>
      </c>
      <c r="AU195" s="243" t="s">
        <v>82</v>
      </c>
      <c r="AV195" s="13" t="s">
        <v>82</v>
      </c>
      <c r="AW195" s="13" t="s">
        <v>35</v>
      </c>
      <c r="AX195" s="13" t="s">
        <v>73</v>
      </c>
      <c r="AY195" s="243" t="s">
        <v>198</v>
      </c>
    </row>
    <row r="196" s="14" customFormat="1">
      <c r="A196" s="14"/>
      <c r="B196" s="244"/>
      <c r="C196" s="245"/>
      <c r="D196" s="234" t="s">
        <v>218</v>
      </c>
      <c r="E196" s="246" t="s">
        <v>19</v>
      </c>
      <c r="F196" s="247" t="s">
        <v>233</v>
      </c>
      <c r="G196" s="245"/>
      <c r="H196" s="248">
        <v>11.951000000000001</v>
      </c>
      <c r="I196" s="249"/>
      <c r="J196" s="245"/>
      <c r="K196" s="245"/>
      <c r="L196" s="250"/>
      <c r="M196" s="251"/>
      <c r="N196" s="252"/>
      <c r="O196" s="252"/>
      <c r="P196" s="252"/>
      <c r="Q196" s="252"/>
      <c r="R196" s="252"/>
      <c r="S196" s="252"/>
      <c r="T196" s="253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54" t="s">
        <v>218</v>
      </c>
      <c r="AU196" s="254" t="s">
        <v>82</v>
      </c>
      <c r="AV196" s="14" t="s">
        <v>205</v>
      </c>
      <c r="AW196" s="14" t="s">
        <v>35</v>
      </c>
      <c r="AX196" s="14" t="s">
        <v>80</v>
      </c>
      <c r="AY196" s="254" t="s">
        <v>198</v>
      </c>
    </row>
    <row r="197" s="2" customFormat="1" ht="37.8" customHeight="1">
      <c r="A197" s="40"/>
      <c r="B197" s="41"/>
      <c r="C197" s="214" t="s">
        <v>371</v>
      </c>
      <c r="D197" s="214" t="s">
        <v>200</v>
      </c>
      <c r="E197" s="215" t="s">
        <v>2134</v>
      </c>
      <c r="F197" s="216" t="s">
        <v>2135</v>
      </c>
      <c r="G197" s="217" t="s">
        <v>203</v>
      </c>
      <c r="H197" s="218">
        <v>490.56</v>
      </c>
      <c r="I197" s="219"/>
      <c r="J197" s="220">
        <f>ROUND(I197*H197,2)</f>
        <v>0</v>
      </c>
      <c r="K197" s="216" t="s">
        <v>204</v>
      </c>
      <c r="L197" s="46"/>
      <c r="M197" s="221" t="s">
        <v>19</v>
      </c>
      <c r="N197" s="222" t="s">
        <v>44</v>
      </c>
      <c r="O197" s="86"/>
      <c r="P197" s="223">
        <f>O197*H197</f>
        <v>0</v>
      </c>
      <c r="Q197" s="223">
        <v>0</v>
      </c>
      <c r="R197" s="223">
        <f>Q197*H197</f>
        <v>0</v>
      </c>
      <c r="S197" s="223">
        <v>0</v>
      </c>
      <c r="T197" s="224">
        <f>S197*H197</f>
        <v>0</v>
      </c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R197" s="225" t="s">
        <v>302</v>
      </c>
      <c r="AT197" s="225" t="s">
        <v>200</v>
      </c>
      <c r="AU197" s="225" t="s">
        <v>82</v>
      </c>
      <c r="AY197" s="19" t="s">
        <v>198</v>
      </c>
      <c r="BE197" s="226">
        <f>IF(N197="základní",J197,0)</f>
        <v>0</v>
      </c>
      <c r="BF197" s="226">
        <f>IF(N197="snížená",J197,0)</f>
        <v>0</v>
      </c>
      <c r="BG197" s="226">
        <f>IF(N197="zákl. přenesená",J197,0)</f>
        <v>0</v>
      </c>
      <c r="BH197" s="226">
        <f>IF(N197="sníž. přenesená",J197,0)</f>
        <v>0</v>
      </c>
      <c r="BI197" s="226">
        <f>IF(N197="nulová",J197,0)</f>
        <v>0</v>
      </c>
      <c r="BJ197" s="19" t="s">
        <v>80</v>
      </c>
      <c r="BK197" s="226">
        <f>ROUND(I197*H197,2)</f>
        <v>0</v>
      </c>
      <c r="BL197" s="19" t="s">
        <v>302</v>
      </c>
      <c r="BM197" s="225" t="s">
        <v>2136</v>
      </c>
    </row>
    <row r="198" s="2" customFormat="1">
      <c r="A198" s="40"/>
      <c r="B198" s="41"/>
      <c r="C198" s="42"/>
      <c r="D198" s="227" t="s">
        <v>207</v>
      </c>
      <c r="E198" s="42"/>
      <c r="F198" s="228" t="s">
        <v>2137</v>
      </c>
      <c r="G198" s="42"/>
      <c r="H198" s="42"/>
      <c r="I198" s="229"/>
      <c r="J198" s="42"/>
      <c r="K198" s="42"/>
      <c r="L198" s="46"/>
      <c r="M198" s="230"/>
      <c r="N198" s="231"/>
      <c r="O198" s="86"/>
      <c r="P198" s="86"/>
      <c r="Q198" s="86"/>
      <c r="R198" s="86"/>
      <c r="S198" s="86"/>
      <c r="T198" s="87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T198" s="19" t="s">
        <v>207</v>
      </c>
      <c r="AU198" s="19" t="s">
        <v>82</v>
      </c>
    </row>
    <row r="199" s="13" customFormat="1">
      <c r="A199" s="13"/>
      <c r="B199" s="232"/>
      <c r="C199" s="233"/>
      <c r="D199" s="234" t="s">
        <v>218</v>
      </c>
      <c r="E199" s="235" t="s">
        <v>19</v>
      </c>
      <c r="F199" s="236" t="s">
        <v>1021</v>
      </c>
      <c r="G199" s="233"/>
      <c r="H199" s="237">
        <v>69.5</v>
      </c>
      <c r="I199" s="238"/>
      <c r="J199" s="233"/>
      <c r="K199" s="233"/>
      <c r="L199" s="239"/>
      <c r="M199" s="240"/>
      <c r="N199" s="241"/>
      <c r="O199" s="241"/>
      <c r="P199" s="241"/>
      <c r="Q199" s="241"/>
      <c r="R199" s="241"/>
      <c r="S199" s="241"/>
      <c r="T199" s="242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43" t="s">
        <v>218</v>
      </c>
      <c r="AU199" s="243" t="s">
        <v>82</v>
      </c>
      <c r="AV199" s="13" t="s">
        <v>82</v>
      </c>
      <c r="AW199" s="13" t="s">
        <v>35</v>
      </c>
      <c r="AX199" s="13" t="s">
        <v>73</v>
      </c>
      <c r="AY199" s="243" t="s">
        <v>198</v>
      </c>
    </row>
    <row r="200" s="13" customFormat="1">
      <c r="A200" s="13"/>
      <c r="B200" s="232"/>
      <c r="C200" s="233"/>
      <c r="D200" s="234" t="s">
        <v>218</v>
      </c>
      <c r="E200" s="235" t="s">
        <v>19</v>
      </c>
      <c r="F200" s="236" t="s">
        <v>1022</v>
      </c>
      <c r="G200" s="233"/>
      <c r="H200" s="237">
        <v>67.469999999999999</v>
      </c>
      <c r="I200" s="238"/>
      <c r="J200" s="233"/>
      <c r="K200" s="233"/>
      <c r="L200" s="239"/>
      <c r="M200" s="240"/>
      <c r="N200" s="241"/>
      <c r="O200" s="241"/>
      <c r="P200" s="241"/>
      <c r="Q200" s="241"/>
      <c r="R200" s="241"/>
      <c r="S200" s="241"/>
      <c r="T200" s="242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3" t="s">
        <v>218</v>
      </c>
      <c r="AU200" s="243" t="s">
        <v>82</v>
      </c>
      <c r="AV200" s="13" t="s">
        <v>82</v>
      </c>
      <c r="AW200" s="13" t="s">
        <v>35</v>
      </c>
      <c r="AX200" s="13" t="s">
        <v>73</v>
      </c>
      <c r="AY200" s="243" t="s">
        <v>198</v>
      </c>
    </row>
    <row r="201" s="13" customFormat="1">
      <c r="A201" s="13"/>
      <c r="B201" s="232"/>
      <c r="C201" s="233"/>
      <c r="D201" s="234" t="s">
        <v>218</v>
      </c>
      <c r="E201" s="235" t="s">
        <v>19</v>
      </c>
      <c r="F201" s="236" t="s">
        <v>1023</v>
      </c>
      <c r="G201" s="233"/>
      <c r="H201" s="237">
        <v>19.350000000000001</v>
      </c>
      <c r="I201" s="238"/>
      <c r="J201" s="233"/>
      <c r="K201" s="233"/>
      <c r="L201" s="239"/>
      <c r="M201" s="240"/>
      <c r="N201" s="241"/>
      <c r="O201" s="241"/>
      <c r="P201" s="241"/>
      <c r="Q201" s="241"/>
      <c r="R201" s="241"/>
      <c r="S201" s="241"/>
      <c r="T201" s="24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3" t="s">
        <v>218</v>
      </c>
      <c r="AU201" s="243" t="s">
        <v>82</v>
      </c>
      <c r="AV201" s="13" t="s">
        <v>82</v>
      </c>
      <c r="AW201" s="13" t="s">
        <v>35</v>
      </c>
      <c r="AX201" s="13" t="s">
        <v>73</v>
      </c>
      <c r="AY201" s="243" t="s">
        <v>198</v>
      </c>
    </row>
    <row r="202" s="13" customFormat="1">
      <c r="A202" s="13"/>
      <c r="B202" s="232"/>
      <c r="C202" s="233"/>
      <c r="D202" s="234" t="s">
        <v>218</v>
      </c>
      <c r="E202" s="235" t="s">
        <v>19</v>
      </c>
      <c r="F202" s="236" t="s">
        <v>1024</v>
      </c>
      <c r="G202" s="233"/>
      <c r="H202" s="237">
        <v>68.75</v>
      </c>
      <c r="I202" s="238"/>
      <c r="J202" s="233"/>
      <c r="K202" s="233"/>
      <c r="L202" s="239"/>
      <c r="M202" s="240"/>
      <c r="N202" s="241"/>
      <c r="O202" s="241"/>
      <c r="P202" s="241"/>
      <c r="Q202" s="241"/>
      <c r="R202" s="241"/>
      <c r="S202" s="241"/>
      <c r="T202" s="242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43" t="s">
        <v>218</v>
      </c>
      <c r="AU202" s="243" t="s">
        <v>82</v>
      </c>
      <c r="AV202" s="13" t="s">
        <v>82</v>
      </c>
      <c r="AW202" s="13" t="s">
        <v>35</v>
      </c>
      <c r="AX202" s="13" t="s">
        <v>73</v>
      </c>
      <c r="AY202" s="243" t="s">
        <v>198</v>
      </c>
    </row>
    <row r="203" s="13" customFormat="1">
      <c r="A203" s="13"/>
      <c r="B203" s="232"/>
      <c r="C203" s="233"/>
      <c r="D203" s="234" t="s">
        <v>218</v>
      </c>
      <c r="E203" s="235" t="s">
        <v>19</v>
      </c>
      <c r="F203" s="236" t="s">
        <v>1025</v>
      </c>
      <c r="G203" s="233"/>
      <c r="H203" s="237">
        <v>20.210000000000001</v>
      </c>
      <c r="I203" s="238"/>
      <c r="J203" s="233"/>
      <c r="K203" s="233"/>
      <c r="L203" s="239"/>
      <c r="M203" s="240"/>
      <c r="N203" s="241"/>
      <c r="O203" s="241"/>
      <c r="P203" s="241"/>
      <c r="Q203" s="241"/>
      <c r="R203" s="241"/>
      <c r="S203" s="241"/>
      <c r="T203" s="242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43" t="s">
        <v>218</v>
      </c>
      <c r="AU203" s="243" t="s">
        <v>82</v>
      </c>
      <c r="AV203" s="13" t="s">
        <v>82</v>
      </c>
      <c r="AW203" s="13" t="s">
        <v>35</v>
      </c>
      <c r="AX203" s="13" t="s">
        <v>73</v>
      </c>
      <c r="AY203" s="243" t="s">
        <v>198</v>
      </c>
    </row>
    <row r="204" s="13" customFormat="1">
      <c r="A204" s="13"/>
      <c r="B204" s="232"/>
      <c r="C204" s="233"/>
      <c r="D204" s="234" t="s">
        <v>218</v>
      </c>
      <c r="E204" s="235" t="s">
        <v>19</v>
      </c>
      <c r="F204" s="236" t="s">
        <v>1026</v>
      </c>
      <c r="G204" s="233"/>
      <c r="H204" s="237">
        <v>69.5</v>
      </c>
      <c r="I204" s="238"/>
      <c r="J204" s="233"/>
      <c r="K204" s="233"/>
      <c r="L204" s="239"/>
      <c r="M204" s="240"/>
      <c r="N204" s="241"/>
      <c r="O204" s="241"/>
      <c r="P204" s="241"/>
      <c r="Q204" s="241"/>
      <c r="R204" s="241"/>
      <c r="S204" s="241"/>
      <c r="T204" s="242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3" t="s">
        <v>218</v>
      </c>
      <c r="AU204" s="243" t="s">
        <v>82</v>
      </c>
      <c r="AV204" s="13" t="s">
        <v>82</v>
      </c>
      <c r="AW204" s="13" t="s">
        <v>35</v>
      </c>
      <c r="AX204" s="13" t="s">
        <v>73</v>
      </c>
      <c r="AY204" s="243" t="s">
        <v>198</v>
      </c>
    </row>
    <row r="205" s="13" customFormat="1">
      <c r="A205" s="13"/>
      <c r="B205" s="232"/>
      <c r="C205" s="233"/>
      <c r="D205" s="234" t="s">
        <v>218</v>
      </c>
      <c r="E205" s="235" t="s">
        <v>19</v>
      </c>
      <c r="F205" s="236" t="s">
        <v>1027</v>
      </c>
      <c r="G205" s="233"/>
      <c r="H205" s="237">
        <v>67.469999999999999</v>
      </c>
      <c r="I205" s="238"/>
      <c r="J205" s="233"/>
      <c r="K205" s="233"/>
      <c r="L205" s="239"/>
      <c r="M205" s="240"/>
      <c r="N205" s="241"/>
      <c r="O205" s="241"/>
      <c r="P205" s="241"/>
      <c r="Q205" s="241"/>
      <c r="R205" s="241"/>
      <c r="S205" s="241"/>
      <c r="T205" s="242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3" t="s">
        <v>218</v>
      </c>
      <c r="AU205" s="243" t="s">
        <v>82</v>
      </c>
      <c r="AV205" s="13" t="s">
        <v>82</v>
      </c>
      <c r="AW205" s="13" t="s">
        <v>35</v>
      </c>
      <c r="AX205" s="13" t="s">
        <v>73</v>
      </c>
      <c r="AY205" s="243" t="s">
        <v>198</v>
      </c>
    </row>
    <row r="206" s="13" customFormat="1">
      <c r="A206" s="13"/>
      <c r="B206" s="232"/>
      <c r="C206" s="233"/>
      <c r="D206" s="234" t="s">
        <v>218</v>
      </c>
      <c r="E206" s="235" t="s">
        <v>19</v>
      </c>
      <c r="F206" s="236" t="s">
        <v>1028</v>
      </c>
      <c r="G206" s="233"/>
      <c r="H206" s="237">
        <v>19.350000000000001</v>
      </c>
      <c r="I206" s="238"/>
      <c r="J206" s="233"/>
      <c r="K206" s="233"/>
      <c r="L206" s="239"/>
      <c r="M206" s="240"/>
      <c r="N206" s="241"/>
      <c r="O206" s="241"/>
      <c r="P206" s="241"/>
      <c r="Q206" s="241"/>
      <c r="R206" s="241"/>
      <c r="S206" s="241"/>
      <c r="T206" s="242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43" t="s">
        <v>218</v>
      </c>
      <c r="AU206" s="243" t="s">
        <v>82</v>
      </c>
      <c r="AV206" s="13" t="s">
        <v>82</v>
      </c>
      <c r="AW206" s="13" t="s">
        <v>35</v>
      </c>
      <c r="AX206" s="13" t="s">
        <v>73</v>
      </c>
      <c r="AY206" s="243" t="s">
        <v>198</v>
      </c>
    </row>
    <row r="207" s="13" customFormat="1">
      <c r="A207" s="13"/>
      <c r="B207" s="232"/>
      <c r="C207" s="233"/>
      <c r="D207" s="234" t="s">
        <v>218</v>
      </c>
      <c r="E207" s="235" t="s">
        <v>19</v>
      </c>
      <c r="F207" s="236" t="s">
        <v>1029</v>
      </c>
      <c r="G207" s="233"/>
      <c r="H207" s="237">
        <v>68.75</v>
      </c>
      <c r="I207" s="238"/>
      <c r="J207" s="233"/>
      <c r="K207" s="233"/>
      <c r="L207" s="239"/>
      <c r="M207" s="240"/>
      <c r="N207" s="241"/>
      <c r="O207" s="241"/>
      <c r="P207" s="241"/>
      <c r="Q207" s="241"/>
      <c r="R207" s="241"/>
      <c r="S207" s="241"/>
      <c r="T207" s="242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43" t="s">
        <v>218</v>
      </c>
      <c r="AU207" s="243" t="s">
        <v>82</v>
      </c>
      <c r="AV207" s="13" t="s">
        <v>82</v>
      </c>
      <c r="AW207" s="13" t="s">
        <v>35</v>
      </c>
      <c r="AX207" s="13" t="s">
        <v>73</v>
      </c>
      <c r="AY207" s="243" t="s">
        <v>198</v>
      </c>
    </row>
    <row r="208" s="13" customFormat="1">
      <c r="A208" s="13"/>
      <c r="B208" s="232"/>
      <c r="C208" s="233"/>
      <c r="D208" s="234" t="s">
        <v>218</v>
      </c>
      <c r="E208" s="235" t="s">
        <v>19</v>
      </c>
      <c r="F208" s="236" t="s">
        <v>1030</v>
      </c>
      <c r="G208" s="233"/>
      <c r="H208" s="237">
        <v>20.210000000000001</v>
      </c>
      <c r="I208" s="238"/>
      <c r="J208" s="233"/>
      <c r="K208" s="233"/>
      <c r="L208" s="239"/>
      <c r="M208" s="240"/>
      <c r="N208" s="241"/>
      <c r="O208" s="241"/>
      <c r="P208" s="241"/>
      <c r="Q208" s="241"/>
      <c r="R208" s="241"/>
      <c r="S208" s="241"/>
      <c r="T208" s="242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43" t="s">
        <v>218</v>
      </c>
      <c r="AU208" s="243" t="s">
        <v>82</v>
      </c>
      <c r="AV208" s="13" t="s">
        <v>82</v>
      </c>
      <c r="AW208" s="13" t="s">
        <v>35</v>
      </c>
      <c r="AX208" s="13" t="s">
        <v>73</v>
      </c>
      <c r="AY208" s="243" t="s">
        <v>198</v>
      </c>
    </row>
    <row r="209" s="14" customFormat="1">
      <c r="A209" s="14"/>
      <c r="B209" s="244"/>
      <c r="C209" s="245"/>
      <c r="D209" s="234" t="s">
        <v>218</v>
      </c>
      <c r="E209" s="246" t="s">
        <v>19</v>
      </c>
      <c r="F209" s="247" t="s">
        <v>233</v>
      </c>
      <c r="G209" s="245"/>
      <c r="H209" s="248">
        <v>490.56</v>
      </c>
      <c r="I209" s="249"/>
      <c r="J209" s="245"/>
      <c r="K209" s="245"/>
      <c r="L209" s="250"/>
      <c r="M209" s="251"/>
      <c r="N209" s="252"/>
      <c r="O209" s="252"/>
      <c r="P209" s="252"/>
      <c r="Q209" s="252"/>
      <c r="R209" s="252"/>
      <c r="S209" s="252"/>
      <c r="T209" s="253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54" t="s">
        <v>218</v>
      </c>
      <c r="AU209" s="254" t="s">
        <v>82</v>
      </c>
      <c r="AV209" s="14" t="s">
        <v>205</v>
      </c>
      <c r="AW209" s="14" t="s">
        <v>35</v>
      </c>
      <c r="AX209" s="14" t="s">
        <v>80</v>
      </c>
      <c r="AY209" s="254" t="s">
        <v>198</v>
      </c>
    </row>
    <row r="210" s="2" customFormat="1" ht="24.15" customHeight="1">
      <c r="A210" s="40"/>
      <c r="B210" s="41"/>
      <c r="C210" s="255" t="s">
        <v>376</v>
      </c>
      <c r="D210" s="255" t="s">
        <v>243</v>
      </c>
      <c r="E210" s="256" t="s">
        <v>2138</v>
      </c>
      <c r="F210" s="257" t="s">
        <v>2139</v>
      </c>
      <c r="G210" s="258" t="s">
        <v>203</v>
      </c>
      <c r="H210" s="259">
        <v>515.08799999999997</v>
      </c>
      <c r="I210" s="260"/>
      <c r="J210" s="261">
        <f>ROUND(I210*H210,2)</f>
        <v>0</v>
      </c>
      <c r="K210" s="257" t="s">
        <v>204</v>
      </c>
      <c r="L210" s="262"/>
      <c r="M210" s="263" t="s">
        <v>19</v>
      </c>
      <c r="N210" s="264" t="s">
        <v>44</v>
      </c>
      <c r="O210" s="86"/>
      <c r="P210" s="223">
        <f>O210*H210</f>
        <v>0</v>
      </c>
      <c r="Q210" s="223">
        <v>0.00051999999999999995</v>
      </c>
      <c r="R210" s="223">
        <f>Q210*H210</f>
        <v>0.26784575999999993</v>
      </c>
      <c r="S210" s="223">
        <v>0</v>
      </c>
      <c r="T210" s="224">
        <f>S210*H210</f>
        <v>0</v>
      </c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R210" s="225" t="s">
        <v>399</v>
      </c>
      <c r="AT210" s="225" t="s">
        <v>243</v>
      </c>
      <c r="AU210" s="225" t="s">
        <v>82</v>
      </c>
      <c r="AY210" s="19" t="s">
        <v>198</v>
      </c>
      <c r="BE210" s="226">
        <f>IF(N210="základní",J210,0)</f>
        <v>0</v>
      </c>
      <c r="BF210" s="226">
        <f>IF(N210="snížená",J210,0)</f>
        <v>0</v>
      </c>
      <c r="BG210" s="226">
        <f>IF(N210="zákl. přenesená",J210,0)</f>
        <v>0</v>
      </c>
      <c r="BH210" s="226">
        <f>IF(N210="sníž. přenesená",J210,0)</f>
        <v>0</v>
      </c>
      <c r="BI210" s="226">
        <f>IF(N210="nulová",J210,0)</f>
        <v>0</v>
      </c>
      <c r="BJ210" s="19" t="s">
        <v>80</v>
      </c>
      <c r="BK210" s="226">
        <f>ROUND(I210*H210,2)</f>
        <v>0</v>
      </c>
      <c r="BL210" s="19" t="s">
        <v>302</v>
      </c>
      <c r="BM210" s="225" t="s">
        <v>2140</v>
      </c>
    </row>
    <row r="211" s="13" customFormat="1">
      <c r="A211" s="13"/>
      <c r="B211" s="232"/>
      <c r="C211" s="233"/>
      <c r="D211" s="234" t="s">
        <v>218</v>
      </c>
      <c r="E211" s="233"/>
      <c r="F211" s="236" t="s">
        <v>2141</v>
      </c>
      <c r="G211" s="233"/>
      <c r="H211" s="237">
        <v>515.08799999999997</v>
      </c>
      <c r="I211" s="238"/>
      <c r="J211" s="233"/>
      <c r="K211" s="233"/>
      <c r="L211" s="239"/>
      <c r="M211" s="240"/>
      <c r="N211" s="241"/>
      <c r="O211" s="241"/>
      <c r="P211" s="241"/>
      <c r="Q211" s="241"/>
      <c r="R211" s="241"/>
      <c r="S211" s="241"/>
      <c r="T211" s="242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3" t="s">
        <v>218</v>
      </c>
      <c r="AU211" s="243" t="s">
        <v>82</v>
      </c>
      <c r="AV211" s="13" t="s">
        <v>82</v>
      </c>
      <c r="AW211" s="13" t="s">
        <v>4</v>
      </c>
      <c r="AX211" s="13" t="s">
        <v>80</v>
      </c>
      <c r="AY211" s="243" t="s">
        <v>198</v>
      </c>
    </row>
    <row r="212" s="2" customFormat="1" ht="44.25" customHeight="1">
      <c r="A212" s="40"/>
      <c r="B212" s="41"/>
      <c r="C212" s="214" t="s">
        <v>382</v>
      </c>
      <c r="D212" s="214" t="s">
        <v>200</v>
      </c>
      <c r="E212" s="215" t="s">
        <v>2142</v>
      </c>
      <c r="F212" s="216" t="s">
        <v>2143</v>
      </c>
      <c r="G212" s="217" t="s">
        <v>203</v>
      </c>
      <c r="H212" s="218">
        <v>285.11000000000001</v>
      </c>
      <c r="I212" s="219"/>
      <c r="J212" s="220">
        <f>ROUND(I212*H212,2)</f>
        <v>0</v>
      </c>
      <c r="K212" s="216" t="s">
        <v>204</v>
      </c>
      <c r="L212" s="46"/>
      <c r="M212" s="221" t="s">
        <v>19</v>
      </c>
      <c r="N212" s="222" t="s">
        <v>44</v>
      </c>
      <c r="O212" s="86"/>
      <c r="P212" s="223">
        <f>O212*H212</f>
        <v>0</v>
      </c>
      <c r="Q212" s="223">
        <v>0.00057950000000000005</v>
      </c>
      <c r="R212" s="223">
        <f>Q212*H212</f>
        <v>0.16522124500000002</v>
      </c>
      <c r="S212" s="223">
        <v>0</v>
      </c>
      <c r="T212" s="224">
        <f>S212*H212</f>
        <v>0</v>
      </c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R212" s="225" t="s">
        <v>302</v>
      </c>
      <c r="AT212" s="225" t="s">
        <v>200</v>
      </c>
      <c r="AU212" s="225" t="s">
        <v>82</v>
      </c>
      <c r="AY212" s="19" t="s">
        <v>198</v>
      </c>
      <c r="BE212" s="226">
        <f>IF(N212="základní",J212,0)</f>
        <v>0</v>
      </c>
      <c r="BF212" s="226">
        <f>IF(N212="snížená",J212,0)</f>
        <v>0</v>
      </c>
      <c r="BG212" s="226">
        <f>IF(N212="zákl. přenesená",J212,0)</f>
        <v>0</v>
      </c>
      <c r="BH212" s="226">
        <f>IF(N212="sníž. přenesená",J212,0)</f>
        <v>0</v>
      </c>
      <c r="BI212" s="226">
        <f>IF(N212="nulová",J212,0)</f>
        <v>0</v>
      </c>
      <c r="BJ212" s="19" t="s">
        <v>80</v>
      </c>
      <c r="BK212" s="226">
        <f>ROUND(I212*H212,2)</f>
        <v>0</v>
      </c>
      <c r="BL212" s="19" t="s">
        <v>302</v>
      </c>
      <c r="BM212" s="225" t="s">
        <v>2144</v>
      </c>
    </row>
    <row r="213" s="2" customFormat="1">
      <c r="A213" s="40"/>
      <c r="B213" s="41"/>
      <c r="C213" s="42"/>
      <c r="D213" s="227" t="s">
        <v>207</v>
      </c>
      <c r="E213" s="42"/>
      <c r="F213" s="228" t="s">
        <v>2145</v>
      </c>
      <c r="G213" s="42"/>
      <c r="H213" s="42"/>
      <c r="I213" s="229"/>
      <c r="J213" s="42"/>
      <c r="K213" s="42"/>
      <c r="L213" s="46"/>
      <c r="M213" s="230"/>
      <c r="N213" s="231"/>
      <c r="O213" s="86"/>
      <c r="P213" s="86"/>
      <c r="Q213" s="86"/>
      <c r="R213" s="86"/>
      <c r="S213" s="86"/>
      <c r="T213" s="87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T213" s="19" t="s">
        <v>207</v>
      </c>
      <c r="AU213" s="19" t="s">
        <v>82</v>
      </c>
    </row>
    <row r="214" s="2" customFormat="1" ht="24.15" customHeight="1">
      <c r="A214" s="40"/>
      <c r="B214" s="41"/>
      <c r="C214" s="255" t="s">
        <v>388</v>
      </c>
      <c r="D214" s="255" t="s">
        <v>243</v>
      </c>
      <c r="E214" s="256" t="s">
        <v>2146</v>
      </c>
      <c r="F214" s="257" t="s">
        <v>2147</v>
      </c>
      <c r="G214" s="258" t="s">
        <v>203</v>
      </c>
      <c r="H214" s="259">
        <v>299.36599999999999</v>
      </c>
      <c r="I214" s="260"/>
      <c r="J214" s="261">
        <f>ROUND(I214*H214,2)</f>
        <v>0</v>
      </c>
      <c r="K214" s="257" t="s">
        <v>204</v>
      </c>
      <c r="L214" s="262"/>
      <c r="M214" s="263" t="s">
        <v>19</v>
      </c>
      <c r="N214" s="264" t="s">
        <v>44</v>
      </c>
      <c r="O214" s="86"/>
      <c r="P214" s="223">
        <f>O214*H214</f>
        <v>0</v>
      </c>
      <c r="Q214" s="223">
        <v>0.0023999999999999998</v>
      </c>
      <c r="R214" s="223">
        <f>Q214*H214</f>
        <v>0.71847839999999985</v>
      </c>
      <c r="S214" s="223">
        <v>0</v>
      </c>
      <c r="T214" s="224">
        <f>S214*H214</f>
        <v>0</v>
      </c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R214" s="225" t="s">
        <v>399</v>
      </c>
      <c r="AT214" s="225" t="s">
        <v>243</v>
      </c>
      <c r="AU214" s="225" t="s">
        <v>82</v>
      </c>
      <c r="AY214" s="19" t="s">
        <v>198</v>
      </c>
      <c r="BE214" s="226">
        <f>IF(N214="základní",J214,0)</f>
        <v>0</v>
      </c>
      <c r="BF214" s="226">
        <f>IF(N214="snížená",J214,0)</f>
        <v>0</v>
      </c>
      <c r="BG214" s="226">
        <f>IF(N214="zákl. přenesená",J214,0)</f>
        <v>0</v>
      </c>
      <c r="BH214" s="226">
        <f>IF(N214="sníž. přenesená",J214,0)</f>
        <v>0</v>
      </c>
      <c r="BI214" s="226">
        <f>IF(N214="nulová",J214,0)</f>
        <v>0</v>
      </c>
      <c r="BJ214" s="19" t="s">
        <v>80</v>
      </c>
      <c r="BK214" s="226">
        <f>ROUND(I214*H214,2)</f>
        <v>0</v>
      </c>
      <c r="BL214" s="19" t="s">
        <v>302</v>
      </c>
      <c r="BM214" s="225" t="s">
        <v>2148</v>
      </c>
    </row>
    <row r="215" s="13" customFormat="1">
      <c r="A215" s="13"/>
      <c r="B215" s="232"/>
      <c r="C215" s="233"/>
      <c r="D215" s="234" t="s">
        <v>218</v>
      </c>
      <c r="E215" s="233"/>
      <c r="F215" s="236" t="s">
        <v>2149</v>
      </c>
      <c r="G215" s="233"/>
      <c r="H215" s="237">
        <v>299.36599999999999</v>
      </c>
      <c r="I215" s="238"/>
      <c r="J215" s="233"/>
      <c r="K215" s="233"/>
      <c r="L215" s="239"/>
      <c r="M215" s="240"/>
      <c r="N215" s="241"/>
      <c r="O215" s="241"/>
      <c r="P215" s="241"/>
      <c r="Q215" s="241"/>
      <c r="R215" s="241"/>
      <c r="S215" s="241"/>
      <c r="T215" s="242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43" t="s">
        <v>218</v>
      </c>
      <c r="AU215" s="243" t="s">
        <v>82</v>
      </c>
      <c r="AV215" s="13" t="s">
        <v>82</v>
      </c>
      <c r="AW215" s="13" t="s">
        <v>4</v>
      </c>
      <c r="AX215" s="13" t="s">
        <v>80</v>
      </c>
      <c r="AY215" s="243" t="s">
        <v>198</v>
      </c>
    </row>
    <row r="216" s="2" customFormat="1" ht="55.5" customHeight="1">
      <c r="A216" s="40"/>
      <c r="B216" s="41"/>
      <c r="C216" s="214" t="s">
        <v>394</v>
      </c>
      <c r="D216" s="214" t="s">
        <v>200</v>
      </c>
      <c r="E216" s="215" t="s">
        <v>2150</v>
      </c>
      <c r="F216" s="216" t="s">
        <v>2151</v>
      </c>
      <c r="G216" s="217" t="s">
        <v>246</v>
      </c>
      <c r="H216" s="218">
        <v>2.2029999999999998</v>
      </c>
      <c r="I216" s="219"/>
      <c r="J216" s="220">
        <f>ROUND(I216*H216,2)</f>
        <v>0</v>
      </c>
      <c r="K216" s="216" t="s">
        <v>204</v>
      </c>
      <c r="L216" s="46"/>
      <c r="M216" s="221" t="s">
        <v>19</v>
      </c>
      <c r="N216" s="222" t="s">
        <v>44</v>
      </c>
      <c r="O216" s="86"/>
      <c r="P216" s="223">
        <f>O216*H216</f>
        <v>0</v>
      </c>
      <c r="Q216" s="223">
        <v>0</v>
      </c>
      <c r="R216" s="223">
        <f>Q216*H216</f>
        <v>0</v>
      </c>
      <c r="S216" s="223">
        <v>0</v>
      </c>
      <c r="T216" s="224">
        <f>S216*H216</f>
        <v>0</v>
      </c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R216" s="225" t="s">
        <v>302</v>
      </c>
      <c r="AT216" s="225" t="s">
        <v>200</v>
      </c>
      <c r="AU216" s="225" t="s">
        <v>82</v>
      </c>
      <c r="AY216" s="19" t="s">
        <v>198</v>
      </c>
      <c r="BE216" s="226">
        <f>IF(N216="základní",J216,0)</f>
        <v>0</v>
      </c>
      <c r="BF216" s="226">
        <f>IF(N216="snížená",J216,0)</f>
        <v>0</v>
      </c>
      <c r="BG216" s="226">
        <f>IF(N216="zákl. přenesená",J216,0)</f>
        <v>0</v>
      </c>
      <c r="BH216" s="226">
        <f>IF(N216="sníž. přenesená",J216,0)</f>
        <v>0</v>
      </c>
      <c r="BI216" s="226">
        <f>IF(N216="nulová",J216,0)</f>
        <v>0</v>
      </c>
      <c r="BJ216" s="19" t="s">
        <v>80</v>
      </c>
      <c r="BK216" s="226">
        <f>ROUND(I216*H216,2)</f>
        <v>0</v>
      </c>
      <c r="BL216" s="19" t="s">
        <v>302</v>
      </c>
      <c r="BM216" s="225" t="s">
        <v>2152</v>
      </c>
    </row>
    <row r="217" s="2" customFormat="1">
      <c r="A217" s="40"/>
      <c r="B217" s="41"/>
      <c r="C217" s="42"/>
      <c r="D217" s="227" t="s">
        <v>207</v>
      </c>
      <c r="E217" s="42"/>
      <c r="F217" s="228" t="s">
        <v>2153</v>
      </c>
      <c r="G217" s="42"/>
      <c r="H217" s="42"/>
      <c r="I217" s="229"/>
      <c r="J217" s="42"/>
      <c r="K217" s="42"/>
      <c r="L217" s="46"/>
      <c r="M217" s="230"/>
      <c r="N217" s="231"/>
      <c r="O217" s="86"/>
      <c r="P217" s="86"/>
      <c r="Q217" s="86"/>
      <c r="R217" s="86"/>
      <c r="S217" s="86"/>
      <c r="T217" s="87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T217" s="19" t="s">
        <v>207</v>
      </c>
      <c r="AU217" s="19" t="s">
        <v>82</v>
      </c>
    </row>
    <row r="218" s="12" customFormat="1" ht="22.8" customHeight="1">
      <c r="A218" s="12"/>
      <c r="B218" s="198"/>
      <c r="C218" s="199"/>
      <c r="D218" s="200" t="s">
        <v>72</v>
      </c>
      <c r="E218" s="212" t="s">
        <v>1514</v>
      </c>
      <c r="F218" s="212" t="s">
        <v>1515</v>
      </c>
      <c r="G218" s="199"/>
      <c r="H218" s="199"/>
      <c r="I218" s="202"/>
      <c r="J218" s="213">
        <f>BK218</f>
        <v>0</v>
      </c>
      <c r="K218" s="199"/>
      <c r="L218" s="204"/>
      <c r="M218" s="205"/>
      <c r="N218" s="206"/>
      <c r="O218" s="206"/>
      <c r="P218" s="207">
        <f>SUM(P219:P225)</f>
        <v>0</v>
      </c>
      <c r="Q218" s="206"/>
      <c r="R218" s="207">
        <f>SUM(R219:R225)</f>
        <v>1.9910459999999999</v>
      </c>
      <c r="S218" s="206"/>
      <c r="T218" s="208">
        <f>SUM(T219:T225)</f>
        <v>0</v>
      </c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R218" s="209" t="s">
        <v>82</v>
      </c>
      <c r="AT218" s="210" t="s">
        <v>72</v>
      </c>
      <c r="AU218" s="210" t="s">
        <v>80</v>
      </c>
      <c r="AY218" s="209" t="s">
        <v>198</v>
      </c>
      <c r="BK218" s="211">
        <f>SUM(BK219:BK225)</f>
        <v>0</v>
      </c>
    </row>
    <row r="219" s="2" customFormat="1" ht="24.15" customHeight="1">
      <c r="A219" s="40"/>
      <c r="B219" s="41"/>
      <c r="C219" s="214" t="s">
        <v>399</v>
      </c>
      <c r="D219" s="214" t="s">
        <v>200</v>
      </c>
      <c r="E219" s="215" t="s">
        <v>2154</v>
      </c>
      <c r="F219" s="216" t="s">
        <v>2155</v>
      </c>
      <c r="G219" s="217" t="s">
        <v>2156</v>
      </c>
      <c r="H219" s="218">
        <v>1440</v>
      </c>
      <c r="I219" s="219"/>
      <c r="J219" s="220">
        <f>ROUND(I219*H219,2)</f>
        <v>0</v>
      </c>
      <c r="K219" s="216" t="s">
        <v>204</v>
      </c>
      <c r="L219" s="46"/>
      <c r="M219" s="221" t="s">
        <v>19</v>
      </c>
      <c r="N219" s="222" t="s">
        <v>44</v>
      </c>
      <c r="O219" s="86"/>
      <c r="P219" s="223">
        <f>O219*H219</f>
        <v>0</v>
      </c>
      <c r="Q219" s="223">
        <v>4.93375E-05</v>
      </c>
      <c r="R219" s="223">
        <f>Q219*H219</f>
        <v>0.071045999999999998</v>
      </c>
      <c r="S219" s="223">
        <v>0</v>
      </c>
      <c r="T219" s="224">
        <f>S219*H219</f>
        <v>0</v>
      </c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R219" s="225" t="s">
        <v>302</v>
      </c>
      <c r="AT219" s="225" t="s">
        <v>200</v>
      </c>
      <c r="AU219" s="225" t="s">
        <v>82</v>
      </c>
      <c r="AY219" s="19" t="s">
        <v>198</v>
      </c>
      <c r="BE219" s="226">
        <f>IF(N219="základní",J219,0)</f>
        <v>0</v>
      </c>
      <c r="BF219" s="226">
        <f>IF(N219="snížená",J219,0)</f>
        <v>0</v>
      </c>
      <c r="BG219" s="226">
        <f>IF(N219="zákl. přenesená",J219,0)</f>
        <v>0</v>
      </c>
      <c r="BH219" s="226">
        <f>IF(N219="sníž. přenesená",J219,0)</f>
        <v>0</v>
      </c>
      <c r="BI219" s="226">
        <f>IF(N219="nulová",J219,0)</f>
        <v>0</v>
      </c>
      <c r="BJ219" s="19" t="s">
        <v>80</v>
      </c>
      <c r="BK219" s="226">
        <f>ROUND(I219*H219,2)</f>
        <v>0</v>
      </c>
      <c r="BL219" s="19" t="s">
        <v>302</v>
      </c>
      <c r="BM219" s="225" t="s">
        <v>2157</v>
      </c>
    </row>
    <row r="220" s="2" customFormat="1">
      <c r="A220" s="40"/>
      <c r="B220" s="41"/>
      <c r="C220" s="42"/>
      <c r="D220" s="227" t="s">
        <v>207</v>
      </c>
      <c r="E220" s="42"/>
      <c r="F220" s="228" t="s">
        <v>2158</v>
      </c>
      <c r="G220" s="42"/>
      <c r="H220" s="42"/>
      <c r="I220" s="229"/>
      <c r="J220" s="42"/>
      <c r="K220" s="42"/>
      <c r="L220" s="46"/>
      <c r="M220" s="230"/>
      <c r="N220" s="231"/>
      <c r="O220" s="86"/>
      <c r="P220" s="86"/>
      <c r="Q220" s="86"/>
      <c r="R220" s="86"/>
      <c r="S220" s="86"/>
      <c r="T220" s="87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T220" s="19" t="s">
        <v>207</v>
      </c>
      <c r="AU220" s="19" t="s">
        <v>82</v>
      </c>
    </row>
    <row r="221" s="13" customFormat="1">
      <c r="A221" s="13"/>
      <c r="B221" s="232"/>
      <c r="C221" s="233"/>
      <c r="D221" s="234" t="s">
        <v>218</v>
      </c>
      <c r="E221" s="235" t="s">
        <v>19</v>
      </c>
      <c r="F221" s="236" t="s">
        <v>2159</v>
      </c>
      <c r="G221" s="233"/>
      <c r="H221" s="237">
        <v>1440</v>
      </c>
      <c r="I221" s="238"/>
      <c r="J221" s="233"/>
      <c r="K221" s="233"/>
      <c r="L221" s="239"/>
      <c r="M221" s="240"/>
      <c r="N221" s="241"/>
      <c r="O221" s="241"/>
      <c r="P221" s="241"/>
      <c r="Q221" s="241"/>
      <c r="R221" s="241"/>
      <c r="S221" s="241"/>
      <c r="T221" s="242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43" t="s">
        <v>218</v>
      </c>
      <c r="AU221" s="243" t="s">
        <v>82</v>
      </c>
      <c r="AV221" s="13" t="s">
        <v>82</v>
      </c>
      <c r="AW221" s="13" t="s">
        <v>35</v>
      </c>
      <c r="AX221" s="13" t="s">
        <v>80</v>
      </c>
      <c r="AY221" s="243" t="s">
        <v>198</v>
      </c>
    </row>
    <row r="222" s="2" customFormat="1" ht="16.5" customHeight="1">
      <c r="A222" s="40"/>
      <c r="B222" s="41"/>
      <c r="C222" s="255" t="s">
        <v>404</v>
      </c>
      <c r="D222" s="255" t="s">
        <v>243</v>
      </c>
      <c r="E222" s="256" t="s">
        <v>2160</v>
      </c>
      <c r="F222" s="257" t="s">
        <v>2161</v>
      </c>
      <c r="G222" s="258" t="s">
        <v>2162</v>
      </c>
      <c r="H222" s="259">
        <v>24</v>
      </c>
      <c r="I222" s="260"/>
      <c r="J222" s="261">
        <f>ROUND(I222*H222,2)</f>
        <v>0</v>
      </c>
      <c r="K222" s="257" t="s">
        <v>19</v>
      </c>
      <c r="L222" s="262"/>
      <c r="M222" s="263" t="s">
        <v>19</v>
      </c>
      <c r="N222" s="264" t="s">
        <v>44</v>
      </c>
      <c r="O222" s="86"/>
      <c r="P222" s="223">
        <f>O222*H222</f>
        <v>0</v>
      </c>
      <c r="Q222" s="223">
        <v>0.080000000000000002</v>
      </c>
      <c r="R222" s="223">
        <f>Q222*H222</f>
        <v>1.9199999999999999</v>
      </c>
      <c r="S222" s="223">
        <v>0</v>
      </c>
      <c r="T222" s="224">
        <f>S222*H222</f>
        <v>0</v>
      </c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R222" s="225" t="s">
        <v>399</v>
      </c>
      <c r="AT222" s="225" t="s">
        <v>243</v>
      </c>
      <c r="AU222" s="225" t="s">
        <v>82</v>
      </c>
      <c r="AY222" s="19" t="s">
        <v>198</v>
      </c>
      <c r="BE222" s="226">
        <f>IF(N222="základní",J222,0)</f>
        <v>0</v>
      </c>
      <c r="BF222" s="226">
        <f>IF(N222="snížená",J222,0)</f>
        <v>0</v>
      </c>
      <c r="BG222" s="226">
        <f>IF(N222="zákl. přenesená",J222,0)</f>
        <v>0</v>
      </c>
      <c r="BH222" s="226">
        <f>IF(N222="sníž. přenesená",J222,0)</f>
        <v>0</v>
      </c>
      <c r="BI222" s="226">
        <f>IF(N222="nulová",J222,0)</f>
        <v>0</v>
      </c>
      <c r="BJ222" s="19" t="s">
        <v>80</v>
      </c>
      <c r="BK222" s="226">
        <f>ROUND(I222*H222,2)</f>
        <v>0</v>
      </c>
      <c r="BL222" s="19" t="s">
        <v>302</v>
      </c>
      <c r="BM222" s="225" t="s">
        <v>2163</v>
      </c>
    </row>
    <row r="223" s="13" customFormat="1">
      <c r="A223" s="13"/>
      <c r="B223" s="232"/>
      <c r="C223" s="233"/>
      <c r="D223" s="234" t="s">
        <v>218</v>
      </c>
      <c r="E223" s="235" t="s">
        <v>19</v>
      </c>
      <c r="F223" s="236" t="s">
        <v>2164</v>
      </c>
      <c r="G223" s="233"/>
      <c r="H223" s="237">
        <v>24</v>
      </c>
      <c r="I223" s="238"/>
      <c r="J223" s="233"/>
      <c r="K223" s="233"/>
      <c r="L223" s="239"/>
      <c r="M223" s="240"/>
      <c r="N223" s="241"/>
      <c r="O223" s="241"/>
      <c r="P223" s="241"/>
      <c r="Q223" s="241"/>
      <c r="R223" s="241"/>
      <c r="S223" s="241"/>
      <c r="T223" s="242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43" t="s">
        <v>218</v>
      </c>
      <c r="AU223" s="243" t="s">
        <v>82</v>
      </c>
      <c r="AV223" s="13" t="s">
        <v>82</v>
      </c>
      <c r="AW223" s="13" t="s">
        <v>35</v>
      </c>
      <c r="AX223" s="13" t="s">
        <v>80</v>
      </c>
      <c r="AY223" s="243" t="s">
        <v>198</v>
      </c>
    </row>
    <row r="224" s="2" customFormat="1" ht="49.05" customHeight="1">
      <c r="A224" s="40"/>
      <c r="B224" s="41"/>
      <c r="C224" s="214" t="s">
        <v>411</v>
      </c>
      <c r="D224" s="214" t="s">
        <v>200</v>
      </c>
      <c r="E224" s="215" t="s">
        <v>1590</v>
      </c>
      <c r="F224" s="216" t="s">
        <v>1591</v>
      </c>
      <c r="G224" s="217" t="s">
        <v>246</v>
      </c>
      <c r="H224" s="218">
        <v>1.9910000000000001</v>
      </c>
      <c r="I224" s="219"/>
      <c r="J224" s="220">
        <f>ROUND(I224*H224,2)</f>
        <v>0</v>
      </c>
      <c r="K224" s="216" t="s">
        <v>204</v>
      </c>
      <c r="L224" s="46"/>
      <c r="M224" s="221" t="s">
        <v>19</v>
      </c>
      <c r="N224" s="222" t="s">
        <v>44</v>
      </c>
      <c r="O224" s="86"/>
      <c r="P224" s="223">
        <f>O224*H224</f>
        <v>0</v>
      </c>
      <c r="Q224" s="223">
        <v>0</v>
      </c>
      <c r="R224" s="223">
        <f>Q224*H224</f>
        <v>0</v>
      </c>
      <c r="S224" s="223">
        <v>0</v>
      </c>
      <c r="T224" s="224">
        <f>S224*H224</f>
        <v>0</v>
      </c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R224" s="225" t="s">
        <v>302</v>
      </c>
      <c r="AT224" s="225" t="s">
        <v>200</v>
      </c>
      <c r="AU224" s="225" t="s">
        <v>82</v>
      </c>
      <c r="AY224" s="19" t="s">
        <v>198</v>
      </c>
      <c r="BE224" s="226">
        <f>IF(N224="základní",J224,0)</f>
        <v>0</v>
      </c>
      <c r="BF224" s="226">
        <f>IF(N224="snížená",J224,0)</f>
        <v>0</v>
      </c>
      <c r="BG224" s="226">
        <f>IF(N224="zákl. přenesená",J224,0)</f>
        <v>0</v>
      </c>
      <c r="BH224" s="226">
        <f>IF(N224="sníž. přenesená",J224,0)</f>
        <v>0</v>
      </c>
      <c r="BI224" s="226">
        <f>IF(N224="nulová",J224,0)</f>
        <v>0</v>
      </c>
      <c r="BJ224" s="19" t="s">
        <v>80</v>
      </c>
      <c r="BK224" s="226">
        <f>ROUND(I224*H224,2)</f>
        <v>0</v>
      </c>
      <c r="BL224" s="19" t="s">
        <v>302</v>
      </c>
      <c r="BM224" s="225" t="s">
        <v>2165</v>
      </c>
    </row>
    <row r="225" s="2" customFormat="1">
      <c r="A225" s="40"/>
      <c r="B225" s="41"/>
      <c r="C225" s="42"/>
      <c r="D225" s="227" t="s">
        <v>207</v>
      </c>
      <c r="E225" s="42"/>
      <c r="F225" s="228" t="s">
        <v>1593</v>
      </c>
      <c r="G225" s="42"/>
      <c r="H225" s="42"/>
      <c r="I225" s="229"/>
      <c r="J225" s="42"/>
      <c r="K225" s="42"/>
      <c r="L225" s="46"/>
      <c r="M225" s="230"/>
      <c r="N225" s="231"/>
      <c r="O225" s="86"/>
      <c r="P225" s="86"/>
      <c r="Q225" s="86"/>
      <c r="R225" s="86"/>
      <c r="S225" s="86"/>
      <c r="T225" s="87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T225" s="19" t="s">
        <v>207</v>
      </c>
      <c r="AU225" s="19" t="s">
        <v>82</v>
      </c>
    </row>
    <row r="226" s="12" customFormat="1" ht="22.8" customHeight="1">
      <c r="A226" s="12"/>
      <c r="B226" s="198"/>
      <c r="C226" s="199"/>
      <c r="D226" s="200" t="s">
        <v>72</v>
      </c>
      <c r="E226" s="212" t="s">
        <v>1813</v>
      </c>
      <c r="F226" s="212" t="s">
        <v>1814</v>
      </c>
      <c r="G226" s="199"/>
      <c r="H226" s="199"/>
      <c r="I226" s="202"/>
      <c r="J226" s="213">
        <f>BK226</f>
        <v>0</v>
      </c>
      <c r="K226" s="199"/>
      <c r="L226" s="204"/>
      <c r="M226" s="205"/>
      <c r="N226" s="206"/>
      <c r="O226" s="206"/>
      <c r="P226" s="207">
        <f>SUM(P227:P232)</f>
        <v>0</v>
      </c>
      <c r="Q226" s="206"/>
      <c r="R226" s="207">
        <f>SUM(R227:R232)</f>
        <v>0.09105312384</v>
      </c>
      <c r="S226" s="206"/>
      <c r="T226" s="208">
        <f>SUM(T227:T232)</f>
        <v>0</v>
      </c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R226" s="209" t="s">
        <v>82</v>
      </c>
      <c r="AT226" s="210" t="s">
        <v>72</v>
      </c>
      <c r="AU226" s="210" t="s">
        <v>80</v>
      </c>
      <c r="AY226" s="209" t="s">
        <v>198</v>
      </c>
      <c r="BK226" s="211">
        <f>SUM(BK227:BK232)</f>
        <v>0</v>
      </c>
    </row>
    <row r="227" s="2" customFormat="1" ht="37.8" customHeight="1">
      <c r="A227" s="40"/>
      <c r="B227" s="41"/>
      <c r="C227" s="214" t="s">
        <v>418</v>
      </c>
      <c r="D227" s="214" t="s">
        <v>200</v>
      </c>
      <c r="E227" s="215" t="s">
        <v>2166</v>
      </c>
      <c r="F227" s="216" t="s">
        <v>2167</v>
      </c>
      <c r="G227" s="217" t="s">
        <v>203</v>
      </c>
      <c r="H227" s="218">
        <v>250.91800000000001</v>
      </c>
      <c r="I227" s="219"/>
      <c r="J227" s="220">
        <f>ROUND(I227*H227,2)</f>
        <v>0</v>
      </c>
      <c r="K227" s="216" t="s">
        <v>204</v>
      </c>
      <c r="L227" s="46"/>
      <c r="M227" s="221" t="s">
        <v>19</v>
      </c>
      <c r="N227" s="222" t="s">
        <v>44</v>
      </c>
      <c r="O227" s="86"/>
      <c r="P227" s="223">
        <f>O227*H227</f>
        <v>0</v>
      </c>
      <c r="Q227" s="223">
        <v>0.00036288</v>
      </c>
      <c r="R227" s="223">
        <f>Q227*H227</f>
        <v>0.09105312384</v>
      </c>
      <c r="S227" s="223">
        <v>0</v>
      </c>
      <c r="T227" s="224">
        <f>S227*H227</f>
        <v>0</v>
      </c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R227" s="225" t="s">
        <v>302</v>
      </c>
      <c r="AT227" s="225" t="s">
        <v>200</v>
      </c>
      <c r="AU227" s="225" t="s">
        <v>82</v>
      </c>
      <c r="AY227" s="19" t="s">
        <v>198</v>
      </c>
      <c r="BE227" s="226">
        <f>IF(N227="základní",J227,0)</f>
        <v>0</v>
      </c>
      <c r="BF227" s="226">
        <f>IF(N227="snížená",J227,0)</f>
        <v>0</v>
      </c>
      <c r="BG227" s="226">
        <f>IF(N227="zákl. přenesená",J227,0)</f>
        <v>0</v>
      </c>
      <c r="BH227" s="226">
        <f>IF(N227="sníž. přenesená",J227,0)</f>
        <v>0</v>
      </c>
      <c r="BI227" s="226">
        <f>IF(N227="nulová",J227,0)</f>
        <v>0</v>
      </c>
      <c r="BJ227" s="19" t="s">
        <v>80</v>
      </c>
      <c r="BK227" s="226">
        <f>ROUND(I227*H227,2)</f>
        <v>0</v>
      </c>
      <c r="BL227" s="19" t="s">
        <v>302</v>
      </c>
      <c r="BM227" s="225" t="s">
        <v>2168</v>
      </c>
    </row>
    <row r="228" s="2" customFormat="1">
      <c r="A228" s="40"/>
      <c r="B228" s="41"/>
      <c r="C228" s="42"/>
      <c r="D228" s="227" t="s">
        <v>207</v>
      </c>
      <c r="E228" s="42"/>
      <c r="F228" s="228" t="s">
        <v>2169</v>
      </c>
      <c r="G228" s="42"/>
      <c r="H228" s="42"/>
      <c r="I228" s="229"/>
      <c r="J228" s="42"/>
      <c r="K228" s="42"/>
      <c r="L228" s="46"/>
      <c r="M228" s="230"/>
      <c r="N228" s="231"/>
      <c r="O228" s="86"/>
      <c r="P228" s="86"/>
      <c r="Q228" s="86"/>
      <c r="R228" s="86"/>
      <c r="S228" s="86"/>
      <c r="T228" s="87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T228" s="19" t="s">
        <v>207</v>
      </c>
      <c r="AU228" s="19" t="s">
        <v>82</v>
      </c>
    </row>
    <row r="229" s="15" customFormat="1">
      <c r="A229" s="15"/>
      <c r="B229" s="265"/>
      <c r="C229" s="266"/>
      <c r="D229" s="234" t="s">
        <v>218</v>
      </c>
      <c r="E229" s="267" t="s">
        <v>19</v>
      </c>
      <c r="F229" s="268" t="s">
        <v>2170</v>
      </c>
      <c r="G229" s="266"/>
      <c r="H229" s="267" t="s">
        <v>19</v>
      </c>
      <c r="I229" s="269"/>
      <c r="J229" s="266"/>
      <c r="K229" s="266"/>
      <c r="L229" s="270"/>
      <c r="M229" s="271"/>
      <c r="N229" s="272"/>
      <c r="O229" s="272"/>
      <c r="P229" s="272"/>
      <c r="Q229" s="272"/>
      <c r="R229" s="272"/>
      <c r="S229" s="272"/>
      <c r="T229" s="273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T229" s="274" t="s">
        <v>218</v>
      </c>
      <c r="AU229" s="274" t="s">
        <v>82</v>
      </c>
      <c r="AV229" s="15" t="s">
        <v>80</v>
      </c>
      <c r="AW229" s="15" t="s">
        <v>35</v>
      </c>
      <c r="AX229" s="15" t="s">
        <v>73</v>
      </c>
      <c r="AY229" s="274" t="s">
        <v>198</v>
      </c>
    </row>
    <row r="230" s="13" customFormat="1">
      <c r="A230" s="13"/>
      <c r="B230" s="232"/>
      <c r="C230" s="233"/>
      <c r="D230" s="234" t="s">
        <v>218</v>
      </c>
      <c r="E230" s="235" t="s">
        <v>19</v>
      </c>
      <c r="F230" s="236" t="s">
        <v>2075</v>
      </c>
      <c r="G230" s="233"/>
      <c r="H230" s="237">
        <v>347.71800000000002</v>
      </c>
      <c r="I230" s="238"/>
      <c r="J230" s="233"/>
      <c r="K230" s="233"/>
      <c r="L230" s="239"/>
      <c r="M230" s="240"/>
      <c r="N230" s="241"/>
      <c r="O230" s="241"/>
      <c r="P230" s="241"/>
      <c r="Q230" s="241"/>
      <c r="R230" s="241"/>
      <c r="S230" s="241"/>
      <c r="T230" s="242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43" t="s">
        <v>218</v>
      </c>
      <c r="AU230" s="243" t="s">
        <v>82</v>
      </c>
      <c r="AV230" s="13" t="s">
        <v>82</v>
      </c>
      <c r="AW230" s="13" t="s">
        <v>35</v>
      </c>
      <c r="AX230" s="13" t="s">
        <v>73</v>
      </c>
      <c r="AY230" s="243" t="s">
        <v>198</v>
      </c>
    </row>
    <row r="231" s="13" customFormat="1">
      <c r="A231" s="13"/>
      <c r="B231" s="232"/>
      <c r="C231" s="233"/>
      <c r="D231" s="234" t="s">
        <v>218</v>
      </c>
      <c r="E231" s="235" t="s">
        <v>19</v>
      </c>
      <c r="F231" s="236" t="s">
        <v>2076</v>
      </c>
      <c r="G231" s="233"/>
      <c r="H231" s="237">
        <v>-96.799999999999997</v>
      </c>
      <c r="I231" s="238"/>
      <c r="J231" s="233"/>
      <c r="K231" s="233"/>
      <c r="L231" s="239"/>
      <c r="M231" s="240"/>
      <c r="N231" s="241"/>
      <c r="O231" s="241"/>
      <c r="P231" s="241"/>
      <c r="Q231" s="241"/>
      <c r="R231" s="241"/>
      <c r="S231" s="241"/>
      <c r="T231" s="242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43" t="s">
        <v>218</v>
      </c>
      <c r="AU231" s="243" t="s">
        <v>82</v>
      </c>
      <c r="AV231" s="13" t="s">
        <v>82</v>
      </c>
      <c r="AW231" s="13" t="s">
        <v>35</v>
      </c>
      <c r="AX231" s="13" t="s">
        <v>73</v>
      </c>
      <c r="AY231" s="243" t="s">
        <v>198</v>
      </c>
    </row>
    <row r="232" s="14" customFormat="1">
      <c r="A232" s="14"/>
      <c r="B232" s="244"/>
      <c r="C232" s="245"/>
      <c r="D232" s="234" t="s">
        <v>218</v>
      </c>
      <c r="E232" s="246" t="s">
        <v>19</v>
      </c>
      <c r="F232" s="247" t="s">
        <v>233</v>
      </c>
      <c r="G232" s="245"/>
      <c r="H232" s="248">
        <v>250.91800000000001</v>
      </c>
      <c r="I232" s="249"/>
      <c r="J232" s="245"/>
      <c r="K232" s="245"/>
      <c r="L232" s="250"/>
      <c r="M232" s="251"/>
      <c r="N232" s="252"/>
      <c r="O232" s="252"/>
      <c r="P232" s="252"/>
      <c r="Q232" s="252"/>
      <c r="R232" s="252"/>
      <c r="S232" s="252"/>
      <c r="T232" s="253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54" t="s">
        <v>218</v>
      </c>
      <c r="AU232" s="254" t="s">
        <v>82</v>
      </c>
      <c r="AV232" s="14" t="s">
        <v>205</v>
      </c>
      <c r="AW232" s="14" t="s">
        <v>35</v>
      </c>
      <c r="AX232" s="14" t="s">
        <v>80</v>
      </c>
      <c r="AY232" s="254" t="s">
        <v>198</v>
      </c>
    </row>
    <row r="233" s="12" customFormat="1" ht="22.8" customHeight="1">
      <c r="A233" s="12"/>
      <c r="B233" s="198"/>
      <c r="C233" s="199"/>
      <c r="D233" s="200" t="s">
        <v>72</v>
      </c>
      <c r="E233" s="212" t="s">
        <v>2171</v>
      </c>
      <c r="F233" s="212" t="s">
        <v>2172</v>
      </c>
      <c r="G233" s="199"/>
      <c r="H233" s="199"/>
      <c r="I233" s="202"/>
      <c r="J233" s="213">
        <f>BK233</f>
        <v>0</v>
      </c>
      <c r="K233" s="199"/>
      <c r="L233" s="204"/>
      <c r="M233" s="205"/>
      <c r="N233" s="206"/>
      <c r="O233" s="206"/>
      <c r="P233" s="207">
        <f>SUM(P234:P267)</f>
        <v>0</v>
      </c>
      <c r="Q233" s="206"/>
      <c r="R233" s="207">
        <f>SUM(R234:R267)</f>
        <v>0.130439</v>
      </c>
      <c r="S233" s="206"/>
      <c r="T233" s="208">
        <f>SUM(T234:T267)</f>
        <v>0</v>
      </c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R233" s="209" t="s">
        <v>82</v>
      </c>
      <c r="AT233" s="210" t="s">
        <v>72</v>
      </c>
      <c r="AU233" s="210" t="s">
        <v>80</v>
      </c>
      <c r="AY233" s="209" t="s">
        <v>198</v>
      </c>
      <c r="BK233" s="211">
        <f>SUM(BK234:BK267)</f>
        <v>0</v>
      </c>
    </row>
    <row r="234" s="2" customFormat="1" ht="37.8" customHeight="1">
      <c r="A234" s="40"/>
      <c r="B234" s="41"/>
      <c r="C234" s="214" t="s">
        <v>424</v>
      </c>
      <c r="D234" s="214" t="s">
        <v>200</v>
      </c>
      <c r="E234" s="215" t="s">
        <v>2173</v>
      </c>
      <c r="F234" s="216" t="s">
        <v>2174</v>
      </c>
      <c r="G234" s="217" t="s">
        <v>441</v>
      </c>
      <c r="H234" s="218">
        <v>2</v>
      </c>
      <c r="I234" s="219"/>
      <c r="J234" s="220">
        <f>ROUND(I234*H234,2)</f>
        <v>0</v>
      </c>
      <c r="K234" s="216" t="s">
        <v>204</v>
      </c>
      <c r="L234" s="46"/>
      <c r="M234" s="221" t="s">
        <v>19</v>
      </c>
      <c r="N234" s="222" t="s">
        <v>44</v>
      </c>
      <c r="O234" s="86"/>
      <c r="P234" s="223">
        <f>O234*H234</f>
        <v>0</v>
      </c>
      <c r="Q234" s="223">
        <v>0</v>
      </c>
      <c r="R234" s="223">
        <f>Q234*H234</f>
        <v>0</v>
      </c>
      <c r="S234" s="223">
        <v>0</v>
      </c>
      <c r="T234" s="224">
        <f>S234*H234</f>
        <v>0</v>
      </c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R234" s="225" t="s">
        <v>302</v>
      </c>
      <c r="AT234" s="225" t="s">
        <v>200</v>
      </c>
      <c r="AU234" s="225" t="s">
        <v>82</v>
      </c>
      <c r="AY234" s="19" t="s">
        <v>198</v>
      </c>
      <c r="BE234" s="226">
        <f>IF(N234="základní",J234,0)</f>
        <v>0</v>
      </c>
      <c r="BF234" s="226">
        <f>IF(N234="snížená",J234,0)</f>
        <v>0</v>
      </c>
      <c r="BG234" s="226">
        <f>IF(N234="zákl. přenesená",J234,0)</f>
        <v>0</v>
      </c>
      <c r="BH234" s="226">
        <f>IF(N234="sníž. přenesená",J234,0)</f>
        <v>0</v>
      </c>
      <c r="BI234" s="226">
        <f>IF(N234="nulová",J234,0)</f>
        <v>0</v>
      </c>
      <c r="BJ234" s="19" t="s">
        <v>80</v>
      </c>
      <c r="BK234" s="226">
        <f>ROUND(I234*H234,2)</f>
        <v>0</v>
      </c>
      <c r="BL234" s="19" t="s">
        <v>302</v>
      </c>
      <c r="BM234" s="225" t="s">
        <v>2175</v>
      </c>
    </row>
    <row r="235" s="2" customFormat="1">
      <c r="A235" s="40"/>
      <c r="B235" s="41"/>
      <c r="C235" s="42"/>
      <c r="D235" s="227" t="s">
        <v>207</v>
      </c>
      <c r="E235" s="42"/>
      <c r="F235" s="228" t="s">
        <v>2176</v>
      </c>
      <c r="G235" s="42"/>
      <c r="H235" s="42"/>
      <c r="I235" s="229"/>
      <c r="J235" s="42"/>
      <c r="K235" s="42"/>
      <c r="L235" s="46"/>
      <c r="M235" s="230"/>
      <c r="N235" s="231"/>
      <c r="O235" s="86"/>
      <c r="P235" s="86"/>
      <c r="Q235" s="86"/>
      <c r="R235" s="86"/>
      <c r="S235" s="86"/>
      <c r="T235" s="87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T235" s="19" t="s">
        <v>207</v>
      </c>
      <c r="AU235" s="19" t="s">
        <v>82</v>
      </c>
    </row>
    <row r="236" s="2" customFormat="1" ht="24.15" customHeight="1">
      <c r="A236" s="40"/>
      <c r="B236" s="41"/>
      <c r="C236" s="255" t="s">
        <v>430</v>
      </c>
      <c r="D236" s="255" t="s">
        <v>243</v>
      </c>
      <c r="E236" s="256" t="s">
        <v>2177</v>
      </c>
      <c r="F236" s="257" t="s">
        <v>2178</v>
      </c>
      <c r="G236" s="258" t="s">
        <v>203</v>
      </c>
      <c r="H236" s="259">
        <v>5.4290000000000003</v>
      </c>
      <c r="I236" s="260"/>
      <c r="J236" s="261">
        <f>ROUND(I236*H236,2)</f>
        <v>0</v>
      </c>
      <c r="K236" s="257" t="s">
        <v>204</v>
      </c>
      <c r="L236" s="262"/>
      <c r="M236" s="263" t="s">
        <v>19</v>
      </c>
      <c r="N236" s="264" t="s">
        <v>44</v>
      </c>
      <c r="O236" s="86"/>
      <c r="P236" s="223">
        <f>O236*H236</f>
        <v>0</v>
      </c>
      <c r="Q236" s="223">
        <v>0.001</v>
      </c>
      <c r="R236" s="223">
        <f>Q236*H236</f>
        <v>0.0054290000000000007</v>
      </c>
      <c r="S236" s="223">
        <v>0</v>
      </c>
      <c r="T236" s="224">
        <f>S236*H236</f>
        <v>0</v>
      </c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R236" s="225" t="s">
        <v>399</v>
      </c>
      <c r="AT236" s="225" t="s">
        <v>243</v>
      </c>
      <c r="AU236" s="225" t="s">
        <v>82</v>
      </c>
      <c r="AY236" s="19" t="s">
        <v>198</v>
      </c>
      <c r="BE236" s="226">
        <f>IF(N236="základní",J236,0)</f>
        <v>0</v>
      </c>
      <c r="BF236" s="226">
        <f>IF(N236="snížená",J236,0)</f>
        <v>0</v>
      </c>
      <c r="BG236" s="226">
        <f>IF(N236="zákl. přenesená",J236,0)</f>
        <v>0</v>
      </c>
      <c r="BH236" s="226">
        <f>IF(N236="sníž. přenesená",J236,0)</f>
        <v>0</v>
      </c>
      <c r="BI236" s="226">
        <f>IF(N236="nulová",J236,0)</f>
        <v>0</v>
      </c>
      <c r="BJ236" s="19" t="s">
        <v>80</v>
      </c>
      <c r="BK236" s="226">
        <f>ROUND(I236*H236,2)</f>
        <v>0</v>
      </c>
      <c r="BL236" s="19" t="s">
        <v>302</v>
      </c>
      <c r="BM236" s="225" t="s">
        <v>2179</v>
      </c>
    </row>
    <row r="237" s="13" customFormat="1">
      <c r="A237" s="13"/>
      <c r="B237" s="232"/>
      <c r="C237" s="233"/>
      <c r="D237" s="234" t="s">
        <v>218</v>
      </c>
      <c r="E237" s="235" t="s">
        <v>19</v>
      </c>
      <c r="F237" s="236" t="s">
        <v>2180</v>
      </c>
      <c r="G237" s="233"/>
      <c r="H237" s="237">
        <v>5.4290000000000003</v>
      </c>
      <c r="I237" s="238"/>
      <c r="J237" s="233"/>
      <c r="K237" s="233"/>
      <c r="L237" s="239"/>
      <c r="M237" s="240"/>
      <c r="N237" s="241"/>
      <c r="O237" s="241"/>
      <c r="P237" s="241"/>
      <c r="Q237" s="241"/>
      <c r="R237" s="241"/>
      <c r="S237" s="241"/>
      <c r="T237" s="242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43" t="s">
        <v>218</v>
      </c>
      <c r="AU237" s="243" t="s">
        <v>82</v>
      </c>
      <c r="AV237" s="13" t="s">
        <v>82</v>
      </c>
      <c r="AW237" s="13" t="s">
        <v>35</v>
      </c>
      <c r="AX237" s="13" t="s">
        <v>80</v>
      </c>
      <c r="AY237" s="243" t="s">
        <v>198</v>
      </c>
    </row>
    <row r="238" s="2" customFormat="1" ht="37.8" customHeight="1">
      <c r="A238" s="40"/>
      <c r="B238" s="41"/>
      <c r="C238" s="214" t="s">
        <v>438</v>
      </c>
      <c r="D238" s="214" t="s">
        <v>200</v>
      </c>
      <c r="E238" s="215" t="s">
        <v>2181</v>
      </c>
      <c r="F238" s="216" t="s">
        <v>2182</v>
      </c>
      <c r="G238" s="217" t="s">
        <v>441</v>
      </c>
      <c r="H238" s="218">
        <v>7</v>
      </c>
      <c r="I238" s="219"/>
      <c r="J238" s="220">
        <f>ROUND(I238*H238,2)</f>
        <v>0</v>
      </c>
      <c r="K238" s="216" t="s">
        <v>204</v>
      </c>
      <c r="L238" s="46"/>
      <c r="M238" s="221" t="s">
        <v>19</v>
      </c>
      <c r="N238" s="222" t="s">
        <v>44</v>
      </c>
      <c r="O238" s="86"/>
      <c r="P238" s="223">
        <f>O238*H238</f>
        <v>0</v>
      </c>
      <c r="Q238" s="223">
        <v>0</v>
      </c>
      <c r="R238" s="223">
        <f>Q238*H238</f>
        <v>0</v>
      </c>
      <c r="S238" s="223">
        <v>0</v>
      </c>
      <c r="T238" s="224">
        <f>S238*H238</f>
        <v>0</v>
      </c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R238" s="225" t="s">
        <v>302</v>
      </c>
      <c r="AT238" s="225" t="s">
        <v>200</v>
      </c>
      <c r="AU238" s="225" t="s">
        <v>82</v>
      </c>
      <c r="AY238" s="19" t="s">
        <v>198</v>
      </c>
      <c r="BE238" s="226">
        <f>IF(N238="základní",J238,0)</f>
        <v>0</v>
      </c>
      <c r="BF238" s="226">
        <f>IF(N238="snížená",J238,0)</f>
        <v>0</v>
      </c>
      <c r="BG238" s="226">
        <f>IF(N238="zákl. přenesená",J238,0)</f>
        <v>0</v>
      </c>
      <c r="BH238" s="226">
        <f>IF(N238="sníž. přenesená",J238,0)</f>
        <v>0</v>
      </c>
      <c r="BI238" s="226">
        <f>IF(N238="nulová",J238,0)</f>
        <v>0</v>
      </c>
      <c r="BJ238" s="19" t="s">
        <v>80</v>
      </c>
      <c r="BK238" s="226">
        <f>ROUND(I238*H238,2)</f>
        <v>0</v>
      </c>
      <c r="BL238" s="19" t="s">
        <v>302</v>
      </c>
      <c r="BM238" s="225" t="s">
        <v>2183</v>
      </c>
    </row>
    <row r="239" s="2" customFormat="1">
      <c r="A239" s="40"/>
      <c r="B239" s="41"/>
      <c r="C239" s="42"/>
      <c r="D239" s="227" t="s">
        <v>207</v>
      </c>
      <c r="E239" s="42"/>
      <c r="F239" s="228" t="s">
        <v>2184</v>
      </c>
      <c r="G239" s="42"/>
      <c r="H239" s="42"/>
      <c r="I239" s="229"/>
      <c r="J239" s="42"/>
      <c r="K239" s="42"/>
      <c r="L239" s="46"/>
      <c r="M239" s="230"/>
      <c r="N239" s="231"/>
      <c r="O239" s="86"/>
      <c r="P239" s="86"/>
      <c r="Q239" s="86"/>
      <c r="R239" s="86"/>
      <c r="S239" s="86"/>
      <c r="T239" s="87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T239" s="19" t="s">
        <v>207</v>
      </c>
      <c r="AU239" s="19" t="s">
        <v>82</v>
      </c>
    </row>
    <row r="240" s="2" customFormat="1" ht="24.15" customHeight="1">
      <c r="A240" s="40"/>
      <c r="B240" s="41"/>
      <c r="C240" s="255" t="s">
        <v>445</v>
      </c>
      <c r="D240" s="255" t="s">
        <v>243</v>
      </c>
      <c r="E240" s="256" t="s">
        <v>2185</v>
      </c>
      <c r="F240" s="257" t="s">
        <v>2186</v>
      </c>
      <c r="G240" s="258" t="s">
        <v>203</v>
      </c>
      <c r="H240" s="259">
        <v>30.809999999999999</v>
      </c>
      <c r="I240" s="260"/>
      <c r="J240" s="261">
        <f>ROUND(I240*H240,2)</f>
        <v>0</v>
      </c>
      <c r="K240" s="257" t="s">
        <v>204</v>
      </c>
      <c r="L240" s="262"/>
      <c r="M240" s="263" t="s">
        <v>19</v>
      </c>
      <c r="N240" s="264" t="s">
        <v>44</v>
      </c>
      <c r="O240" s="86"/>
      <c r="P240" s="223">
        <f>O240*H240</f>
        <v>0</v>
      </c>
      <c r="Q240" s="223">
        <v>0.001</v>
      </c>
      <c r="R240" s="223">
        <f>Q240*H240</f>
        <v>0.030810000000000001</v>
      </c>
      <c r="S240" s="223">
        <v>0</v>
      </c>
      <c r="T240" s="224">
        <f>S240*H240</f>
        <v>0</v>
      </c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R240" s="225" t="s">
        <v>399</v>
      </c>
      <c r="AT240" s="225" t="s">
        <v>243</v>
      </c>
      <c r="AU240" s="225" t="s">
        <v>82</v>
      </c>
      <c r="AY240" s="19" t="s">
        <v>198</v>
      </c>
      <c r="BE240" s="226">
        <f>IF(N240="základní",J240,0)</f>
        <v>0</v>
      </c>
      <c r="BF240" s="226">
        <f>IF(N240="snížená",J240,0)</f>
        <v>0</v>
      </c>
      <c r="BG240" s="226">
        <f>IF(N240="zákl. přenesená",J240,0)</f>
        <v>0</v>
      </c>
      <c r="BH240" s="226">
        <f>IF(N240="sníž. přenesená",J240,0)</f>
        <v>0</v>
      </c>
      <c r="BI240" s="226">
        <f>IF(N240="nulová",J240,0)</f>
        <v>0</v>
      </c>
      <c r="BJ240" s="19" t="s">
        <v>80</v>
      </c>
      <c r="BK240" s="226">
        <f>ROUND(I240*H240,2)</f>
        <v>0</v>
      </c>
      <c r="BL240" s="19" t="s">
        <v>302</v>
      </c>
      <c r="BM240" s="225" t="s">
        <v>2187</v>
      </c>
    </row>
    <row r="241" s="13" customFormat="1">
      <c r="A241" s="13"/>
      <c r="B241" s="232"/>
      <c r="C241" s="233"/>
      <c r="D241" s="234" t="s">
        <v>218</v>
      </c>
      <c r="E241" s="235" t="s">
        <v>19</v>
      </c>
      <c r="F241" s="236" t="s">
        <v>1363</v>
      </c>
      <c r="G241" s="233"/>
      <c r="H241" s="237">
        <v>17.600000000000001</v>
      </c>
      <c r="I241" s="238"/>
      <c r="J241" s="233"/>
      <c r="K241" s="233"/>
      <c r="L241" s="239"/>
      <c r="M241" s="240"/>
      <c r="N241" s="241"/>
      <c r="O241" s="241"/>
      <c r="P241" s="241"/>
      <c r="Q241" s="241"/>
      <c r="R241" s="241"/>
      <c r="S241" s="241"/>
      <c r="T241" s="242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43" t="s">
        <v>218</v>
      </c>
      <c r="AU241" s="243" t="s">
        <v>82</v>
      </c>
      <c r="AV241" s="13" t="s">
        <v>82</v>
      </c>
      <c r="AW241" s="13" t="s">
        <v>35</v>
      </c>
      <c r="AX241" s="13" t="s">
        <v>73</v>
      </c>
      <c r="AY241" s="243" t="s">
        <v>198</v>
      </c>
    </row>
    <row r="242" s="13" customFormat="1">
      <c r="A242" s="13"/>
      <c r="B242" s="232"/>
      <c r="C242" s="233"/>
      <c r="D242" s="234" t="s">
        <v>218</v>
      </c>
      <c r="E242" s="235" t="s">
        <v>19</v>
      </c>
      <c r="F242" s="236" t="s">
        <v>1364</v>
      </c>
      <c r="G242" s="233"/>
      <c r="H242" s="237">
        <v>13.210000000000001</v>
      </c>
      <c r="I242" s="238"/>
      <c r="J242" s="233"/>
      <c r="K242" s="233"/>
      <c r="L242" s="239"/>
      <c r="M242" s="240"/>
      <c r="N242" s="241"/>
      <c r="O242" s="241"/>
      <c r="P242" s="241"/>
      <c r="Q242" s="241"/>
      <c r="R242" s="241"/>
      <c r="S242" s="241"/>
      <c r="T242" s="242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43" t="s">
        <v>218</v>
      </c>
      <c r="AU242" s="243" t="s">
        <v>82</v>
      </c>
      <c r="AV242" s="13" t="s">
        <v>82</v>
      </c>
      <c r="AW242" s="13" t="s">
        <v>35</v>
      </c>
      <c r="AX242" s="13" t="s">
        <v>73</v>
      </c>
      <c r="AY242" s="243" t="s">
        <v>198</v>
      </c>
    </row>
    <row r="243" s="14" customFormat="1">
      <c r="A243" s="14"/>
      <c r="B243" s="244"/>
      <c r="C243" s="245"/>
      <c r="D243" s="234" t="s">
        <v>218</v>
      </c>
      <c r="E243" s="246" t="s">
        <v>19</v>
      </c>
      <c r="F243" s="247" t="s">
        <v>233</v>
      </c>
      <c r="G243" s="245"/>
      <c r="H243" s="248">
        <v>30.809999999999999</v>
      </c>
      <c r="I243" s="249"/>
      <c r="J243" s="245"/>
      <c r="K243" s="245"/>
      <c r="L243" s="250"/>
      <c r="M243" s="251"/>
      <c r="N243" s="252"/>
      <c r="O243" s="252"/>
      <c r="P243" s="252"/>
      <c r="Q243" s="252"/>
      <c r="R243" s="252"/>
      <c r="S243" s="252"/>
      <c r="T243" s="253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54" t="s">
        <v>218</v>
      </c>
      <c r="AU243" s="254" t="s">
        <v>82</v>
      </c>
      <c r="AV243" s="14" t="s">
        <v>205</v>
      </c>
      <c r="AW243" s="14" t="s">
        <v>35</v>
      </c>
      <c r="AX243" s="14" t="s">
        <v>80</v>
      </c>
      <c r="AY243" s="254" t="s">
        <v>198</v>
      </c>
    </row>
    <row r="244" s="2" customFormat="1" ht="37.8" customHeight="1">
      <c r="A244" s="40"/>
      <c r="B244" s="41"/>
      <c r="C244" s="214" t="s">
        <v>451</v>
      </c>
      <c r="D244" s="214" t="s">
        <v>200</v>
      </c>
      <c r="E244" s="215" t="s">
        <v>2188</v>
      </c>
      <c r="F244" s="216" t="s">
        <v>2189</v>
      </c>
      <c r="G244" s="217" t="s">
        <v>441</v>
      </c>
      <c r="H244" s="218">
        <v>6</v>
      </c>
      <c r="I244" s="219"/>
      <c r="J244" s="220">
        <f>ROUND(I244*H244,2)</f>
        <v>0</v>
      </c>
      <c r="K244" s="216" t="s">
        <v>204</v>
      </c>
      <c r="L244" s="46"/>
      <c r="M244" s="221" t="s">
        <v>19</v>
      </c>
      <c r="N244" s="222" t="s">
        <v>44</v>
      </c>
      <c r="O244" s="86"/>
      <c r="P244" s="223">
        <f>O244*H244</f>
        <v>0</v>
      </c>
      <c r="Q244" s="223">
        <v>0</v>
      </c>
      <c r="R244" s="223">
        <f>Q244*H244</f>
        <v>0</v>
      </c>
      <c r="S244" s="223">
        <v>0</v>
      </c>
      <c r="T244" s="224">
        <f>S244*H244</f>
        <v>0</v>
      </c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R244" s="225" t="s">
        <v>302</v>
      </c>
      <c r="AT244" s="225" t="s">
        <v>200</v>
      </c>
      <c r="AU244" s="225" t="s">
        <v>82</v>
      </c>
      <c r="AY244" s="19" t="s">
        <v>198</v>
      </c>
      <c r="BE244" s="226">
        <f>IF(N244="základní",J244,0)</f>
        <v>0</v>
      </c>
      <c r="BF244" s="226">
        <f>IF(N244="snížená",J244,0)</f>
        <v>0</v>
      </c>
      <c r="BG244" s="226">
        <f>IF(N244="zákl. přenesená",J244,0)</f>
        <v>0</v>
      </c>
      <c r="BH244" s="226">
        <f>IF(N244="sníž. přenesená",J244,0)</f>
        <v>0</v>
      </c>
      <c r="BI244" s="226">
        <f>IF(N244="nulová",J244,0)</f>
        <v>0</v>
      </c>
      <c r="BJ244" s="19" t="s">
        <v>80</v>
      </c>
      <c r="BK244" s="226">
        <f>ROUND(I244*H244,2)</f>
        <v>0</v>
      </c>
      <c r="BL244" s="19" t="s">
        <v>302</v>
      </c>
      <c r="BM244" s="225" t="s">
        <v>2190</v>
      </c>
    </row>
    <row r="245" s="2" customFormat="1">
      <c r="A245" s="40"/>
      <c r="B245" s="41"/>
      <c r="C245" s="42"/>
      <c r="D245" s="227" t="s">
        <v>207</v>
      </c>
      <c r="E245" s="42"/>
      <c r="F245" s="228" t="s">
        <v>2191</v>
      </c>
      <c r="G245" s="42"/>
      <c r="H245" s="42"/>
      <c r="I245" s="229"/>
      <c r="J245" s="42"/>
      <c r="K245" s="42"/>
      <c r="L245" s="46"/>
      <c r="M245" s="230"/>
      <c r="N245" s="231"/>
      <c r="O245" s="86"/>
      <c r="P245" s="86"/>
      <c r="Q245" s="86"/>
      <c r="R245" s="86"/>
      <c r="S245" s="86"/>
      <c r="T245" s="87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T245" s="19" t="s">
        <v>207</v>
      </c>
      <c r="AU245" s="19" t="s">
        <v>82</v>
      </c>
    </row>
    <row r="246" s="2" customFormat="1" ht="24.15" customHeight="1">
      <c r="A246" s="40"/>
      <c r="B246" s="41"/>
      <c r="C246" s="255" t="s">
        <v>458</v>
      </c>
      <c r="D246" s="255" t="s">
        <v>243</v>
      </c>
      <c r="E246" s="256" t="s">
        <v>2192</v>
      </c>
      <c r="F246" s="257" t="s">
        <v>2193</v>
      </c>
      <c r="G246" s="258" t="s">
        <v>203</v>
      </c>
      <c r="H246" s="259">
        <v>79.200000000000003</v>
      </c>
      <c r="I246" s="260"/>
      <c r="J246" s="261">
        <f>ROUND(I246*H246,2)</f>
        <v>0</v>
      </c>
      <c r="K246" s="257" t="s">
        <v>19</v>
      </c>
      <c r="L246" s="262"/>
      <c r="M246" s="263" t="s">
        <v>19</v>
      </c>
      <c r="N246" s="264" t="s">
        <v>44</v>
      </c>
      <c r="O246" s="86"/>
      <c r="P246" s="223">
        <f>O246*H246</f>
        <v>0</v>
      </c>
      <c r="Q246" s="223">
        <v>0.001</v>
      </c>
      <c r="R246" s="223">
        <f>Q246*H246</f>
        <v>0.079200000000000007</v>
      </c>
      <c r="S246" s="223">
        <v>0</v>
      </c>
      <c r="T246" s="224">
        <f>S246*H246</f>
        <v>0</v>
      </c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R246" s="225" t="s">
        <v>399</v>
      </c>
      <c r="AT246" s="225" t="s">
        <v>243</v>
      </c>
      <c r="AU246" s="225" t="s">
        <v>82</v>
      </c>
      <c r="AY246" s="19" t="s">
        <v>198</v>
      </c>
      <c r="BE246" s="226">
        <f>IF(N246="základní",J246,0)</f>
        <v>0</v>
      </c>
      <c r="BF246" s="226">
        <f>IF(N246="snížená",J246,0)</f>
        <v>0</v>
      </c>
      <c r="BG246" s="226">
        <f>IF(N246="zákl. přenesená",J246,0)</f>
        <v>0</v>
      </c>
      <c r="BH246" s="226">
        <f>IF(N246="sníž. přenesená",J246,0)</f>
        <v>0</v>
      </c>
      <c r="BI246" s="226">
        <f>IF(N246="nulová",J246,0)</f>
        <v>0</v>
      </c>
      <c r="BJ246" s="19" t="s">
        <v>80</v>
      </c>
      <c r="BK246" s="226">
        <f>ROUND(I246*H246,2)</f>
        <v>0</v>
      </c>
      <c r="BL246" s="19" t="s">
        <v>302</v>
      </c>
      <c r="BM246" s="225" t="s">
        <v>2194</v>
      </c>
    </row>
    <row r="247" s="13" customFormat="1">
      <c r="A247" s="13"/>
      <c r="B247" s="232"/>
      <c r="C247" s="233"/>
      <c r="D247" s="234" t="s">
        <v>218</v>
      </c>
      <c r="E247" s="235" t="s">
        <v>19</v>
      </c>
      <c r="F247" s="236" t="s">
        <v>1362</v>
      </c>
      <c r="G247" s="233"/>
      <c r="H247" s="237">
        <v>79.200000000000003</v>
      </c>
      <c r="I247" s="238"/>
      <c r="J247" s="233"/>
      <c r="K247" s="233"/>
      <c r="L247" s="239"/>
      <c r="M247" s="240"/>
      <c r="N247" s="241"/>
      <c r="O247" s="241"/>
      <c r="P247" s="241"/>
      <c r="Q247" s="241"/>
      <c r="R247" s="241"/>
      <c r="S247" s="241"/>
      <c r="T247" s="242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43" t="s">
        <v>218</v>
      </c>
      <c r="AU247" s="243" t="s">
        <v>82</v>
      </c>
      <c r="AV247" s="13" t="s">
        <v>82</v>
      </c>
      <c r="AW247" s="13" t="s">
        <v>35</v>
      </c>
      <c r="AX247" s="13" t="s">
        <v>80</v>
      </c>
      <c r="AY247" s="243" t="s">
        <v>198</v>
      </c>
    </row>
    <row r="248" s="2" customFormat="1" ht="37.8" customHeight="1">
      <c r="A248" s="40"/>
      <c r="B248" s="41"/>
      <c r="C248" s="214" t="s">
        <v>464</v>
      </c>
      <c r="D248" s="214" t="s">
        <v>200</v>
      </c>
      <c r="E248" s="215" t="s">
        <v>2195</v>
      </c>
      <c r="F248" s="216" t="s">
        <v>2196</v>
      </c>
      <c r="G248" s="217" t="s">
        <v>441</v>
      </c>
      <c r="H248" s="218">
        <v>6</v>
      </c>
      <c r="I248" s="219"/>
      <c r="J248" s="220">
        <f>ROUND(I248*H248,2)</f>
        <v>0</v>
      </c>
      <c r="K248" s="216" t="s">
        <v>204</v>
      </c>
      <c r="L248" s="46"/>
      <c r="M248" s="221" t="s">
        <v>19</v>
      </c>
      <c r="N248" s="222" t="s">
        <v>44</v>
      </c>
      <c r="O248" s="86"/>
      <c r="P248" s="223">
        <f>O248*H248</f>
        <v>0</v>
      </c>
      <c r="Q248" s="223">
        <v>0</v>
      </c>
      <c r="R248" s="223">
        <f>Q248*H248</f>
        <v>0</v>
      </c>
      <c r="S248" s="223">
        <v>0</v>
      </c>
      <c r="T248" s="224">
        <f>S248*H248</f>
        <v>0</v>
      </c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R248" s="225" t="s">
        <v>302</v>
      </c>
      <c r="AT248" s="225" t="s">
        <v>200</v>
      </c>
      <c r="AU248" s="225" t="s">
        <v>82</v>
      </c>
      <c r="AY248" s="19" t="s">
        <v>198</v>
      </c>
      <c r="BE248" s="226">
        <f>IF(N248="základní",J248,0)</f>
        <v>0</v>
      </c>
      <c r="BF248" s="226">
        <f>IF(N248="snížená",J248,0)</f>
        <v>0</v>
      </c>
      <c r="BG248" s="226">
        <f>IF(N248="zákl. přenesená",J248,0)</f>
        <v>0</v>
      </c>
      <c r="BH248" s="226">
        <f>IF(N248="sníž. přenesená",J248,0)</f>
        <v>0</v>
      </c>
      <c r="BI248" s="226">
        <f>IF(N248="nulová",J248,0)</f>
        <v>0</v>
      </c>
      <c r="BJ248" s="19" t="s">
        <v>80</v>
      </c>
      <c r="BK248" s="226">
        <f>ROUND(I248*H248,2)</f>
        <v>0</v>
      </c>
      <c r="BL248" s="19" t="s">
        <v>302</v>
      </c>
      <c r="BM248" s="225" t="s">
        <v>2197</v>
      </c>
    </row>
    <row r="249" s="2" customFormat="1">
      <c r="A249" s="40"/>
      <c r="B249" s="41"/>
      <c r="C249" s="42"/>
      <c r="D249" s="227" t="s">
        <v>207</v>
      </c>
      <c r="E249" s="42"/>
      <c r="F249" s="228" t="s">
        <v>2198</v>
      </c>
      <c r="G249" s="42"/>
      <c r="H249" s="42"/>
      <c r="I249" s="229"/>
      <c r="J249" s="42"/>
      <c r="K249" s="42"/>
      <c r="L249" s="46"/>
      <c r="M249" s="230"/>
      <c r="N249" s="231"/>
      <c r="O249" s="86"/>
      <c r="P249" s="86"/>
      <c r="Q249" s="86"/>
      <c r="R249" s="86"/>
      <c r="S249" s="86"/>
      <c r="T249" s="87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T249" s="19" t="s">
        <v>207</v>
      </c>
      <c r="AU249" s="19" t="s">
        <v>82</v>
      </c>
    </row>
    <row r="250" s="13" customFormat="1">
      <c r="A250" s="13"/>
      <c r="B250" s="232"/>
      <c r="C250" s="233"/>
      <c r="D250" s="234" t="s">
        <v>218</v>
      </c>
      <c r="E250" s="235" t="s">
        <v>19</v>
      </c>
      <c r="F250" s="236" t="s">
        <v>2199</v>
      </c>
      <c r="G250" s="233"/>
      <c r="H250" s="237">
        <v>4</v>
      </c>
      <c r="I250" s="238"/>
      <c r="J250" s="233"/>
      <c r="K250" s="233"/>
      <c r="L250" s="239"/>
      <c r="M250" s="240"/>
      <c r="N250" s="241"/>
      <c r="O250" s="241"/>
      <c r="P250" s="241"/>
      <c r="Q250" s="241"/>
      <c r="R250" s="241"/>
      <c r="S250" s="241"/>
      <c r="T250" s="242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3" t="s">
        <v>218</v>
      </c>
      <c r="AU250" s="243" t="s">
        <v>82</v>
      </c>
      <c r="AV250" s="13" t="s">
        <v>82</v>
      </c>
      <c r="AW250" s="13" t="s">
        <v>35</v>
      </c>
      <c r="AX250" s="13" t="s">
        <v>73</v>
      </c>
      <c r="AY250" s="243" t="s">
        <v>198</v>
      </c>
    </row>
    <row r="251" s="13" customFormat="1">
      <c r="A251" s="13"/>
      <c r="B251" s="232"/>
      <c r="C251" s="233"/>
      <c r="D251" s="234" t="s">
        <v>218</v>
      </c>
      <c r="E251" s="235" t="s">
        <v>19</v>
      </c>
      <c r="F251" s="236" t="s">
        <v>2200</v>
      </c>
      <c r="G251" s="233"/>
      <c r="H251" s="237">
        <v>2</v>
      </c>
      <c r="I251" s="238"/>
      <c r="J251" s="233"/>
      <c r="K251" s="233"/>
      <c r="L251" s="239"/>
      <c r="M251" s="240"/>
      <c r="N251" s="241"/>
      <c r="O251" s="241"/>
      <c r="P251" s="241"/>
      <c r="Q251" s="241"/>
      <c r="R251" s="241"/>
      <c r="S251" s="241"/>
      <c r="T251" s="242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43" t="s">
        <v>218</v>
      </c>
      <c r="AU251" s="243" t="s">
        <v>82</v>
      </c>
      <c r="AV251" s="13" t="s">
        <v>82</v>
      </c>
      <c r="AW251" s="13" t="s">
        <v>35</v>
      </c>
      <c r="AX251" s="13" t="s">
        <v>73</v>
      </c>
      <c r="AY251" s="243" t="s">
        <v>198</v>
      </c>
    </row>
    <row r="252" s="14" customFormat="1">
      <c r="A252" s="14"/>
      <c r="B252" s="244"/>
      <c r="C252" s="245"/>
      <c r="D252" s="234" t="s">
        <v>218</v>
      </c>
      <c r="E252" s="246" t="s">
        <v>19</v>
      </c>
      <c r="F252" s="247" t="s">
        <v>233</v>
      </c>
      <c r="G252" s="245"/>
      <c r="H252" s="248">
        <v>6</v>
      </c>
      <c r="I252" s="249"/>
      <c r="J252" s="245"/>
      <c r="K252" s="245"/>
      <c r="L252" s="250"/>
      <c r="M252" s="251"/>
      <c r="N252" s="252"/>
      <c r="O252" s="252"/>
      <c r="P252" s="252"/>
      <c r="Q252" s="252"/>
      <c r="R252" s="252"/>
      <c r="S252" s="252"/>
      <c r="T252" s="253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54" t="s">
        <v>218</v>
      </c>
      <c r="AU252" s="254" t="s">
        <v>82</v>
      </c>
      <c r="AV252" s="14" t="s">
        <v>205</v>
      </c>
      <c r="AW252" s="14" t="s">
        <v>35</v>
      </c>
      <c r="AX252" s="14" t="s">
        <v>80</v>
      </c>
      <c r="AY252" s="254" t="s">
        <v>198</v>
      </c>
    </row>
    <row r="253" s="2" customFormat="1" ht="33" customHeight="1">
      <c r="A253" s="40"/>
      <c r="B253" s="41"/>
      <c r="C253" s="255" t="s">
        <v>475</v>
      </c>
      <c r="D253" s="255" t="s">
        <v>243</v>
      </c>
      <c r="E253" s="256" t="s">
        <v>2201</v>
      </c>
      <c r="F253" s="257" t="s">
        <v>2202</v>
      </c>
      <c r="G253" s="258" t="s">
        <v>441</v>
      </c>
      <c r="H253" s="259">
        <v>2</v>
      </c>
      <c r="I253" s="260"/>
      <c r="J253" s="261">
        <f>ROUND(I253*H253,2)</f>
        <v>0</v>
      </c>
      <c r="K253" s="257" t="s">
        <v>204</v>
      </c>
      <c r="L253" s="262"/>
      <c r="M253" s="263" t="s">
        <v>19</v>
      </c>
      <c r="N253" s="264" t="s">
        <v>44</v>
      </c>
      <c r="O253" s="86"/>
      <c r="P253" s="223">
        <f>O253*H253</f>
        <v>0</v>
      </c>
      <c r="Q253" s="223">
        <v>0.001</v>
      </c>
      <c r="R253" s="223">
        <f>Q253*H253</f>
        <v>0.002</v>
      </c>
      <c r="S253" s="223">
        <v>0</v>
      </c>
      <c r="T253" s="224">
        <f>S253*H253</f>
        <v>0</v>
      </c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R253" s="225" t="s">
        <v>399</v>
      </c>
      <c r="AT253" s="225" t="s">
        <v>243</v>
      </c>
      <c r="AU253" s="225" t="s">
        <v>82</v>
      </c>
      <c r="AY253" s="19" t="s">
        <v>198</v>
      </c>
      <c r="BE253" s="226">
        <f>IF(N253="základní",J253,0)</f>
        <v>0</v>
      </c>
      <c r="BF253" s="226">
        <f>IF(N253="snížená",J253,0)</f>
        <v>0</v>
      </c>
      <c r="BG253" s="226">
        <f>IF(N253="zákl. přenesená",J253,0)</f>
        <v>0</v>
      </c>
      <c r="BH253" s="226">
        <f>IF(N253="sníž. přenesená",J253,0)</f>
        <v>0</v>
      </c>
      <c r="BI253" s="226">
        <f>IF(N253="nulová",J253,0)</f>
        <v>0</v>
      </c>
      <c r="BJ253" s="19" t="s">
        <v>80</v>
      </c>
      <c r="BK253" s="226">
        <f>ROUND(I253*H253,2)</f>
        <v>0</v>
      </c>
      <c r="BL253" s="19" t="s">
        <v>302</v>
      </c>
      <c r="BM253" s="225" t="s">
        <v>2203</v>
      </c>
    </row>
    <row r="254" s="13" customFormat="1">
      <c r="A254" s="13"/>
      <c r="B254" s="232"/>
      <c r="C254" s="233"/>
      <c r="D254" s="234" t="s">
        <v>218</v>
      </c>
      <c r="E254" s="235" t="s">
        <v>19</v>
      </c>
      <c r="F254" s="236" t="s">
        <v>2200</v>
      </c>
      <c r="G254" s="233"/>
      <c r="H254" s="237">
        <v>2</v>
      </c>
      <c r="I254" s="238"/>
      <c r="J254" s="233"/>
      <c r="K254" s="233"/>
      <c r="L254" s="239"/>
      <c r="M254" s="240"/>
      <c r="N254" s="241"/>
      <c r="O254" s="241"/>
      <c r="P254" s="241"/>
      <c r="Q254" s="241"/>
      <c r="R254" s="241"/>
      <c r="S254" s="241"/>
      <c r="T254" s="242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43" t="s">
        <v>218</v>
      </c>
      <c r="AU254" s="243" t="s">
        <v>82</v>
      </c>
      <c r="AV254" s="13" t="s">
        <v>82</v>
      </c>
      <c r="AW254" s="13" t="s">
        <v>35</v>
      </c>
      <c r="AX254" s="13" t="s">
        <v>80</v>
      </c>
      <c r="AY254" s="243" t="s">
        <v>198</v>
      </c>
    </row>
    <row r="255" s="2" customFormat="1" ht="33" customHeight="1">
      <c r="A255" s="40"/>
      <c r="B255" s="41"/>
      <c r="C255" s="255" t="s">
        <v>482</v>
      </c>
      <c r="D255" s="255" t="s">
        <v>243</v>
      </c>
      <c r="E255" s="256" t="s">
        <v>2204</v>
      </c>
      <c r="F255" s="257" t="s">
        <v>2205</v>
      </c>
      <c r="G255" s="258" t="s">
        <v>441</v>
      </c>
      <c r="H255" s="259">
        <v>4</v>
      </c>
      <c r="I255" s="260"/>
      <c r="J255" s="261">
        <f>ROUND(I255*H255,2)</f>
        <v>0</v>
      </c>
      <c r="K255" s="257" t="s">
        <v>204</v>
      </c>
      <c r="L255" s="262"/>
      <c r="M255" s="263" t="s">
        <v>19</v>
      </c>
      <c r="N255" s="264" t="s">
        <v>44</v>
      </c>
      <c r="O255" s="86"/>
      <c r="P255" s="223">
        <f>O255*H255</f>
        <v>0</v>
      </c>
      <c r="Q255" s="223">
        <v>0.001</v>
      </c>
      <c r="R255" s="223">
        <f>Q255*H255</f>
        <v>0.0040000000000000001</v>
      </c>
      <c r="S255" s="223">
        <v>0</v>
      </c>
      <c r="T255" s="224">
        <f>S255*H255</f>
        <v>0</v>
      </c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R255" s="225" t="s">
        <v>399</v>
      </c>
      <c r="AT255" s="225" t="s">
        <v>243</v>
      </c>
      <c r="AU255" s="225" t="s">
        <v>82</v>
      </c>
      <c r="AY255" s="19" t="s">
        <v>198</v>
      </c>
      <c r="BE255" s="226">
        <f>IF(N255="základní",J255,0)</f>
        <v>0</v>
      </c>
      <c r="BF255" s="226">
        <f>IF(N255="snížená",J255,0)</f>
        <v>0</v>
      </c>
      <c r="BG255" s="226">
        <f>IF(N255="zákl. přenesená",J255,0)</f>
        <v>0</v>
      </c>
      <c r="BH255" s="226">
        <f>IF(N255="sníž. přenesená",J255,0)</f>
        <v>0</v>
      </c>
      <c r="BI255" s="226">
        <f>IF(N255="nulová",J255,0)</f>
        <v>0</v>
      </c>
      <c r="BJ255" s="19" t="s">
        <v>80</v>
      </c>
      <c r="BK255" s="226">
        <f>ROUND(I255*H255,2)</f>
        <v>0</v>
      </c>
      <c r="BL255" s="19" t="s">
        <v>302</v>
      </c>
      <c r="BM255" s="225" t="s">
        <v>2206</v>
      </c>
    </row>
    <row r="256" s="13" customFormat="1">
      <c r="A256" s="13"/>
      <c r="B256" s="232"/>
      <c r="C256" s="233"/>
      <c r="D256" s="234" t="s">
        <v>218</v>
      </c>
      <c r="E256" s="235" t="s">
        <v>19</v>
      </c>
      <c r="F256" s="236" t="s">
        <v>2199</v>
      </c>
      <c r="G256" s="233"/>
      <c r="H256" s="237">
        <v>4</v>
      </c>
      <c r="I256" s="238"/>
      <c r="J256" s="233"/>
      <c r="K256" s="233"/>
      <c r="L256" s="239"/>
      <c r="M256" s="240"/>
      <c r="N256" s="241"/>
      <c r="O256" s="241"/>
      <c r="P256" s="241"/>
      <c r="Q256" s="241"/>
      <c r="R256" s="241"/>
      <c r="S256" s="241"/>
      <c r="T256" s="242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43" t="s">
        <v>218</v>
      </c>
      <c r="AU256" s="243" t="s">
        <v>82</v>
      </c>
      <c r="AV256" s="13" t="s">
        <v>82</v>
      </c>
      <c r="AW256" s="13" t="s">
        <v>35</v>
      </c>
      <c r="AX256" s="13" t="s">
        <v>80</v>
      </c>
      <c r="AY256" s="243" t="s">
        <v>198</v>
      </c>
    </row>
    <row r="257" s="2" customFormat="1" ht="37.8" customHeight="1">
      <c r="A257" s="40"/>
      <c r="B257" s="41"/>
      <c r="C257" s="214" t="s">
        <v>487</v>
      </c>
      <c r="D257" s="214" t="s">
        <v>200</v>
      </c>
      <c r="E257" s="215" t="s">
        <v>2207</v>
      </c>
      <c r="F257" s="216" t="s">
        <v>2208</v>
      </c>
      <c r="G257" s="217" t="s">
        <v>441</v>
      </c>
      <c r="H257" s="218">
        <v>3</v>
      </c>
      <c r="I257" s="219"/>
      <c r="J257" s="220">
        <f>ROUND(I257*H257,2)</f>
        <v>0</v>
      </c>
      <c r="K257" s="216" t="s">
        <v>204</v>
      </c>
      <c r="L257" s="46"/>
      <c r="M257" s="221" t="s">
        <v>19</v>
      </c>
      <c r="N257" s="222" t="s">
        <v>44</v>
      </c>
      <c r="O257" s="86"/>
      <c r="P257" s="223">
        <f>O257*H257</f>
        <v>0</v>
      </c>
      <c r="Q257" s="223">
        <v>0</v>
      </c>
      <c r="R257" s="223">
        <f>Q257*H257</f>
        <v>0</v>
      </c>
      <c r="S257" s="223">
        <v>0</v>
      </c>
      <c r="T257" s="224">
        <f>S257*H257</f>
        <v>0</v>
      </c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R257" s="225" t="s">
        <v>302</v>
      </c>
      <c r="AT257" s="225" t="s">
        <v>200</v>
      </c>
      <c r="AU257" s="225" t="s">
        <v>82</v>
      </c>
      <c r="AY257" s="19" t="s">
        <v>198</v>
      </c>
      <c r="BE257" s="226">
        <f>IF(N257="základní",J257,0)</f>
        <v>0</v>
      </c>
      <c r="BF257" s="226">
        <f>IF(N257="snížená",J257,0)</f>
        <v>0</v>
      </c>
      <c r="BG257" s="226">
        <f>IF(N257="zákl. přenesená",J257,0)</f>
        <v>0</v>
      </c>
      <c r="BH257" s="226">
        <f>IF(N257="sníž. přenesená",J257,0)</f>
        <v>0</v>
      </c>
      <c r="BI257" s="226">
        <f>IF(N257="nulová",J257,0)</f>
        <v>0</v>
      </c>
      <c r="BJ257" s="19" t="s">
        <v>80</v>
      </c>
      <c r="BK257" s="226">
        <f>ROUND(I257*H257,2)</f>
        <v>0</v>
      </c>
      <c r="BL257" s="19" t="s">
        <v>302</v>
      </c>
      <c r="BM257" s="225" t="s">
        <v>2209</v>
      </c>
    </row>
    <row r="258" s="2" customFormat="1">
      <c r="A258" s="40"/>
      <c r="B258" s="41"/>
      <c r="C258" s="42"/>
      <c r="D258" s="227" t="s">
        <v>207</v>
      </c>
      <c r="E258" s="42"/>
      <c r="F258" s="228" t="s">
        <v>2210</v>
      </c>
      <c r="G258" s="42"/>
      <c r="H258" s="42"/>
      <c r="I258" s="229"/>
      <c r="J258" s="42"/>
      <c r="K258" s="42"/>
      <c r="L258" s="46"/>
      <c r="M258" s="230"/>
      <c r="N258" s="231"/>
      <c r="O258" s="86"/>
      <c r="P258" s="86"/>
      <c r="Q258" s="86"/>
      <c r="R258" s="86"/>
      <c r="S258" s="86"/>
      <c r="T258" s="87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T258" s="19" t="s">
        <v>207</v>
      </c>
      <c r="AU258" s="19" t="s">
        <v>82</v>
      </c>
    </row>
    <row r="259" s="13" customFormat="1">
      <c r="A259" s="13"/>
      <c r="B259" s="232"/>
      <c r="C259" s="233"/>
      <c r="D259" s="234" t="s">
        <v>218</v>
      </c>
      <c r="E259" s="235" t="s">
        <v>19</v>
      </c>
      <c r="F259" s="236" t="s">
        <v>2211</v>
      </c>
      <c r="G259" s="233"/>
      <c r="H259" s="237">
        <v>3</v>
      </c>
      <c r="I259" s="238"/>
      <c r="J259" s="233"/>
      <c r="K259" s="233"/>
      <c r="L259" s="239"/>
      <c r="M259" s="240"/>
      <c r="N259" s="241"/>
      <c r="O259" s="241"/>
      <c r="P259" s="241"/>
      <c r="Q259" s="241"/>
      <c r="R259" s="241"/>
      <c r="S259" s="241"/>
      <c r="T259" s="242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43" t="s">
        <v>218</v>
      </c>
      <c r="AU259" s="243" t="s">
        <v>82</v>
      </c>
      <c r="AV259" s="13" t="s">
        <v>82</v>
      </c>
      <c r="AW259" s="13" t="s">
        <v>35</v>
      </c>
      <c r="AX259" s="13" t="s">
        <v>80</v>
      </c>
      <c r="AY259" s="243" t="s">
        <v>198</v>
      </c>
    </row>
    <row r="260" s="2" customFormat="1" ht="33" customHeight="1">
      <c r="A260" s="40"/>
      <c r="B260" s="41"/>
      <c r="C260" s="255" t="s">
        <v>500</v>
      </c>
      <c r="D260" s="255" t="s">
        <v>243</v>
      </c>
      <c r="E260" s="256" t="s">
        <v>2212</v>
      </c>
      <c r="F260" s="257" t="s">
        <v>2213</v>
      </c>
      <c r="G260" s="258" t="s">
        <v>441</v>
      </c>
      <c r="H260" s="259">
        <v>3</v>
      </c>
      <c r="I260" s="260"/>
      <c r="J260" s="261">
        <f>ROUND(I260*H260,2)</f>
        <v>0</v>
      </c>
      <c r="K260" s="257" t="s">
        <v>204</v>
      </c>
      <c r="L260" s="262"/>
      <c r="M260" s="263" t="s">
        <v>19</v>
      </c>
      <c r="N260" s="264" t="s">
        <v>44</v>
      </c>
      <c r="O260" s="86"/>
      <c r="P260" s="223">
        <f>O260*H260</f>
        <v>0</v>
      </c>
      <c r="Q260" s="223">
        <v>0.001</v>
      </c>
      <c r="R260" s="223">
        <f>Q260*H260</f>
        <v>0.0030000000000000001</v>
      </c>
      <c r="S260" s="223">
        <v>0</v>
      </c>
      <c r="T260" s="224">
        <f>S260*H260</f>
        <v>0</v>
      </c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R260" s="225" t="s">
        <v>399</v>
      </c>
      <c r="AT260" s="225" t="s">
        <v>243</v>
      </c>
      <c r="AU260" s="225" t="s">
        <v>82</v>
      </c>
      <c r="AY260" s="19" t="s">
        <v>198</v>
      </c>
      <c r="BE260" s="226">
        <f>IF(N260="základní",J260,0)</f>
        <v>0</v>
      </c>
      <c r="BF260" s="226">
        <f>IF(N260="snížená",J260,0)</f>
        <v>0</v>
      </c>
      <c r="BG260" s="226">
        <f>IF(N260="zákl. přenesená",J260,0)</f>
        <v>0</v>
      </c>
      <c r="BH260" s="226">
        <f>IF(N260="sníž. přenesená",J260,0)</f>
        <v>0</v>
      </c>
      <c r="BI260" s="226">
        <f>IF(N260="nulová",J260,0)</f>
        <v>0</v>
      </c>
      <c r="BJ260" s="19" t="s">
        <v>80</v>
      </c>
      <c r="BK260" s="226">
        <f>ROUND(I260*H260,2)</f>
        <v>0</v>
      </c>
      <c r="BL260" s="19" t="s">
        <v>302</v>
      </c>
      <c r="BM260" s="225" t="s">
        <v>2214</v>
      </c>
    </row>
    <row r="261" s="2" customFormat="1" ht="33" customHeight="1">
      <c r="A261" s="40"/>
      <c r="B261" s="41"/>
      <c r="C261" s="214" t="s">
        <v>504</v>
      </c>
      <c r="D261" s="214" t="s">
        <v>200</v>
      </c>
      <c r="E261" s="215" t="s">
        <v>2215</v>
      </c>
      <c r="F261" s="216" t="s">
        <v>2216</v>
      </c>
      <c r="G261" s="217" t="s">
        <v>441</v>
      </c>
      <c r="H261" s="218">
        <v>6</v>
      </c>
      <c r="I261" s="219"/>
      <c r="J261" s="220">
        <f>ROUND(I261*H261,2)</f>
        <v>0</v>
      </c>
      <c r="K261" s="216" t="s">
        <v>204</v>
      </c>
      <c r="L261" s="46"/>
      <c r="M261" s="221" t="s">
        <v>19</v>
      </c>
      <c r="N261" s="222" t="s">
        <v>44</v>
      </c>
      <c r="O261" s="86"/>
      <c r="P261" s="223">
        <f>O261*H261</f>
        <v>0</v>
      </c>
      <c r="Q261" s="223">
        <v>0</v>
      </c>
      <c r="R261" s="223">
        <f>Q261*H261</f>
        <v>0</v>
      </c>
      <c r="S261" s="223">
        <v>0</v>
      </c>
      <c r="T261" s="224">
        <f>S261*H261</f>
        <v>0</v>
      </c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R261" s="225" t="s">
        <v>302</v>
      </c>
      <c r="AT261" s="225" t="s">
        <v>200</v>
      </c>
      <c r="AU261" s="225" t="s">
        <v>82</v>
      </c>
      <c r="AY261" s="19" t="s">
        <v>198</v>
      </c>
      <c r="BE261" s="226">
        <f>IF(N261="základní",J261,0)</f>
        <v>0</v>
      </c>
      <c r="BF261" s="226">
        <f>IF(N261="snížená",J261,0)</f>
        <v>0</v>
      </c>
      <c r="BG261" s="226">
        <f>IF(N261="zákl. přenesená",J261,0)</f>
        <v>0</v>
      </c>
      <c r="BH261" s="226">
        <f>IF(N261="sníž. přenesená",J261,0)</f>
        <v>0</v>
      </c>
      <c r="BI261" s="226">
        <f>IF(N261="nulová",J261,0)</f>
        <v>0</v>
      </c>
      <c r="BJ261" s="19" t="s">
        <v>80</v>
      </c>
      <c r="BK261" s="226">
        <f>ROUND(I261*H261,2)</f>
        <v>0</v>
      </c>
      <c r="BL261" s="19" t="s">
        <v>302</v>
      </c>
      <c r="BM261" s="225" t="s">
        <v>2217</v>
      </c>
    </row>
    <row r="262" s="2" customFormat="1">
      <c r="A262" s="40"/>
      <c r="B262" s="41"/>
      <c r="C262" s="42"/>
      <c r="D262" s="227" t="s">
        <v>207</v>
      </c>
      <c r="E262" s="42"/>
      <c r="F262" s="228" t="s">
        <v>2218</v>
      </c>
      <c r="G262" s="42"/>
      <c r="H262" s="42"/>
      <c r="I262" s="229"/>
      <c r="J262" s="42"/>
      <c r="K262" s="42"/>
      <c r="L262" s="46"/>
      <c r="M262" s="230"/>
      <c r="N262" s="231"/>
      <c r="O262" s="86"/>
      <c r="P262" s="86"/>
      <c r="Q262" s="86"/>
      <c r="R262" s="86"/>
      <c r="S262" s="86"/>
      <c r="T262" s="87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T262" s="19" t="s">
        <v>207</v>
      </c>
      <c r="AU262" s="19" t="s">
        <v>82</v>
      </c>
    </row>
    <row r="263" s="13" customFormat="1">
      <c r="A263" s="13"/>
      <c r="B263" s="232"/>
      <c r="C263" s="233"/>
      <c r="D263" s="234" t="s">
        <v>218</v>
      </c>
      <c r="E263" s="235" t="s">
        <v>19</v>
      </c>
      <c r="F263" s="236" t="s">
        <v>2219</v>
      </c>
      <c r="G263" s="233"/>
      <c r="H263" s="237">
        <v>6</v>
      </c>
      <c r="I263" s="238"/>
      <c r="J263" s="233"/>
      <c r="K263" s="233"/>
      <c r="L263" s="239"/>
      <c r="M263" s="240"/>
      <c r="N263" s="241"/>
      <c r="O263" s="241"/>
      <c r="P263" s="241"/>
      <c r="Q263" s="241"/>
      <c r="R263" s="241"/>
      <c r="S263" s="241"/>
      <c r="T263" s="242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43" t="s">
        <v>218</v>
      </c>
      <c r="AU263" s="243" t="s">
        <v>82</v>
      </c>
      <c r="AV263" s="13" t="s">
        <v>82</v>
      </c>
      <c r="AW263" s="13" t="s">
        <v>35</v>
      </c>
      <c r="AX263" s="13" t="s">
        <v>80</v>
      </c>
      <c r="AY263" s="243" t="s">
        <v>198</v>
      </c>
    </row>
    <row r="264" s="2" customFormat="1" ht="33" customHeight="1">
      <c r="A264" s="40"/>
      <c r="B264" s="41"/>
      <c r="C264" s="255" t="s">
        <v>508</v>
      </c>
      <c r="D264" s="255" t="s">
        <v>243</v>
      </c>
      <c r="E264" s="256" t="s">
        <v>2220</v>
      </c>
      <c r="F264" s="257" t="s">
        <v>2221</v>
      </c>
      <c r="G264" s="258" t="s">
        <v>441</v>
      </c>
      <c r="H264" s="259">
        <v>6</v>
      </c>
      <c r="I264" s="260"/>
      <c r="J264" s="261">
        <f>ROUND(I264*H264,2)</f>
        <v>0</v>
      </c>
      <c r="K264" s="257" t="s">
        <v>204</v>
      </c>
      <c r="L264" s="262"/>
      <c r="M264" s="263" t="s">
        <v>19</v>
      </c>
      <c r="N264" s="264" t="s">
        <v>44</v>
      </c>
      <c r="O264" s="86"/>
      <c r="P264" s="223">
        <f>O264*H264</f>
        <v>0</v>
      </c>
      <c r="Q264" s="223">
        <v>0.001</v>
      </c>
      <c r="R264" s="223">
        <f>Q264*H264</f>
        <v>0.0060000000000000001</v>
      </c>
      <c r="S264" s="223">
        <v>0</v>
      </c>
      <c r="T264" s="224">
        <f>S264*H264</f>
        <v>0</v>
      </c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R264" s="225" t="s">
        <v>399</v>
      </c>
      <c r="AT264" s="225" t="s">
        <v>243</v>
      </c>
      <c r="AU264" s="225" t="s">
        <v>82</v>
      </c>
      <c r="AY264" s="19" t="s">
        <v>198</v>
      </c>
      <c r="BE264" s="226">
        <f>IF(N264="základní",J264,0)</f>
        <v>0</v>
      </c>
      <c r="BF264" s="226">
        <f>IF(N264="snížená",J264,0)</f>
        <v>0</v>
      </c>
      <c r="BG264" s="226">
        <f>IF(N264="zákl. přenesená",J264,0)</f>
        <v>0</v>
      </c>
      <c r="BH264" s="226">
        <f>IF(N264="sníž. přenesená",J264,0)</f>
        <v>0</v>
      </c>
      <c r="BI264" s="226">
        <f>IF(N264="nulová",J264,0)</f>
        <v>0</v>
      </c>
      <c r="BJ264" s="19" t="s">
        <v>80</v>
      </c>
      <c r="BK264" s="226">
        <f>ROUND(I264*H264,2)</f>
        <v>0</v>
      </c>
      <c r="BL264" s="19" t="s">
        <v>302</v>
      </c>
      <c r="BM264" s="225" t="s">
        <v>2222</v>
      </c>
    </row>
    <row r="265" s="13" customFormat="1">
      <c r="A265" s="13"/>
      <c r="B265" s="232"/>
      <c r="C265" s="233"/>
      <c r="D265" s="234" t="s">
        <v>218</v>
      </c>
      <c r="E265" s="235" t="s">
        <v>19</v>
      </c>
      <c r="F265" s="236" t="s">
        <v>2219</v>
      </c>
      <c r="G265" s="233"/>
      <c r="H265" s="237">
        <v>6</v>
      </c>
      <c r="I265" s="238"/>
      <c r="J265" s="233"/>
      <c r="K265" s="233"/>
      <c r="L265" s="239"/>
      <c r="M265" s="240"/>
      <c r="N265" s="241"/>
      <c r="O265" s="241"/>
      <c r="P265" s="241"/>
      <c r="Q265" s="241"/>
      <c r="R265" s="241"/>
      <c r="S265" s="241"/>
      <c r="T265" s="242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43" t="s">
        <v>218</v>
      </c>
      <c r="AU265" s="243" t="s">
        <v>82</v>
      </c>
      <c r="AV265" s="13" t="s">
        <v>82</v>
      </c>
      <c r="AW265" s="13" t="s">
        <v>35</v>
      </c>
      <c r="AX265" s="13" t="s">
        <v>80</v>
      </c>
      <c r="AY265" s="243" t="s">
        <v>198</v>
      </c>
    </row>
    <row r="266" s="2" customFormat="1" ht="49.05" customHeight="1">
      <c r="A266" s="40"/>
      <c r="B266" s="41"/>
      <c r="C266" s="214" t="s">
        <v>512</v>
      </c>
      <c r="D266" s="214" t="s">
        <v>200</v>
      </c>
      <c r="E266" s="215" t="s">
        <v>2223</v>
      </c>
      <c r="F266" s="216" t="s">
        <v>2224</v>
      </c>
      <c r="G266" s="217" t="s">
        <v>246</v>
      </c>
      <c r="H266" s="218">
        <v>0.13</v>
      </c>
      <c r="I266" s="219"/>
      <c r="J266" s="220">
        <f>ROUND(I266*H266,2)</f>
        <v>0</v>
      </c>
      <c r="K266" s="216" t="s">
        <v>204</v>
      </c>
      <c r="L266" s="46"/>
      <c r="M266" s="221" t="s">
        <v>19</v>
      </c>
      <c r="N266" s="222" t="s">
        <v>44</v>
      </c>
      <c r="O266" s="86"/>
      <c r="P266" s="223">
        <f>O266*H266</f>
        <v>0</v>
      </c>
      <c r="Q266" s="223">
        <v>0</v>
      </c>
      <c r="R266" s="223">
        <f>Q266*H266</f>
        <v>0</v>
      </c>
      <c r="S266" s="223">
        <v>0</v>
      </c>
      <c r="T266" s="224">
        <f>S266*H266</f>
        <v>0</v>
      </c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R266" s="225" t="s">
        <v>302</v>
      </c>
      <c r="AT266" s="225" t="s">
        <v>200</v>
      </c>
      <c r="AU266" s="225" t="s">
        <v>82</v>
      </c>
      <c r="AY266" s="19" t="s">
        <v>198</v>
      </c>
      <c r="BE266" s="226">
        <f>IF(N266="základní",J266,0)</f>
        <v>0</v>
      </c>
      <c r="BF266" s="226">
        <f>IF(N266="snížená",J266,0)</f>
        <v>0</v>
      </c>
      <c r="BG266" s="226">
        <f>IF(N266="zákl. přenesená",J266,0)</f>
        <v>0</v>
      </c>
      <c r="BH266" s="226">
        <f>IF(N266="sníž. přenesená",J266,0)</f>
        <v>0</v>
      </c>
      <c r="BI266" s="226">
        <f>IF(N266="nulová",J266,0)</f>
        <v>0</v>
      </c>
      <c r="BJ266" s="19" t="s">
        <v>80</v>
      </c>
      <c r="BK266" s="226">
        <f>ROUND(I266*H266,2)</f>
        <v>0</v>
      </c>
      <c r="BL266" s="19" t="s">
        <v>302</v>
      </c>
      <c r="BM266" s="225" t="s">
        <v>2225</v>
      </c>
    </row>
    <row r="267" s="2" customFormat="1">
      <c r="A267" s="40"/>
      <c r="B267" s="41"/>
      <c r="C267" s="42"/>
      <c r="D267" s="227" t="s">
        <v>207</v>
      </c>
      <c r="E267" s="42"/>
      <c r="F267" s="228" t="s">
        <v>2226</v>
      </c>
      <c r="G267" s="42"/>
      <c r="H267" s="42"/>
      <c r="I267" s="229"/>
      <c r="J267" s="42"/>
      <c r="K267" s="42"/>
      <c r="L267" s="46"/>
      <c r="M267" s="230"/>
      <c r="N267" s="231"/>
      <c r="O267" s="86"/>
      <c r="P267" s="86"/>
      <c r="Q267" s="86"/>
      <c r="R267" s="86"/>
      <c r="S267" s="86"/>
      <c r="T267" s="87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T267" s="19" t="s">
        <v>207</v>
      </c>
      <c r="AU267" s="19" t="s">
        <v>82</v>
      </c>
    </row>
    <row r="268" s="12" customFormat="1" ht="25.92" customHeight="1">
      <c r="A268" s="12"/>
      <c r="B268" s="198"/>
      <c r="C268" s="199"/>
      <c r="D268" s="200" t="s">
        <v>72</v>
      </c>
      <c r="E268" s="201" t="s">
        <v>145</v>
      </c>
      <c r="F268" s="201" t="s">
        <v>146</v>
      </c>
      <c r="G268" s="199"/>
      <c r="H268" s="199"/>
      <c r="I268" s="202"/>
      <c r="J268" s="203">
        <f>BK268</f>
        <v>0</v>
      </c>
      <c r="K268" s="199"/>
      <c r="L268" s="204"/>
      <c r="M268" s="205"/>
      <c r="N268" s="206"/>
      <c r="O268" s="206"/>
      <c r="P268" s="207">
        <f>P269</f>
        <v>0</v>
      </c>
      <c r="Q268" s="206"/>
      <c r="R268" s="207">
        <f>R269</f>
        <v>0</v>
      </c>
      <c r="S268" s="206"/>
      <c r="T268" s="208">
        <f>T269</f>
        <v>0</v>
      </c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R268" s="209" t="s">
        <v>224</v>
      </c>
      <c r="AT268" s="210" t="s">
        <v>72</v>
      </c>
      <c r="AU268" s="210" t="s">
        <v>73</v>
      </c>
      <c r="AY268" s="209" t="s">
        <v>198</v>
      </c>
      <c r="BK268" s="211">
        <f>BK269</f>
        <v>0</v>
      </c>
    </row>
    <row r="269" s="12" customFormat="1" ht="22.8" customHeight="1">
      <c r="A269" s="12"/>
      <c r="B269" s="198"/>
      <c r="C269" s="199"/>
      <c r="D269" s="200" t="s">
        <v>72</v>
      </c>
      <c r="E269" s="212" t="s">
        <v>1922</v>
      </c>
      <c r="F269" s="212" t="s">
        <v>1923</v>
      </c>
      <c r="G269" s="199"/>
      <c r="H269" s="199"/>
      <c r="I269" s="202"/>
      <c r="J269" s="213">
        <f>BK269</f>
        <v>0</v>
      </c>
      <c r="K269" s="199"/>
      <c r="L269" s="204"/>
      <c r="M269" s="205"/>
      <c r="N269" s="206"/>
      <c r="O269" s="206"/>
      <c r="P269" s="207">
        <f>SUM(P270:P271)</f>
        <v>0</v>
      </c>
      <c r="Q269" s="206"/>
      <c r="R269" s="207">
        <f>SUM(R270:R271)</f>
        <v>0</v>
      </c>
      <c r="S269" s="206"/>
      <c r="T269" s="208">
        <f>SUM(T270:T271)</f>
        <v>0</v>
      </c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R269" s="209" t="s">
        <v>224</v>
      </c>
      <c r="AT269" s="210" t="s">
        <v>72</v>
      </c>
      <c r="AU269" s="210" t="s">
        <v>80</v>
      </c>
      <c r="AY269" s="209" t="s">
        <v>198</v>
      </c>
      <c r="BK269" s="211">
        <f>SUM(BK270:BK271)</f>
        <v>0</v>
      </c>
    </row>
    <row r="270" s="2" customFormat="1" ht="16.5" customHeight="1">
      <c r="A270" s="40"/>
      <c r="B270" s="41"/>
      <c r="C270" s="214" t="s">
        <v>517</v>
      </c>
      <c r="D270" s="214" t="s">
        <v>200</v>
      </c>
      <c r="E270" s="215" t="s">
        <v>1925</v>
      </c>
      <c r="F270" s="216" t="s">
        <v>1926</v>
      </c>
      <c r="G270" s="217" t="s">
        <v>1135</v>
      </c>
      <c r="H270" s="218">
        <v>1</v>
      </c>
      <c r="I270" s="219"/>
      <c r="J270" s="220">
        <f>ROUND(I270*H270,2)</f>
        <v>0</v>
      </c>
      <c r="K270" s="216" t="s">
        <v>204</v>
      </c>
      <c r="L270" s="46"/>
      <c r="M270" s="221" t="s">
        <v>19</v>
      </c>
      <c r="N270" s="222" t="s">
        <v>44</v>
      </c>
      <c r="O270" s="86"/>
      <c r="P270" s="223">
        <f>O270*H270</f>
        <v>0</v>
      </c>
      <c r="Q270" s="223">
        <v>0</v>
      </c>
      <c r="R270" s="223">
        <f>Q270*H270</f>
        <v>0</v>
      </c>
      <c r="S270" s="223">
        <v>0</v>
      </c>
      <c r="T270" s="224">
        <f>S270*H270</f>
        <v>0</v>
      </c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R270" s="225" t="s">
        <v>1927</v>
      </c>
      <c r="AT270" s="225" t="s">
        <v>200</v>
      </c>
      <c r="AU270" s="225" t="s">
        <v>82</v>
      </c>
      <c r="AY270" s="19" t="s">
        <v>198</v>
      </c>
      <c r="BE270" s="226">
        <f>IF(N270="základní",J270,0)</f>
        <v>0</v>
      </c>
      <c r="BF270" s="226">
        <f>IF(N270="snížená",J270,0)</f>
        <v>0</v>
      </c>
      <c r="BG270" s="226">
        <f>IF(N270="zákl. přenesená",J270,0)</f>
        <v>0</v>
      </c>
      <c r="BH270" s="226">
        <f>IF(N270="sníž. přenesená",J270,0)</f>
        <v>0</v>
      </c>
      <c r="BI270" s="226">
        <f>IF(N270="nulová",J270,0)</f>
        <v>0</v>
      </c>
      <c r="BJ270" s="19" t="s">
        <v>80</v>
      </c>
      <c r="BK270" s="226">
        <f>ROUND(I270*H270,2)</f>
        <v>0</v>
      </c>
      <c r="BL270" s="19" t="s">
        <v>1927</v>
      </c>
      <c r="BM270" s="225" t="s">
        <v>2227</v>
      </c>
    </row>
    <row r="271" s="2" customFormat="1">
      <c r="A271" s="40"/>
      <c r="B271" s="41"/>
      <c r="C271" s="42"/>
      <c r="D271" s="227" t="s">
        <v>207</v>
      </c>
      <c r="E271" s="42"/>
      <c r="F271" s="228" t="s">
        <v>1929</v>
      </c>
      <c r="G271" s="42"/>
      <c r="H271" s="42"/>
      <c r="I271" s="229"/>
      <c r="J271" s="42"/>
      <c r="K271" s="42"/>
      <c r="L271" s="46"/>
      <c r="M271" s="276"/>
      <c r="N271" s="277"/>
      <c r="O271" s="278"/>
      <c r="P271" s="278"/>
      <c r="Q271" s="278"/>
      <c r="R271" s="278"/>
      <c r="S271" s="278"/>
      <c r="T271" s="279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T271" s="19" t="s">
        <v>207</v>
      </c>
      <c r="AU271" s="19" t="s">
        <v>82</v>
      </c>
    </row>
    <row r="272" s="2" customFormat="1" ht="6.96" customHeight="1">
      <c r="A272" s="40"/>
      <c r="B272" s="61"/>
      <c r="C272" s="62"/>
      <c r="D272" s="62"/>
      <c r="E272" s="62"/>
      <c r="F272" s="62"/>
      <c r="G272" s="62"/>
      <c r="H272" s="62"/>
      <c r="I272" s="62"/>
      <c r="J272" s="62"/>
      <c r="K272" s="62"/>
      <c r="L272" s="46"/>
      <c r="M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</row>
  </sheetData>
  <sheetProtection sheet="1" autoFilter="0" formatColumns="0" formatRows="0" objects="1" scenarios="1" spinCount="100000" saltValue="nODr4rNIEpOKkr5NIW+DbaI1LU3Pgf9UDZrZOyePDp+HDfaRebEfAyW2lKpsf1ic15yE7ixA9LXKwVcfeJ/ATA==" hashValue="Wya9mhA/Y/zNBL2qb7ZsZrUqyqfVZKUmQy/MtKdPY5lZ2wxGdkSOY1ozRmO6Tfbiu/40EwXc2ORfTsJrkdK+rg==" algorithmName="SHA-512" password="CC35"/>
  <autoFilter ref="C97:K271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6:H86"/>
    <mergeCell ref="E88:H88"/>
    <mergeCell ref="E90:H90"/>
    <mergeCell ref="L2:V2"/>
  </mergeCells>
  <hyperlinks>
    <hyperlink ref="F102" r:id="rId1" display="https://podminky.urs.cz/item/CS_URS_2024_01/348401130"/>
    <hyperlink ref="F108" r:id="rId2" display="https://podminky.urs.cz/item/CS_URS_2024_01/579211116"/>
    <hyperlink ref="F112" r:id="rId3" display="https://podminky.urs.cz/item/CS_URS_2024_01/621221011"/>
    <hyperlink ref="F120" r:id="rId4" display="https://podminky.urs.cz/item/CS_URS_2024_01/621221021"/>
    <hyperlink ref="F127" r:id="rId5" display="https://podminky.urs.cz/item/CS_URS_2024_01/622143004"/>
    <hyperlink ref="F133" r:id="rId6" display="https://podminky.urs.cz/item/CS_URS_2024_01/622221011"/>
    <hyperlink ref="F141" r:id="rId7" display="https://podminky.urs.cz/item/CS_URS_2024_01/622221031"/>
    <hyperlink ref="F146" r:id="rId8" display="https://podminky.urs.cz/item/CS_URS_2024_01/622221041"/>
    <hyperlink ref="F153" r:id="rId9" display="https://podminky.urs.cz/item/CS_URS_2024_01/622252001"/>
    <hyperlink ref="F162" r:id="rId10" display="https://podminky.urs.cz/item/CS_URS_2024_01/622252002"/>
    <hyperlink ref="F174" r:id="rId11" display="https://podminky.urs.cz/item/CS_URS_2024_01/622521022"/>
    <hyperlink ref="F180" r:id="rId12" display="https://podminky.urs.cz/item/CS_URS_2024_01/941311112"/>
    <hyperlink ref="F182" r:id="rId13" display="https://podminky.urs.cz/item/CS_URS_2024_01/941311212"/>
    <hyperlink ref="F185" r:id="rId14" display="https://podminky.urs.cz/item/CS_URS_2024_01/941311812"/>
    <hyperlink ref="F188" r:id="rId15" display="https://podminky.urs.cz/item/CS_URS_2024_01/998012022"/>
    <hyperlink ref="F192" r:id="rId16" display="https://podminky.urs.cz/item/CS_URS_2024_01/713114424"/>
    <hyperlink ref="F198" r:id="rId17" display="https://podminky.urs.cz/item/CS_URS_2024_01/713121111"/>
    <hyperlink ref="F213" r:id="rId18" display="https://podminky.urs.cz/item/CS_URS_2024_01/713141135"/>
    <hyperlink ref="F217" r:id="rId19" display="https://podminky.urs.cz/item/CS_URS_2024_01/998713102"/>
    <hyperlink ref="F220" r:id="rId20" display="https://podminky.urs.cz/item/CS_URS_2024_01/767995115"/>
    <hyperlink ref="F225" r:id="rId21" display="https://podminky.urs.cz/item/CS_URS_2024_01/998767102"/>
    <hyperlink ref="F228" r:id="rId22" display="https://podminky.urs.cz/item/CS_URS_2024_01/783827123"/>
    <hyperlink ref="F235" r:id="rId23" display="https://podminky.urs.cz/item/CS_URS_2024_01/786623001"/>
    <hyperlink ref="F239" r:id="rId24" display="https://podminky.urs.cz/item/CS_URS_2024_01/786623003"/>
    <hyperlink ref="F245" r:id="rId25" display="https://podminky.urs.cz/item/CS_URS_2024_01/786623005"/>
    <hyperlink ref="F249" r:id="rId26" display="https://podminky.urs.cz/item/CS_URS_2024_01/786623041"/>
    <hyperlink ref="F258" r:id="rId27" display="https://podminky.urs.cz/item/CS_URS_2024_01/786623043"/>
    <hyperlink ref="F262" r:id="rId28" display="https://podminky.urs.cz/item/CS_URS_2024_01/786623045"/>
    <hyperlink ref="F267" r:id="rId29" display="https://podminky.urs.cz/item/CS_URS_2024_01/998786102"/>
    <hyperlink ref="F271" r:id="rId30" display="https://podminky.urs.cz/item/CS_URS_2024_01/013294000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31"/>
</worksheet>
</file>

<file path=xl/worksheets/sheet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97</v>
      </c>
    </row>
    <row r="3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2"/>
      <c r="AT3" s="19" t="s">
        <v>82</v>
      </c>
    </row>
    <row r="4" s="1" customFormat="1" ht="24.96" customHeight="1">
      <c r="B4" s="22"/>
      <c r="D4" s="142" t="s">
        <v>148</v>
      </c>
      <c r="L4" s="22"/>
      <c r="M4" s="143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4" t="s">
        <v>16</v>
      </c>
      <c r="L6" s="22"/>
    </row>
    <row r="7" s="1" customFormat="1" ht="16.5" customHeight="1">
      <c r="B7" s="22"/>
      <c r="E7" s="145" t="str">
        <f>'Rekapitulace stavby'!K6</f>
        <v>ZŠ Veltrusy - výstavba odborných učeben</v>
      </c>
      <c r="F7" s="144"/>
      <c r="G7" s="144"/>
      <c r="H7" s="144"/>
      <c r="L7" s="22"/>
    </row>
    <row r="8" s="1" customFormat="1" ht="12" customHeight="1">
      <c r="B8" s="22"/>
      <c r="D8" s="144" t="s">
        <v>149</v>
      </c>
      <c r="L8" s="22"/>
    </row>
    <row r="9" s="2" customFormat="1" ht="16.5" customHeight="1">
      <c r="A9" s="40"/>
      <c r="B9" s="46"/>
      <c r="C9" s="40"/>
      <c r="D9" s="40"/>
      <c r="E9" s="145" t="s">
        <v>2228</v>
      </c>
      <c r="F9" s="40"/>
      <c r="G9" s="40"/>
      <c r="H9" s="40"/>
      <c r="I9" s="40"/>
      <c r="J9" s="40"/>
      <c r="K9" s="40"/>
      <c r="L9" s="146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44" t="s">
        <v>151</v>
      </c>
      <c r="E10" s="40"/>
      <c r="F10" s="40"/>
      <c r="G10" s="40"/>
      <c r="H10" s="40"/>
      <c r="I10" s="40"/>
      <c r="J10" s="40"/>
      <c r="K10" s="40"/>
      <c r="L10" s="146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6.5" customHeight="1">
      <c r="A11" s="40"/>
      <c r="B11" s="46"/>
      <c r="C11" s="40"/>
      <c r="D11" s="40"/>
      <c r="E11" s="147" t="s">
        <v>152</v>
      </c>
      <c r="F11" s="40"/>
      <c r="G11" s="40"/>
      <c r="H11" s="40"/>
      <c r="I11" s="40"/>
      <c r="J11" s="40"/>
      <c r="K11" s="40"/>
      <c r="L11" s="146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146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44" t="s">
        <v>18</v>
      </c>
      <c r="E13" s="40"/>
      <c r="F13" s="135" t="s">
        <v>19</v>
      </c>
      <c r="G13" s="40"/>
      <c r="H13" s="40"/>
      <c r="I13" s="144" t="s">
        <v>20</v>
      </c>
      <c r="J13" s="135" t="s">
        <v>19</v>
      </c>
      <c r="K13" s="40"/>
      <c r="L13" s="146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4" t="s">
        <v>21</v>
      </c>
      <c r="E14" s="40"/>
      <c r="F14" s="135" t="s">
        <v>22</v>
      </c>
      <c r="G14" s="40"/>
      <c r="H14" s="40"/>
      <c r="I14" s="144" t="s">
        <v>23</v>
      </c>
      <c r="J14" s="148" t="str">
        <f>'Rekapitulace stavby'!AN8</f>
        <v>16. 4. 2024</v>
      </c>
      <c r="K14" s="40"/>
      <c r="L14" s="146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146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4" t="s">
        <v>25</v>
      </c>
      <c r="E16" s="40"/>
      <c r="F16" s="40"/>
      <c r="G16" s="40"/>
      <c r="H16" s="40"/>
      <c r="I16" s="144" t="s">
        <v>26</v>
      </c>
      <c r="J16" s="135" t="s">
        <v>27</v>
      </c>
      <c r="K16" s="40"/>
      <c r="L16" s="146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35" t="s">
        <v>28</v>
      </c>
      <c r="F17" s="40"/>
      <c r="G17" s="40"/>
      <c r="H17" s="40"/>
      <c r="I17" s="144" t="s">
        <v>29</v>
      </c>
      <c r="J17" s="135" t="s">
        <v>19</v>
      </c>
      <c r="K17" s="40"/>
      <c r="L17" s="146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146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44" t="s">
        <v>30</v>
      </c>
      <c r="E19" s="40"/>
      <c r="F19" s="40"/>
      <c r="G19" s="40"/>
      <c r="H19" s="40"/>
      <c r="I19" s="144" t="s">
        <v>26</v>
      </c>
      <c r="J19" s="35" t="str">
        <f>'Rekapitulace stavby'!AN13</f>
        <v>Vyplň údaj</v>
      </c>
      <c r="K19" s="40"/>
      <c r="L19" s="146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5" t="str">
        <f>'Rekapitulace stavby'!E14</f>
        <v>Vyplň údaj</v>
      </c>
      <c r="F20" s="135"/>
      <c r="G20" s="135"/>
      <c r="H20" s="135"/>
      <c r="I20" s="144" t="s">
        <v>29</v>
      </c>
      <c r="J20" s="35" t="str">
        <f>'Rekapitulace stavby'!AN14</f>
        <v>Vyplň údaj</v>
      </c>
      <c r="K20" s="40"/>
      <c r="L20" s="146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146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44" t="s">
        <v>32</v>
      </c>
      <c r="E22" s="40"/>
      <c r="F22" s="40"/>
      <c r="G22" s="40"/>
      <c r="H22" s="40"/>
      <c r="I22" s="144" t="s">
        <v>26</v>
      </c>
      <c r="J22" s="135" t="s">
        <v>33</v>
      </c>
      <c r="K22" s="40"/>
      <c r="L22" s="146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35" t="s">
        <v>34</v>
      </c>
      <c r="F23" s="40"/>
      <c r="G23" s="40"/>
      <c r="H23" s="40"/>
      <c r="I23" s="144" t="s">
        <v>29</v>
      </c>
      <c r="J23" s="135" t="s">
        <v>19</v>
      </c>
      <c r="K23" s="40"/>
      <c r="L23" s="146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146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44" t="s">
        <v>36</v>
      </c>
      <c r="E25" s="40"/>
      <c r="F25" s="40"/>
      <c r="G25" s="40"/>
      <c r="H25" s="40"/>
      <c r="I25" s="144" t="s">
        <v>26</v>
      </c>
      <c r="J25" s="135" t="s">
        <v>33</v>
      </c>
      <c r="K25" s="40"/>
      <c r="L25" s="146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35" t="s">
        <v>34</v>
      </c>
      <c r="F26" s="40"/>
      <c r="G26" s="40"/>
      <c r="H26" s="40"/>
      <c r="I26" s="144" t="s">
        <v>29</v>
      </c>
      <c r="J26" s="135" t="s">
        <v>19</v>
      </c>
      <c r="K26" s="40"/>
      <c r="L26" s="146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146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44" t="s">
        <v>37</v>
      </c>
      <c r="E28" s="40"/>
      <c r="F28" s="40"/>
      <c r="G28" s="40"/>
      <c r="H28" s="40"/>
      <c r="I28" s="40"/>
      <c r="J28" s="40"/>
      <c r="K28" s="40"/>
      <c r="L28" s="146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71.25" customHeight="1">
      <c r="A29" s="149"/>
      <c r="B29" s="150"/>
      <c r="C29" s="149"/>
      <c r="D29" s="149"/>
      <c r="E29" s="151" t="s">
        <v>38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146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3"/>
      <c r="E31" s="153"/>
      <c r="F31" s="153"/>
      <c r="G31" s="153"/>
      <c r="H31" s="153"/>
      <c r="I31" s="153"/>
      <c r="J31" s="153"/>
      <c r="K31" s="153"/>
      <c r="L31" s="146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54" t="s">
        <v>39</v>
      </c>
      <c r="E32" s="40"/>
      <c r="F32" s="40"/>
      <c r="G32" s="40"/>
      <c r="H32" s="40"/>
      <c r="I32" s="40"/>
      <c r="J32" s="155">
        <f>ROUND(J110, 2)</f>
        <v>0</v>
      </c>
      <c r="K32" s="40"/>
      <c r="L32" s="146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3"/>
      <c r="E33" s="153"/>
      <c r="F33" s="153"/>
      <c r="G33" s="153"/>
      <c r="H33" s="153"/>
      <c r="I33" s="153"/>
      <c r="J33" s="153"/>
      <c r="K33" s="153"/>
      <c r="L33" s="146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56" t="s">
        <v>41</v>
      </c>
      <c r="G34" s="40"/>
      <c r="H34" s="40"/>
      <c r="I34" s="156" t="s">
        <v>40</v>
      </c>
      <c r="J34" s="156" t="s">
        <v>42</v>
      </c>
      <c r="K34" s="40"/>
      <c r="L34" s="146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57" t="s">
        <v>43</v>
      </c>
      <c r="E35" s="144" t="s">
        <v>44</v>
      </c>
      <c r="F35" s="158">
        <f>ROUND((SUM(BE110:BE1064)),  2)</f>
        <v>0</v>
      </c>
      <c r="G35" s="40"/>
      <c r="H35" s="40"/>
      <c r="I35" s="159">
        <v>0.20999999999999999</v>
      </c>
      <c r="J35" s="158">
        <f>ROUND(((SUM(BE110:BE1064))*I35),  2)</f>
        <v>0</v>
      </c>
      <c r="K35" s="40"/>
      <c r="L35" s="146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44" t="s">
        <v>45</v>
      </c>
      <c r="F36" s="158">
        <f>ROUND((SUM(BF110:BF1064)),  2)</f>
        <v>0</v>
      </c>
      <c r="G36" s="40"/>
      <c r="H36" s="40"/>
      <c r="I36" s="159">
        <v>0.14999999999999999</v>
      </c>
      <c r="J36" s="158">
        <f>ROUND(((SUM(BF110:BF1064))*I36),  2)</f>
        <v>0</v>
      </c>
      <c r="K36" s="40"/>
      <c r="L36" s="146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4" t="s">
        <v>46</v>
      </c>
      <c r="F37" s="158">
        <f>ROUND((SUM(BG110:BG1064)),  2)</f>
        <v>0</v>
      </c>
      <c r="G37" s="40"/>
      <c r="H37" s="40"/>
      <c r="I37" s="159">
        <v>0.20999999999999999</v>
      </c>
      <c r="J37" s="158">
        <f>0</f>
        <v>0</v>
      </c>
      <c r="K37" s="40"/>
      <c r="L37" s="146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44" t="s">
        <v>47</v>
      </c>
      <c r="F38" s="158">
        <f>ROUND((SUM(BH110:BH1064)),  2)</f>
        <v>0</v>
      </c>
      <c r="G38" s="40"/>
      <c r="H38" s="40"/>
      <c r="I38" s="159">
        <v>0.14999999999999999</v>
      </c>
      <c r="J38" s="158">
        <f>0</f>
        <v>0</v>
      </c>
      <c r="K38" s="40"/>
      <c r="L38" s="146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4" t="s">
        <v>48</v>
      </c>
      <c r="F39" s="158">
        <f>ROUND((SUM(BI110:BI1064)),  2)</f>
        <v>0</v>
      </c>
      <c r="G39" s="40"/>
      <c r="H39" s="40"/>
      <c r="I39" s="159">
        <v>0</v>
      </c>
      <c r="J39" s="158">
        <f>0</f>
        <v>0</v>
      </c>
      <c r="K39" s="40"/>
      <c r="L39" s="146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146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0"/>
      <c r="D41" s="161" t="s">
        <v>49</v>
      </c>
      <c r="E41" s="162"/>
      <c r="F41" s="162"/>
      <c r="G41" s="163" t="s">
        <v>50</v>
      </c>
      <c r="H41" s="164" t="s">
        <v>51</v>
      </c>
      <c r="I41" s="162"/>
      <c r="J41" s="165">
        <f>SUM(J32:J39)</f>
        <v>0</v>
      </c>
      <c r="K41" s="166"/>
      <c r="L41" s="146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6" s="2" customFormat="1" ht="6.96" customHeight="1">
      <c r="A46" s="40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24.96" customHeight="1">
      <c r="A47" s="40"/>
      <c r="B47" s="41"/>
      <c r="C47" s="25" t="s">
        <v>153</v>
      </c>
      <c r="D47" s="42"/>
      <c r="E47" s="42"/>
      <c r="F47" s="42"/>
      <c r="G47" s="42"/>
      <c r="H47" s="42"/>
      <c r="I47" s="42"/>
      <c r="J47" s="42"/>
      <c r="K47" s="42"/>
      <c r="L47" s="146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146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16</v>
      </c>
      <c r="D49" s="42"/>
      <c r="E49" s="42"/>
      <c r="F49" s="42"/>
      <c r="G49" s="42"/>
      <c r="H49" s="42"/>
      <c r="I49" s="42"/>
      <c r="J49" s="42"/>
      <c r="K49" s="42"/>
      <c r="L49" s="146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171" t="str">
        <f>E7</f>
        <v>ZŠ Veltrusy - výstavba odborných učeben</v>
      </c>
      <c r="F50" s="34"/>
      <c r="G50" s="34"/>
      <c r="H50" s="34"/>
      <c r="I50" s="42"/>
      <c r="J50" s="42"/>
      <c r="K50" s="42"/>
      <c r="L50" s="146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1" customFormat="1" ht="12" customHeight="1">
      <c r="B51" s="23"/>
      <c r="C51" s="34" t="s">
        <v>149</v>
      </c>
      <c r="D51" s="24"/>
      <c r="E51" s="24"/>
      <c r="F51" s="24"/>
      <c r="G51" s="24"/>
      <c r="H51" s="24"/>
      <c r="I51" s="24"/>
      <c r="J51" s="24"/>
      <c r="K51" s="24"/>
      <c r="L51" s="22"/>
    </row>
    <row r="52" s="2" customFormat="1" ht="16.5" customHeight="1">
      <c r="A52" s="40"/>
      <c r="B52" s="41"/>
      <c r="C52" s="42"/>
      <c r="D52" s="42"/>
      <c r="E52" s="171" t="s">
        <v>2228</v>
      </c>
      <c r="F52" s="42"/>
      <c r="G52" s="42"/>
      <c r="H52" s="42"/>
      <c r="I52" s="42"/>
      <c r="J52" s="42"/>
      <c r="K52" s="42"/>
      <c r="L52" s="146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12" customHeight="1">
      <c r="A53" s="40"/>
      <c r="B53" s="41"/>
      <c r="C53" s="34" t="s">
        <v>151</v>
      </c>
      <c r="D53" s="42"/>
      <c r="E53" s="42"/>
      <c r="F53" s="42"/>
      <c r="G53" s="42"/>
      <c r="H53" s="42"/>
      <c r="I53" s="42"/>
      <c r="J53" s="42"/>
      <c r="K53" s="42"/>
      <c r="L53" s="146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6.5" customHeight="1">
      <c r="A54" s="40"/>
      <c r="B54" s="41"/>
      <c r="C54" s="42"/>
      <c r="D54" s="42"/>
      <c r="E54" s="71" t="str">
        <f>E11</f>
        <v>01 - Bourací a stavební práce</v>
      </c>
      <c r="F54" s="42"/>
      <c r="G54" s="42"/>
      <c r="H54" s="42"/>
      <c r="I54" s="42"/>
      <c r="J54" s="42"/>
      <c r="K54" s="42"/>
      <c r="L54" s="146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6.96" customHeight="1">
      <c r="A55" s="40"/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146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2" customHeight="1">
      <c r="A56" s="40"/>
      <c r="B56" s="41"/>
      <c r="C56" s="34" t="s">
        <v>21</v>
      </c>
      <c r="D56" s="42"/>
      <c r="E56" s="42"/>
      <c r="F56" s="29" t="str">
        <f>F14</f>
        <v>Veltrusy</v>
      </c>
      <c r="G56" s="42"/>
      <c r="H56" s="42"/>
      <c r="I56" s="34" t="s">
        <v>23</v>
      </c>
      <c r="J56" s="74" t="str">
        <f>IF(J14="","",J14)</f>
        <v>16. 4. 2024</v>
      </c>
      <c r="K56" s="42"/>
      <c r="L56" s="146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6.96" customHeight="1">
      <c r="A57" s="40"/>
      <c r="B57" s="41"/>
      <c r="C57" s="42"/>
      <c r="D57" s="42"/>
      <c r="E57" s="42"/>
      <c r="F57" s="42"/>
      <c r="G57" s="42"/>
      <c r="H57" s="42"/>
      <c r="I57" s="42"/>
      <c r="J57" s="42"/>
      <c r="K57" s="42"/>
      <c r="L57" s="146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5.15" customHeight="1">
      <c r="A58" s="40"/>
      <c r="B58" s="41"/>
      <c r="C58" s="34" t="s">
        <v>25</v>
      </c>
      <c r="D58" s="42"/>
      <c r="E58" s="42"/>
      <c r="F58" s="29" t="str">
        <f>E17</f>
        <v>Město Veltrusy</v>
      </c>
      <c r="G58" s="42"/>
      <c r="H58" s="42"/>
      <c r="I58" s="34" t="s">
        <v>32</v>
      </c>
      <c r="J58" s="38" t="str">
        <f>E23</f>
        <v>REMIUMA</v>
      </c>
      <c r="K58" s="42"/>
      <c r="L58" s="146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15.15" customHeight="1">
      <c r="A59" s="40"/>
      <c r="B59" s="41"/>
      <c r="C59" s="34" t="s">
        <v>30</v>
      </c>
      <c r="D59" s="42"/>
      <c r="E59" s="42"/>
      <c r="F59" s="29" t="str">
        <f>IF(E20="","",E20)</f>
        <v>Vyplň údaj</v>
      </c>
      <c r="G59" s="42"/>
      <c r="H59" s="42"/>
      <c r="I59" s="34" t="s">
        <v>36</v>
      </c>
      <c r="J59" s="38" t="str">
        <f>E26</f>
        <v>REMIUMA</v>
      </c>
      <c r="K59" s="42"/>
      <c r="L59" s="146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0.32" customHeight="1">
      <c r="A60" s="40"/>
      <c r="B60" s="41"/>
      <c r="C60" s="42"/>
      <c r="D60" s="42"/>
      <c r="E60" s="42"/>
      <c r="F60" s="42"/>
      <c r="G60" s="42"/>
      <c r="H60" s="42"/>
      <c r="I60" s="42"/>
      <c r="J60" s="42"/>
      <c r="K60" s="42"/>
      <c r="L60" s="146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29.28" customHeight="1">
      <c r="A61" s="40"/>
      <c r="B61" s="41"/>
      <c r="C61" s="172" t="s">
        <v>154</v>
      </c>
      <c r="D61" s="173"/>
      <c r="E61" s="173"/>
      <c r="F61" s="173"/>
      <c r="G61" s="173"/>
      <c r="H61" s="173"/>
      <c r="I61" s="173"/>
      <c r="J61" s="174" t="s">
        <v>155</v>
      </c>
      <c r="K61" s="173"/>
      <c r="L61" s="146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10.32" customHeight="1">
      <c r="A62" s="40"/>
      <c r="B62" s="41"/>
      <c r="C62" s="42"/>
      <c r="D62" s="42"/>
      <c r="E62" s="42"/>
      <c r="F62" s="42"/>
      <c r="G62" s="42"/>
      <c r="H62" s="42"/>
      <c r="I62" s="42"/>
      <c r="J62" s="42"/>
      <c r="K62" s="42"/>
      <c r="L62" s="146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22.8" customHeight="1">
      <c r="A63" s="40"/>
      <c r="B63" s="41"/>
      <c r="C63" s="175" t="s">
        <v>71</v>
      </c>
      <c r="D63" s="42"/>
      <c r="E63" s="42"/>
      <c r="F63" s="42"/>
      <c r="G63" s="42"/>
      <c r="H63" s="42"/>
      <c r="I63" s="42"/>
      <c r="J63" s="104">
        <f>J110</f>
        <v>0</v>
      </c>
      <c r="K63" s="42"/>
      <c r="L63" s="146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U63" s="19" t="s">
        <v>156</v>
      </c>
    </row>
    <row r="64" s="9" customFormat="1" ht="24.96" customHeight="1">
      <c r="A64" s="9"/>
      <c r="B64" s="176"/>
      <c r="C64" s="177"/>
      <c r="D64" s="178" t="s">
        <v>157</v>
      </c>
      <c r="E64" s="179"/>
      <c r="F64" s="179"/>
      <c r="G64" s="179"/>
      <c r="H64" s="179"/>
      <c r="I64" s="179"/>
      <c r="J64" s="180">
        <f>J111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2"/>
      <c r="C65" s="127"/>
      <c r="D65" s="183" t="s">
        <v>160</v>
      </c>
      <c r="E65" s="184"/>
      <c r="F65" s="184"/>
      <c r="G65" s="184"/>
      <c r="H65" s="184"/>
      <c r="I65" s="184"/>
      <c r="J65" s="185">
        <f>J112</f>
        <v>0</v>
      </c>
      <c r="K65" s="127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2"/>
      <c r="C66" s="127"/>
      <c r="D66" s="183" t="s">
        <v>161</v>
      </c>
      <c r="E66" s="184"/>
      <c r="F66" s="184"/>
      <c r="G66" s="184"/>
      <c r="H66" s="184"/>
      <c r="I66" s="184"/>
      <c r="J66" s="185">
        <f>J164</f>
        <v>0</v>
      </c>
      <c r="K66" s="127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2"/>
      <c r="C67" s="127"/>
      <c r="D67" s="183" t="s">
        <v>163</v>
      </c>
      <c r="E67" s="184"/>
      <c r="F67" s="184"/>
      <c r="G67" s="184"/>
      <c r="H67" s="184"/>
      <c r="I67" s="184"/>
      <c r="J67" s="185">
        <f>J203</f>
        <v>0</v>
      </c>
      <c r="K67" s="127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2"/>
      <c r="C68" s="127"/>
      <c r="D68" s="183" t="s">
        <v>164</v>
      </c>
      <c r="E68" s="184"/>
      <c r="F68" s="184"/>
      <c r="G68" s="184"/>
      <c r="H68" s="184"/>
      <c r="I68" s="184"/>
      <c r="J68" s="185">
        <f>J357</f>
        <v>0</v>
      </c>
      <c r="K68" s="127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2"/>
      <c r="C69" s="127"/>
      <c r="D69" s="183" t="s">
        <v>165</v>
      </c>
      <c r="E69" s="184"/>
      <c r="F69" s="184"/>
      <c r="G69" s="184"/>
      <c r="H69" s="184"/>
      <c r="I69" s="184"/>
      <c r="J69" s="185">
        <f>J402</f>
        <v>0</v>
      </c>
      <c r="K69" s="127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2"/>
      <c r="C70" s="127"/>
      <c r="D70" s="183" t="s">
        <v>166</v>
      </c>
      <c r="E70" s="184"/>
      <c r="F70" s="184"/>
      <c r="G70" s="184"/>
      <c r="H70" s="184"/>
      <c r="I70" s="184"/>
      <c r="J70" s="185">
        <f>J414</f>
        <v>0</v>
      </c>
      <c r="K70" s="127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9" customFormat="1" ht="24.96" customHeight="1">
      <c r="A71" s="9"/>
      <c r="B71" s="176"/>
      <c r="C71" s="177"/>
      <c r="D71" s="178" t="s">
        <v>167</v>
      </c>
      <c r="E71" s="179"/>
      <c r="F71" s="179"/>
      <c r="G71" s="179"/>
      <c r="H71" s="179"/>
      <c r="I71" s="179"/>
      <c r="J71" s="180">
        <f>J417</f>
        <v>0</v>
      </c>
      <c r="K71" s="177"/>
      <c r="L71" s="181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="10" customFormat="1" ht="19.92" customHeight="1">
      <c r="A72" s="10"/>
      <c r="B72" s="182"/>
      <c r="C72" s="127"/>
      <c r="D72" s="183" t="s">
        <v>2008</v>
      </c>
      <c r="E72" s="184"/>
      <c r="F72" s="184"/>
      <c r="G72" s="184"/>
      <c r="H72" s="184"/>
      <c r="I72" s="184"/>
      <c r="J72" s="185">
        <f>J418</f>
        <v>0</v>
      </c>
      <c r="K72" s="127"/>
      <c r="L72" s="186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2"/>
      <c r="C73" s="127"/>
      <c r="D73" s="183" t="s">
        <v>169</v>
      </c>
      <c r="E73" s="184"/>
      <c r="F73" s="184"/>
      <c r="G73" s="184"/>
      <c r="H73" s="184"/>
      <c r="I73" s="184"/>
      <c r="J73" s="185">
        <f>J423</f>
        <v>0</v>
      </c>
      <c r="K73" s="127"/>
      <c r="L73" s="186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2"/>
      <c r="C74" s="127"/>
      <c r="D74" s="183" t="s">
        <v>2229</v>
      </c>
      <c r="E74" s="184"/>
      <c r="F74" s="184"/>
      <c r="G74" s="184"/>
      <c r="H74" s="184"/>
      <c r="I74" s="184"/>
      <c r="J74" s="185">
        <f>J425</f>
        <v>0</v>
      </c>
      <c r="K74" s="127"/>
      <c r="L74" s="186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2"/>
      <c r="C75" s="127"/>
      <c r="D75" s="183" t="s">
        <v>170</v>
      </c>
      <c r="E75" s="184"/>
      <c r="F75" s="184"/>
      <c r="G75" s="184"/>
      <c r="H75" s="184"/>
      <c r="I75" s="184"/>
      <c r="J75" s="185">
        <f>J440</f>
        <v>0</v>
      </c>
      <c r="K75" s="127"/>
      <c r="L75" s="186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2"/>
      <c r="C76" s="127"/>
      <c r="D76" s="183" t="s">
        <v>171</v>
      </c>
      <c r="E76" s="184"/>
      <c r="F76" s="184"/>
      <c r="G76" s="184"/>
      <c r="H76" s="184"/>
      <c r="I76" s="184"/>
      <c r="J76" s="185">
        <f>J537</f>
        <v>0</v>
      </c>
      <c r="K76" s="127"/>
      <c r="L76" s="186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2"/>
      <c r="C77" s="127"/>
      <c r="D77" s="183" t="s">
        <v>2230</v>
      </c>
      <c r="E77" s="184"/>
      <c r="F77" s="184"/>
      <c r="G77" s="184"/>
      <c r="H77" s="184"/>
      <c r="I77" s="184"/>
      <c r="J77" s="185">
        <f>J546</f>
        <v>0</v>
      </c>
      <c r="K77" s="127"/>
      <c r="L77" s="186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10" customFormat="1" ht="19.92" customHeight="1">
      <c r="A78" s="10"/>
      <c r="B78" s="182"/>
      <c r="C78" s="127"/>
      <c r="D78" s="183" t="s">
        <v>172</v>
      </c>
      <c r="E78" s="184"/>
      <c r="F78" s="184"/>
      <c r="G78" s="184"/>
      <c r="H78" s="184"/>
      <c r="I78" s="184"/>
      <c r="J78" s="185">
        <f>J549</f>
        <v>0</v>
      </c>
      <c r="K78" s="127"/>
      <c r="L78" s="186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10" customFormat="1" ht="19.92" customHeight="1">
      <c r="A79" s="10"/>
      <c r="B79" s="182"/>
      <c r="C79" s="127"/>
      <c r="D79" s="183" t="s">
        <v>173</v>
      </c>
      <c r="E79" s="184"/>
      <c r="F79" s="184"/>
      <c r="G79" s="184"/>
      <c r="H79" s="184"/>
      <c r="I79" s="184"/>
      <c r="J79" s="185">
        <f>J656</f>
        <v>0</v>
      </c>
      <c r="K79" s="127"/>
      <c r="L79" s="186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10" customFormat="1" ht="19.92" customHeight="1">
      <c r="A80" s="10"/>
      <c r="B80" s="182"/>
      <c r="C80" s="127"/>
      <c r="D80" s="183" t="s">
        <v>174</v>
      </c>
      <c r="E80" s="184"/>
      <c r="F80" s="184"/>
      <c r="G80" s="184"/>
      <c r="H80" s="184"/>
      <c r="I80" s="184"/>
      <c r="J80" s="185">
        <f>J710</f>
        <v>0</v>
      </c>
      <c r="K80" s="127"/>
      <c r="L80" s="186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s="10" customFormat="1" ht="19.92" customHeight="1">
      <c r="A81" s="10"/>
      <c r="B81" s="182"/>
      <c r="C81" s="127"/>
      <c r="D81" s="183" t="s">
        <v>175</v>
      </c>
      <c r="E81" s="184"/>
      <c r="F81" s="184"/>
      <c r="G81" s="184"/>
      <c r="H81" s="184"/>
      <c r="I81" s="184"/>
      <c r="J81" s="185">
        <f>J759</f>
        <v>0</v>
      </c>
      <c r="K81" s="127"/>
      <c r="L81" s="186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="10" customFormat="1" ht="19.92" customHeight="1">
      <c r="A82" s="10"/>
      <c r="B82" s="182"/>
      <c r="C82" s="127"/>
      <c r="D82" s="183" t="s">
        <v>176</v>
      </c>
      <c r="E82" s="184"/>
      <c r="F82" s="184"/>
      <c r="G82" s="184"/>
      <c r="H82" s="184"/>
      <c r="I82" s="184"/>
      <c r="J82" s="185">
        <f>J858</f>
        <v>0</v>
      </c>
      <c r="K82" s="127"/>
      <c r="L82" s="186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</row>
    <row r="83" s="10" customFormat="1" ht="19.92" customHeight="1">
      <c r="A83" s="10"/>
      <c r="B83" s="182"/>
      <c r="C83" s="127"/>
      <c r="D83" s="183" t="s">
        <v>177</v>
      </c>
      <c r="E83" s="184"/>
      <c r="F83" s="184"/>
      <c r="G83" s="184"/>
      <c r="H83" s="184"/>
      <c r="I83" s="184"/>
      <c r="J83" s="185">
        <f>J885</f>
        <v>0</v>
      </c>
      <c r="K83" s="127"/>
      <c r="L83" s="186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</row>
    <row r="84" s="10" customFormat="1" ht="19.92" customHeight="1">
      <c r="A84" s="10"/>
      <c r="B84" s="182"/>
      <c r="C84" s="127"/>
      <c r="D84" s="183" t="s">
        <v>178</v>
      </c>
      <c r="E84" s="184"/>
      <c r="F84" s="184"/>
      <c r="G84" s="184"/>
      <c r="H84" s="184"/>
      <c r="I84" s="184"/>
      <c r="J84" s="185">
        <f>J970</f>
        <v>0</v>
      </c>
      <c r="K84" s="127"/>
      <c r="L84" s="186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</row>
    <row r="85" s="10" customFormat="1" ht="19.92" customHeight="1">
      <c r="A85" s="10"/>
      <c r="B85" s="182"/>
      <c r="C85" s="127"/>
      <c r="D85" s="183" t="s">
        <v>179</v>
      </c>
      <c r="E85" s="184"/>
      <c r="F85" s="184"/>
      <c r="G85" s="184"/>
      <c r="H85" s="184"/>
      <c r="I85" s="184"/>
      <c r="J85" s="185">
        <f>J989</f>
        <v>0</v>
      </c>
      <c r="K85" s="127"/>
      <c r="L85" s="186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</row>
    <row r="86" s="9" customFormat="1" ht="24.96" customHeight="1">
      <c r="A86" s="9"/>
      <c r="B86" s="176"/>
      <c r="C86" s="177"/>
      <c r="D86" s="178" t="s">
        <v>180</v>
      </c>
      <c r="E86" s="179"/>
      <c r="F86" s="179"/>
      <c r="G86" s="179"/>
      <c r="H86" s="179"/>
      <c r="I86" s="179"/>
      <c r="J86" s="180">
        <f>J1047</f>
        <v>0</v>
      </c>
      <c r="K86" s="177"/>
      <c r="L86" s="181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</row>
    <row r="87" s="9" customFormat="1" ht="24.96" customHeight="1">
      <c r="A87" s="9"/>
      <c r="B87" s="176"/>
      <c r="C87" s="177"/>
      <c r="D87" s="178" t="s">
        <v>181</v>
      </c>
      <c r="E87" s="179"/>
      <c r="F87" s="179"/>
      <c r="G87" s="179"/>
      <c r="H87" s="179"/>
      <c r="I87" s="179"/>
      <c r="J87" s="180">
        <f>J1060</f>
        <v>0</v>
      </c>
      <c r="K87" s="177"/>
      <c r="L87" s="181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</row>
    <row r="88" s="10" customFormat="1" ht="19.92" customHeight="1">
      <c r="A88" s="10"/>
      <c r="B88" s="182"/>
      <c r="C88" s="127"/>
      <c r="D88" s="183" t="s">
        <v>182</v>
      </c>
      <c r="E88" s="184"/>
      <c r="F88" s="184"/>
      <c r="G88" s="184"/>
      <c r="H88" s="184"/>
      <c r="I88" s="184"/>
      <c r="J88" s="185">
        <f>J1061</f>
        <v>0</v>
      </c>
      <c r="K88" s="127"/>
      <c r="L88" s="186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</row>
    <row r="89" s="2" customFormat="1" ht="21.84" customHeight="1">
      <c r="A89" s="40"/>
      <c r="B89" s="41"/>
      <c r="C89" s="42"/>
      <c r="D89" s="42"/>
      <c r="E89" s="42"/>
      <c r="F89" s="42"/>
      <c r="G89" s="42"/>
      <c r="H89" s="42"/>
      <c r="I89" s="42"/>
      <c r="J89" s="42"/>
      <c r="K89" s="42"/>
      <c r="L89" s="146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6.96" customHeight="1">
      <c r="A90" s="40"/>
      <c r="B90" s="61"/>
      <c r="C90" s="62"/>
      <c r="D90" s="62"/>
      <c r="E90" s="62"/>
      <c r="F90" s="62"/>
      <c r="G90" s="62"/>
      <c r="H90" s="62"/>
      <c r="I90" s="62"/>
      <c r="J90" s="62"/>
      <c r="K90" s="62"/>
      <c r="L90" s="146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4" s="2" customFormat="1" ht="6.96" customHeight="1">
      <c r="A94" s="40"/>
      <c r="B94" s="63"/>
      <c r="C94" s="64"/>
      <c r="D94" s="64"/>
      <c r="E94" s="64"/>
      <c r="F94" s="64"/>
      <c r="G94" s="64"/>
      <c r="H94" s="64"/>
      <c r="I94" s="64"/>
      <c r="J94" s="64"/>
      <c r="K94" s="64"/>
      <c r="L94" s="146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="2" customFormat="1" ht="24.96" customHeight="1">
      <c r="A95" s="40"/>
      <c r="B95" s="41"/>
      <c r="C95" s="25" t="s">
        <v>183</v>
      </c>
      <c r="D95" s="42"/>
      <c r="E95" s="42"/>
      <c r="F95" s="42"/>
      <c r="G95" s="42"/>
      <c r="H95" s="42"/>
      <c r="I95" s="42"/>
      <c r="J95" s="42"/>
      <c r="K95" s="42"/>
      <c r="L95" s="146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="2" customFormat="1" ht="6.96" customHeight="1">
      <c r="A96" s="40"/>
      <c r="B96" s="41"/>
      <c r="C96" s="42"/>
      <c r="D96" s="42"/>
      <c r="E96" s="42"/>
      <c r="F96" s="42"/>
      <c r="G96" s="42"/>
      <c r="H96" s="42"/>
      <c r="I96" s="42"/>
      <c r="J96" s="42"/>
      <c r="K96" s="42"/>
      <c r="L96" s="146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="2" customFormat="1" ht="12" customHeight="1">
      <c r="A97" s="40"/>
      <c r="B97" s="41"/>
      <c r="C97" s="34" t="s">
        <v>16</v>
      </c>
      <c r="D97" s="42"/>
      <c r="E97" s="42"/>
      <c r="F97" s="42"/>
      <c r="G97" s="42"/>
      <c r="H97" s="42"/>
      <c r="I97" s="42"/>
      <c r="J97" s="42"/>
      <c r="K97" s="42"/>
      <c r="L97" s="146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="2" customFormat="1" ht="16.5" customHeight="1">
      <c r="A98" s="40"/>
      <c r="B98" s="41"/>
      <c r="C98" s="42"/>
      <c r="D98" s="42"/>
      <c r="E98" s="171" t="str">
        <f>E7</f>
        <v>ZŠ Veltrusy - výstavba odborných učeben</v>
      </c>
      <c r="F98" s="34"/>
      <c r="G98" s="34"/>
      <c r="H98" s="34"/>
      <c r="I98" s="42"/>
      <c r="J98" s="42"/>
      <c r="K98" s="42"/>
      <c r="L98" s="146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</row>
    <row r="99" s="1" customFormat="1" ht="12" customHeight="1">
      <c r="B99" s="23"/>
      <c r="C99" s="34" t="s">
        <v>149</v>
      </c>
      <c r="D99" s="24"/>
      <c r="E99" s="24"/>
      <c r="F99" s="24"/>
      <c r="G99" s="24"/>
      <c r="H99" s="24"/>
      <c r="I99" s="24"/>
      <c r="J99" s="24"/>
      <c r="K99" s="24"/>
      <c r="L99" s="22"/>
    </row>
    <row r="100" s="2" customFormat="1" ht="16.5" customHeight="1">
      <c r="A100" s="40"/>
      <c r="B100" s="41"/>
      <c r="C100" s="42"/>
      <c r="D100" s="42"/>
      <c r="E100" s="171" t="s">
        <v>2228</v>
      </c>
      <c r="F100" s="42"/>
      <c r="G100" s="42"/>
      <c r="H100" s="42"/>
      <c r="I100" s="42"/>
      <c r="J100" s="42"/>
      <c r="K100" s="42"/>
      <c r="L100" s="146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</row>
    <row r="101" s="2" customFormat="1" ht="12" customHeight="1">
      <c r="A101" s="40"/>
      <c r="B101" s="41"/>
      <c r="C101" s="34" t="s">
        <v>151</v>
      </c>
      <c r="D101" s="42"/>
      <c r="E101" s="42"/>
      <c r="F101" s="42"/>
      <c r="G101" s="42"/>
      <c r="H101" s="42"/>
      <c r="I101" s="42"/>
      <c r="J101" s="42"/>
      <c r="K101" s="42"/>
      <c r="L101" s="146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</row>
    <row r="102" s="2" customFormat="1" ht="16.5" customHeight="1">
      <c r="A102" s="40"/>
      <c r="B102" s="41"/>
      <c r="C102" s="42"/>
      <c r="D102" s="42"/>
      <c r="E102" s="71" t="str">
        <f>E11</f>
        <v>01 - Bourací a stavební práce</v>
      </c>
      <c r="F102" s="42"/>
      <c r="G102" s="42"/>
      <c r="H102" s="42"/>
      <c r="I102" s="42"/>
      <c r="J102" s="42"/>
      <c r="K102" s="42"/>
      <c r="L102" s="146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</row>
    <row r="103" s="2" customFormat="1" ht="6.96" customHeight="1">
      <c r="A103" s="40"/>
      <c r="B103" s="41"/>
      <c r="C103" s="42"/>
      <c r="D103" s="42"/>
      <c r="E103" s="42"/>
      <c r="F103" s="42"/>
      <c r="G103" s="42"/>
      <c r="H103" s="42"/>
      <c r="I103" s="42"/>
      <c r="J103" s="42"/>
      <c r="K103" s="42"/>
      <c r="L103" s="146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</row>
    <row r="104" s="2" customFormat="1" ht="12" customHeight="1">
      <c r="A104" s="40"/>
      <c r="B104" s="41"/>
      <c r="C104" s="34" t="s">
        <v>21</v>
      </c>
      <c r="D104" s="42"/>
      <c r="E104" s="42"/>
      <c r="F104" s="29" t="str">
        <f>F14</f>
        <v>Veltrusy</v>
      </c>
      <c r="G104" s="42"/>
      <c r="H104" s="42"/>
      <c r="I104" s="34" t="s">
        <v>23</v>
      </c>
      <c r="J104" s="74" t="str">
        <f>IF(J14="","",J14)</f>
        <v>16. 4. 2024</v>
      </c>
      <c r="K104" s="42"/>
      <c r="L104" s="146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</row>
    <row r="105" s="2" customFormat="1" ht="6.96" customHeight="1">
      <c r="A105" s="40"/>
      <c r="B105" s="41"/>
      <c r="C105" s="42"/>
      <c r="D105" s="42"/>
      <c r="E105" s="42"/>
      <c r="F105" s="42"/>
      <c r="G105" s="42"/>
      <c r="H105" s="42"/>
      <c r="I105" s="42"/>
      <c r="J105" s="42"/>
      <c r="K105" s="42"/>
      <c r="L105" s="146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</row>
    <row r="106" s="2" customFormat="1" ht="15.15" customHeight="1">
      <c r="A106" s="40"/>
      <c r="B106" s="41"/>
      <c r="C106" s="34" t="s">
        <v>25</v>
      </c>
      <c r="D106" s="42"/>
      <c r="E106" s="42"/>
      <c r="F106" s="29" t="str">
        <f>E17</f>
        <v>Město Veltrusy</v>
      </c>
      <c r="G106" s="42"/>
      <c r="H106" s="42"/>
      <c r="I106" s="34" t="s">
        <v>32</v>
      </c>
      <c r="J106" s="38" t="str">
        <f>E23</f>
        <v>REMIUMA</v>
      </c>
      <c r="K106" s="42"/>
      <c r="L106" s="146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</row>
    <row r="107" s="2" customFormat="1" ht="15.15" customHeight="1">
      <c r="A107" s="40"/>
      <c r="B107" s="41"/>
      <c r="C107" s="34" t="s">
        <v>30</v>
      </c>
      <c r="D107" s="42"/>
      <c r="E107" s="42"/>
      <c r="F107" s="29" t="str">
        <f>IF(E20="","",E20)</f>
        <v>Vyplň údaj</v>
      </c>
      <c r="G107" s="42"/>
      <c r="H107" s="42"/>
      <c r="I107" s="34" t="s">
        <v>36</v>
      </c>
      <c r="J107" s="38" t="str">
        <f>E26</f>
        <v>REMIUMA</v>
      </c>
      <c r="K107" s="42"/>
      <c r="L107" s="146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</row>
    <row r="108" s="2" customFormat="1" ht="10.32" customHeight="1">
      <c r="A108" s="40"/>
      <c r="B108" s="41"/>
      <c r="C108" s="42"/>
      <c r="D108" s="42"/>
      <c r="E108" s="42"/>
      <c r="F108" s="42"/>
      <c r="G108" s="42"/>
      <c r="H108" s="42"/>
      <c r="I108" s="42"/>
      <c r="J108" s="42"/>
      <c r="K108" s="42"/>
      <c r="L108" s="146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</row>
    <row r="109" s="11" customFormat="1" ht="29.28" customHeight="1">
      <c r="A109" s="187"/>
      <c r="B109" s="188"/>
      <c r="C109" s="189" t="s">
        <v>184</v>
      </c>
      <c r="D109" s="190" t="s">
        <v>58</v>
      </c>
      <c r="E109" s="190" t="s">
        <v>54</v>
      </c>
      <c r="F109" s="190" t="s">
        <v>55</v>
      </c>
      <c r="G109" s="190" t="s">
        <v>185</v>
      </c>
      <c r="H109" s="190" t="s">
        <v>186</v>
      </c>
      <c r="I109" s="190" t="s">
        <v>187</v>
      </c>
      <c r="J109" s="190" t="s">
        <v>155</v>
      </c>
      <c r="K109" s="191" t="s">
        <v>188</v>
      </c>
      <c r="L109" s="192"/>
      <c r="M109" s="94" t="s">
        <v>19</v>
      </c>
      <c r="N109" s="95" t="s">
        <v>43</v>
      </c>
      <c r="O109" s="95" t="s">
        <v>189</v>
      </c>
      <c r="P109" s="95" t="s">
        <v>190</v>
      </c>
      <c r="Q109" s="95" t="s">
        <v>191</v>
      </c>
      <c r="R109" s="95" t="s">
        <v>192</v>
      </c>
      <c r="S109" s="95" t="s">
        <v>193</v>
      </c>
      <c r="T109" s="96" t="s">
        <v>194</v>
      </c>
      <c r="U109" s="187"/>
      <c r="V109" s="187"/>
      <c r="W109" s="187"/>
      <c r="X109" s="187"/>
      <c r="Y109" s="187"/>
      <c r="Z109" s="187"/>
      <c r="AA109" s="187"/>
      <c r="AB109" s="187"/>
      <c r="AC109" s="187"/>
      <c r="AD109" s="187"/>
      <c r="AE109" s="187"/>
    </row>
    <row r="110" s="2" customFormat="1" ht="22.8" customHeight="1">
      <c r="A110" s="40"/>
      <c r="B110" s="41"/>
      <c r="C110" s="101" t="s">
        <v>195</v>
      </c>
      <c r="D110" s="42"/>
      <c r="E110" s="42"/>
      <c r="F110" s="42"/>
      <c r="G110" s="42"/>
      <c r="H110" s="42"/>
      <c r="I110" s="42"/>
      <c r="J110" s="193">
        <f>BK110</f>
        <v>0</v>
      </c>
      <c r="K110" s="42"/>
      <c r="L110" s="46"/>
      <c r="M110" s="97"/>
      <c r="N110" s="194"/>
      <c r="O110" s="98"/>
      <c r="P110" s="195">
        <f>P111+P417+P1047+P1060</f>
        <v>0</v>
      </c>
      <c r="Q110" s="98"/>
      <c r="R110" s="195">
        <f>R111+R417+R1047+R1060</f>
        <v>325.80046445239805</v>
      </c>
      <c r="S110" s="98"/>
      <c r="T110" s="196">
        <f>T111+T417+T1047+T1060</f>
        <v>190.49287040000002</v>
      </c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T110" s="19" t="s">
        <v>72</v>
      </c>
      <c r="AU110" s="19" t="s">
        <v>156</v>
      </c>
      <c r="BK110" s="197">
        <f>BK111+BK417+BK1047+BK1060</f>
        <v>0</v>
      </c>
    </row>
    <row r="111" s="12" customFormat="1" ht="25.92" customHeight="1">
      <c r="A111" s="12"/>
      <c r="B111" s="198"/>
      <c r="C111" s="199"/>
      <c r="D111" s="200" t="s">
        <v>72</v>
      </c>
      <c r="E111" s="201" t="s">
        <v>196</v>
      </c>
      <c r="F111" s="201" t="s">
        <v>197</v>
      </c>
      <c r="G111" s="199"/>
      <c r="H111" s="199"/>
      <c r="I111" s="202"/>
      <c r="J111" s="203">
        <f>BK111</f>
        <v>0</v>
      </c>
      <c r="K111" s="199"/>
      <c r="L111" s="204"/>
      <c r="M111" s="205"/>
      <c r="N111" s="206"/>
      <c r="O111" s="206"/>
      <c r="P111" s="207">
        <f>P112+P164+P203+P357+P402+P414</f>
        <v>0</v>
      </c>
      <c r="Q111" s="206"/>
      <c r="R111" s="207">
        <f>R112+R164+R203+R357+R402+R414</f>
        <v>267.54895397656907</v>
      </c>
      <c r="S111" s="206"/>
      <c r="T111" s="208">
        <f>T112+T164+T203+T357+T402+T414</f>
        <v>32.424799999999998</v>
      </c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R111" s="209" t="s">
        <v>80</v>
      </c>
      <c r="AT111" s="210" t="s">
        <v>72</v>
      </c>
      <c r="AU111" s="210" t="s">
        <v>73</v>
      </c>
      <c r="AY111" s="209" t="s">
        <v>198</v>
      </c>
      <c r="BK111" s="211">
        <f>BK112+BK164+BK203+BK357+BK402+BK414</f>
        <v>0</v>
      </c>
    </row>
    <row r="112" s="12" customFormat="1" ht="22.8" customHeight="1">
      <c r="A112" s="12"/>
      <c r="B112" s="198"/>
      <c r="C112" s="199"/>
      <c r="D112" s="200" t="s">
        <v>72</v>
      </c>
      <c r="E112" s="212" t="s">
        <v>213</v>
      </c>
      <c r="F112" s="212" t="s">
        <v>429</v>
      </c>
      <c r="G112" s="199"/>
      <c r="H112" s="199"/>
      <c r="I112" s="202"/>
      <c r="J112" s="213">
        <f>BK112</f>
        <v>0</v>
      </c>
      <c r="K112" s="199"/>
      <c r="L112" s="204"/>
      <c r="M112" s="205"/>
      <c r="N112" s="206"/>
      <c r="O112" s="206"/>
      <c r="P112" s="207">
        <f>SUM(P113:P163)</f>
        <v>0</v>
      </c>
      <c r="Q112" s="206"/>
      <c r="R112" s="207">
        <f>SUM(R113:R163)</f>
        <v>92.181969624100006</v>
      </c>
      <c r="S112" s="206"/>
      <c r="T112" s="208">
        <f>SUM(T113:T163)</f>
        <v>0</v>
      </c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R112" s="209" t="s">
        <v>80</v>
      </c>
      <c r="AT112" s="210" t="s">
        <v>72</v>
      </c>
      <c r="AU112" s="210" t="s">
        <v>80</v>
      </c>
      <c r="AY112" s="209" t="s">
        <v>198</v>
      </c>
      <c r="BK112" s="211">
        <f>SUM(BK113:BK163)</f>
        <v>0</v>
      </c>
    </row>
    <row r="113" s="2" customFormat="1" ht="44.25" customHeight="1">
      <c r="A113" s="40"/>
      <c r="B113" s="41"/>
      <c r="C113" s="214" t="s">
        <v>80</v>
      </c>
      <c r="D113" s="214" t="s">
        <v>200</v>
      </c>
      <c r="E113" s="215" t="s">
        <v>552</v>
      </c>
      <c r="F113" s="216" t="s">
        <v>553</v>
      </c>
      <c r="G113" s="217" t="s">
        <v>203</v>
      </c>
      <c r="H113" s="218">
        <v>47.902000000000001</v>
      </c>
      <c r="I113" s="219"/>
      <c r="J113" s="220">
        <f>ROUND(I113*H113,2)</f>
        <v>0</v>
      </c>
      <c r="K113" s="216" t="s">
        <v>204</v>
      </c>
      <c r="L113" s="46"/>
      <c r="M113" s="221" t="s">
        <v>19</v>
      </c>
      <c r="N113" s="222" t="s">
        <v>44</v>
      </c>
      <c r="O113" s="86"/>
      <c r="P113" s="223">
        <f>O113*H113</f>
        <v>0</v>
      </c>
      <c r="Q113" s="223">
        <v>0.15273999999999999</v>
      </c>
      <c r="R113" s="223">
        <f>Q113*H113</f>
        <v>7.3165514799999993</v>
      </c>
      <c r="S113" s="223">
        <v>0</v>
      </c>
      <c r="T113" s="224">
        <f>S113*H113</f>
        <v>0</v>
      </c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R113" s="225" t="s">
        <v>205</v>
      </c>
      <c r="AT113" s="225" t="s">
        <v>200</v>
      </c>
      <c r="AU113" s="225" t="s">
        <v>82</v>
      </c>
      <c r="AY113" s="19" t="s">
        <v>198</v>
      </c>
      <c r="BE113" s="226">
        <f>IF(N113="základní",J113,0)</f>
        <v>0</v>
      </c>
      <c r="BF113" s="226">
        <f>IF(N113="snížená",J113,0)</f>
        <v>0</v>
      </c>
      <c r="BG113" s="226">
        <f>IF(N113="zákl. přenesená",J113,0)</f>
        <v>0</v>
      </c>
      <c r="BH113" s="226">
        <f>IF(N113="sníž. přenesená",J113,0)</f>
        <v>0</v>
      </c>
      <c r="BI113" s="226">
        <f>IF(N113="nulová",J113,0)</f>
        <v>0</v>
      </c>
      <c r="BJ113" s="19" t="s">
        <v>80</v>
      </c>
      <c r="BK113" s="226">
        <f>ROUND(I113*H113,2)</f>
        <v>0</v>
      </c>
      <c r="BL113" s="19" t="s">
        <v>205</v>
      </c>
      <c r="BM113" s="225" t="s">
        <v>2231</v>
      </c>
    </row>
    <row r="114" s="2" customFormat="1">
      <c r="A114" s="40"/>
      <c r="B114" s="41"/>
      <c r="C114" s="42"/>
      <c r="D114" s="227" t="s">
        <v>207</v>
      </c>
      <c r="E114" s="42"/>
      <c r="F114" s="228" t="s">
        <v>555</v>
      </c>
      <c r="G114" s="42"/>
      <c r="H114" s="42"/>
      <c r="I114" s="229"/>
      <c r="J114" s="42"/>
      <c r="K114" s="42"/>
      <c r="L114" s="46"/>
      <c r="M114" s="230"/>
      <c r="N114" s="231"/>
      <c r="O114" s="86"/>
      <c r="P114" s="86"/>
      <c r="Q114" s="86"/>
      <c r="R114" s="86"/>
      <c r="S114" s="86"/>
      <c r="T114" s="87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T114" s="19" t="s">
        <v>207</v>
      </c>
      <c r="AU114" s="19" t="s">
        <v>82</v>
      </c>
    </row>
    <row r="115" s="13" customFormat="1">
      <c r="A115" s="13"/>
      <c r="B115" s="232"/>
      <c r="C115" s="233"/>
      <c r="D115" s="234" t="s">
        <v>218</v>
      </c>
      <c r="E115" s="235" t="s">
        <v>19</v>
      </c>
      <c r="F115" s="236" t="s">
        <v>2232</v>
      </c>
      <c r="G115" s="233"/>
      <c r="H115" s="237">
        <v>10.416</v>
      </c>
      <c r="I115" s="238"/>
      <c r="J115" s="233"/>
      <c r="K115" s="233"/>
      <c r="L115" s="239"/>
      <c r="M115" s="240"/>
      <c r="N115" s="241"/>
      <c r="O115" s="241"/>
      <c r="P115" s="241"/>
      <c r="Q115" s="241"/>
      <c r="R115" s="241"/>
      <c r="S115" s="241"/>
      <c r="T115" s="242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3" t="s">
        <v>218</v>
      </c>
      <c r="AU115" s="243" t="s">
        <v>82</v>
      </c>
      <c r="AV115" s="13" t="s">
        <v>82</v>
      </c>
      <c r="AW115" s="13" t="s">
        <v>35</v>
      </c>
      <c r="AX115" s="13" t="s">
        <v>73</v>
      </c>
      <c r="AY115" s="243" t="s">
        <v>198</v>
      </c>
    </row>
    <row r="116" s="13" customFormat="1">
      <c r="A116" s="13"/>
      <c r="B116" s="232"/>
      <c r="C116" s="233"/>
      <c r="D116" s="234" t="s">
        <v>218</v>
      </c>
      <c r="E116" s="235" t="s">
        <v>19</v>
      </c>
      <c r="F116" s="236" t="s">
        <v>2233</v>
      </c>
      <c r="G116" s="233"/>
      <c r="H116" s="237">
        <v>25.632000000000001</v>
      </c>
      <c r="I116" s="238"/>
      <c r="J116" s="233"/>
      <c r="K116" s="233"/>
      <c r="L116" s="239"/>
      <c r="M116" s="240"/>
      <c r="N116" s="241"/>
      <c r="O116" s="241"/>
      <c r="P116" s="241"/>
      <c r="Q116" s="241"/>
      <c r="R116" s="241"/>
      <c r="S116" s="241"/>
      <c r="T116" s="242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3" t="s">
        <v>218</v>
      </c>
      <c r="AU116" s="243" t="s">
        <v>82</v>
      </c>
      <c r="AV116" s="13" t="s">
        <v>82</v>
      </c>
      <c r="AW116" s="13" t="s">
        <v>35</v>
      </c>
      <c r="AX116" s="13" t="s">
        <v>73</v>
      </c>
      <c r="AY116" s="243" t="s">
        <v>198</v>
      </c>
    </row>
    <row r="117" s="13" customFormat="1">
      <c r="A117" s="13"/>
      <c r="B117" s="232"/>
      <c r="C117" s="233"/>
      <c r="D117" s="234" t="s">
        <v>218</v>
      </c>
      <c r="E117" s="235" t="s">
        <v>19</v>
      </c>
      <c r="F117" s="236" t="s">
        <v>2234</v>
      </c>
      <c r="G117" s="233"/>
      <c r="H117" s="237">
        <v>-3.766</v>
      </c>
      <c r="I117" s="238"/>
      <c r="J117" s="233"/>
      <c r="K117" s="233"/>
      <c r="L117" s="239"/>
      <c r="M117" s="240"/>
      <c r="N117" s="241"/>
      <c r="O117" s="241"/>
      <c r="P117" s="241"/>
      <c r="Q117" s="241"/>
      <c r="R117" s="241"/>
      <c r="S117" s="241"/>
      <c r="T117" s="242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3" t="s">
        <v>218</v>
      </c>
      <c r="AU117" s="243" t="s">
        <v>82</v>
      </c>
      <c r="AV117" s="13" t="s">
        <v>82</v>
      </c>
      <c r="AW117" s="13" t="s">
        <v>35</v>
      </c>
      <c r="AX117" s="13" t="s">
        <v>73</v>
      </c>
      <c r="AY117" s="243" t="s">
        <v>198</v>
      </c>
    </row>
    <row r="118" s="13" customFormat="1">
      <c r="A118" s="13"/>
      <c r="B118" s="232"/>
      <c r="C118" s="233"/>
      <c r="D118" s="234" t="s">
        <v>218</v>
      </c>
      <c r="E118" s="235" t="s">
        <v>19</v>
      </c>
      <c r="F118" s="236" t="s">
        <v>2235</v>
      </c>
      <c r="G118" s="233"/>
      <c r="H118" s="237">
        <v>15.619999999999999</v>
      </c>
      <c r="I118" s="238"/>
      <c r="J118" s="233"/>
      <c r="K118" s="233"/>
      <c r="L118" s="239"/>
      <c r="M118" s="240"/>
      <c r="N118" s="241"/>
      <c r="O118" s="241"/>
      <c r="P118" s="241"/>
      <c r="Q118" s="241"/>
      <c r="R118" s="241"/>
      <c r="S118" s="241"/>
      <c r="T118" s="242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3" t="s">
        <v>218</v>
      </c>
      <c r="AU118" s="243" t="s">
        <v>82</v>
      </c>
      <c r="AV118" s="13" t="s">
        <v>82</v>
      </c>
      <c r="AW118" s="13" t="s">
        <v>35</v>
      </c>
      <c r="AX118" s="13" t="s">
        <v>73</v>
      </c>
      <c r="AY118" s="243" t="s">
        <v>198</v>
      </c>
    </row>
    <row r="119" s="14" customFormat="1">
      <c r="A119" s="14"/>
      <c r="B119" s="244"/>
      <c r="C119" s="245"/>
      <c r="D119" s="234" t="s">
        <v>218</v>
      </c>
      <c r="E119" s="246" t="s">
        <v>19</v>
      </c>
      <c r="F119" s="247" t="s">
        <v>233</v>
      </c>
      <c r="G119" s="245"/>
      <c r="H119" s="248">
        <v>47.902000000000001</v>
      </c>
      <c r="I119" s="249"/>
      <c r="J119" s="245"/>
      <c r="K119" s="245"/>
      <c r="L119" s="250"/>
      <c r="M119" s="251"/>
      <c r="N119" s="252"/>
      <c r="O119" s="252"/>
      <c r="P119" s="252"/>
      <c r="Q119" s="252"/>
      <c r="R119" s="252"/>
      <c r="S119" s="252"/>
      <c r="T119" s="253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4" t="s">
        <v>218</v>
      </c>
      <c r="AU119" s="254" t="s">
        <v>82</v>
      </c>
      <c r="AV119" s="14" t="s">
        <v>205</v>
      </c>
      <c r="AW119" s="14" t="s">
        <v>35</v>
      </c>
      <c r="AX119" s="14" t="s">
        <v>80</v>
      </c>
      <c r="AY119" s="254" t="s">
        <v>198</v>
      </c>
    </row>
    <row r="120" s="2" customFormat="1" ht="37.8" customHeight="1">
      <c r="A120" s="40"/>
      <c r="B120" s="41"/>
      <c r="C120" s="214" t="s">
        <v>82</v>
      </c>
      <c r="D120" s="214" t="s">
        <v>200</v>
      </c>
      <c r="E120" s="215" t="s">
        <v>2236</v>
      </c>
      <c r="F120" s="216" t="s">
        <v>2237</v>
      </c>
      <c r="G120" s="217" t="s">
        <v>203</v>
      </c>
      <c r="H120" s="218">
        <v>50.710000000000001</v>
      </c>
      <c r="I120" s="219"/>
      <c r="J120" s="220">
        <f>ROUND(I120*H120,2)</f>
        <v>0</v>
      </c>
      <c r="K120" s="216" t="s">
        <v>204</v>
      </c>
      <c r="L120" s="46"/>
      <c r="M120" s="221" t="s">
        <v>19</v>
      </c>
      <c r="N120" s="222" t="s">
        <v>44</v>
      </c>
      <c r="O120" s="86"/>
      <c r="P120" s="223">
        <f>O120*H120</f>
        <v>0</v>
      </c>
      <c r="Q120" s="223">
        <v>0.18249000000000001</v>
      </c>
      <c r="R120" s="223">
        <f>Q120*H120</f>
        <v>9.2540679000000008</v>
      </c>
      <c r="S120" s="223">
        <v>0</v>
      </c>
      <c r="T120" s="224">
        <f>S120*H120</f>
        <v>0</v>
      </c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R120" s="225" t="s">
        <v>205</v>
      </c>
      <c r="AT120" s="225" t="s">
        <v>200</v>
      </c>
      <c r="AU120" s="225" t="s">
        <v>82</v>
      </c>
      <c r="AY120" s="19" t="s">
        <v>198</v>
      </c>
      <c r="BE120" s="226">
        <f>IF(N120="základní",J120,0)</f>
        <v>0</v>
      </c>
      <c r="BF120" s="226">
        <f>IF(N120="snížená",J120,0)</f>
        <v>0</v>
      </c>
      <c r="BG120" s="226">
        <f>IF(N120="zákl. přenesená",J120,0)</f>
        <v>0</v>
      </c>
      <c r="BH120" s="226">
        <f>IF(N120="sníž. přenesená",J120,0)</f>
        <v>0</v>
      </c>
      <c r="BI120" s="226">
        <f>IF(N120="nulová",J120,0)</f>
        <v>0</v>
      </c>
      <c r="BJ120" s="19" t="s">
        <v>80</v>
      </c>
      <c r="BK120" s="226">
        <f>ROUND(I120*H120,2)</f>
        <v>0</v>
      </c>
      <c r="BL120" s="19" t="s">
        <v>205</v>
      </c>
      <c r="BM120" s="225" t="s">
        <v>2238</v>
      </c>
    </row>
    <row r="121" s="2" customFormat="1">
      <c r="A121" s="40"/>
      <c r="B121" s="41"/>
      <c r="C121" s="42"/>
      <c r="D121" s="227" t="s">
        <v>207</v>
      </c>
      <c r="E121" s="42"/>
      <c r="F121" s="228" t="s">
        <v>2239</v>
      </c>
      <c r="G121" s="42"/>
      <c r="H121" s="42"/>
      <c r="I121" s="229"/>
      <c r="J121" s="42"/>
      <c r="K121" s="42"/>
      <c r="L121" s="46"/>
      <c r="M121" s="230"/>
      <c r="N121" s="231"/>
      <c r="O121" s="86"/>
      <c r="P121" s="86"/>
      <c r="Q121" s="86"/>
      <c r="R121" s="86"/>
      <c r="S121" s="86"/>
      <c r="T121" s="87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T121" s="19" t="s">
        <v>207</v>
      </c>
      <c r="AU121" s="19" t="s">
        <v>82</v>
      </c>
    </row>
    <row r="122" s="13" customFormat="1">
      <c r="A122" s="13"/>
      <c r="B122" s="232"/>
      <c r="C122" s="233"/>
      <c r="D122" s="234" t="s">
        <v>218</v>
      </c>
      <c r="E122" s="235" t="s">
        <v>19</v>
      </c>
      <c r="F122" s="236" t="s">
        <v>2240</v>
      </c>
      <c r="G122" s="233"/>
      <c r="H122" s="237">
        <v>54.365000000000002</v>
      </c>
      <c r="I122" s="238"/>
      <c r="J122" s="233"/>
      <c r="K122" s="233"/>
      <c r="L122" s="239"/>
      <c r="M122" s="240"/>
      <c r="N122" s="241"/>
      <c r="O122" s="241"/>
      <c r="P122" s="241"/>
      <c r="Q122" s="241"/>
      <c r="R122" s="241"/>
      <c r="S122" s="241"/>
      <c r="T122" s="24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218</v>
      </c>
      <c r="AU122" s="243" t="s">
        <v>82</v>
      </c>
      <c r="AV122" s="13" t="s">
        <v>82</v>
      </c>
      <c r="AW122" s="13" t="s">
        <v>35</v>
      </c>
      <c r="AX122" s="13" t="s">
        <v>73</v>
      </c>
      <c r="AY122" s="243" t="s">
        <v>198</v>
      </c>
    </row>
    <row r="123" s="13" customFormat="1">
      <c r="A123" s="13"/>
      <c r="B123" s="232"/>
      <c r="C123" s="233"/>
      <c r="D123" s="234" t="s">
        <v>218</v>
      </c>
      <c r="E123" s="235" t="s">
        <v>19</v>
      </c>
      <c r="F123" s="236" t="s">
        <v>2241</v>
      </c>
      <c r="G123" s="233"/>
      <c r="H123" s="237">
        <v>-3.6549999999999998</v>
      </c>
      <c r="I123" s="238"/>
      <c r="J123" s="233"/>
      <c r="K123" s="233"/>
      <c r="L123" s="239"/>
      <c r="M123" s="240"/>
      <c r="N123" s="241"/>
      <c r="O123" s="241"/>
      <c r="P123" s="241"/>
      <c r="Q123" s="241"/>
      <c r="R123" s="241"/>
      <c r="S123" s="241"/>
      <c r="T123" s="242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3" t="s">
        <v>218</v>
      </c>
      <c r="AU123" s="243" t="s">
        <v>82</v>
      </c>
      <c r="AV123" s="13" t="s">
        <v>82</v>
      </c>
      <c r="AW123" s="13" t="s">
        <v>35</v>
      </c>
      <c r="AX123" s="13" t="s">
        <v>73</v>
      </c>
      <c r="AY123" s="243" t="s">
        <v>198</v>
      </c>
    </row>
    <row r="124" s="14" customFormat="1">
      <c r="A124" s="14"/>
      <c r="B124" s="244"/>
      <c r="C124" s="245"/>
      <c r="D124" s="234" t="s">
        <v>218</v>
      </c>
      <c r="E124" s="246" t="s">
        <v>19</v>
      </c>
      <c r="F124" s="247" t="s">
        <v>233</v>
      </c>
      <c r="G124" s="245"/>
      <c r="H124" s="248">
        <v>50.710000000000001</v>
      </c>
      <c r="I124" s="249"/>
      <c r="J124" s="245"/>
      <c r="K124" s="245"/>
      <c r="L124" s="250"/>
      <c r="M124" s="251"/>
      <c r="N124" s="252"/>
      <c r="O124" s="252"/>
      <c r="P124" s="252"/>
      <c r="Q124" s="252"/>
      <c r="R124" s="252"/>
      <c r="S124" s="252"/>
      <c r="T124" s="253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254" t="s">
        <v>218</v>
      </c>
      <c r="AU124" s="254" t="s">
        <v>82</v>
      </c>
      <c r="AV124" s="14" t="s">
        <v>205</v>
      </c>
      <c r="AW124" s="14" t="s">
        <v>35</v>
      </c>
      <c r="AX124" s="14" t="s">
        <v>80</v>
      </c>
      <c r="AY124" s="254" t="s">
        <v>198</v>
      </c>
    </row>
    <row r="125" s="2" customFormat="1" ht="37.8" customHeight="1">
      <c r="A125" s="40"/>
      <c r="B125" s="41"/>
      <c r="C125" s="214" t="s">
        <v>213</v>
      </c>
      <c r="D125" s="214" t="s">
        <v>200</v>
      </c>
      <c r="E125" s="215" t="s">
        <v>2242</v>
      </c>
      <c r="F125" s="216" t="s">
        <v>2243</v>
      </c>
      <c r="G125" s="217" t="s">
        <v>203</v>
      </c>
      <c r="H125" s="218">
        <v>396.428</v>
      </c>
      <c r="I125" s="219"/>
      <c r="J125" s="220">
        <f>ROUND(I125*H125,2)</f>
        <v>0</v>
      </c>
      <c r="K125" s="216" t="s">
        <v>204</v>
      </c>
      <c r="L125" s="46"/>
      <c r="M125" s="221" t="s">
        <v>19</v>
      </c>
      <c r="N125" s="222" t="s">
        <v>44</v>
      </c>
      <c r="O125" s="86"/>
      <c r="P125" s="223">
        <f>O125*H125</f>
        <v>0</v>
      </c>
      <c r="Q125" s="223">
        <v>0.1774009</v>
      </c>
      <c r="R125" s="223">
        <f>Q125*H125</f>
        <v>70.326683985200006</v>
      </c>
      <c r="S125" s="223">
        <v>0</v>
      </c>
      <c r="T125" s="224">
        <f>S125*H125</f>
        <v>0</v>
      </c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R125" s="225" t="s">
        <v>205</v>
      </c>
      <c r="AT125" s="225" t="s">
        <v>200</v>
      </c>
      <c r="AU125" s="225" t="s">
        <v>82</v>
      </c>
      <c r="AY125" s="19" t="s">
        <v>198</v>
      </c>
      <c r="BE125" s="226">
        <f>IF(N125="základní",J125,0)</f>
        <v>0</v>
      </c>
      <c r="BF125" s="226">
        <f>IF(N125="snížená",J125,0)</f>
        <v>0</v>
      </c>
      <c r="BG125" s="226">
        <f>IF(N125="zákl. přenesená",J125,0)</f>
        <v>0</v>
      </c>
      <c r="BH125" s="226">
        <f>IF(N125="sníž. přenesená",J125,0)</f>
        <v>0</v>
      </c>
      <c r="BI125" s="226">
        <f>IF(N125="nulová",J125,0)</f>
        <v>0</v>
      </c>
      <c r="BJ125" s="19" t="s">
        <v>80</v>
      </c>
      <c r="BK125" s="226">
        <f>ROUND(I125*H125,2)</f>
        <v>0</v>
      </c>
      <c r="BL125" s="19" t="s">
        <v>205</v>
      </c>
      <c r="BM125" s="225" t="s">
        <v>2244</v>
      </c>
    </row>
    <row r="126" s="2" customFormat="1">
      <c r="A126" s="40"/>
      <c r="B126" s="41"/>
      <c r="C126" s="42"/>
      <c r="D126" s="227" t="s">
        <v>207</v>
      </c>
      <c r="E126" s="42"/>
      <c r="F126" s="228" t="s">
        <v>2245</v>
      </c>
      <c r="G126" s="42"/>
      <c r="H126" s="42"/>
      <c r="I126" s="229"/>
      <c r="J126" s="42"/>
      <c r="K126" s="42"/>
      <c r="L126" s="46"/>
      <c r="M126" s="230"/>
      <c r="N126" s="231"/>
      <c r="O126" s="86"/>
      <c r="P126" s="86"/>
      <c r="Q126" s="86"/>
      <c r="R126" s="86"/>
      <c r="S126" s="86"/>
      <c r="T126" s="87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T126" s="19" t="s">
        <v>207</v>
      </c>
      <c r="AU126" s="19" t="s">
        <v>82</v>
      </c>
    </row>
    <row r="127" s="13" customFormat="1">
      <c r="A127" s="13"/>
      <c r="B127" s="232"/>
      <c r="C127" s="233"/>
      <c r="D127" s="234" t="s">
        <v>218</v>
      </c>
      <c r="E127" s="235" t="s">
        <v>19</v>
      </c>
      <c r="F127" s="236" t="s">
        <v>2246</v>
      </c>
      <c r="G127" s="233"/>
      <c r="H127" s="237">
        <v>504.118</v>
      </c>
      <c r="I127" s="238"/>
      <c r="J127" s="233"/>
      <c r="K127" s="233"/>
      <c r="L127" s="239"/>
      <c r="M127" s="240"/>
      <c r="N127" s="241"/>
      <c r="O127" s="241"/>
      <c r="P127" s="241"/>
      <c r="Q127" s="241"/>
      <c r="R127" s="241"/>
      <c r="S127" s="241"/>
      <c r="T127" s="24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3" t="s">
        <v>218</v>
      </c>
      <c r="AU127" s="243" t="s">
        <v>82</v>
      </c>
      <c r="AV127" s="13" t="s">
        <v>82</v>
      </c>
      <c r="AW127" s="13" t="s">
        <v>35</v>
      </c>
      <c r="AX127" s="13" t="s">
        <v>73</v>
      </c>
      <c r="AY127" s="243" t="s">
        <v>198</v>
      </c>
    </row>
    <row r="128" s="13" customFormat="1">
      <c r="A128" s="13"/>
      <c r="B128" s="232"/>
      <c r="C128" s="233"/>
      <c r="D128" s="234" t="s">
        <v>218</v>
      </c>
      <c r="E128" s="235" t="s">
        <v>19</v>
      </c>
      <c r="F128" s="236" t="s">
        <v>2247</v>
      </c>
      <c r="G128" s="233"/>
      <c r="H128" s="237">
        <v>-13.653000000000001</v>
      </c>
      <c r="I128" s="238"/>
      <c r="J128" s="233"/>
      <c r="K128" s="233"/>
      <c r="L128" s="239"/>
      <c r="M128" s="240"/>
      <c r="N128" s="241"/>
      <c r="O128" s="241"/>
      <c r="P128" s="241"/>
      <c r="Q128" s="241"/>
      <c r="R128" s="241"/>
      <c r="S128" s="241"/>
      <c r="T128" s="242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3" t="s">
        <v>218</v>
      </c>
      <c r="AU128" s="243" t="s">
        <v>82</v>
      </c>
      <c r="AV128" s="13" t="s">
        <v>82</v>
      </c>
      <c r="AW128" s="13" t="s">
        <v>35</v>
      </c>
      <c r="AX128" s="13" t="s">
        <v>73</v>
      </c>
      <c r="AY128" s="243" t="s">
        <v>198</v>
      </c>
    </row>
    <row r="129" s="13" customFormat="1">
      <c r="A129" s="13"/>
      <c r="B129" s="232"/>
      <c r="C129" s="233"/>
      <c r="D129" s="234" t="s">
        <v>218</v>
      </c>
      <c r="E129" s="235" t="s">
        <v>19</v>
      </c>
      <c r="F129" s="236" t="s">
        <v>2248</v>
      </c>
      <c r="G129" s="233"/>
      <c r="H129" s="237">
        <v>-27.047000000000001</v>
      </c>
      <c r="I129" s="238"/>
      <c r="J129" s="233"/>
      <c r="K129" s="233"/>
      <c r="L129" s="239"/>
      <c r="M129" s="240"/>
      <c r="N129" s="241"/>
      <c r="O129" s="241"/>
      <c r="P129" s="241"/>
      <c r="Q129" s="241"/>
      <c r="R129" s="241"/>
      <c r="S129" s="241"/>
      <c r="T129" s="242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3" t="s">
        <v>218</v>
      </c>
      <c r="AU129" s="243" t="s">
        <v>82</v>
      </c>
      <c r="AV129" s="13" t="s">
        <v>82</v>
      </c>
      <c r="AW129" s="13" t="s">
        <v>35</v>
      </c>
      <c r="AX129" s="13" t="s">
        <v>73</v>
      </c>
      <c r="AY129" s="243" t="s">
        <v>198</v>
      </c>
    </row>
    <row r="130" s="13" customFormat="1">
      <c r="A130" s="13"/>
      <c r="B130" s="232"/>
      <c r="C130" s="233"/>
      <c r="D130" s="234" t="s">
        <v>218</v>
      </c>
      <c r="E130" s="235" t="s">
        <v>19</v>
      </c>
      <c r="F130" s="236" t="s">
        <v>2249</v>
      </c>
      <c r="G130" s="233"/>
      <c r="H130" s="237">
        <v>-20.25</v>
      </c>
      <c r="I130" s="238"/>
      <c r="J130" s="233"/>
      <c r="K130" s="233"/>
      <c r="L130" s="239"/>
      <c r="M130" s="240"/>
      <c r="N130" s="241"/>
      <c r="O130" s="241"/>
      <c r="P130" s="241"/>
      <c r="Q130" s="241"/>
      <c r="R130" s="241"/>
      <c r="S130" s="241"/>
      <c r="T130" s="242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3" t="s">
        <v>218</v>
      </c>
      <c r="AU130" s="243" t="s">
        <v>82</v>
      </c>
      <c r="AV130" s="13" t="s">
        <v>82</v>
      </c>
      <c r="AW130" s="13" t="s">
        <v>35</v>
      </c>
      <c r="AX130" s="13" t="s">
        <v>73</v>
      </c>
      <c r="AY130" s="243" t="s">
        <v>198</v>
      </c>
    </row>
    <row r="131" s="13" customFormat="1">
      <c r="A131" s="13"/>
      <c r="B131" s="232"/>
      <c r="C131" s="233"/>
      <c r="D131" s="234" t="s">
        <v>218</v>
      </c>
      <c r="E131" s="235" t="s">
        <v>19</v>
      </c>
      <c r="F131" s="236" t="s">
        <v>2250</v>
      </c>
      <c r="G131" s="233"/>
      <c r="H131" s="237">
        <v>-22.140000000000001</v>
      </c>
      <c r="I131" s="238"/>
      <c r="J131" s="233"/>
      <c r="K131" s="233"/>
      <c r="L131" s="239"/>
      <c r="M131" s="240"/>
      <c r="N131" s="241"/>
      <c r="O131" s="241"/>
      <c r="P131" s="241"/>
      <c r="Q131" s="241"/>
      <c r="R131" s="241"/>
      <c r="S131" s="241"/>
      <c r="T131" s="24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3" t="s">
        <v>218</v>
      </c>
      <c r="AU131" s="243" t="s">
        <v>82</v>
      </c>
      <c r="AV131" s="13" t="s">
        <v>82</v>
      </c>
      <c r="AW131" s="13" t="s">
        <v>35</v>
      </c>
      <c r="AX131" s="13" t="s">
        <v>73</v>
      </c>
      <c r="AY131" s="243" t="s">
        <v>198</v>
      </c>
    </row>
    <row r="132" s="13" customFormat="1">
      <c r="A132" s="13"/>
      <c r="B132" s="232"/>
      <c r="C132" s="233"/>
      <c r="D132" s="234" t="s">
        <v>218</v>
      </c>
      <c r="E132" s="235" t="s">
        <v>19</v>
      </c>
      <c r="F132" s="236" t="s">
        <v>2251</v>
      </c>
      <c r="G132" s="233"/>
      <c r="H132" s="237">
        <v>-24.600000000000001</v>
      </c>
      <c r="I132" s="238"/>
      <c r="J132" s="233"/>
      <c r="K132" s="233"/>
      <c r="L132" s="239"/>
      <c r="M132" s="240"/>
      <c r="N132" s="241"/>
      <c r="O132" s="241"/>
      <c r="P132" s="241"/>
      <c r="Q132" s="241"/>
      <c r="R132" s="241"/>
      <c r="S132" s="241"/>
      <c r="T132" s="242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43" t="s">
        <v>218</v>
      </c>
      <c r="AU132" s="243" t="s">
        <v>82</v>
      </c>
      <c r="AV132" s="13" t="s">
        <v>82</v>
      </c>
      <c r="AW132" s="13" t="s">
        <v>35</v>
      </c>
      <c r="AX132" s="13" t="s">
        <v>73</v>
      </c>
      <c r="AY132" s="243" t="s">
        <v>198</v>
      </c>
    </row>
    <row r="133" s="14" customFormat="1">
      <c r="A133" s="14"/>
      <c r="B133" s="244"/>
      <c r="C133" s="245"/>
      <c r="D133" s="234" t="s">
        <v>218</v>
      </c>
      <c r="E133" s="246" t="s">
        <v>19</v>
      </c>
      <c r="F133" s="247" t="s">
        <v>233</v>
      </c>
      <c r="G133" s="245"/>
      <c r="H133" s="248">
        <v>396.428</v>
      </c>
      <c r="I133" s="249"/>
      <c r="J133" s="245"/>
      <c r="K133" s="245"/>
      <c r="L133" s="250"/>
      <c r="M133" s="251"/>
      <c r="N133" s="252"/>
      <c r="O133" s="252"/>
      <c r="P133" s="252"/>
      <c r="Q133" s="252"/>
      <c r="R133" s="252"/>
      <c r="S133" s="252"/>
      <c r="T133" s="253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54" t="s">
        <v>218</v>
      </c>
      <c r="AU133" s="254" t="s">
        <v>82</v>
      </c>
      <c r="AV133" s="14" t="s">
        <v>205</v>
      </c>
      <c r="AW133" s="14" t="s">
        <v>35</v>
      </c>
      <c r="AX133" s="14" t="s">
        <v>80</v>
      </c>
      <c r="AY133" s="254" t="s">
        <v>198</v>
      </c>
    </row>
    <row r="134" s="2" customFormat="1" ht="37.8" customHeight="1">
      <c r="A134" s="40"/>
      <c r="B134" s="41"/>
      <c r="C134" s="214" t="s">
        <v>205</v>
      </c>
      <c r="D134" s="214" t="s">
        <v>200</v>
      </c>
      <c r="E134" s="215" t="s">
        <v>459</v>
      </c>
      <c r="F134" s="216" t="s">
        <v>460</v>
      </c>
      <c r="G134" s="217" t="s">
        <v>441</v>
      </c>
      <c r="H134" s="218">
        <v>1</v>
      </c>
      <c r="I134" s="219"/>
      <c r="J134" s="220">
        <f>ROUND(I134*H134,2)</f>
        <v>0</v>
      </c>
      <c r="K134" s="216" t="s">
        <v>204</v>
      </c>
      <c r="L134" s="46"/>
      <c r="M134" s="221" t="s">
        <v>19</v>
      </c>
      <c r="N134" s="222" t="s">
        <v>44</v>
      </c>
      <c r="O134" s="86"/>
      <c r="P134" s="223">
        <f>O134*H134</f>
        <v>0</v>
      </c>
      <c r="Q134" s="223">
        <v>0.083260000000000001</v>
      </c>
      <c r="R134" s="223">
        <f>Q134*H134</f>
        <v>0.083260000000000001</v>
      </c>
      <c r="S134" s="223">
        <v>0</v>
      </c>
      <c r="T134" s="224">
        <f>S134*H134</f>
        <v>0</v>
      </c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R134" s="225" t="s">
        <v>205</v>
      </c>
      <c r="AT134" s="225" t="s">
        <v>200</v>
      </c>
      <c r="AU134" s="225" t="s">
        <v>82</v>
      </c>
      <c r="AY134" s="19" t="s">
        <v>198</v>
      </c>
      <c r="BE134" s="226">
        <f>IF(N134="základní",J134,0)</f>
        <v>0</v>
      </c>
      <c r="BF134" s="226">
        <f>IF(N134="snížená",J134,0)</f>
        <v>0</v>
      </c>
      <c r="BG134" s="226">
        <f>IF(N134="zákl. přenesená",J134,0)</f>
        <v>0</v>
      </c>
      <c r="BH134" s="226">
        <f>IF(N134="sníž. přenesená",J134,0)</f>
        <v>0</v>
      </c>
      <c r="BI134" s="226">
        <f>IF(N134="nulová",J134,0)</f>
        <v>0</v>
      </c>
      <c r="BJ134" s="19" t="s">
        <v>80</v>
      </c>
      <c r="BK134" s="226">
        <f>ROUND(I134*H134,2)</f>
        <v>0</v>
      </c>
      <c r="BL134" s="19" t="s">
        <v>205</v>
      </c>
      <c r="BM134" s="225" t="s">
        <v>2252</v>
      </c>
    </row>
    <row r="135" s="2" customFormat="1">
      <c r="A135" s="40"/>
      <c r="B135" s="41"/>
      <c r="C135" s="42"/>
      <c r="D135" s="227" t="s">
        <v>207</v>
      </c>
      <c r="E135" s="42"/>
      <c r="F135" s="228" t="s">
        <v>462</v>
      </c>
      <c r="G135" s="42"/>
      <c r="H135" s="42"/>
      <c r="I135" s="229"/>
      <c r="J135" s="42"/>
      <c r="K135" s="42"/>
      <c r="L135" s="46"/>
      <c r="M135" s="230"/>
      <c r="N135" s="231"/>
      <c r="O135" s="86"/>
      <c r="P135" s="86"/>
      <c r="Q135" s="86"/>
      <c r="R135" s="86"/>
      <c r="S135" s="86"/>
      <c r="T135" s="87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T135" s="19" t="s">
        <v>207</v>
      </c>
      <c r="AU135" s="19" t="s">
        <v>82</v>
      </c>
    </row>
    <row r="136" s="13" customFormat="1">
      <c r="A136" s="13"/>
      <c r="B136" s="232"/>
      <c r="C136" s="233"/>
      <c r="D136" s="234" t="s">
        <v>218</v>
      </c>
      <c r="E136" s="235" t="s">
        <v>19</v>
      </c>
      <c r="F136" s="236" t="s">
        <v>2253</v>
      </c>
      <c r="G136" s="233"/>
      <c r="H136" s="237">
        <v>1</v>
      </c>
      <c r="I136" s="238"/>
      <c r="J136" s="233"/>
      <c r="K136" s="233"/>
      <c r="L136" s="239"/>
      <c r="M136" s="240"/>
      <c r="N136" s="241"/>
      <c r="O136" s="241"/>
      <c r="P136" s="241"/>
      <c r="Q136" s="241"/>
      <c r="R136" s="241"/>
      <c r="S136" s="241"/>
      <c r="T136" s="242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3" t="s">
        <v>218</v>
      </c>
      <c r="AU136" s="243" t="s">
        <v>82</v>
      </c>
      <c r="AV136" s="13" t="s">
        <v>82</v>
      </c>
      <c r="AW136" s="13" t="s">
        <v>35</v>
      </c>
      <c r="AX136" s="13" t="s">
        <v>80</v>
      </c>
      <c r="AY136" s="243" t="s">
        <v>198</v>
      </c>
    </row>
    <row r="137" s="2" customFormat="1" ht="37.8" customHeight="1">
      <c r="A137" s="40"/>
      <c r="B137" s="41"/>
      <c r="C137" s="214" t="s">
        <v>224</v>
      </c>
      <c r="D137" s="214" t="s">
        <v>200</v>
      </c>
      <c r="E137" s="215" t="s">
        <v>2254</v>
      </c>
      <c r="F137" s="216" t="s">
        <v>2255</v>
      </c>
      <c r="G137" s="217" t="s">
        <v>441</v>
      </c>
      <c r="H137" s="218">
        <v>7</v>
      </c>
      <c r="I137" s="219"/>
      <c r="J137" s="220">
        <f>ROUND(I137*H137,2)</f>
        <v>0</v>
      </c>
      <c r="K137" s="216" t="s">
        <v>204</v>
      </c>
      <c r="L137" s="46"/>
      <c r="M137" s="221" t="s">
        <v>19</v>
      </c>
      <c r="N137" s="222" t="s">
        <v>44</v>
      </c>
      <c r="O137" s="86"/>
      <c r="P137" s="223">
        <f>O137*H137</f>
        <v>0</v>
      </c>
      <c r="Q137" s="223">
        <v>0.081309999999999993</v>
      </c>
      <c r="R137" s="223">
        <f>Q137*H137</f>
        <v>0.56916999999999995</v>
      </c>
      <c r="S137" s="223">
        <v>0</v>
      </c>
      <c r="T137" s="224">
        <f>S137*H137</f>
        <v>0</v>
      </c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R137" s="225" t="s">
        <v>205</v>
      </c>
      <c r="AT137" s="225" t="s">
        <v>200</v>
      </c>
      <c r="AU137" s="225" t="s">
        <v>82</v>
      </c>
      <c r="AY137" s="19" t="s">
        <v>198</v>
      </c>
      <c r="BE137" s="226">
        <f>IF(N137="základní",J137,0)</f>
        <v>0</v>
      </c>
      <c r="BF137" s="226">
        <f>IF(N137="snížená",J137,0)</f>
        <v>0</v>
      </c>
      <c r="BG137" s="226">
        <f>IF(N137="zákl. přenesená",J137,0)</f>
        <v>0</v>
      </c>
      <c r="BH137" s="226">
        <f>IF(N137="sníž. přenesená",J137,0)</f>
        <v>0</v>
      </c>
      <c r="BI137" s="226">
        <f>IF(N137="nulová",J137,0)</f>
        <v>0</v>
      </c>
      <c r="BJ137" s="19" t="s">
        <v>80</v>
      </c>
      <c r="BK137" s="226">
        <f>ROUND(I137*H137,2)</f>
        <v>0</v>
      </c>
      <c r="BL137" s="19" t="s">
        <v>205</v>
      </c>
      <c r="BM137" s="225" t="s">
        <v>2256</v>
      </c>
    </row>
    <row r="138" s="2" customFormat="1">
      <c r="A138" s="40"/>
      <c r="B138" s="41"/>
      <c r="C138" s="42"/>
      <c r="D138" s="227" t="s">
        <v>207</v>
      </c>
      <c r="E138" s="42"/>
      <c r="F138" s="228" t="s">
        <v>2257</v>
      </c>
      <c r="G138" s="42"/>
      <c r="H138" s="42"/>
      <c r="I138" s="229"/>
      <c r="J138" s="42"/>
      <c r="K138" s="42"/>
      <c r="L138" s="46"/>
      <c r="M138" s="230"/>
      <c r="N138" s="231"/>
      <c r="O138" s="86"/>
      <c r="P138" s="86"/>
      <c r="Q138" s="86"/>
      <c r="R138" s="86"/>
      <c r="S138" s="86"/>
      <c r="T138" s="87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T138" s="19" t="s">
        <v>207</v>
      </c>
      <c r="AU138" s="19" t="s">
        <v>82</v>
      </c>
    </row>
    <row r="139" s="13" customFormat="1">
      <c r="A139" s="13"/>
      <c r="B139" s="232"/>
      <c r="C139" s="233"/>
      <c r="D139" s="234" t="s">
        <v>218</v>
      </c>
      <c r="E139" s="235" t="s">
        <v>19</v>
      </c>
      <c r="F139" s="236" t="s">
        <v>2258</v>
      </c>
      <c r="G139" s="233"/>
      <c r="H139" s="237">
        <v>7</v>
      </c>
      <c r="I139" s="238"/>
      <c r="J139" s="233"/>
      <c r="K139" s="233"/>
      <c r="L139" s="239"/>
      <c r="M139" s="240"/>
      <c r="N139" s="241"/>
      <c r="O139" s="241"/>
      <c r="P139" s="241"/>
      <c r="Q139" s="241"/>
      <c r="R139" s="241"/>
      <c r="S139" s="241"/>
      <c r="T139" s="242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3" t="s">
        <v>218</v>
      </c>
      <c r="AU139" s="243" t="s">
        <v>82</v>
      </c>
      <c r="AV139" s="13" t="s">
        <v>82</v>
      </c>
      <c r="AW139" s="13" t="s">
        <v>35</v>
      </c>
      <c r="AX139" s="13" t="s">
        <v>80</v>
      </c>
      <c r="AY139" s="243" t="s">
        <v>198</v>
      </c>
    </row>
    <row r="140" s="2" customFormat="1" ht="37.8" customHeight="1">
      <c r="A140" s="40"/>
      <c r="B140" s="41"/>
      <c r="C140" s="214" t="s">
        <v>234</v>
      </c>
      <c r="D140" s="214" t="s">
        <v>200</v>
      </c>
      <c r="E140" s="215" t="s">
        <v>2259</v>
      </c>
      <c r="F140" s="216" t="s">
        <v>2260</v>
      </c>
      <c r="G140" s="217" t="s">
        <v>441</v>
      </c>
      <c r="H140" s="218">
        <v>11</v>
      </c>
      <c r="I140" s="219"/>
      <c r="J140" s="220">
        <f>ROUND(I140*H140,2)</f>
        <v>0</v>
      </c>
      <c r="K140" s="216" t="s">
        <v>204</v>
      </c>
      <c r="L140" s="46"/>
      <c r="M140" s="221" t="s">
        <v>19</v>
      </c>
      <c r="N140" s="222" t="s">
        <v>44</v>
      </c>
      <c r="O140" s="86"/>
      <c r="P140" s="223">
        <f>O140*H140</f>
        <v>0</v>
      </c>
      <c r="Q140" s="223">
        <v>0.10931</v>
      </c>
      <c r="R140" s="223">
        <f>Q140*H140</f>
        <v>1.20241</v>
      </c>
      <c r="S140" s="223">
        <v>0</v>
      </c>
      <c r="T140" s="224">
        <f>S140*H140</f>
        <v>0</v>
      </c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R140" s="225" t="s">
        <v>205</v>
      </c>
      <c r="AT140" s="225" t="s">
        <v>200</v>
      </c>
      <c r="AU140" s="225" t="s">
        <v>82</v>
      </c>
      <c r="AY140" s="19" t="s">
        <v>198</v>
      </c>
      <c r="BE140" s="226">
        <f>IF(N140="základní",J140,0)</f>
        <v>0</v>
      </c>
      <c r="BF140" s="226">
        <f>IF(N140="snížená",J140,0)</f>
        <v>0</v>
      </c>
      <c r="BG140" s="226">
        <f>IF(N140="zákl. přenesená",J140,0)</f>
        <v>0</v>
      </c>
      <c r="BH140" s="226">
        <f>IF(N140="sníž. přenesená",J140,0)</f>
        <v>0</v>
      </c>
      <c r="BI140" s="226">
        <f>IF(N140="nulová",J140,0)</f>
        <v>0</v>
      </c>
      <c r="BJ140" s="19" t="s">
        <v>80</v>
      </c>
      <c r="BK140" s="226">
        <f>ROUND(I140*H140,2)</f>
        <v>0</v>
      </c>
      <c r="BL140" s="19" t="s">
        <v>205</v>
      </c>
      <c r="BM140" s="225" t="s">
        <v>2261</v>
      </c>
    </row>
    <row r="141" s="2" customFormat="1">
      <c r="A141" s="40"/>
      <c r="B141" s="41"/>
      <c r="C141" s="42"/>
      <c r="D141" s="227" t="s">
        <v>207</v>
      </c>
      <c r="E141" s="42"/>
      <c r="F141" s="228" t="s">
        <v>2262</v>
      </c>
      <c r="G141" s="42"/>
      <c r="H141" s="42"/>
      <c r="I141" s="229"/>
      <c r="J141" s="42"/>
      <c r="K141" s="42"/>
      <c r="L141" s="46"/>
      <c r="M141" s="230"/>
      <c r="N141" s="231"/>
      <c r="O141" s="86"/>
      <c r="P141" s="86"/>
      <c r="Q141" s="86"/>
      <c r="R141" s="86"/>
      <c r="S141" s="86"/>
      <c r="T141" s="87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T141" s="19" t="s">
        <v>207</v>
      </c>
      <c r="AU141" s="19" t="s">
        <v>82</v>
      </c>
    </row>
    <row r="142" s="13" customFormat="1">
      <c r="A142" s="13"/>
      <c r="B142" s="232"/>
      <c r="C142" s="233"/>
      <c r="D142" s="234" t="s">
        <v>218</v>
      </c>
      <c r="E142" s="235" t="s">
        <v>19</v>
      </c>
      <c r="F142" s="236" t="s">
        <v>2263</v>
      </c>
      <c r="G142" s="233"/>
      <c r="H142" s="237">
        <v>11</v>
      </c>
      <c r="I142" s="238"/>
      <c r="J142" s="233"/>
      <c r="K142" s="233"/>
      <c r="L142" s="239"/>
      <c r="M142" s="240"/>
      <c r="N142" s="241"/>
      <c r="O142" s="241"/>
      <c r="P142" s="241"/>
      <c r="Q142" s="241"/>
      <c r="R142" s="241"/>
      <c r="S142" s="241"/>
      <c r="T142" s="24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3" t="s">
        <v>218</v>
      </c>
      <c r="AU142" s="243" t="s">
        <v>82</v>
      </c>
      <c r="AV142" s="13" t="s">
        <v>82</v>
      </c>
      <c r="AW142" s="13" t="s">
        <v>35</v>
      </c>
      <c r="AX142" s="13" t="s">
        <v>80</v>
      </c>
      <c r="AY142" s="243" t="s">
        <v>198</v>
      </c>
    </row>
    <row r="143" s="2" customFormat="1" ht="37.8" customHeight="1">
      <c r="A143" s="40"/>
      <c r="B143" s="41"/>
      <c r="C143" s="214" t="s">
        <v>242</v>
      </c>
      <c r="D143" s="214" t="s">
        <v>200</v>
      </c>
      <c r="E143" s="215" t="s">
        <v>2264</v>
      </c>
      <c r="F143" s="216" t="s">
        <v>2265</v>
      </c>
      <c r="G143" s="217" t="s">
        <v>441</v>
      </c>
      <c r="H143" s="218">
        <v>6</v>
      </c>
      <c r="I143" s="219"/>
      <c r="J143" s="220">
        <f>ROUND(I143*H143,2)</f>
        <v>0</v>
      </c>
      <c r="K143" s="216" t="s">
        <v>204</v>
      </c>
      <c r="L143" s="46"/>
      <c r="M143" s="221" t="s">
        <v>19</v>
      </c>
      <c r="N143" s="222" t="s">
        <v>44</v>
      </c>
      <c r="O143" s="86"/>
      <c r="P143" s="223">
        <f>O143*H143</f>
        <v>0</v>
      </c>
      <c r="Q143" s="223">
        <v>0.12539</v>
      </c>
      <c r="R143" s="223">
        <f>Q143*H143</f>
        <v>0.75234000000000001</v>
      </c>
      <c r="S143" s="223">
        <v>0</v>
      </c>
      <c r="T143" s="224">
        <f>S143*H143</f>
        <v>0</v>
      </c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R143" s="225" t="s">
        <v>205</v>
      </c>
      <c r="AT143" s="225" t="s">
        <v>200</v>
      </c>
      <c r="AU143" s="225" t="s">
        <v>82</v>
      </c>
      <c r="AY143" s="19" t="s">
        <v>198</v>
      </c>
      <c r="BE143" s="226">
        <f>IF(N143="základní",J143,0)</f>
        <v>0</v>
      </c>
      <c r="BF143" s="226">
        <f>IF(N143="snížená",J143,0)</f>
        <v>0</v>
      </c>
      <c r="BG143" s="226">
        <f>IF(N143="zákl. přenesená",J143,0)</f>
        <v>0</v>
      </c>
      <c r="BH143" s="226">
        <f>IF(N143="sníž. přenesená",J143,0)</f>
        <v>0</v>
      </c>
      <c r="BI143" s="226">
        <f>IF(N143="nulová",J143,0)</f>
        <v>0</v>
      </c>
      <c r="BJ143" s="19" t="s">
        <v>80</v>
      </c>
      <c r="BK143" s="226">
        <f>ROUND(I143*H143,2)</f>
        <v>0</v>
      </c>
      <c r="BL143" s="19" t="s">
        <v>205</v>
      </c>
      <c r="BM143" s="225" t="s">
        <v>2266</v>
      </c>
    </row>
    <row r="144" s="2" customFormat="1">
      <c r="A144" s="40"/>
      <c r="B144" s="41"/>
      <c r="C144" s="42"/>
      <c r="D144" s="227" t="s">
        <v>207</v>
      </c>
      <c r="E144" s="42"/>
      <c r="F144" s="228" t="s">
        <v>2267</v>
      </c>
      <c r="G144" s="42"/>
      <c r="H144" s="42"/>
      <c r="I144" s="229"/>
      <c r="J144" s="42"/>
      <c r="K144" s="42"/>
      <c r="L144" s="46"/>
      <c r="M144" s="230"/>
      <c r="N144" s="231"/>
      <c r="O144" s="86"/>
      <c r="P144" s="86"/>
      <c r="Q144" s="86"/>
      <c r="R144" s="86"/>
      <c r="S144" s="86"/>
      <c r="T144" s="87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T144" s="19" t="s">
        <v>207</v>
      </c>
      <c r="AU144" s="19" t="s">
        <v>82</v>
      </c>
    </row>
    <row r="145" s="13" customFormat="1">
      <c r="A145" s="13"/>
      <c r="B145" s="232"/>
      <c r="C145" s="233"/>
      <c r="D145" s="234" t="s">
        <v>218</v>
      </c>
      <c r="E145" s="235" t="s">
        <v>19</v>
      </c>
      <c r="F145" s="236" t="s">
        <v>2268</v>
      </c>
      <c r="G145" s="233"/>
      <c r="H145" s="237">
        <v>6</v>
      </c>
      <c r="I145" s="238"/>
      <c r="J145" s="233"/>
      <c r="K145" s="233"/>
      <c r="L145" s="239"/>
      <c r="M145" s="240"/>
      <c r="N145" s="241"/>
      <c r="O145" s="241"/>
      <c r="P145" s="241"/>
      <c r="Q145" s="241"/>
      <c r="R145" s="241"/>
      <c r="S145" s="241"/>
      <c r="T145" s="24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3" t="s">
        <v>218</v>
      </c>
      <c r="AU145" s="243" t="s">
        <v>82</v>
      </c>
      <c r="AV145" s="13" t="s">
        <v>82</v>
      </c>
      <c r="AW145" s="13" t="s">
        <v>35</v>
      </c>
      <c r="AX145" s="13" t="s">
        <v>80</v>
      </c>
      <c r="AY145" s="243" t="s">
        <v>198</v>
      </c>
    </row>
    <row r="146" s="2" customFormat="1" ht="37.8" customHeight="1">
      <c r="A146" s="40"/>
      <c r="B146" s="41"/>
      <c r="C146" s="214" t="s">
        <v>247</v>
      </c>
      <c r="D146" s="214" t="s">
        <v>200</v>
      </c>
      <c r="E146" s="215" t="s">
        <v>2269</v>
      </c>
      <c r="F146" s="216" t="s">
        <v>2270</v>
      </c>
      <c r="G146" s="217" t="s">
        <v>441</v>
      </c>
      <c r="H146" s="218">
        <v>1</v>
      </c>
      <c r="I146" s="219"/>
      <c r="J146" s="220">
        <f>ROUND(I146*H146,2)</f>
        <v>0</v>
      </c>
      <c r="K146" s="216" t="s">
        <v>204</v>
      </c>
      <c r="L146" s="46"/>
      <c r="M146" s="221" t="s">
        <v>19</v>
      </c>
      <c r="N146" s="222" t="s">
        <v>44</v>
      </c>
      <c r="O146" s="86"/>
      <c r="P146" s="223">
        <f>O146*H146</f>
        <v>0</v>
      </c>
      <c r="Q146" s="223">
        <v>0.15339</v>
      </c>
      <c r="R146" s="223">
        <f>Q146*H146</f>
        <v>0.15339</v>
      </c>
      <c r="S146" s="223">
        <v>0</v>
      </c>
      <c r="T146" s="224">
        <f>S146*H146</f>
        <v>0</v>
      </c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R146" s="225" t="s">
        <v>205</v>
      </c>
      <c r="AT146" s="225" t="s">
        <v>200</v>
      </c>
      <c r="AU146" s="225" t="s">
        <v>82</v>
      </c>
      <c r="AY146" s="19" t="s">
        <v>198</v>
      </c>
      <c r="BE146" s="226">
        <f>IF(N146="základní",J146,0)</f>
        <v>0</v>
      </c>
      <c r="BF146" s="226">
        <f>IF(N146="snížená",J146,0)</f>
        <v>0</v>
      </c>
      <c r="BG146" s="226">
        <f>IF(N146="zákl. přenesená",J146,0)</f>
        <v>0</v>
      </c>
      <c r="BH146" s="226">
        <f>IF(N146="sníž. přenesená",J146,0)</f>
        <v>0</v>
      </c>
      <c r="BI146" s="226">
        <f>IF(N146="nulová",J146,0)</f>
        <v>0</v>
      </c>
      <c r="BJ146" s="19" t="s">
        <v>80</v>
      </c>
      <c r="BK146" s="226">
        <f>ROUND(I146*H146,2)</f>
        <v>0</v>
      </c>
      <c r="BL146" s="19" t="s">
        <v>205</v>
      </c>
      <c r="BM146" s="225" t="s">
        <v>2271</v>
      </c>
    </row>
    <row r="147" s="2" customFormat="1">
      <c r="A147" s="40"/>
      <c r="B147" s="41"/>
      <c r="C147" s="42"/>
      <c r="D147" s="227" t="s">
        <v>207</v>
      </c>
      <c r="E147" s="42"/>
      <c r="F147" s="228" t="s">
        <v>2272</v>
      </c>
      <c r="G147" s="42"/>
      <c r="H147" s="42"/>
      <c r="I147" s="229"/>
      <c r="J147" s="42"/>
      <c r="K147" s="42"/>
      <c r="L147" s="46"/>
      <c r="M147" s="230"/>
      <c r="N147" s="231"/>
      <c r="O147" s="86"/>
      <c r="P147" s="86"/>
      <c r="Q147" s="86"/>
      <c r="R147" s="86"/>
      <c r="S147" s="86"/>
      <c r="T147" s="87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T147" s="19" t="s">
        <v>207</v>
      </c>
      <c r="AU147" s="19" t="s">
        <v>82</v>
      </c>
    </row>
    <row r="148" s="13" customFormat="1">
      <c r="A148" s="13"/>
      <c r="B148" s="232"/>
      <c r="C148" s="233"/>
      <c r="D148" s="234" t="s">
        <v>218</v>
      </c>
      <c r="E148" s="235" t="s">
        <v>19</v>
      </c>
      <c r="F148" s="236" t="s">
        <v>2273</v>
      </c>
      <c r="G148" s="233"/>
      <c r="H148" s="237">
        <v>1</v>
      </c>
      <c r="I148" s="238"/>
      <c r="J148" s="233"/>
      <c r="K148" s="233"/>
      <c r="L148" s="239"/>
      <c r="M148" s="240"/>
      <c r="N148" s="241"/>
      <c r="O148" s="241"/>
      <c r="P148" s="241"/>
      <c r="Q148" s="241"/>
      <c r="R148" s="241"/>
      <c r="S148" s="241"/>
      <c r="T148" s="24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3" t="s">
        <v>218</v>
      </c>
      <c r="AU148" s="243" t="s">
        <v>82</v>
      </c>
      <c r="AV148" s="13" t="s">
        <v>82</v>
      </c>
      <c r="AW148" s="13" t="s">
        <v>35</v>
      </c>
      <c r="AX148" s="13" t="s">
        <v>80</v>
      </c>
      <c r="AY148" s="243" t="s">
        <v>198</v>
      </c>
    </row>
    <row r="149" s="2" customFormat="1" ht="37.8" customHeight="1">
      <c r="A149" s="40"/>
      <c r="B149" s="41"/>
      <c r="C149" s="214" t="s">
        <v>254</v>
      </c>
      <c r="D149" s="214" t="s">
        <v>200</v>
      </c>
      <c r="E149" s="215" t="s">
        <v>2274</v>
      </c>
      <c r="F149" s="216" t="s">
        <v>2275</v>
      </c>
      <c r="G149" s="217" t="s">
        <v>227</v>
      </c>
      <c r="H149" s="218">
        <v>0.92200000000000004</v>
      </c>
      <c r="I149" s="219"/>
      <c r="J149" s="220">
        <f>ROUND(I149*H149,2)</f>
        <v>0</v>
      </c>
      <c r="K149" s="216" t="s">
        <v>204</v>
      </c>
      <c r="L149" s="46"/>
      <c r="M149" s="221" t="s">
        <v>19</v>
      </c>
      <c r="N149" s="222" t="s">
        <v>44</v>
      </c>
      <c r="O149" s="86"/>
      <c r="P149" s="223">
        <f>O149*H149</f>
        <v>0</v>
      </c>
      <c r="Q149" s="223">
        <v>2.5018699999999998</v>
      </c>
      <c r="R149" s="223">
        <f>Q149*H149</f>
        <v>2.30672414</v>
      </c>
      <c r="S149" s="223">
        <v>0</v>
      </c>
      <c r="T149" s="224">
        <f>S149*H149</f>
        <v>0</v>
      </c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R149" s="225" t="s">
        <v>205</v>
      </c>
      <c r="AT149" s="225" t="s">
        <v>200</v>
      </c>
      <c r="AU149" s="225" t="s">
        <v>82</v>
      </c>
      <c r="AY149" s="19" t="s">
        <v>198</v>
      </c>
      <c r="BE149" s="226">
        <f>IF(N149="základní",J149,0)</f>
        <v>0</v>
      </c>
      <c r="BF149" s="226">
        <f>IF(N149="snížená",J149,0)</f>
        <v>0</v>
      </c>
      <c r="BG149" s="226">
        <f>IF(N149="zákl. přenesená",J149,0)</f>
        <v>0</v>
      </c>
      <c r="BH149" s="226">
        <f>IF(N149="sníž. přenesená",J149,0)</f>
        <v>0</v>
      </c>
      <c r="BI149" s="226">
        <f>IF(N149="nulová",J149,0)</f>
        <v>0</v>
      </c>
      <c r="BJ149" s="19" t="s">
        <v>80</v>
      </c>
      <c r="BK149" s="226">
        <f>ROUND(I149*H149,2)</f>
        <v>0</v>
      </c>
      <c r="BL149" s="19" t="s">
        <v>205</v>
      </c>
      <c r="BM149" s="225" t="s">
        <v>2276</v>
      </c>
    </row>
    <row r="150" s="2" customFormat="1">
      <c r="A150" s="40"/>
      <c r="B150" s="41"/>
      <c r="C150" s="42"/>
      <c r="D150" s="227" t="s">
        <v>207</v>
      </c>
      <c r="E150" s="42"/>
      <c r="F150" s="228" t="s">
        <v>2277</v>
      </c>
      <c r="G150" s="42"/>
      <c r="H150" s="42"/>
      <c r="I150" s="229"/>
      <c r="J150" s="42"/>
      <c r="K150" s="42"/>
      <c r="L150" s="46"/>
      <c r="M150" s="230"/>
      <c r="N150" s="231"/>
      <c r="O150" s="86"/>
      <c r="P150" s="86"/>
      <c r="Q150" s="86"/>
      <c r="R150" s="86"/>
      <c r="S150" s="86"/>
      <c r="T150" s="87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T150" s="19" t="s">
        <v>207</v>
      </c>
      <c r="AU150" s="19" t="s">
        <v>82</v>
      </c>
    </row>
    <row r="151" s="13" customFormat="1">
      <c r="A151" s="13"/>
      <c r="B151" s="232"/>
      <c r="C151" s="233"/>
      <c r="D151" s="234" t="s">
        <v>218</v>
      </c>
      <c r="E151" s="235" t="s">
        <v>19</v>
      </c>
      <c r="F151" s="236" t="s">
        <v>2278</v>
      </c>
      <c r="G151" s="233"/>
      <c r="H151" s="237">
        <v>0.57599999999999996</v>
      </c>
      <c r="I151" s="238"/>
      <c r="J151" s="233"/>
      <c r="K151" s="233"/>
      <c r="L151" s="239"/>
      <c r="M151" s="240"/>
      <c r="N151" s="241"/>
      <c r="O151" s="241"/>
      <c r="P151" s="241"/>
      <c r="Q151" s="241"/>
      <c r="R151" s="241"/>
      <c r="S151" s="241"/>
      <c r="T151" s="242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3" t="s">
        <v>218</v>
      </c>
      <c r="AU151" s="243" t="s">
        <v>82</v>
      </c>
      <c r="AV151" s="13" t="s">
        <v>82</v>
      </c>
      <c r="AW151" s="13" t="s">
        <v>35</v>
      </c>
      <c r="AX151" s="13" t="s">
        <v>73</v>
      </c>
      <c r="AY151" s="243" t="s">
        <v>198</v>
      </c>
    </row>
    <row r="152" s="13" customFormat="1">
      <c r="A152" s="13"/>
      <c r="B152" s="232"/>
      <c r="C152" s="233"/>
      <c r="D152" s="234" t="s">
        <v>218</v>
      </c>
      <c r="E152" s="235" t="s">
        <v>19</v>
      </c>
      <c r="F152" s="236" t="s">
        <v>2279</v>
      </c>
      <c r="G152" s="233"/>
      <c r="H152" s="237">
        <v>0.34599999999999997</v>
      </c>
      <c r="I152" s="238"/>
      <c r="J152" s="233"/>
      <c r="K152" s="233"/>
      <c r="L152" s="239"/>
      <c r="M152" s="240"/>
      <c r="N152" s="241"/>
      <c r="O152" s="241"/>
      <c r="P152" s="241"/>
      <c r="Q152" s="241"/>
      <c r="R152" s="241"/>
      <c r="S152" s="241"/>
      <c r="T152" s="24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3" t="s">
        <v>218</v>
      </c>
      <c r="AU152" s="243" t="s">
        <v>82</v>
      </c>
      <c r="AV152" s="13" t="s">
        <v>82</v>
      </c>
      <c r="AW152" s="13" t="s">
        <v>35</v>
      </c>
      <c r="AX152" s="13" t="s">
        <v>73</v>
      </c>
      <c r="AY152" s="243" t="s">
        <v>198</v>
      </c>
    </row>
    <row r="153" s="14" customFormat="1">
      <c r="A153" s="14"/>
      <c r="B153" s="244"/>
      <c r="C153" s="245"/>
      <c r="D153" s="234" t="s">
        <v>218</v>
      </c>
      <c r="E153" s="246" t="s">
        <v>19</v>
      </c>
      <c r="F153" s="247" t="s">
        <v>233</v>
      </c>
      <c r="G153" s="245"/>
      <c r="H153" s="248">
        <v>0.92200000000000004</v>
      </c>
      <c r="I153" s="249"/>
      <c r="J153" s="245"/>
      <c r="K153" s="245"/>
      <c r="L153" s="250"/>
      <c r="M153" s="251"/>
      <c r="N153" s="252"/>
      <c r="O153" s="252"/>
      <c r="P153" s="252"/>
      <c r="Q153" s="252"/>
      <c r="R153" s="252"/>
      <c r="S153" s="252"/>
      <c r="T153" s="253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4" t="s">
        <v>218</v>
      </c>
      <c r="AU153" s="254" t="s">
        <v>82</v>
      </c>
      <c r="AV153" s="14" t="s">
        <v>205</v>
      </c>
      <c r="AW153" s="14" t="s">
        <v>35</v>
      </c>
      <c r="AX153" s="14" t="s">
        <v>80</v>
      </c>
      <c r="AY153" s="254" t="s">
        <v>198</v>
      </c>
    </row>
    <row r="154" s="2" customFormat="1" ht="37.8" customHeight="1">
      <c r="A154" s="40"/>
      <c r="B154" s="41"/>
      <c r="C154" s="214" t="s">
        <v>261</v>
      </c>
      <c r="D154" s="214" t="s">
        <v>200</v>
      </c>
      <c r="E154" s="215" t="s">
        <v>2280</v>
      </c>
      <c r="F154" s="216" t="s">
        <v>2281</v>
      </c>
      <c r="G154" s="217" t="s">
        <v>203</v>
      </c>
      <c r="H154" s="218">
        <v>11.904</v>
      </c>
      <c r="I154" s="219"/>
      <c r="J154" s="220">
        <f>ROUND(I154*H154,2)</f>
        <v>0</v>
      </c>
      <c r="K154" s="216" t="s">
        <v>204</v>
      </c>
      <c r="L154" s="46"/>
      <c r="M154" s="221" t="s">
        <v>19</v>
      </c>
      <c r="N154" s="222" t="s">
        <v>44</v>
      </c>
      <c r="O154" s="86"/>
      <c r="P154" s="223">
        <f>O154*H154</f>
        <v>0</v>
      </c>
      <c r="Q154" s="223">
        <v>0.0024359500000000001</v>
      </c>
      <c r="R154" s="223">
        <f>Q154*H154</f>
        <v>0.028997548800000002</v>
      </c>
      <c r="S154" s="223">
        <v>0</v>
      </c>
      <c r="T154" s="224">
        <f>S154*H154</f>
        <v>0</v>
      </c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R154" s="225" t="s">
        <v>205</v>
      </c>
      <c r="AT154" s="225" t="s">
        <v>200</v>
      </c>
      <c r="AU154" s="225" t="s">
        <v>82</v>
      </c>
      <c r="AY154" s="19" t="s">
        <v>198</v>
      </c>
      <c r="BE154" s="226">
        <f>IF(N154="základní",J154,0)</f>
        <v>0</v>
      </c>
      <c r="BF154" s="226">
        <f>IF(N154="snížená",J154,0)</f>
        <v>0</v>
      </c>
      <c r="BG154" s="226">
        <f>IF(N154="zákl. přenesená",J154,0)</f>
        <v>0</v>
      </c>
      <c r="BH154" s="226">
        <f>IF(N154="sníž. přenesená",J154,0)</f>
        <v>0</v>
      </c>
      <c r="BI154" s="226">
        <f>IF(N154="nulová",J154,0)</f>
        <v>0</v>
      </c>
      <c r="BJ154" s="19" t="s">
        <v>80</v>
      </c>
      <c r="BK154" s="226">
        <f>ROUND(I154*H154,2)</f>
        <v>0</v>
      </c>
      <c r="BL154" s="19" t="s">
        <v>205</v>
      </c>
      <c r="BM154" s="225" t="s">
        <v>2282</v>
      </c>
    </row>
    <row r="155" s="2" customFormat="1">
      <c r="A155" s="40"/>
      <c r="B155" s="41"/>
      <c r="C155" s="42"/>
      <c r="D155" s="227" t="s">
        <v>207</v>
      </c>
      <c r="E155" s="42"/>
      <c r="F155" s="228" t="s">
        <v>2283</v>
      </c>
      <c r="G155" s="42"/>
      <c r="H155" s="42"/>
      <c r="I155" s="229"/>
      <c r="J155" s="42"/>
      <c r="K155" s="42"/>
      <c r="L155" s="46"/>
      <c r="M155" s="230"/>
      <c r="N155" s="231"/>
      <c r="O155" s="86"/>
      <c r="P155" s="86"/>
      <c r="Q155" s="86"/>
      <c r="R155" s="86"/>
      <c r="S155" s="86"/>
      <c r="T155" s="87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T155" s="19" t="s">
        <v>207</v>
      </c>
      <c r="AU155" s="19" t="s">
        <v>82</v>
      </c>
    </row>
    <row r="156" s="13" customFormat="1">
      <c r="A156" s="13"/>
      <c r="B156" s="232"/>
      <c r="C156" s="233"/>
      <c r="D156" s="234" t="s">
        <v>218</v>
      </c>
      <c r="E156" s="235" t="s">
        <v>19</v>
      </c>
      <c r="F156" s="236" t="s">
        <v>2284</v>
      </c>
      <c r="G156" s="233"/>
      <c r="H156" s="237">
        <v>7.6799999999999997</v>
      </c>
      <c r="I156" s="238"/>
      <c r="J156" s="233"/>
      <c r="K156" s="233"/>
      <c r="L156" s="239"/>
      <c r="M156" s="240"/>
      <c r="N156" s="241"/>
      <c r="O156" s="241"/>
      <c r="P156" s="241"/>
      <c r="Q156" s="241"/>
      <c r="R156" s="241"/>
      <c r="S156" s="241"/>
      <c r="T156" s="24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218</v>
      </c>
      <c r="AU156" s="243" t="s">
        <v>82</v>
      </c>
      <c r="AV156" s="13" t="s">
        <v>82</v>
      </c>
      <c r="AW156" s="13" t="s">
        <v>35</v>
      </c>
      <c r="AX156" s="13" t="s">
        <v>73</v>
      </c>
      <c r="AY156" s="243" t="s">
        <v>198</v>
      </c>
    </row>
    <row r="157" s="13" customFormat="1">
      <c r="A157" s="13"/>
      <c r="B157" s="232"/>
      <c r="C157" s="233"/>
      <c r="D157" s="234" t="s">
        <v>218</v>
      </c>
      <c r="E157" s="235" t="s">
        <v>19</v>
      </c>
      <c r="F157" s="236" t="s">
        <v>2285</v>
      </c>
      <c r="G157" s="233"/>
      <c r="H157" s="237">
        <v>4.2240000000000002</v>
      </c>
      <c r="I157" s="238"/>
      <c r="J157" s="233"/>
      <c r="K157" s="233"/>
      <c r="L157" s="239"/>
      <c r="M157" s="240"/>
      <c r="N157" s="241"/>
      <c r="O157" s="241"/>
      <c r="P157" s="241"/>
      <c r="Q157" s="241"/>
      <c r="R157" s="241"/>
      <c r="S157" s="241"/>
      <c r="T157" s="242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3" t="s">
        <v>218</v>
      </c>
      <c r="AU157" s="243" t="s">
        <v>82</v>
      </c>
      <c r="AV157" s="13" t="s">
        <v>82</v>
      </c>
      <c r="AW157" s="13" t="s">
        <v>35</v>
      </c>
      <c r="AX157" s="13" t="s">
        <v>73</v>
      </c>
      <c r="AY157" s="243" t="s">
        <v>198</v>
      </c>
    </row>
    <row r="158" s="14" customFormat="1">
      <c r="A158" s="14"/>
      <c r="B158" s="244"/>
      <c r="C158" s="245"/>
      <c r="D158" s="234" t="s">
        <v>218</v>
      </c>
      <c r="E158" s="246" t="s">
        <v>19</v>
      </c>
      <c r="F158" s="247" t="s">
        <v>233</v>
      </c>
      <c r="G158" s="245"/>
      <c r="H158" s="248">
        <v>11.904</v>
      </c>
      <c r="I158" s="249"/>
      <c r="J158" s="245"/>
      <c r="K158" s="245"/>
      <c r="L158" s="250"/>
      <c r="M158" s="251"/>
      <c r="N158" s="252"/>
      <c r="O158" s="252"/>
      <c r="P158" s="252"/>
      <c r="Q158" s="252"/>
      <c r="R158" s="252"/>
      <c r="S158" s="252"/>
      <c r="T158" s="253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54" t="s">
        <v>218</v>
      </c>
      <c r="AU158" s="254" t="s">
        <v>82</v>
      </c>
      <c r="AV158" s="14" t="s">
        <v>205</v>
      </c>
      <c r="AW158" s="14" t="s">
        <v>35</v>
      </c>
      <c r="AX158" s="14" t="s">
        <v>80</v>
      </c>
      <c r="AY158" s="254" t="s">
        <v>198</v>
      </c>
    </row>
    <row r="159" s="2" customFormat="1" ht="44.25" customHeight="1">
      <c r="A159" s="40"/>
      <c r="B159" s="41"/>
      <c r="C159" s="214" t="s">
        <v>269</v>
      </c>
      <c r="D159" s="214" t="s">
        <v>200</v>
      </c>
      <c r="E159" s="215" t="s">
        <v>2286</v>
      </c>
      <c r="F159" s="216" t="s">
        <v>2287</v>
      </c>
      <c r="G159" s="217" t="s">
        <v>203</v>
      </c>
      <c r="H159" s="218">
        <v>11.904</v>
      </c>
      <c r="I159" s="219"/>
      <c r="J159" s="220">
        <f>ROUND(I159*H159,2)</f>
        <v>0</v>
      </c>
      <c r="K159" s="216" t="s">
        <v>204</v>
      </c>
      <c r="L159" s="46"/>
      <c r="M159" s="221" t="s">
        <v>19</v>
      </c>
      <c r="N159" s="222" t="s">
        <v>44</v>
      </c>
      <c r="O159" s="86"/>
      <c r="P159" s="223">
        <f>O159*H159</f>
        <v>0</v>
      </c>
      <c r="Q159" s="223">
        <v>0</v>
      </c>
      <c r="R159" s="223">
        <f>Q159*H159</f>
        <v>0</v>
      </c>
      <c r="S159" s="223">
        <v>0</v>
      </c>
      <c r="T159" s="224">
        <f>S159*H159</f>
        <v>0</v>
      </c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R159" s="225" t="s">
        <v>205</v>
      </c>
      <c r="AT159" s="225" t="s">
        <v>200</v>
      </c>
      <c r="AU159" s="225" t="s">
        <v>82</v>
      </c>
      <c r="AY159" s="19" t="s">
        <v>198</v>
      </c>
      <c r="BE159" s="226">
        <f>IF(N159="základní",J159,0)</f>
        <v>0</v>
      </c>
      <c r="BF159" s="226">
        <f>IF(N159="snížená",J159,0)</f>
        <v>0</v>
      </c>
      <c r="BG159" s="226">
        <f>IF(N159="zákl. přenesená",J159,0)</f>
        <v>0</v>
      </c>
      <c r="BH159" s="226">
        <f>IF(N159="sníž. přenesená",J159,0)</f>
        <v>0</v>
      </c>
      <c r="BI159" s="226">
        <f>IF(N159="nulová",J159,0)</f>
        <v>0</v>
      </c>
      <c r="BJ159" s="19" t="s">
        <v>80</v>
      </c>
      <c r="BK159" s="226">
        <f>ROUND(I159*H159,2)</f>
        <v>0</v>
      </c>
      <c r="BL159" s="19" t="s">
        <v>205</v>
      </c>
      <c r="BM159" s="225" t="s">
        <v>2288</v>
      </c>
    </row>
    <row r="160" s="2" customFormat="1">
      <c r="A160" s="40"/>
      <c r="B160" s="41"/>
      <c r="C160" s="42"/>
      <c r="D160" s="227" t="s">
        <v>207</v>
      </c>
      <c r="E160" s="42"/>
      <c r="F160" s="228" t="s">
        <v>2289</v>
      </c>
      <c r="G160" s="42"/>
      <c r="H160" s="42"/>
      <c r="I160" s="229"/>
      <c r="J160" s="42"/>
      <c r="K160" s="42"/>
      <c r="L160" s="46"/>
      <c r="M160" s="230"/>
      <c r="N160" s="231"/>
      <c r="O160" s="86"/>
      <c r="P160" s="86"/>
      <c r="Q160" s="86"/>
      <c r="R160" s="86"/>
      <c r="S160" s="86"/>
      <c r="T160" s="87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T160" s="19" t="s">
        <v>207</v>
      </c>
      <c r="AU160" s="19" t="s">
        <v>82</v>
      </c>
    </row>
    <row r="161" s="2" customFormat="1" ht="44.25" customHeight="1">
      <c r="A161" s="40"/>
      <c r="B161" s="41"/>
      <c r="C161" s="214" t="s">
        <v>279</v>
      </c>
      <c r="D161" s="214" t="s">
        <v>200</v>
      </c>
      <c r="E161" s="215" t="s">
        <v>2290</v>
      </c>
      <c r="F161" s="216" t="s">
        <v>2291</v>
      </c>
      <c r="G161" s="217" t="s">
        <v>246</v>
      </c>
      <c r="H161" s="218">
        <v>0.17899999999999999</v>
      </c>
      <c r="I161" s="219"/>
      <c r="J161" s="220">
        <f>ROUND(I161*H161,2)</f>
        <v>0</v>
      </c>
      <c r="K161" s="216" t="s">
        <v>204</v>
      </c>
      <c r="L161" s="46"/>
      <c r="M161" s="221" t="s">
        <v>19</v>
      </c>
      <c r="N161" s="222" t="s">
        <v>44</v>
      </c>
      <c r="O161" s="86"/>
      <c r="P161" s="223">
        <f>O161*H161</f>
        <v>0</v>
      </c>
      <c r="Q161" s="223">
        <v>1.0523719</v>
      </c>
      <c r="R161" s="223">
        <f>Q161*H161</f>
        <v>0.1883745701</v>
      </c>
      <c r="S161" s="223">
        <v>0</v>
      </c>
      <c r="T161" s="224">
        <f>S161*H161</f>
        <v>0</v>
      </c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R161" s="225" t="s">
        <v>205</v>
      </c>
      <c r="AT161" s="225" t="s">
        <v>200</v>
      </c>
      <c r="AU161" s="225" t="s">
        <v>82</v>
      </c>
      <c r="AY161" s="19" t="s">
        <v>198</v>
      </c>
      <c r="BE161" s="226">
        <f>IF(N161="základní",J161,0)</f>
        <v>0</v>
      </c>
      <c r="BF161" s="226">
        <f>IF(N161="snížená",J161,0)</f>
        <v>0</v>
      </c>
      <c r="BG161" s="226">
        <f>IF(N161="zákl. přenesená",J161,0)</f>
        <v>0</v>
      </c>
      <c r="BH161" s="226">
        <f>IF(N161="sníž. přenesená",J161,0)</f>
        <v>0</v>
      </c>
      <c r="BI161" s="226">
        <f>IF(N161="nulová",J161,0)</f>
        <v>0</v>
      </c>
      <c r="BJ161" s="19" t="s">
        <v>80</v>
      </c>
      <c r="BK161" s="226">
        <f>ROUND(I161*H161,2)</f>
        <v>0</v>
      </c>
      <c r="BL161" s="19" t="s">
        <v>205</v>
      </c>
      <c r="BM161" s="225" t="s">
        <v>2292</v>
      </c>
    </row>
    <row r="162" s="2" customFormat="1">
      <c r="A162" s="40"/>
      <c r="B162" s="41"/>
      <c r="C162" s="42"/>
      <c r="D162" s="227" t="s">
        <v>207</v>
      </c>
      <c r="E162" s="42"/>
      <c r="F162" s="228" t="s">
        <v>2293</v>
      </c>
      <c r="G162" s="42"/>
      <c r="H162" s="42"/>
      <c r="I162" s="229"/>
      <c r="J162" s="42"/>
      <c r="K162" s="42"/>
      <c r="L162" s="46"/>
      <c r="M162" s="230"/>
      <c r="N162" s="231"/>
      <c r="O162" s="86"/>
      <c r="P162" s="86"/>
      <c r="Q162" s="86"/>
      <c r="R162" s="86"/>
      <c r="S162" s="86"/>
      <c r="T162" s="87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T162" s="19" t="s">
        <v>207</v>
      </c>
      <c r="AU162" s="19" t="s">
        <v>82</v>
      </c>
    </row>
    <row r="163" s="13" customFormat="1">
      <c r="A163" s="13"/>
      <c r="B163" s="232"/>
      <c r="C163" s="233"/>
      <c r="D163" s="234" t="s">
        <v>218</v>
      </c>
      <c r="E163" s="235" t="s">
        <v>19</v>
      </c>
      <c r="F163" s="236" t="s">
        <v>2294</v>
      </c>
      <c r="G163" s="233"/>
      <c r="H163" s="237">
        <v>0.17899999999999999</v>
      </c>
      <c r="I163" s="238"/>
      <c r="J163" s="233"/>
      <c r="K163" s="233"/>
      <c r="L163" s="239"/>
      <c r="M163" s="240"/>
      <c r="N163" s="241"/>
      <c r="O163" s="241"/>
      <c r="P163" s="241"/>
      <c r="Q163" s="241"/>
      <c r="R163" s="241"/>
      <c r="S163" s="241"/>
      <c r="T163" s="24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3" t="s">
        <v>218</v>
      </c>
      <c r="AU163" s="243" t="s">
        <v>82</v>
      </c>
      <c r="AV163" s="13" t="s">
        <v>82</v>
      </c>
      <c r="AW163" s="13" t="s">
        <v>35</v>
      </c>
      <c r="AX163" s="13" t="s">
        <v>80</v>
      </c>
      <c r="AY163" s="243" t="s">
        <v>198</v>
      </c>
    </row>
    <row r="164" s="12" customFormat="1" ht="22.8" customHeight="1">
      <c r="A164" s="12"/>
      <c r="B164" s="198"/>
      <c r="C164" s="199"/>
      <c r="D164" s="200" t="s">
        <v>72</v>
      </c>
      <c r="E164" s="212" t="s">
        <v>205</v>
      </c>
      <c r="F164" s="212" t="s">
        <v>655</v>
      </c>
      <c r="G164" s="199"/>
      <c r="H164" s="199"/>
      <c r="I164" s="202"/>
      <c r="J164" s="213">
        <f>BK164</f>
        <v>0</v>
      </c>
      <c r="K164" s="199"/>
      <c r="L164" s="204"/>
      <c r="M164" s="205"/>
      <c r="N164" s="206"/>
      <c r="O164" s="206"/>
      <c r="P164" s="207">
        <f>SUM(P165:P202)</f>
        <v>0</v>
      </c>
      <c r="Q164" s="206"/>
      <c r="R164" s="207">
        <f>SUM(R165:R202)</f>
        <v>15.575709170809102</v>
      </c>
      <c r="S164" s="206"/>
      <c r="T164" s="208">
        <f>SUM(T165:T202)</f>
        <v>0</v>
      </c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R164" s="209" t="s">
        <v>80</v>
      </c>
      <c r="AT164" s="210" t="s">
        <v>72</v>
      </c>
      <c r="AU164" s="210" t="s">
        <v>80</v>
      </c>
      <c r="AY164" s="209" t="s">
        <v>198</v>
      </c>
      <c r="BK164" s="211">
        <f>SUM(BK165:BK202)</f>
        <v>0</v>
      </c>
    </row>
    <row r="165" s="2" customFormat="1" ht="49.05" customHeight="1">
      <c r="A165" s="40"/>
      <c r="B165" s="41"/>
      <c r="C165" s="214" t="s">
        <v>285</v>
      </c>
      <c r="D165" s="214" t="s">
        <v>200</v>
      </c>
      <c r="E165" s="215" t="s">
        <v>2295</v>
      </c>
      <c r="F165" s="216" t="s">
        <v>2296</v>
      </c>
      <c r="G165" s="217" t="s">
        <v>227</v>
      </c>
      <c r="H165" s="218">
        <v>1.49</v>
      </c>
      <c r="I165" s="219"/>
      <c r="J165" s="220">
        <f>ROUND(I165*H165,2)</f>
        <v>0</v>
      </c>
      <c r="K165" s="216" t="s">
        <v>204</v>
      </c>
      <c r="L165" s="46"/>
      <c r="M165" s="221" t="s">
        <v>19</v>
      </c>
      <c r="N165" s="222" t="s">
        <v>44</v>
      </c>
      <c r="O165" s="86"/>
      <c r="P165" s="223">
        <f>O165*H165</f>
        <v>0</v>
      </c>
      <c r="Q165" s="223">
        <v>2.5020099999999998</v>
      </c>
      <c r="R165" s="223">
        <f>Q165*H165</f>
        <v>3.7279948999999997</v>
      </c>
      <c r="S165" s="223">
        <v>0</v>
      </c>
      <c r="T165" s="224">
        <f>S165*H165</f>
        <v>0</v>
      </c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R165" s="225" t="s">
        <v>205</v>
      </c>
      <c r="AT165" s="225" t="s">
        <v>200</v>
      </c>
      <c r="AU165" s="225" t="s">
        <v>82</v>
      </c>
      <c r="AY165" s="19" t="s">
        <v>198</v>
      </c>
      <c r="BE165" s="226">
        <f>IF(N165="základní",J165,0)</f>
        <v>0</v>
      </c>
      <c r="BF165" s="226">
        <f>IF(N165="snížená",J165,0)</f>
        <v>0</v>
      </c>
      <c r="BG165" s="226">
        <f>IF(N165="zákl. přenesená",J165,0)</f>
        <v>0</v>
      </c>
      <c r="BH165" s="226">
        <f>IF(N165="sníž. přenesená",J165,0)</f>
        <v>0</v>
      </c>
      <c r="BI165" s="226">
        <f>IF(N165="nulová",J165,0)</f>
        <v>0</v>
      </c>
      <c r="BJ165" s="19" t="s">
        <v>80</v>
      </c>
      <c r="BK165" s="226">
        <f>ROUND(I165*H165,2)</f>
        <v>0</v>
      </c>
      <c r="BL165" s="19" t="s">
        <v>205</v>
      </c>
      <c r="BM165" s="225" t="s">
        <v>2297</v>
      </c>
    </row>
    <row r="166" s="2" customFormat="1">
      <c r="A166" s="40"/>
      <c r="B166" s="41"/>
      <c r="C166" s="42"/>
      <c r="D166" s="227" t="s">
        <v>207</v>
      </c>
      <c r="E166" s="42"/>
      <c r="F166" s="228" t="s">
        <v>2298</v>
      </c>
      <c r="G166" s="42"/>
      <c r="H166" s="42"/>
      <c r="I166" s="229"/>
      <c r="J166" s="42"/>
      <c r="K166" s="42"/>
      <c r="L166" s="46"/>
      <c r="M166" s="230"/>
      <c r="N166" s="231"/>
      <c r="O166" s="86"/>
      <c r="P166" s="86"/>
      <c r="Q166" s="86"/>
      <c r="R166" s="86"/>
      <c r="S166" s="86"/>
      <c r="T166" s="87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T166" s="19" t="s">
        <v>207</v>
      </c>
      <c r="AU166" s="19" t="s">
        <v>82</v>
      </c>
    </row>
    <row r="167" s="13" customFormat="1">
      <c r="A167" s="13"/>
      <c r="B167" s="232"/>
      <c r="C167" s="233"/>
      <c r="D167" s="234" t="s">
        <v>218</v>
      </c>
      <c r="E167" s="235" t="s">
        <v>19</v>
      </c>
      <c r="F167" s="236" t="s">
        <v>2299</v>
      </c>
      <c r="G167" s="233"/>
      <c r="H167" s="237">
        <v>1.49</v>
      </c>
      <c r="I167" s="238"/>
      <c r="J167" s="233"/>
      <c r="K167" s="233"/>
      <c r="L167" s="239"/>
      <c r="M167" s="240"/>
      <c r="N167" s="241"/>
      <c r="O167" s="241"/>
      <c r="P167" s="241"/>
      <c r="Q167" s="241"/>
      <c r="R167" s="241"/>
      <c r="S167" s="241"/>
      <c r="T167" s="242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3" t="s">
        <v>218</v>
      </c>
      <c r="AU167" s="243" t="s">
        <v>82</v>
      </c>
      <c r="AV167" s="13" t="s">
        <v>82</v>
      </c>
      <c r="AW167" s="13" t="s">
        <v>35</v>
      </c>
      <c r="AX167" s="13" t="s">
        <v>80</v>
      </c>
      <c r="AY167" s="243" t="s">
        <v>198</v>
      </c>
    </row>
    <row r="168" s="2" customFormat="1" ht="90" customHeight="1">
      <c r="A168" s="40"/>
      <c r="B168" s="41"/>
      <c r="C168" s="214" t="s">
        <v>293</v>
      </c>
      <c r="D168" s="214" t="s">
        <v>200</v>
      </c>
      <c r="E168" s="215" t="s">
        <v>2300</v>
      </c>
      <c r="F168" s="216" t="s">
        <v>2301</v>
      </c>
      <c r="G168" s="217" t="s">
        <v>203</v>
      </c>
      <c r="H168" s="218">
        <v>18.620000000000001</v>
      </c>
      <c r="I168" s="219"/>
      <c r="J168" s="220">
        <f>ROUND(I168*H168,2)</f>
        <v>0</v>
      </c>
      <c r="K168" s="216" t="s">
        <v>204</v>
      </c>
      <c r="L168" s="46"/>
      <c r="M168" s="221" t="s">
        <v>19</v>
      </c>
      <c r="N168" s="222" t="s">
        <v>44</v>
      </c>
      <c r="O168" s="86"/>
      <c r="P168" s="223">
        <f>O168*H168</f>
        <v>0</v>
      </c>
      <c r="Q168" s="223">
        <v>0.0089374428000000006</v>
      </c>
      <c r="R168" s="223">
        <f>Q168*H168</f>
        <v>0.16641518493600002</v>
      </c>
      <c r="S168" s="223">
        <v>0</v>
      </c>
      <c r="T168" s="224">
        <f>S168*H168</f>
        <v>0</v>
      </c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R168" s="225" t="s">
        <v>205</v>
      </c>
      <c r="AT168" s="225" t="s">
        <v>200</v>
      </c>
      <c r="AU168" s="225" t="s">
        <v>82</v>
      </c>
      <c r="AY168" s="19" t="s">
        <v>198</v>
      </c>
      <c r="BE168" s="226">
        <f>IF(N168="základní",J168,0)</f>
        <v>0</v>
      </c>
      <c r="BF168" s="226">
        <f>IF(N168="snížená",J168,0)</f>
        <v>0</v>
      </c>
      <c r="BG168" s="226">
        <f>IF(N168="zákl. přenesená",J168,0)</f>
        <v>0</v>
      </c>
      <c r="BH168" s="226">
        <f>IF(N168="sníž. přenesená",J168,0)</f>
        <v>0</v>
      </c>
      <c r="BI168" s="226">
        <f>IF(N168="nulová",J168,0)</f>
        <v>0</v>
      </c>
      <c r="BJ168" s="19" t="s">
        <v>80</v>
      </c>
      <c r="BK168" s="226">
        <f>ROUND(I168*H168,2)</f>
        <v>0</v>
      </c>
      <c r="BL168" s="19" t="s">
        <v>205</v>
      </c>
      <c r="BM168" s="225" t="s">
        <v>2302</v>
      </c>
    </row>
    <row r="169" s="2" customFormat="1">
      <c r="A169" s="40"/>
      <c r="B169" s="41"/>
      <c r="C169" s="42"/>
      <c r="D169" s="227" t="s">
        <v>207</v>
      </c>
      <c r="E169" s="42"/>
      <c r="F169" s="228" t="s">
        <v>2303</v>
      </c>
      <c r="G169" s="42"/>
      <c r="H169" s="42"/>
      <c r="I169" s="229"/>
      <c r="J169" s="42"/>
      <c r="K169" s="42"/>
      <c r="L169" s="46"/>
      <c r="M169" s="230"/>
      <c r="N169" s="231"/>
      <c r="O169" s="86"/>
      <c r="P169" s="86"/>
      <c r="Q169" s="86"/>
      <c r="R169" s="86"/>
      <c r="S169" s="86"/>
      <c r="T169" s="87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T169" s="19" t="s">
        <v>207</v>
      </c>
      <c r="AU169" s="19" t="s">
        <v>82</v>
      </c>
    </row>
    <row r="170" s="2" customFormat="1" ht="78" customHeight="1">
      <c r="A170" s="40"/>
      <c r="B170" s="41"/>
      <c r="C170" s="214" t="s">
        <v>8</v>
      </c>
      <c r="D170" s="214" t="s">
        <v>200</v>
      </c>
      <c r="E170" s="215" t="s">
        <v>2304</v>
      </c>
      <c r="F170" s="216" t="s">
        <v>2305</v>
      </c>
      <c r="G170" s="217" t="s">
        <v>246</v>
      </c>
      <c r="H170" s="218">
        <v>0.223</v>
      </c>
      <c r="I170" s="219"/>
      <c r="J170" s="220">
        <f>ROUND(I170*H170,2)</f>
        <v>0</v>
      </c>
      <c r="K170" s="216" t="s">
        <v>204</v>
      </c>
      <c r="L170" s="46"/>
      <c r="M170" s="221" t="s">
        <v>19</v>
      </c>
      <c r="N170" s="222" t="s">
        <v>44</v>
      </c>
      <c r="O170" s="86"/>
      <c r="P170" s="223">
        <f>O170*H170</f>
        <v>0</v>
      </c>
      <c r="Q170" s="223">
        <v>1.0627727797</v>
      </c>
      <c r="R170" s="223">
        <f>Q170*H170</f>
        <v>0.23699832987309999</v>
      </c>
      <c r="S170" s="223">
        <v>0</v>
      </c>
      <c r="T170" s="224">
        <f>S170*H170</f>
        <v>0</v>
      </c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R170" s="225" t="s">
        <v>205</v>
      </c>
      <c r="AT170" s="225" t="s">
        <v>200</v>
      </c>
      <c r="AU170" s="225" t="s">
        <v>82</v>
      </c>
      <c r="AY170" s="19" t="s">
        <v>198</v>
      </c>
      <c r="BE170" s="226">
        <f>IF(N170="základní",J170,0)</f>
        <v>0</v>
      </c>
      <c r="BF170" s="226">
        <f>IF(N170="snížená",J170,0)</f>
        <v>0</v>
      </c>
      <c r="BG170" s="226">
        <f>IF(N170="zákl. přenesená",J170,0)</f>
        <v>0</v>
      </c>
      <c r="BH170" s="226">
        <f>IF(N170="sníž. přenesená",J170,0)</f>
        <v>0</v>
      </c>
      <c r="BI170" s="226">
        <f>IF(N170="nulová",J170,0)</f>
        <v>0</v>
      </c>
      <c r="BJ170" s="19" t="s">
        <v>80</v>
      </c>
      <c r="BK170" s="226">
        <f>ROUND(I170*H170,2)</f>
        <v>0</v>
      </c>
      <c r="BL170" s="19" t="s">
        <v>205</v>
      </c>
      <c r="BM170" s="225" t="s">
        <v>2306</v>
      </c>
    </row>
    <row r="171" s="2" customFormat="1">
      <c r="A171" s="40"/>
      <c r="B171" s="41"/>
      <c r="C171" s="42"/>
      <c r="D171" s="227" t="s">
        <v>207</v>
      </c>
      <c r="E171" s="42"/>
      <c r="F171" s="228" t="s">
        <v>2307</v>
      </c>
      <c r="G171" s="42"/>
      <c r="H171" s="42"/>
      <c r="I171" s="229"/>
      <c r="J171" s="42"/>
      <c r="K171" s="42"/>
      <c r="L171" s="46"/>
      <c r="M171" s="230"/>
      <c r="N171" s="231"/>
      <c r="O171" s="86"/>
      <c r="P171" s="86"/>
      <c r="Q171" s="86"/>
      <c r="R171" s="86"/>
      <c r="S171" s="86"/>
      <c r="T171" s="87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T171" s="19" t="s">
        <v>207</v>
      </c>
      <c r="AU171" s="19" t="s">
        <v>82</v>
      </c>
    </row>
    <row r="172" s="13" customFormat="1">
      <c r="A172" s="13"/>
      <c r="B172" s="232"/>
      <c r="C172" s="233"/>
      <c r="D172" s="234" t="s">
        <v>218</v>
      </c>
      <c r="E172" s="235" t="s">
        <v>19</v>
      </c>
      <c r="F172" s="236" t="s">
        <v>2308</v>
      </c>
      <c r="G172" s="233"/>
      <c r="H172" s="237">
        <v>0.223</v>
      </c>
      <c r="I172" s="238"/>
      <c r="J172" s="233"/>
      <c r="K172" s="233"/>
      <c r="L172" s="239"/>
      <c r="M172" s="240"/>
      <c r="N172" s="241"/>
      <c r="O172" s="241"/>
      <c r="P172" s="241"/>
      <c r="Q172" s="241"/>
      <c r="R172" s="241"/>
      <c r="S172" s="241"/>
      <c r="T172" s="242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3" t="s">
        <v>218</v>
      </c>
      <c r="AU172" s="243" t="s">
        <v>82</v>
      </c>
      <c r="AV172" s="13" t="s">
        <v>82</v>
      </c>
      <c r="AW172" s="13" t="s">
        <v>35</v>
      </c>
      <c r="AX172" s="13" t="s">
        <v>80</v>
      </c>
      <c r="AY172" s="243" t="s">
        <v>198</v>
      </c>
    </row>
    <row r="173" s="2" customFormat="1" ht="33" customHeight="1">
      <c r="A173" s="40"/>
      <c r="B173" s="41"/>
      <c r="C173" s="214" t="s">
        <v>302</v>
      </c>
      <c r="D173" s="214" t="s">
        <v>200</v>
      </c>
      <c r="E173" s="215" t="s">
        <v>2309</v>
      </c>
      <c r="F173" s="216" t="s">
        <v>2310</v>
      </c>
      <c r="G173" s="217" t="s">
        <v>441</v>
      </c>
      <c r="H173" s="218">
        <v>8</v>
      </c>
      <c r="I173" s="219"/>
      <c r="J173" s="220">
        <f>ROUND(I173*H173,2)</f>
        <v>0</v>
      </c>
      <c r="K173" s="216" t="s">
        <v>19</v>
      </c>
      <c r="L173" s="46"/>
      <c r="M173" s="221" t="s">
        <v>19</v>
      </c>
      <c r="N173" s="222" t="s">
        <v>44</v>
      </c>
      <c r="O173" s="86"/>
      <c r="P173" s="223">
        <f>O173*H173</f>
        <v>0</v>
      </c>
      <c r="Q173" s="223">
        <v>0.1416</v>
      </c>
      <c r="R173" s="223">
        <f>Q173*H173</f>
        <v>1.1328</v>
      </c>
      <c r="S173" s="223">
        <v>0</v>
      </c>
      <c r="T173" s="224">
        <f>S173*H173</f>
        <v>0</v>
      </c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R173" s="225" t="s">
        <v>205</v>
      </c>
      <c r="AT173" s="225" t="s">
        <v>200</v>
      </c>
      <c r="AU173" s="225" t="s">
        <v>82</v>
      </c>
      <c r="AY173" s="19" t="s">
        <v>198</v>
      </c>
      <c r="BE173" s="226">
        <f>IF(N173="základní",J173,0)</f>
        <v>0</v>
      </c>
      <c r="BF173" s="226">
        <f>IF(N173="snížená",J173,0)</f>
        <v>0</v>
      </c>
      <c r="BG173" s="226">
        <f>IF(N173="zákl. přenesená",J173,0)</f>
        <v>0</v>
      </c>
      <c r="BH173" s="226">
        <f>IF(N173="sníž. přenesená",J173,0)</f>
        <v>0</v>
      </c>
      <c r="BI173" s="226">
        <f>IF(N173="nulová",J173,0)</f>
        <v>0</v>
      </c>
      <c r="BJ173" s="19" t="s">
        <v>80</v>
      </c>
      <c r="BK173" s="226">
        <f>ROUND(I173*H173,2)</f>
        <v>0</v>
      </c>
      <c r="BL173" s="19" t="s">
        <v>205</v>
      </c>
      <c r="BM173" s="225" t="s">
        <v>2311</v>
      </c>
    </row>
    <row r="174" s="13" customFormat="1">
      <c r="A174" s="13"/>
      <c r="B174" s="232"/>
      <c r="C174" s="233"/>
      <c r="D174" s="234" t="s">
        <v>218</v>
      </c>
      <c r="E174" s="235" t="s">
        <v>19</v>
      </c>
      <c r="F174" s="236" t="s">
        <v>2312</v>
      </c>
      <c r="G174" s="233"/>
      <c r="H174" s="237">
        <v>8</v>
      </c>
      <c r="I174" s="238"/>
      <c r="J174" s="233"/>
      <c r="K174" s="233"/>
      <c r="L174" s="239"/>
      <c r="M174" s="240"/>
      <c r="N174" s="241"/>
      <c r="O174" s="241"/>
      <c r="P174" s="241"/>
      <c r="Q174" s="241"/>
      <c r="R174" s="241"/>
      <c r="S174" s="241"/>
      <c r="T174" s="242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3" t="s">
        <v>218</v>
      </c>
      <c r="AU174" s="243" t="s">
        <v>82</v>
      </c>
      <c r="AV174" s="13" t="s">
        <v>82</v>
      </c>
      <c r="AW174" s="13" t="s">
        <v>35</v>
      </c>
      <c r="AX174" s="13" t="s">
        <v>80</v>
      </c>
      <c r="AY174" s="243" t="s">
        <v>198</v>
      </c>
    </row>
    <row r="175" s="2" customFormat="1" ht="16.5" customHeight="1">
      <c r="A175" s="40"/>
      <c r="B175" s="41"/>
      <c r="C175" s="214" t="s">
        <v>310</v>
      </c>
      <c r="D175" s="214" t="s">
        <v>200</v>
      </c>
      <c r="E175" s="215" t="s">
        <v>2313</v>
      </c>
      <c r="F175" s="216" t="s">
        <v>2314</v>
      </c>
      <c r="G175" s="217" t="s">
        <v>246</v>
      </c>
      <c r="H175" s="218">
        <v>0.13600000000000001</v>
      </c>
      <c r="I175" s="219"/>
      <c r="J175" s="220">
        <f>ROUND(I175*H175,2)</f>
        <v>0</v>
      </c>
      <c r="K175" s="216" t="s">
        <v>19</v>
      </c>
      <c r="L175" s="46"/>
      <c r="M175" s="221" t="s">
        <v>19</v>
      </c>
      <c r="N175" s="222" t="s">
        <v>44</v>
      </c>
      <c r="O175" s="86"/>
      <c r="P175" s="223">
        <f>O175*H175</f>
        <v>0</v>
      </c>
      <c r="Q175" s="223">
        <v>0.019539999999999998</v>
      </c>
      <c r="R175" s="223">
        <f>Q175*H175</f>
        <v>0.0026574400000000001</v>
      </c>
      <c r="S175" s="223">
        <v>0</v>
      </c>
      <c r="T175" s="224">
        <f>S175*H175</f>
        <v>0</v>
      </c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R175" s="225" t="s">
        <v>205</v>
      </c>
      <c r="AT175" s="225" t="s">
        <v>200</v>
      </c>
      <c r="AU175" s="225" t="s">
        <v>82</v>
      </c>
      <c r="AY175" s="19" t="s">
        <v>198</v>
      </c>
      <c r="BE175" s="226">
        <f>IF(N175="základní",J175,0)</f>
        <v>0</v>
      </c>
      <c r="BF175" s="226">
        <f>IF(N175="snížená",J175,0)</f>
        <v>0</v>
      </c>
      <c r="BG175" s="226">
        <f>IF(N175="zákl. přenesená",J175,0)</f>
        <v>0</v>
      </c>
      <c r="BH175" s="226">
        <f>IF(N175="sníž. přenesená",J175,0)</f>
        <v>0</v>
      </c>
      <c r="BI175" s="226">
        <f>IF(N175="nulová",J175,0)</f>
        <v>0</v>
      </c>
      <c r="BJ175" s="19" t="s">
        <v>80</v>
      </c>
      <c r="BK175" s="226">
        <f>ROUND(I175*H175,2)</f>
        <v>0</v>
      </c>
      <c r="BL175" s="19" t="s">
        <v>205</v>
      </c>
      <c r="BM175" s="225" t="s">
        <v>2315</v>
      </c>
    </row>
    <row r="176" s="2" customFormat="1" ht="16.5" customHeight="1">
      <c r="A176" s="40"/>
      <c r="B176" s="41"/>
      <c r="C176" s="255" t="s">
        <v>315</v>
      </c>
      <c r="D176" s="255" t="s">
        <v>243</v>
      </c>
      <c r="E176" s="256" t="s">
        <v>2316</v>
      </c>
      <c r="F176" s="257" t="s">
        <v>2317</v>
      </c>
      <c r="G176" s="258" t="s">
        <v>246</v>
      </c>
      <c r="H176" s="259">
        <v>0.16200000000000001</v>
      </c>
      <c r="I176" s="260"/>
      <c r="J176" s="261">
        <f>ROUND(I176*H176,2)</f>
        <v>0</v>
      </c>
      <c r="K176" s="257" t="s">
        <v>19</v>
      </c>
      <c r="L176" s="262"/>
      <c r="M176" s="263" t="s">
        <v>19</v>
      </c>
      <c r="N176" s="264" t="s">
        <v>44</v>
      </c>
      <c r="O176" s="86"/>
      <c r="P176" s="223">
        <f>O176*H176</f>
        <v>0</v>
      </c>
      <c r="Q176" s="223">
        <v>1</v>
      </c>
      <c r="R176" s="223">
        <f>Q176*H176</f>
        <v>0.16200000000000001</v>
      </c>
      <c r="S176" s="223">
        <v>0</v>
      </c>
      <c r="T176" s="224">
        <f>S176*H176</f>
        <v>0</v>
      </c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R176" s="225" t="s">
        <v>247</v>
      </c>
      <c r="AT176" s="225" t="s">
        <v>243</v>
      </c>
      <c r="AU176" s="225" t="s">
        <v>82</v>
      </c>
      <c r="AY176" s="19" t="s">
        <v>198</v>
      </c>
      <c r="BE176" s="226">
        <f>IF(N176="základní",J176,0)</f>
        <v>0</v>
      </c>
      <c r="BF176" s="226">
        <f>IF(N176="snížená",J176,0)</f>
        <v>0</v>
      </c>
      <c r="BG176" s="226">
        <f>IF(N176="zákl. přenesená",J176,0)</f>
        <v>0</v>
      </c>
      <c r="BH176" s="226">
        <f>IF(N176="sníž. přenesená",J176,0)</f>
        <v>0</v>
      </c>
      <c r="BI176" s="226">
        <f>IF(N176="nulová",J176,0)</f>
        <v>0</v>
      </c>
      <c r="BJ176" s="19" t="s">
        <v>80</v>
      </c>
      <c r="BK176" s="226">
        <f>ROUND(I176*H176,2)</f>
        <v>0</v>
      </c>
      <c r="BL176" s="19" t="s">
        <v>205</v>
      </c>
      <c r="BM176" s="225" t="s">
        <v>2318</v>
      </c>
    </row>
    <row r="177" s="13" customFormat="1">
      <c r="A177" s="13"/>
      <c r="B177" s="232"/>
      <c r="C177" s="233"/>
      <c r="D177" s="234" t="s">
        <v>218</v>
      </c>
      <c r="E177" s="235" t="s">
        <v>19</v>
      </c>
      <c r="F177" s="236" t="s">
        <v>2319</v>
      </c>
      <c r="G177" s="233"/>
      <c r="H177" s="237">
        <v>0.13600000000000001</v>
      </c>
      <c r="I177" s="238"/>
      <c r="J177" s="233"/>
      <c r="K177" s="233"/>
      <c r="L177" s="239"/>
      <c r="M177" s="240"/>
      <c r="N177" s="241"/>
      <c r="O177" s="241"/>
      <c r="P177" s="241"/>
      <c r="Q177" s="241"/>
      <c r="R177" s="241"/>
      <c r="S177" s="241"/>
      <c r="T177" s="242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3" t="s">
        <v>218</v>
      </c>
      <c r="AU177" s="243" t="s">
        <v>82</v>
      </c>
      <c r="AV177" s="13" t="s">
        <v>82</v>
      </c>
      <c r="AW177" s="13" t="s">
        <v>35</v>
      </c>
      <c r="AX177" s="13" t="s">
        <v>80</v>
      </c>
      <c r="AY177" s="243" t="s">
        <v>198</v>
      </c>
    </row>
    <row r="178" s="13" customFormat="1">
      <c r="A178" s="13"/>
      <c r="B178" s="232"/>
      <c r="C178" s="233"/>
      <c r="D178" s="234" t="s">
        <v>218</v>
      </c>
      <c r="E178" s="233"/>
      <c r="F178" s="236" t="s">
        <v>2320</v>
      </c>
      <c r="G178" s="233"/>
      <c r="H178" s="237">
        <v>0.16200000000000001</v>
      </c>
      <c r="I178" s="238"/>
      <c r="J178" s="233"/>
      <c r="K178" s="233"/>
      <c r="L178" s="239"/>
      <c r="M178" s="240"/>
      <c r="N178" s="241"/>
      <c r="O178" s="241"/>
      <c r="P178" s="241"/>
      <c r="Q178" s="241"/>
      <c r="R178" s="241"/>
      <c r="S178" s="241"/>
      <c r="T178" s="242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3" t="s">
        <v>218</v>
      </c>
      <c r="AU178" s="243" t="s">
        <v>82</v>
      </c>
      <c r="AV178" s="13" t="s">
        <v>82</v>
      </c>
      <c r="AW178" s="13" t="s">
        <v>4</v>
      </c>
      <c r="AX178" s="13" t="s">
        <v>80</v>
      </c>
      <c r="AY178" s="243" t="s">
        <v>198</v>
      </c>
    </row>
    <row r="179" s="2" customFormat="1" ht="37.8" customHeight="1">
      <c r="A179" s="40"/>
      <c r="B179" s="41"/>
      <c r="C179" s="214" t="s">
        <v>321</v>
      </c>
      <c r="D179" s="214" t="s">
        <v>200</v>
      </c>
      <c r="E179" s="215" t="s">
        <v>2321</v>
      </c>
      <c r="F179" s="216" t="s">
        <v>2322</v>
      </c>
      <c r="G179" s="217" t="s">
        <v>246</v>
      </c>
      <c r="H179" s="218">
        <v>0.82899999999999996</v>
      </c>
      <c r="I179" s="219"/>
      <c r="J179" s="220">
        <f>ROUND(I179*H179,2)</f>
        <v>0</v>
      </c>
      <c r="K179" s="216" t="s">
        <v>204</v>
      </c>
      <c r="L179" s="46"/>
      <c r="M179" s="221" t="s">
        <v>19</v>
      </c>
      <c r="N179" s="222" t="s">
        <v>44</v>
      </c>
      <c r="O179" s="86"/>
      <c r="P179" s="223">
        <f>O179*H179</f>
        <v>0</v>
      </c>
      <c r="Q179" s="223">
        <v>0.017094000000000002</v>
      </c>
      <c r="R179" s="223">
        <f>Q179*H179</f>
        <v>0.014170926</v>
      </c>
      <c r="S179" s="223">
        <v>0</v>
      </c>
      <c r="T179" s="224">
        <f>S179*H179</f>
        <v>0</v>
      </c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R179" s="225" t="s">
        <v>205</v>
      </c>
      <c r="AT179" s="225" t="s">
        <v>200</v>
      </c>
      <c r="AU179" s="225" t="s">
        <v>82</v>
      </c>
      <c r="AY179" s="19" t="s">
        <v>198</v>
      </c>
      <c r="BE179" s="226">
        <f>IF(N179="základní",J179,0)</f>
        <v>0</v>
      </c>
      <c r="BF179" s="226">
        <f>IF(N179="snížená",J179,0)</f>
        <v>0</v>
      </c>
      <c r="BG179" s="226">
        <f>IF(N179="zákl. přenesená",J179,0)</f>
        <v>0</v>
      </c>
      <c r="BH179" s="226">
        <f>IF(N179="sníž. přenesená",J179,0)</f>
        <v>0</v>
      </c>
      <c r="BI179" s="226">
        <f>IF(N179="nulová",J179,0)</f>
        <v>0</v>
      </c>
      <c r="BJ179" s="19" t="s">
        <v>80</v>
      </c>
      <c r="BK179" s="226">
        <f>ROUND(I179*H179,2)</f>
        <v>0</v>
      </c>
      <c r="BL179" s="19" t="s">
        <v>205</v>
      </c>
      <c r="BM179" s="225" t="s">
        <v>2323</v>
      </c>
    </row>
    <row r="180" s="2" customFormat="1">
      <c r="A180" s="40"/>
      <c r="B180" s="41"/>
      <c r="C180" s="42"/>
      <c r="D180" s="227" t="s">
        <v>207</v>
      </c>
      <c r="E180" s="42"/>
      <c r="F180" s="228" t="s">
        <v>2324</v>
      </c>
      <c r="G180" s="42"/>
      <c r="H180" s="42"/>
      <c r="I180" s="229"/>
      <c r="J180" s="42"/>
      <c r="K180" s="42"/>
      <c r="L180" s="46"/>
      <c r="M180" s="230"/>
      <c r="N180" s="231"/>
      <c r="O180" s="86"/>
      <c r="P180" s="86"/>
      <c r="Q180" s="86"/>
      <c r="R180" s="86"/>
      <c r="S180" s="86"/>
      <c r="T180" s="87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T180" s="19" t="s">
        <v>207</v>
      </c>
      <c r="AU180" s="19" t="s">
        <v>82</v>
      </c>
    </row>
    <row r="181" s="15" customFormat="1">
      <c r="A181" s="15"/>
      <c r="B181" s="265"/>
      <c r="C181" s="266"/>
      <c r="D181" s="234" t="s">
        <v>218</v>
      </c>
      <c r="E181" s="267" t="s">
        <v>19</v>
      </c>
      <c r="F181" s="268" t="s">
        <v>2325</v>
      </c>
      <c r="G181" s="266"/>
      <c r="H181" s="267" t="s">
        <v>19</v>
      </c>
      <c r="I181" s="269"/>
      <c r="J181" s="266"/>
      <c r="K181" s="266"/>
      <c r="L181" s="270"/>
      <c r="M181" s="271"/>
      <c r="N181" s="272"/>
      <c r="O181" s="272"/>
      <c r="P181" s="272"/>
      <c r="Q181" s="272"/>
      <c r="R181" s="272"/>
      <c r="S181" s="272"/>
      <c r="T181" s="273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T181" s="274" t="s">
        <v>218</v>
      </c>
      <c r="AU181" s="274" t="s">
        <v>82</v>
      </c>
      <c r="AV181" s="15" t="s">
        <v>80</v>
      </c>
      <c r="AW181" s="15" t="s">
        <v>35</v>
      </c>
      <c r="AX181" s="15" t="s">
        <v>73</v>
      </c>
      <c r="AY181" s="274" t="s">
        <v>198</v>
      </c>
    </row>
    <row r="182" s="13" customFormat="1">
      <c r="A182" s="13"/>
      <c r="B182" s="232"/>
      <c r="C182" s="233"/>
      <c r="D182" s="234" t="s">
        <v>218</v>
      </c>
      <c r="E182" s="235" t="s">
        <v>19</v>
      </c>
      <c r="F182" s="236" t="s">
        <v>2326</v>
      </c>
      <c r="G182" s="233"/>
      <c r="H182" s="237">
        <v>0.76700000000000002</v>
      </c>
      <c r="I182" s="238"/>
      <c r="J182" s="233"/>
      <c r="K182" s="233"/>
      <c r="L182" s="239"/>
      <c r="M182" s="240"/>
      <c r="N182" s="241"/>
      <c r="O182" s="241"/>
      <c r="P182" s="241"/>
      <c r="Q182" s="241"/>
      <c r="R182" s="241"/>
      <c r="S182" s="241"/>
      <c r="T182" s="242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3" t="s">
        <v>218</v>
      </c>
      <c r="AU182" s="243" t="s">
        <v>82</v>
      </c>
      <c r="AV182" s="13" t="s">
        <v>82</v>
      </c>
      <c r="AW182" s="13" t="s">
        <v>35</v>
      </c>
      <c r="AX182" s="13" t="s">
        <v>73</v>
      </c>
      <c r="AY182" s="243" t="s">
        <v>198</v>
      </c>
    </row>
    <row r="183" s="13" customFormat="1">
      <c r="A183" s="13"/>
      <c r="B183" s="232"/>
      <c r="C183" s="233"/>
      <c r="D183" s="234" t="s">
        <v>218</v>
      </c>
      <c r="E183" s="235" t="s">
        <v>19</v>
      </c>
      <c r="F183" s="236" t="s">
        <v>2327</v>
      </c>
      <c r="G183" s="233"/>
      <c r="H183" s="237">
        <v>0.062</v>
      </c>
      <c r="I183" s="238"/>
      <c r="J183" s="233"/>
      <c r="K183" s="233"/>
      <c r="L183" s="239"/>
      <c r="M183" s="240"/>
      <c r="N183" s="241"/>
      <c r="O183" s="241"/>
      <c r="P183" s="241"/>
      <c r="Q183" s="241"/>
      <c r="R183" s="241"/>
      <c r="S183" s="241"/>
      <c r="T183" s="24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3" t="s">
        <v>218</v>
      </c>
      <c r="AU183" s="243" t="s">
        <v>82</v>
      </c>
      <c r="AV183" s="13" t="s">
        <v>82</v>
      </c>
      <c r="AW183" s="13" t="s">
        <v>35</v>
      </c>
      <c r="AX183" s="13" t="s">
        <v>73</v>
      </c>
      <c r="AY183" s="243" t="s">
        <v>198</v>
      </c>
    </row>
    <row r="184" s="14" customFormat="1">
      <c r="A184" s="14"/>
      <c r="B184" s="244"/>
      <c r="C184" s="245"/>
      <c r="D184" s="234" t="s">
        <v>218</v>
      </c>
      <c r="E184" s="246" t="s">
        <v>19</v>
      </c>
      <c r="F184" s="247" t="s">
        <v>233</v>
      </c>
      <c r="G184" s="245"/>
      <c r="H184" s="248">
        <v>0.82899999999999996</v>
      </c>
      <c r="I184" s="249"/>
      <c r="J184" s="245"/>
      <c r="K184" s="245"/>
      <c r="L184" s="250"/>
      <c r="M184" s="251"/>
      <c r="N184" s="252"/>
      <c r="O184" s="252"/>
      <c r="P184" s="252"/>
      <c r="Q184" s="252"/>
      <c r="R184" s="252"/>
      <c r="S184" s="252"/>
      <c r="T184" s="253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54" t="s">
        <v>218</v>
      </c>
      <c r="AU184" s="254" t="s">
        <v>82</v>
      </c>
      <c r="AV184" s="14" t="s">
        <v>205</v>
      </c>
      <c r="AW184" s="14" t="s">
        <v>35</v>
      </c>
      <c r="AX184" s="14" t="s">
        <v>80</v>
      </c>
      <c r="AY184" s="254" t="s">
        <v>198</v>
      </c>
    </row>
    <row r="185" s="2" customFormat="1" ht="24.15" customHeight="1">
      <c r="A185" s="40"/>
      <c r="B185" s="41"/>
      <c r="C185" s="255" t="s">
        <v>327</v>
      </c>
      <c r="D185" s="255" t="s">
        <v>243</v>
      </c>
      <c r="E185" s="256" t="s">
        <v>2328</v>
      </c>
      <c r="F185" s="257" t="s">
        <v>2329</v>
      </c>
      <c r="G185" s="258" t="s">
        <v>246</v>
      </c>
      <c r="H185" s="259">
        <v>0.91500000000000004</v>
      </c>
      <c r="I185" s="260"/>
      <c r="J185" s="261">
        <f>ROUND(I185*H185,2)</f>
        <v>0</v>
      </c>
      <c r="K185" s="257" t="s">
        <v>204</v>
      </c>
      <c r="L185" s="262"/>
      <c r="M185" s="263" t="s">
        <v>19</v>
      </c>
      <c r="N185" s="264" t="s">
        <v>44</v>
      </c>
      <c r="O185" s="86"/>
      <c r="P185" s="223">
        <f>O185*H185</f>
        <v>0</v>
      </c>
      <c r="Q185" s="223">
        <v>1</v>
      </c>
      <c r="R185" s="223">
        <f>Q185*H185</f>
        <v>0.91500000000000004</v>
      </c>
      <c r="S185" s="223">
        <v>0</v>
      </c>
      <c r="T185" s="224">
        <f>S185*H185</f>
        <v>0</v>
      </c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R185" s="225" t="s">
        <v>247</v>
      </c>
      <c r="AT185" s="225" t="s">
        <v>243</v>
      </c>
      <c r="AU185" s="225" t="s">
        <v>82</v>
      </c>
      <c r="AY185" s="19" t="s">
        <v>198</v>
      </c>
      <c r="BE185" s="226">
        <f>IF(N185="základní",J185,0)</f>
        <v>0</v>
      </c>
      <c r="BF185" s="226">
        <f>IF(N185="snížená",J185,0)</f>
        <v>0</v>
      </c>
      <c r="BG185" s="226">
        <f>IF(N185="zákl. přenesená",J185,0)</f>
        <v>0</v>
      </c>
      <c r="BH185" s="226">
        <f>IF(N185="sníž. přenesená",J185,0)</f>
        <v>0</v>
      </c>
      <c r="BI185" s="226">
        <f>IF(N185="nulová",J185,0)</f>
        <v>0</v>
      </c>
      <c r="BJ185" s="19" t="s">
        <v>80</v>
      </c>
      <c r="BK185" s="226">
        <f>ROUND(I185*H185,2)</f>
        <v>0</v>
      </c>
      <c r="BL185" s="19" t="s">
        <v>205</v>
      </c>
      <c r="BM185" s="225" t="s">
        <v>2330</v>
      </c>
    </row>
    <row r="186" s="13" customFormat="1">
      <c r="A186" s="13"/>
      <c r="B186" s="232"/>
      <c r="C186" s="233"/>
      <c r="D186" s="234" t="s">
        <v>218</v>
      </c>
      <c r="E186" s="235" t="s">
        <v>19</v>
      </c>
      <c r="F186" s="236" t="s">
        <v>2326</v>
      </c>
      <c r="G186" s="233"/>
      <c r="H186" s="237">
        <v>0.76700000000000002</v>
      </c>
      <c r="I186" s="238"/>
      <c r="J186" s="233"/>
      <c r="K186" s="233"/>
      <c r="L186" s="239"/>
      <c r="M186" s="240"/>
      <c r="N186" s="241"/>
      <c r="O186" s="241"/>
      <c r="P186" s="241"/>
      <c r="Q186" s="241"/>
      <c r="R186" s="241"/>
      <c r="S186" s="241"/>
      <c r="T186" s="242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3" t="s">
        <v>218</v>
      </c>
      <c r="AU186" s="243" t="s">
        <v>82</v>
      </c>
      <c r="AV186" s="13" t="s">
        <v>82</v>
      </c>
      <c r="AW186" s="13" t="s">
        <v>35</v>
      </c>
      <c r="AX186" s="13" t="s">
        <v>80</v>
      </c>
      <c r="AY186" s="243" t="s">
        <v>198</v>
      </c>
    </row>
    <row r="187" s="13" customFormat="1">
      <c r="A187" s="13"/>
      <c r="B187" s="232"/>
      <c r="C187" s="233"/>
      <c r="D187" s="234" t="s">
        <v>218</v>
      </c>
      <c r="E187" s="233"/>
      <c r="F187" s="236" t="s">
        <v>2331</v>
      </c>
      <c r="G187" s="233"/>
      <c r="H187" s="237">
        <v>0.91500000000000004</v>
      </c>
      <c r="I187" s="238"/>
      <c r="J187" s="233"/>
      <c r="K187" s="233"/>
      <c r="L187" s="239"/>
      <c r="M187" s="240"/>
      <c r="N187" s="241"/>
      <c r="O187" s="241"/>
      <c r="P187" s="241"/>
      <c r="Q187" s="241"/>
      <c r="R187" s="241"/>
      <c r="S187" s="241"/>
      <c r="T187" s="242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43" t="s">
        <v>218</v>
      </c>
      <c r="AU187" s="243" t="s">
        <v>82</v>
      </c>
      <c r="AV187" s="13" t="s">
        <v>82</v>
      </c>
      <c r="AW187" s="13" t="s">
        <v>4</v>
      </c>
      <c r="AX187" s="13" t="s">
        <v>80</v>
      </c>
      <c r="AY187" s="243" t="s">
        <v>198</v>
      </c>
    </row>
    <row r="188" s="2" customFormat="1" ht="24.15" customHeight="1">
      <c r="A188" s="40"/>
      <c r="B188" s="41"/>
      <c r="C188" s="255" t="s">
        <v>7</v>
      </c>
      <c r="D188" s="255" t="s">
        <v>243</v>
      </c>
      <c r="E188" s="256" t="s">
        <v>2332</v>
      </c>
      <c r="F188" s="257" t="s">
        <v>2333</v>
      </c>
      <c r="G188" s="258" t="s">
        <v>246</v>
      </c>
      <c r="H188" s="259">
        <v>0.073999999999999996</v>
      </c>
      <c r="I188" s="260"/>
      <c r="J188" s="261">
        <f>ROUND(I188*H188,2)</f>
        <v>0</v>
      </c>
      <c r="K188" s="257" t="s">
        <v>204</v>
      </c>
      <c r="L188" s="262"/>
      <c r="M188" s="263" t="s">
        <v>19</v>
      </c>
      <c r="N188" s="264" t="s">
        <v>44</v>
      </c>
      <c r="O188" s="86"/>
      <c r="P188" s="223">
        <f>O188*H188</f>
        <v>0</v>
      </c>
      <c r="Q188" s="223">
        <v>1</v>
      </c>
      <c r="R188" s="223">
        <f>Q188*H188</f>
        <v>0.073999999999999996</v>
      </c>
      <c r="S188" s="223">
        <v>0</v>
      </c>
      <c r="T188" s="224">
        <f>S188*H188</f>
        <v>0</v>
      </c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R188" s="225" t="s">
        <v>247</v>
      </c>
      <c r="AT188" s="225" t="s">
        <v>243</v>
      </c>
      <c r="AU188" s="225" t="s">
        <v>82</v>
      </c>
      <c r="AY188" s="19" t="s">
        <v>198</v>
      </c>
      <c r="BE188" s="226">
        <f>IF(N188="základní",J188,0)</f>
        <v>0</v>
      </c>
      <c r="BF188" s="226">
        <f>IF(N188="snížená",J188,0)</f>
        <v>0</v>
      </c>
      <c r="BG188" s="226">
        <f>IF(N188="zákl. přenesená",J188,0)</f>
        <v>0</v>
      </c>
      <c r="BH188" s="226">
        <f>IF(N188="sníž. přenesená",J188,0)</f>
        <v>0</v>
      </c>
      <c r="BI188" s="226">
        <f>IF(N188="nulová",J188,0)</f>
        <v>0</v>
      </c>
      <c r="BJ188" s="19" t="s">
        <v>80</v>
      </c>
      <c r="BK188" s="226">
        <f>ROUND(I188*H188,2)</f>
        <v>0</v>
      </c>
      <c r="BL188" s="19" t="s">
        <v>205</v>
      </c>
      <c r="BM188" s="225" t="s">
        <v>2334</v>
      </c>
    </row>
    <row r="189" s="13" customFormat="1">
      <c r="A189" s="13"/>
      <c r="B189" s="232"/>
      <c r="C189" s="233"/>
      <c r="D189" s="234" t="s">
        <v>218</v>
      </c>
      <c r="E189" s="235" t="s">
        <v>19</v>
      </c>
      <c r="F189" s="236" t="s">
        <v>2327</v>
      </c>
      <c r="G189" s="233"/>
      <c r="H189" s="237">
        <v>0.062</v>
      </c>
      <c r="I189" s="238"/>
      <c r="J189" s="233"/>
      <c r="K189" s="233"/>
      <c r="L189" s="239"/>
      <c r="M189" s="240"/>
      <c r="N189" s="241"/>
      <c r="O189" s="241"/>
      <c r="P189" s="241"/>
      <c r="Q189" s="241"/>
      <c r="R189" s="241"/>
      <c r="S189" s="241"/>
      <c r="T189" s="242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43" t="s">
        <v>218</v>
      </c>
      <c r="AU189" s="243" t="s">
        <v>82</v>
      </c>
      <c r="AV189" s="13" t="s">
        <v>82</v>
      </c>
      <c r="AW189" s="13" t="s">
        <v>35</v>
      </c>
      <c r="AX189" s="13" t="s">
        <v>80</v>
      </c>
      <c r="AY189" s="243" t="s">
        <v>198</v>
      </c>
    </row>
    <row r="190" s="13" customFormat="1">
      <c r="A190" s="13"/>
      <c r="B190" s="232"/>
      <c r="C190" s="233"/>
      <c r="D190" s="234" t="s">
        <v>218</v>
      </c>
      <c r="E190" s="233"/>
      <c r="F190" s="236" t="s">
        <v>2335</v>
      </c>
      <c r="G190" s="233"/>
      <c r="H190" s="237">
        <v>0.073999999999999996</v>
      </c>
      <c r="I190" s="238"/>
      <c r="J190" s="233"/>
      <c r="K190" s="233"/>
      <c r="L190" s="239"/>
      <c r="M190" s="240"/>
      <c r="N190" s="241"/>
      <c r="O190" s="241"/>
      <c r="P190" s="241"/>
      <c r="Q190" s="241"/>
      <c r="R190" s="241"/>
      <c r="S190" s="241"/>
      <c r="T190" s="242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3" t="s">
        <v>218</v>
      </c>
      <c r="AU190" s="243" t="s">
        <v>82</v>
      </c>
      <c r="AV190" s="13" t="s">
        <v>82</v>
      </c>
      <c r="AW190" s="13" t="s">
        <v>4</v>
      </c>
      <c r="AX190" s="13" t="s">
        <v>80</v>
      </c>
      <c r="AY190" s="243" t="s">
        <v>198</v>
      </c>
    </row>
    <row r="191" s="2" customFormat="1" ht="37.8" customHeight="1">
      <c r="A191" s="40"/>
      <c r="B191" s="41"/>
      <c r="C191" s="214" t="s">
        <v>341</v>
      </c>
      <c r="D191" s="214" t="s">
        <v>200</v>
      </c>
      <c r="E191" s="215" t="s">
        <v>2336</v>
      </c>
      <c r="F191" s="216" t="s">
        <v>2337</v>
      </c>
      <c r="G191" s="217" t="s">
        <v>246</v>
      </c>
      <c r="H191" s="218">
        <v>2.7549999999999999</v>
      </c>
      <c r="I191" s="219"/>
      <c r="J191" s="220">
        <f>ROUND(I191*H191,2)</f>
        <v>0</v>
      </c>
      <c r="K191" s="216" t="s">
        <v>204</v>
      </c>
      <c r="L191" s="46"/>
      <c r="M191" s="221" t="s">
        <v>19</v>
      </c>
      <c r="N191" s="222" t="s">
        <v>44</v>
      </c>
      <c r="O191" s="86"/>
      <c r="P191" s="223">
        <f>O191*H191</f>
        <v>0</v>
      </c>
      <c r="Q191" s="223">
        <v>0.01221</v>
      </c>
      <c r="R191" s="223">
        <f>Q191*H191</f>
        <v>0.033638550000000003</v>
      </c>
      <c r="S191" s="223">
        <v>0</v>
      </c>
      <c r="T191" s="224">
        <f>S191*H191</f>
        <v>0</v>
      </c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R191" s="225" t="s">
        <v>205</v>
      </c>
      <c r="AT191" s="225" t="s">
        <v>200</v>
      </c>
      <c r="AU191" s="225" t="s">
        <v>82</v>
      </c>
      <c r="AY191" s="19" t="s">
        <v>198</v>
      </c>
      <c r="BE191" s="226">
        <f>IF(N191="základní",J191,0)</f>
        <v>0</v>
      </c>
      <c r="BF191" s="226">
        <f>IF(N191="snížená",J191,0)</f>
        <v>0</v>
      </c>
      <c r="BG191" s="226">
        <f>IF(N191="zákl. přenesená",J191,0)</f>
        <v>0</v>
      </c>
      <c r="BH191" s="226">
        <f>IF(N191="sníž. přenesená",J191,0)</f>
        <v>0</v>
      </c>
      <c r="BI191" s="226">
        <f>IF(N191="nulová",J191,0)</f>
        <v>0</v>
      </c>
      <c r="BJ191" s="19" t="s">
        <v>80</v>
      </c>
      <c r="BK191" s="226">
        <f>ROUND(I191*H191,2)</f>
        <v>0</v>
      </c>
      <c r="BL191" s="19" t="s">
        <v>205</v>
      </c>
      <c r="BM191" s="225" t="s">
        <v>2338</v>
      </c>
    </row>
    <row r="192" s="2" customFormat="1">
      <c r="A192" s="40"/>
      <c r="B192" s="41"/>
      <c r="C192" s="42"/>
      <c r="D192" s="227" t="s">
        <v>207</v>
      </c>
      <c r="E192" s="42"/>
      <c r="F192" s="228" t="s">
        <v>2339</v>
      </c>
      <c r="G192" s="42"/>
      <c r="H192" s="42"/>
      <c r="I192" s="229"/>
      <c r="J192" s="42"/>
      <c r="K192" s="42"/>
      <c r="L192" s="46"/>
      <c r="M192" s="230"/>
      <c r="N192" s="231"/>
      <c r="O192" s="86"/>
      <c r="P192" s="86"/>
      <c r="Q192" s="86"/>
      <c r="R192" s="86"/>
      <c r="S192" s="86"/>
      <c r="T192" s="87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T192" s="19" t="s">
        <v>207</v>
      </c>
      <c r="AU192" s="19" t="s">
        <v>82</v>
      </c>
    </row>
    <row r="193" s="15" customFormat="1">
      <c r="A193" s="15"/>
      <c r="B193" s="265"/>
      <c r="C193" s="266"/>
      <c r="D193" s="234" t="s">
        <v>218</v>
      </c>
      <c r="E193" s="267" t="s">
        <v>19</v>
      </c>
      <c r="F193" s="268" t="s">
        <v>2325</v>
      </c>
      <c r="G193" s="266"/>
      <c r="H193" s="267" t="s">
        <v>19</v>
      </c>
      <c r="I193" s="269"/>
      <c r="J193" s="266"/>
      <c r="K193" s="266"/>
      <c r="L193" s="270"/>
      <c r="M193" s="271"/>
      <c r="N193" s="272"/>
      <c r="O193" s="272"/>
      <c r="P193" s="272"/>
      <c r="Q193" s="272"/>
      <c r="R193" s="272"/>
      <c r="S193" s="272"/>
      <c r="T193" s="273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T193" s="274" t="s">
        <v>218</v>
      </c>
      <c r="AU193" s="274" t="s">
        <v>82</v>
      </c>
      <c r="AV193" s="15" t="s">
        <v>80</v>
      </c>
      <c r="AW193" s="15" t="s">
        <v>35</v>
      </c>
      <c r="AX193" s="15" t="s">
        <v>73</v>
      </c>
      <c r="AY193" s="274" t="s">
        <v>198</v>
      </c>
    </row>
    <row r="194" s="13" customFormat="1">
      <c r="A194" s="13"/>
      <c r="B194" s="232"/>
      <c r="C194" s="233"/>
      <c r="D194" s="234" t="s">
        <v>218</v>
      </c>
      <c r="E194" s="235" t="s">
        <v>19</v>
      </c>
      <c r="F194" s="236" t="s">
        <v>2340</v>
      </c>
      <c r="G194" s="233"/>
      <c r="H194" s="237">
        <v>2.7549999999999999</v>
      </c>
      <c r="I194" s="238"/>
      <c r="J194" s="233"/>
      <c r="K194" s="233"/>
      <c r="L194" s="239"/>
      <c r="M194" s="240"/>
      <c r="N194" s="241"/>
      <c r="O194" s="241"/>
      <c r="P194" s="241"/>
      <c r="Q194" s="241"/>
      <c r="R194" s="241"/>
      <c r="S194" s="241"/>
      <c r="T194" s="242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3" t="s">
        <v>218</v>
      </c>
      <c r="AU194" s="243" t="s">
        <v>82</v>
      </c>
      <c r="AV194" s="13" t="s">
        <v>82</v>
      </c>
      <c r="AW194" s="13" t="s">
        <v>35</v>
      </c>
      <c r="AX194" s="13" t="s">
        <v>73</v>
      </c>
      <c r="AY194" s="243" t="s">
        <v>198</v>
      </c>
    </row>
    <row r="195" s="14" customFormat="1">
      <c r="A195" s="14"/>
      <c r="B195" s="244"/>
      <c r="C195" s="245"/>
      <c r="D195" s="234" t="s">
        <v>218</v>
      </c>
      <c r="E195" s="246" t="s">
        <v>19</v>
      </c>
      <c r="F195" s="247" t="s">
        <v>233</v>
      </c>
      <c r="G195" s="245"/>
      <c r="H195" s="248">
        <v>2.7549999999999999</v>
      </c>
      <c r="I195" s="249"/>
      <c r="J195" s="245"/>
      <c r="K195" s="245"/>
      <c r="L195" s="250"/>
      <c r="M195" s="251"/>
      <c r="N195" s="252"/>
      <c r="O195" s="252"/>
      <c r="P195" s="252"/>
      <c r="Q195" s="252"/>
      <c r="R195" s="252"/>
      <c r="S195" s="252"/>
      <c r="T195" s="253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54" t="s">
        <v>218</v>
      </c>
      <c r="AU195" s="254" t="s">
        <v>82</v>
      </c>
      <c r="AV195" s="14" t="s">
        <v>205</v>
      </c>
      <c r="AW195" s="14" t="s">
        <v>35</v>
      </c>
      <c r="AX195" s="14" t="s">
        <v>80</v>
      </c>
      <c r="AY195" s="254" t="s">
        <v>198</v>
      </c>
    </row>
    <row r="196" s="2" customFormat="1" ht="24.15" customHeight="1">
      <c r="A196" s="40"/>
      <c r="B196" s="41"/>
      <c r="C196" s="255" t="s">
        <v>347</v>
      </c>
      <c r="D196" s="255" t="s">
        <v>243</v>
      </c>
      <c r="E196" s="256" t="s">
        <v>2341</v>
      </c>
      <c r="F196" s="257" t="s">
        <v>2342</v>
      </c>
      <c r="G196" s="258" t="s">
        <v>246</v>
      </c>
      <c r="H196" s="259">
        <v>3.2869999999999999</v>
      </c>
      <c r="I196" s="260"/>
      <c r="J196" s="261">
        <f>ROUND(I196*H196,2)</f>
        <v>0</v>
      </c>
      <c r="K196" s="257" t="s">
        <v>204</v>
      </c>
      <c r="L196" s="262"/>
      <c r="M196" s="263" t="s">
        <v>19</v>
      </c>
      <c r="N196" s="264" t="s">
        <v>44</v>
      </c>
      <c r="O196" s="86"/>
      <c r="P196" s="223">
        <f>O196*H196</f>
        <v>0</v>
      </c>
      <c r="Q196" s="223">
        <v>1</v>
      </c>
      <c r="R196" s="223">
        <f>Q196*H196</f>
        <v>3.2869999999999999</v>
      </c>
      <c r="S196" s="223">
        <v>0</v>
      </c>
      <c r="T196" s="224">
        <f>S196*H196</f>
        <v>0</v>
      </c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R196" s="225" t="s">
        <v>247</v>
      </c>
      <c r="AT196" s="225" t="s">
        <v>243</v>
      </c>
      <c r="AU196" s="225" t="s">
        <v>82</v>
      </c>
      <c r="AY196" s="19" t="s">
        <v>198</v>
      </c>
      <c r="BE196" s="226">
        <f>IF(N196="základní",J196,0)</f>
        <v>0</v>
      </c>
      <c r="BF196" s="226">
        <f>IF(N196="snížená",J196,0)</f>
        <v>0</v>
      </c>
      <c r="BG196" s="226">
        <f>IF(N196="zákl. přenesená",J196,0)</f>
        <v>0</v>
      </c>
      <c r="BH196" s="226">
        <f>IF(N196="sníž. přenesená",J196,0)</f>
        <v>0</v>
      </c>
      <c r="BI196" s="226">
        <f>IF(N196="nulová",J196,0)</f>
        <v>0</v>
      </c>
      <c r="BJ196" s="19" t="s">
        <v>80</v>
      </c>
      <c r="BK196" s="226">
        <f>ROUND(I196*H196,2)</f>
        <v>0</v>
      </c>
      <c r="BL196" s="19" t="s">
        <v>205</v>
      </c>
      <c r="BM196" s="225" t="s">
        <v>2343</v>
      </c>
    </row>
    <row r="197" s="13" customFormat="1">
      <c r="A197" s="13"/>
      <c r="B197" s="232"/>
      <c r="C197" s="233"/>
      <c r="D197" s="234" t="s">
        <v>218</v>
      </c>
      <c r="E197" s="235" t="s">
        <v>19</v>
      </c>
      <c r="F197" s="236" t="s">
        <v>2340</v>
      </c>
      <c r="G197" s="233"/>
      <c r="H197" s="237">
        <v>2.7549999999999999</v>
      </c>
      <c r="I197" s="238"/>
      <c r="J197" s="233"/>
      <c r="K197" s="233"/>
      <c r="L197" s="239"/>
      <c r="M197" s="240"/>
      <c r="N197" s="241"/>
      <c r="O197" s="241"/>
      <c r="P197" s="241"/>
      <c r="Q197" s="241"/>
      <c r="R197" s="241"/>
      <c r="S197" s="241"/>
      <c r="T197" s="242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3" t="s">
        <v>218</v>
      </c>
      <c r="AU197" s="243" t="s">
        <v>82</v>
      </c>
      <c r="AV197" s="13" t="s">
        <v>82</v>
      </c>
      <c r="AW197" s="13" t="s">
        <v>35</v>
      </c>
      <c r="AX197" s="13" t="s">
        <v>80</v>
      </c>
      <c r="AY197" s="243" t="s">
        <v>198</v>
      </c>
    </row>
    <row r="198" s="13" customFormat="1">
      <c r="A198" s="13"/>
      <c r="B198" s="232"/>
      <c r="C198" s="233"/>
      <c r="D198" s="234" t="s">
        <v>218</v>
      </c>
      <c r="E198" s="233"/>
      <c r="F198" s="236" t="s">
        <v>2344</v>
      </c>
      <c r="G198" s="233"/>
      <c r="H198" s="237">
        <v>3.2869999999999999</v>
      </c>
      <c r="I198" s="238"/>
      <c r="J198" s="233"/>
      <c r="K198" s="233"/>
      <c r="L198" s="239"/>
      <c r="M198" s="240"/>
      <c r="N198" s="241"/>
      <c r="O198" s="241"/>
      <c r="P198" s="241"/>
      <c r="Q198" s="241"/>
      <c r="R198" s="241"/>
      <c r="S198" s="241"/>
      <c r="T198" s="242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43" t="s">
        <v>218</v>
      </c>
      <c r="AU198" s="243" t="s">
        <v>82</v>
      </c>
      <c r="AV198" s="13" t="s">
        <v>82</v>
      </c>
      <c r="AW198" s="13" t="s">
        <v>4</v>
      </c>
      <c r="AX198" s="13" t="s">
        <v>80</v>
      </c>
      <c r="AY198" s="243" t="s">
        <v>198</v>
      </c>
    </row>
    <row r="199" s="2" customFormat="1" ht="49.05" customHeight="1">
      <c r="A199" s="40"/>
      <c r="B199" s="41"/>
      <c r="C199" s="214" t="s">
        <v>352</v>
      </c>
      <c r="D199" s="214" t="s">
        <v>200</v>
      </c>
      <c r="E199" s="215" t="s">
        <v>2345</v>
      </c>
      <c r="F199" s="216" t="s">
        <v>2346</v>
      </c>
      <c r="G199" s="217" t="s">
        <v>237</v>
      </c>
      <c r="H199" s="218">
        <v>78</v>
      </c>
      <c r="I199" s="219"/>
      <c r="J199" s="220">
        <f>ROUND(I199*H199,2)</f>
        <v>0</v>
      </c>
      <c r="K199" s="216" t="s">
        <v>204</v>
      </c>
      <c r="L199" s="46"/>
      <c r="M199" s="221" t="s">
        <v>19</v>
      </c>
      <c r="N199" s="222" t="s">
        <v>44</v>
      </c>
      <c r="O199" s="86"/>
      <c r="P199" s="223">
        <f>O199*H199</f>
        <v>0</v>
      </c>
      <c r="Q199" s="223">
        <v>0.034654280000000003</v>
      </c>
      <c r="R199" s="223">
        <f>Q199*H199</f>
        <v>2.7030338400000002</v>
      </c>
      <c r="S199" s="223">
        <v>0</v>
      </c>
      <c r="T199" s="224">
        <f>S199*H199</f>
        <v>0</v>
      </c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R199" s="225" t="s">
        <v>205</v>
      </c>
      <c r="AT199" s="225" t="s">
        <v>200</v>
      </c>
      <c r="AU199" s="225" t="s">
        <v>82</v>
      </c>
      <c r="AY199" s="19" t="s">
        <v>198</v>
      </c>
      <c r="BE199" s="226">
        <f>IF(N199="základní",J199,0)</f>
        <v>0</v>
      </c>
      <c r="BF199" s="226">
        <f>IF(N199="snížená",J199,0)</f>
        <v>0</v>
      </c>
      <c r="BG199" s="226">
        <f>IF(N199="zákl. přenesená",J199,0)</f>
        <v>0</v>
      </c>
      <c r="BH199" s="226">
        <f>IF(N199="sníž. přenesená",J199,0)</f>
        <v>0</v>
      </c>
      <c r="BI199" s="226">
        <f>IF(N199="nulová",J199,0)</f>
        <v>0</v>
      </c>
      <c r="BJ199" s="19" t="s">
        <v>80</v>
      </c>
      <c r="BK199" s="226">
        <f>ROUND(I199*H199,2)</f>
        <v>0</v>
      </c>
      <c r="BL199" s="19" t="s">
        <v>205</v>
      </c>
      <c r="BM199" s="225" t="s">
        <v>2347</v>
      </c>
    </row>
    <row r="200" s="2" customFormat="1">
      <c r="A200" s="40"/>
      <c r="B200" s="41"/>
      <c r="C200" s="42"/>
      <c r="D200" s="227" t="s">
        <v>207</v>
      </c>
      <c r="E200" s="42"/>
      <c r="F200" s="228" t="s">
        <v>2348</v>
      </c>
      <c r="G200" s="42"/>
      <c r="H200" s="42"/>
      <c r="I200" s="229"/>
      <c r="J200" s="42"/>
      <c r="K200" s="42"/>
      <c r="L200" s="46"/>
      <c r="M200" s="230"/>
      <c r="N200" s="231"/>
      <c r="O200" s="86"/>
      <c r="P200" s="86"/>
      <c r="Q200" s="86"/>
      <c r="R200" s="86"/>
      <c r="S200" s="86"/>
      <c r="T200" s="87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T200" s="19" t="s">
        <v>207</v>
      </c>
      <c r="AU200" s="19" t="s">
        <v>82</v>
      </c>
    </row>
    <row r="201" s="13" customFormat="1">
      <c r="A201" s="13"/>
      <c r="B201" s="232"/>
      <c r="C201" s="233"/>
      <c r="D201" s="234" t="s">
        <v>218</v>
      </c>
      <c r="E201" s="235" t="s">
        <v>19</v>
      </c>
      <c r="F201" s="236" t="s">
        <v>2349</v>
      </c>
      <c r="G201" s="233"/>
      <c r="H201" s="237">
        <v>78</v>
      </c>
      <c r="I201" s="238"/>
      <c r="J201" s="233"/>
      <c r="K201" s="233"/>
      <c r="L201" s="239"/>
      <c r="M201" s="240"/>
      <c r="N201" s="241"/>
      <c r="O201" s="241"/>
      <c r="P201" s="241"/>
      <c r="Q201" s="241"/>
      <c r="R201" s="241"/>
      <c r="S201" s="241"/>
      <c r="T201" s="24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3" t="s">
        <v>218</v>
      </c>
      <c r="AU201" s="243" t="s">
        <v>82</v>
      </c>
      <c r="AV201" s="13" t="s">
        <v>82</v>
      </c>
      <c r="AW201" s="13" t="s">
        <v>35</v>
      </c>
      <c r="AX201" s="13" t="s">
        <v>80</v>
      </c>
      <c r="AY201" s="243" t="s">
        <v>198</v>
      </c>
    </row>
    <row r="202" s="2" customFormat="1" ht="16.5" customHeight="1">
      <c r="A202" s="40"/>
      <c r="B202" s="41"/>
      <c r="C202" s="255" t="s">
        <v>358</v>
      </c>
      <c r="D202" s="255" t="s">
        <v>243</v>
      </c>
      <c r="E202" s="256" t="s">
        <v>2350</v>
      </c>
      <c r="F202" s="257" t="s">
        <v>2351</v>
      </c>
      <c r="G202" s="258" t="s">
        <v>237</v>
      </c>
      <c r="H202" s="259">
        <v>78</v>
      </c>
      <c r="I202" s="260"/>
      <c r="J202" s="261">
        <f>ROUND(I202*H202,2)</f>
        <v>0</v>
      </c>
      <c r="K202" s="257" t="s">
        <v>19</v>
      </c>
      <c r="L202" s="262"/>
      <c r="M202" s="263" t="s">
        <v>19</v>
      </c>
      <c r="N202" s="264" t="s">
        <v>44</v>
      </c>
      <c r="O202" s="86"/>
      <c r="P202" s="223">
        <f>O202*H202</f>
        <v>0</v>
      </c>
      <c r="Q202" s="223">
        <v>0.040000000000000001</v>
      </c>
      <c r="R202" s="223">
        <f>Q202*H202</f>
        <v>3.1200000000000001</v>
      </c>
      <c r="S202" s="223">
        <v>0</v>
      </c>
      <c r="T202" s="224">
        <f>S202*H202</f>
        <v>0</v>
      </c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R202" s="225" t="s">
        <v>247</v>
      </c>
      <c r="AT202" s="225" t="s">
        <v>243</v>
      </c>
      <c r="AU202" s="225" t="s">
        <v>82</v>
      </c>
      <c r="AY202" s="19" t="s">
        <v>198</v>
      </c>
      <c r="BE202" s="226">
        <f>IF(N202="základní",J202,0)</f>
        <v>0</v>
      </c>
      <c r="BF202" s="226">
        <f>IF(N202="snížená",J202,0)</f>
        <v>0</v>
      </c>
      <c r="BG202" s="226">
        <f>IF(N202="zákl. přenesená",J202,0)</f>
        <v>0</v>
      </c>
      <c r="BH202" s="226">
        <f>IF(N202="sníž. přenesená",J202,0)</f>
        <v>0</v>
      </c>
      <c r="BI202" s="226">
        <f>IF(N202="nulová",J202,0)</f>
        <v>0</v>
      </c>
      <c r="BJ202" s="19" t="s">
        <v>80</v>
      </c>
      <c r="BK202" s="226">
        <f>ROUND(I202*H202,2)</f>
        <v>0</v>
      </c>
      <c r="BL202" s="19" t="s">
        <v>205</v>
      </c>
      <c r="BM202" s="225" t="s">
        <v>2352</v>
      </c>
    </row>
    <row r="203" s="12" customFormat="1" ht="22.8" customHeight="1">
      <c r="A203" s="12"/>
      <c r="B203" s="198"/>
      <c r="C203" s="199"/>
      <c r="D203" s="200" t="s">
        <v>72</v>
      </c>
      <c r="E203" s="212" t="s">
        <v>234</v>
      </c>
      <c r="F203" s="212" t="s">
        <v>902</v>
      </c>
      <c r="G203" s="199"/>
      <c r="H203" s="199"/>
      <c r="I203" s="202"/>
      <c r="J203" s="213">
        <f>BK203</f>
        <v>0</v>
      </c>
      <c r="K203" s="199"/>
      <c r="L203" s="204"/>
      <c r="M203" s="205"/>
      <c r="N203" s="206"/>
      <c r="O203" s="206"/>
      <c r="P203" s="207">
        <f>SUM(P204:P356)</f>
        <v>0</v>
      </c>
      <c r="Q203" s="206"/>
      <c r="R203" s="207">
        <f>SUM(R204:R356)</f>
        <v>159.70967318165998</v>
      </c>
      <c r="S203" s="206"/>
      <c r="T203" s="208">
        <f>SUM(T204:T356)</f>
        <v>0</v>
      </c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R203" s="209" t="s">
        <v>80</v>
      </c>
      <c r="AT203" s="210" t="s">
        <v>72</v>
      </c>
      <c r="AU203" s="210" t="s">
        <v>80</v>
      </c>
      <c r="AY203" s="209" t="s">
        <v>198</v>
      </c>
      <c r="BK203" s="211">
        <f>SUM(BK204:BK356)</f>
        <v>0</v>
      </c>
    </row>
    <row r="204" s="2" customFormat="1" ht="37.8" customHeight="1">
      <c r="A204" s="40"/>
      <c r="B204" s="41"/>
      <c r="C204" s="214" t="s">
        <v>365</v>
      </c>
      <c r="D204" s="214" t="s">
        <v>200</v>
      </c>
      <c r="E204" s="215" t="s">
        <v>904</v>
      </c>
      <c r="F204" s="216" t="s">
        <v>905</v>
      </c>
      <c r="G204" s="217" t="s">
        <v>203</v>
      </c>
      <c r="H204" s="218">
        <v>32.579999999999998</v>
      </c>
      <c r="I204" s="219"/>
      <c r="J204" s="220">
        <f>ROUND(I204*H204,2)</f>
        <v>0</v>
      </c>
      <c r="K204" s="216" t="s">
        <v>204</v>
      </c>
      <c r="L204" s="46"/>
      <c r="M204" s="221" t="s">
        <v>19</v>
      </c>
      <c r="N204" s="222" t="s">
        <v>44</v>
      </c>
      <c r="O204" s="86"/>
      <c r="P204" s="223">
        <f>O204*H204</f>
        <v>0</v>
      </c>
      <c r="Q204" s="223">
        <v>0.0043839999999999999</v>
      </c>
      <c r="R204" s="223">
        <f>Q204*H204</f>
        <v>0.14283071999999999</v>
      </c>
      <c r="S204" s="223">
        <v>0</v>
      </c>
      <c r="T204" s="224">
        <f>S204*H204</f>
        <v>0</v>
      </c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R204" s="225" t="s">
        <v>205</v>
      </c>
      <c r="AT204" s="225" t="s">
        <v>200</v>
      </c>
      <c r="AU204" s="225" t="s">
        <v>82</v>
      </c>
      <c r="AY204" s="19" t="s">
        <v>198</v>
      </c>
      <c r="BE204" s="226">
        <f>IF(N204="základní",J204,0)</f>
        <v>0</v>
      </c>
      <c r="BF204" s="226">
        <f>IF(N204="snížená",J204,0)</f>
        <v>0</v>
      </c>
      <c r="BG204" s="226">
        <f>IF(N204="zákl. přenesená",J204,0)</f>
        <v>0</v>
      </c>
      <c r="BH204" s="226">
        <f>IF(N204="sníž. přenesená",J204,0)</f>
        <v>0</v>
      </c>
      <c r="BI204" s="226">
        <f>IF(N204="nulová",J204,0)</f>
        <v>0</v>
      </c>
      <c r="BJ204" s="19" t="s">
        <v>80</v>
      </c>
      <c r="BK204" s="226">
        <f>ROUND(I204*H204,2)</f>
        <v>0</v>
      </c>
      <c r="BL204" s="19" t="s">
        <v>205</v>
      </c>
      <c r="BM204" s="225" t="s">
        <v>2353</v>
      </c>
    </row>
    <row r="205" s="2" customFormat="1">
      <c r="A205" s="40"/>
      <c r="B205" s="41"/>
      <c r="C205" s="42"/>
      <c r="D205" s="227" t="s">
        <v>207</v>
      </c>
      <c r="E205" s="42"/>
      <c r="F205" s="228" t="s">
        <v>907</v>
      </c>
      <c r="G205" s="42"/>
      <c r="H205" s="42"/>
      <c r="I205" s="229"/>
      <c r="J205" s="42"/>
      <c r="K205" s="42"/>
      <c r="L205" s="46"/>
      <c r="M205" s="230"/>
      <c r="N205" s="231"/>
      <c r="O205" s="86"/>
      <c r="P205" s="86"/>
      <c r="Q205" s="86"/>
      <c r="R205" s="86"/>
      <c r="S205" s="86"/>
      <c r="T205" s="87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T205" s="19" t="s">
        <v>207</v>
      </c>
      <c r="AU205" s="19" t="s">
        <v>82</v>
      </c>
    </row>
    <row r="206" s="13" customFormat="1">
      <c r="A206" s="13"/>
      <c r="B206" s="232"/>
      <c r="C206" s="233"/>
      <c r="D206" s="234" t="s">
        <v>218</v>
      </c>
      <c r="E206" s="235" t="s">
        <v>19</v>
      </c>
      <c r="F206" s="236" t="s">
        <v>2354</v>
      </c>
      <c r="G206" s="233"/>
      <c r="H206" s="237">
        <v>11.460000000000001</v>
      </c>
      <c r="I206" s="238"/>
      <c r="J206" s="233"/>
      <c r="K206" s="233"/>
      <c r="L206" s="239"/>
      <c r="M206" s="240"/>
      <c r="N206" s="241"/>
      <c r="O206" s="241"/>
      <c r="P206" s="241"/>
      <c r="Q206" s="241"/>
      <c r="R206" s="241"/>
      <c r="S206" s="241"/>
      <c r="T206" s="242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43" t="s">
        <v>218</v>
      </c>
      <c r="AU206" s="243" t="s">
        <v>82</v>
      </c>
      <c r="AV206" s="13" t="s">
        <v>82</v>
      </c>
      <c r="AW206" s="13" t="s">
        <v>35</v>
      </c>
      <c r="AX206" s="13" t="s">
        <v>73</v>
      </c>
      <c r="AY206" s="243" t="s">
        <v>198</v>
      </c>
    </row>
    <row r="207" s="13" customFormat="1">
      <c r="A207" s="13"/>
      <c r="B207" s="232"/>
      <c r="C207" s="233"/>
      <c r="D207" s="234" t="s">
        <v>218</v>
      </c>
      <c r="E207" s="235" t="s">
        <v>19</v>
      </c>
      <c r="F207" s="236" t="s">
        <v>2355</v>
      </c>
      <c r="G207" s="233"/>
      <c r="H207" s="237">
        <v>5.3399999999999999</v>
      </c>
      <c r="I207" s="238"/>
      <c r="J207" s="233"/>
      <c r="K207" s="233"/>
      <c r="L207" s="239"/>
      <c r="M207" s="240"/>
      <c r="N207" s="241"/>
      <c r="O207" s="241"/>
      <c r="P207" s="241"/>
      <c r="Q207" s="241"/>
      <c r="R207" s="241"/>
      <c r="S207" s="241"/>
      <c r="T207" s="242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43" t="s">
        <v>218</v>
      </c>
      <c r="AU207" s="243" t="s">
        <v>82</v>
      </c>
      <c r="AV207" s="13" t="s">
        <v>82</v>
      </c>
      <c r="AW207" s="13" t="s">
        <v>35</v>
      </c>
      <c r="AX207" s="13" t="s">
        <v>73</v>
      </c>
      <c r="AY207" s="243" t="s">
        <v>198</v>
      </c>
    </row>
    <row r="208" s="13" customFormat="1">
      <c r="A208" s="13"/>
      <c r="B208" s="232"/>
      <c r="C208" s="233"/>
      <c r="D208" s="234" t="s">
        <v>218</v>
      </c>
      <c r="E208" s="235" t="s">
        <v>19</v>
      </c>
      <c r="F208" s="236" t="s">
        <v>2356</v>
      </c>
      <c r="G208" s="233"/>
      <c r="H208" s="237">
        <v>5.6100000000000003</v>
      </c>
      <c r="I208" s="238"/>
      <c r="J208" s="233"/>
      <c r="K208" s="233"/>
      <c r="L208" s="239"/>
      <c r="M208" s="240"/>
      <c r="N208" s="241"/>
      <c r="O208" s="241"/>
      <c r="P208" s="241"/>
      <c r="Q208" s="241"/>
      <c r="R208" s="241"/>
      <c r="S208" s="241"/>
      <c r="T208" s="242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43" t="s">
        <v>218</v>
      </c>
      <c r="AU208" s="243" t="s">
        <v>82</v>
      </c>
      <c r="AV208" s="13" t="s">
        <v>82</v>
      </c>
      <c r="AW208" s="13" t="s">
        <v>35</v>
      </c>
      <c r="AX208" s="13" t="s">
        <v>73</v>
      </c>
      <c r="AY208" s="243" t="s">
        <v>198</v>
      </c>
    </row>
    <row r="209" s="13" customFormat="1">
      <c r="A209" s="13"/>
      <c r="B209" s="232"/>
      <c r="C209" s="233"/>
      <c r="D209" s="234" t="s">
        <v>218</v>
      </c>
      <c r="E209" s="235" t="s">
        <v>19</v>
      </c>
      <c r="F209" s="236" t="s">
        <v>2357</v>
      </c>
      <c r="G209" s="233"/>
      <c r="H209" s="237">
        <v>10.17</v>
      </c>
      <c r="I209" s="238"/>
      <c r="J209" s="233"/>
      <c r="K209" s="233"/>
      <c r="L209" s="239"/>
      <c r="M209" s="240"/>
      <c r="N209" s="241"/>
      <c r="O209" s="241"/>
      <c r="P209" s="241"/>
      <c r="Q209" s="241"/>
      <c r="R209" s="241"/>
      <c r="S209" s="241"/>
      <c r="T209" s="242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3" t="s">
        <v>218</v>
      </c>
      <c r="AU209" s="243" t="s">
        <v>82</v>
      </c>
      <c r="AV209" s="13" t="s">
        <v>82</v>
      </c>
      <c r="AW209" s="13" t="s">
        <v>35</v>
      </c>
      <c r="AX209" s="13" t="s">
        <v>73</v>
      </c>
      <c r="AY209" s="243" t="s">
        <v>198</v>
      </c>
    </row>
    <row r="210" s="14" customFormat="1">
      <c r="A210" s="14"/>
      <c r="B210" s="244"/>
      <c r="C210" s="245"/>
      <c r="D210" s="234" t="s">
        <v>218</v>
      </c>
      <c r="E210" s="246" t="s">
        <v>19</v>
      </c>
      <c r="F210" s="247" t="s">
        <v>233</v>
      </c>
      <c r="G210" s="245"/>
      <c r="H210" s="248">
        <v>32.579999999999998</v>
      </c>
      <c r="I210" s="249"/>
      <c r="J210" s="245"/>
      <c r="K210" s="245"/>
      <c r="L210" s="250"/>
      <c r="M210" s="251"/>
      <c r="N210" s="252"/>
      <c r="O210" s="252"/>
      <c r="P210" s="252"/>
      <c r="Q210" s="252"/>
      <c r="R210" s="252"/>
      <c r="S210" s="252"/>
      <c r="T210" s="253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54" t="s">
        <v>218</v>
      </c>
      <c r="AU210" s="254" t="s">
        <v>82</v>
      </c>
      <c r="AV210" s="14" t="s">
        <v>205</v>
      </c>
      <c r="AW210" s="14" t="s">
        <v>35</v>
      </c>
      <c r="AX210" s="14" t="s">
        <v>80</v>
      </c>
      <c r="AY210" s="254" t="s">
        <v>198</v>
      </c>
    </row>
    <row r="211" s="2" customFormat="1" ht="37.8" customHeight="1">
      <c r="A211" s="40"/>
      <c r="B211" s="41"/>
      <c r="C211" s="214" t="s">
        <v>371</v>
      </c>
      <c r="D211" s="214" t="s">
        <v>200</v>
      </c>
      <c r="E211" s="215" t="s">
        <v>912</v>
      </c>
      <c r="F211" s="216" t="s">
        <v>913</v>
      </c>
      <c r="G211" s="217" t="s">
        <v>203</v>
      </c>
      <c r="H211" s="218">
        <v>32.579999999999998</v>
      </c>
      <c r="I211" s="219"/>
      <c r="J211" s="220">
        <f>ROUND(I211*H211,2)</f>
        <v>0</v>
      </c>
      <c r="K211" s="216" t="s">
        <v>204</v>
      </c>
      <c r="L211" s="46"/>
      <c r="M211" s="221" t="s">
        <v>19</v>
      </c>
      <c r="N211" s="222" t="s">
        <v>44</v>
      </c>
      <c r="O211" s="86"/>
      <c r="P211" s="223">
        <f>O211*H211</f>
        <v>0</v>
      </c>
      <c r="Q211" s="223">
        <v>0.0038899999999999998</v>
      </c>
      <c r="R211" s="223">
        <f>Q211*H211</f>
        <v>0.12673619999999999</v>
      </c>
      <c r="S211" s="223">
        <v>0</v>
      </c>
      <c r="T211" s="224">
        <f>S211*H211</f>
        <v>0</v>
      </c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R211" s="225" t="s">
        <v>205</v>
      </c>
      <c r="AT211" s="225" t="s">
        <v>200</v>
      </c>
      <c r="AU211" s="225" t="s">
        <v>82</v>
      </c>
      <c r="AY211" s="19" t="s">
        <v>198</v>
      </c>
      <c r="BE211" s="226">
        <f>IF(N211="základní",J211,0)</f>
        <v>0</v>
      </c>
      <c r="BF211" s="226">
        <f>IF(N211="snížená",J211,0)</f>
        <v>0</v>
      </c>
      <c r="BG211" s="226">
        <f>IF(N211="zákl. přenesená",J211,0)</f>
        <v>0</v>
      </c>
      <c r="BH211" s="226">
        <f>IF(N211="sníž. přenesená",J211,0)</f>
        <v>0</v>
      </c>
      <c r="BI211" s="226">
        <f>IF(N211="nulová",J211,0)</f>
        <v>0</v>
      </c>
      <c r="BJ211" s="19" t="s">
        <v>80</v>
      </c>
      <c r="BK211" s="226">
        <f>ROUND(I211*H211,2)</f>
        <v>0</v>
      </c>
      <c r="BL211" s="19" t="s">
        <v>205</v>
      </c>
      <c r="BM211" s="225" t="s">
        <v>2358</v>
      </c>
    </row>
    <row r="212" s="2" customFormat="1">
      <c r="A212" s="40"/>
      <c r="B212" s="41"/>
      <c r="C212" s="42"/>
      <c r="D212" s="227" t="s">
        <v>207</v>
      </c>
      <c r="E212" s="42"/>
      <c r="F212" s="228" t="s">
        <v>915</v>
      </c>
      <c r="G212" s="42"/>
      <c r="H212" s="42"/>
      <c r="I212" s="229"/>
      <c r="J212" s="42"/>
      <c r="K212" s="42"/>
      <c r="L212" s="46"/>
      <c r="M212" s="230"/>
      <c r="N212" s="231"/>
      <c r="O212" s="86"/>
      <c r="P212" s="86"/>
      <c r="Q212" s="86"/>
      <c r="R212" s="86"/>
      <c r="S212" s="86"/>
      <c r="T212" s="87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T212" s="19" t="s">
        <v>207</v>
      </c>
      <c r="AU212" s="19" t="s">
        <v>82</v>
      </c>
    </row>
    <row r="213" s="13" customFormat="1">
      <c r="A213" s="13"/>
      <c r="B213" s="232"/>
      <c r="C213" s="233"/>
      <c r="D213" s="234" t="s">
        <v>218</v>
      </c>
      <c r="E213" s="235" t="s">
        <v>19</v>
      </c>
      <c r="F213" s="236" t="s">
        <v>2354</v>
      </c>
      <c r="G213" s="233"/>
      <c r="H213" s="237">
        <v>11.460000000000001</v>
      </c>
      <c r="I213" s="238"/>
      <c r="J213" s="233"/>
      <c r="K213" s="233"/>
      <c r="L213" s="239"/>
      <c r="M213" s="240"/>
      <c r="N213" s="241"/>
      <c r="O213" s="241"/>
      <c r="P213" s="241"/>
      <c r="Q213" s="241"/>
      <c r="R213" s="241"/>
      <c r="S213" s="241"/>
      <c r="T213" s="242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43" t="s">
        <v>218</v>
      </c>
      <c r="AU213" s="243" t="s">
        <v>82</v>
      </c>
      <c r="AV213" s="13" t="s">
        <v>82</v>
      </c>
      <c r="AW213" s="13" t="s">
        <v>35</v>
      </c>
      <c r="AX213" s="13" t="s">
        <v>73</v>
      </c>
      <c r="AY213" s="243" t="s">
        <v>198</v>
      </c>
    </row>
    <row r="214" s="13" customFormat="1">
      <c r="A214" s="13"/>
      <c r="B214" s="232"/>
      <c r="C214" s="233"/>
      <c r="D214" s="234" t="s">
        <v>218</v>
      </c>
      <c r="E214" s="235" t="s">
        <v>19</v>
      </c>
      <c r="F214" s="236" t="s">
        <v>2355</v>
      </c>
      <c r="G214" s="233"/>
      <c r="H214" s="237">
        <v>5.3399999999999999</v>
      </c>
      <c r="I214" s="238"/>
      <c r="J214" s="233"/>
      <c r="K214" s="233"/>
      <c r="L214" s="239"/>
      <c r="M214" s="240"/>
      <c r="N214" s="241"/>
      <c r="O214" s="241"/>
      <c r="P214" s="241"/>
      <c r="Q214" s="241"/>
      <c r="R214" s="241"/>
      <c r="S214" s="241"/>
      <c r="T214" s="242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3" t="s">
        <v>218</v>
      </c>
      <c r="AU214" s="243" t="s">
        <v>82</v>
      </c>
      <c r="AV214" s="13" t="s">
        <v>82</v>
      </c>
      <c r="AW214" s="13" t="s">
        <v>35</v>
      </c>
      <c r="AX214" s="13" t="s">
        <v>73</v>
      </c>
      <c r="AY214" s="243" t="s">
        <v>198</v>
      </c>
    </row>
    <row r="215" s="13" customFormat="1">
      <c r="A215" s="13"/>
      <c r="B215" s="232"/>
      <c r="C215" s="233"/>
      <c r="D215" s="234" t="s">
        <v>218</v>
      </c>
      <c r="E215" s="235" t="s">
        <v>19</v>
      </c>
      <c r="F215" s="236" t="s">
        <v>2356</v>
      </c>
      <c r="G215" s="233"/>
      <c r="H215" s="237">
        <v>5.6100000000000003</v>
      </c>
      <c r="I215" s="238"/>
      <c r="J215" s="233"/>
      <c r="K215" s="233"/>
      <c r="L215" s="239"/>
      <c r="M215" s="240"/>
      <c r="N215" s="241"/>
      <c r="O215" s="241"/>
      <c r="P215" s="241"/>
      <c r="Q215" s="241"/>
      <c r="R215" s="241"/>
      <c r="S215" s="241"/>
      <c r="T215" s="242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43" t="s">
        <v>218</v>
      </c>
      <c r="AU215" s="243" t="s">
        <v>82</v>
      </c>
      <c r="AV215" s="13" t="s">
        <v>82</v>
      </c>
      <c r="AW215" s="13" t="s">
        <v>35</v>
      </c>
      <c r="AX215" s="13" t="s">
        <v>73</v>
      </c>
      <c r="AY215" s="243" t="s">
        <v>198</v>
      </c>
    </row>
    <row r="216" s="13" customFormat="1">
      <c r="A216" s="13"/>
      <c r="B216" s="232"/>
      <c r="C216" s="233"/>
      <c r="D216" s="234" t="s">
        <v>218</v>
      </c>
      <c r="E216" s="235" t="s">
        <v>19</v>
      </c>
      <c r="F216" s="236" t="s">
        <v>2357</v>
      </c>
      <c r="G216" s="233"/>
      <c r="H216" s="237">
        <v>10.17</v>
      </c>
      <c r="I216" s="238"/>
      <c r="J216" s="233"/>
      <c r="K216" s="233"/>
      <c r="L216" s="239"/>
      <c r="M216" s="240"/>
      <c r="N216" s="241"/>
      <c r="O216" s="241"/>
      <c r="P216" s="241"/>
      <c r="Q216" s="241"/>
      <c r="R216" s="241"/>
      <c r="S216" s="241"/>
      <c r="T216" s="242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43" t="s">
        <v>218</v>
      </c>
      <c r="AU216" s="243" t="s">
        <v>82</v>
      </c>
      <c r="AV216" s="13" t="s">
        <v>82</v>
      </c>
      <c r="AW216" s="13" t="s">
        <v>35</v>
      </c>
      <c r="AX216" s="13" t="s">
        <v>73</v>
      </c>
      <c r="AY216" s="243" t="s">
        <v>198</v>
      </c>
    </row>
    <row r="217" s="14" customFormat="1">
      <c r="A217" s="14"/>
      <c r="B217" s="244"/>
      <c r="C217" s="245"/>
      <c r="D217" s="234" t="s">
        <v>218</v>
      </c>
      <c r="E217" s="246" t="s">
        <v>19</v>
      </c>
      <c r="F217" s="247" t="s">
        <v>233</v>
      </c>
      <c r="G217" s="245"/>
      <c r="H217" s="248">
        <v>32.579999999999998</v>
      </c>
      <c r="I217" s="249"/>
      <c r="J217" s="245"/>
      <c r="K217" s="245"/>
      <c r="L217" s="250"/>
      <c r="M217" s="251"/>
      <c r="N217" s="252"/>
      <c r="O217" s="252"/>
      <c r="P217" s="252"/>
      <c r="Q217" s="252"/>
      <c r="R217" s="252"/>
      <c r="S217" s="252"/>
      <c r="T217" s="253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54" t="s">
        <v>218</v>
      </c>
      <c r="AU217" s="254" t="s">
        <v>82</v>
      </c>
      <c r="AV217" s="14" t="s">
        <v>205</v>
      </c>
      <c r="AW217" s="14" t="s">
        <v>35</v>
      </c>
      <c r="AX217" s="14" t="s">
        <v>80</v>
      </c>
      <c r="AY217" s="254" t="s">
        <v>198</v>
      </c>
    </row>
    <row r="218" s="2" customFormat="1" ht="37.8" customHeight="1">
      <c r="A218" s="40"/>
      <c r="B218" s="41"/>
      <c r="C218" s="214" t="s">
        <v>376</v>
      </c>
      <c r="D218" s="214" t="s">
        <v>200</v>
      </c>
      <c r="E218" s="215" t="s">
        <v>917</v>
      </c>
      <c r="F218" s="216" t="s">
        <v>918</v>
      </c>
      <c r="G218" s="217" t="s">
        <v>203</v>
      </c>
      <c r="H218" s="218">
        <v>661.75</v>
      </c>
      <c r="I218" s="219"/>
      <c r="J218" s="220">
        <f>ROUND(I218*H218,2)</f>
        <v>0</v>
      </c>
      <c r="K218" s="216" t="s">
        <v>204</v>
      </c>
      <c r="L218" s="46"/>
      <c r="M218" s="221" t="s">
        <v>19</v>
      </c>
      <c r="N218" s="222" t="s">
        <v>44</v>
      </c>
      <c r="O218" s="86"/>
      <c r="P218" s="223">
        <f>O218*H218</f>
        <v>0</v>
      </c>
      <c r="Q218" s="223">
        <v>0.0043839999999999999</v>
      </c>
      <c r="R218" s="223">
        <f>Q218*H218</f>
        <v>2.9011119999999999</v>
      </c>
      <c r="S218" s="223">
        <v>0</v>
      </c>
      <c r="T218" s="224">
        <f>S218*H218</f>
        <v>0</v>
      </c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R218" s="225" t="s">
        <v>205</v>
      </c>
      <c r="AT218" s="225" t="s">
        <v>200</v>
      </c>
      <c r="AU218" s="225" t="s">
        <v>82</v>
      </c>
      <c r="AY218" s="19" t="s">
        <v>198</v>
      </c>
      <c r="BE218" s="226">
        <f>IF(N218="základní",J218,0)</f>
        <v>0</v>
      </c>
      <c r="BF218" s="226">
        <f>IF(N218="snížená",J218,0)</f>
        <v>0</v>
      </c>
      <c r="BG218" s="226">
        <f>IF(N218="zákl. přenesená",J218,0)</f>
        <v>0</v>
      </c>
      <c r="BH218" s="226">
        <f>IF(N218="sníž. přenesená",J218,0)</f>
        <v>0</v>
      </c>
      <c r="BI218" s="226">
        <f>IF(N218="nulová",J218,0)</f>
        <v>0</v>
      </c>
      <c r="BJ218" s="19" t="s">
        <v>80</v>
      </c>
      <c r="BK218" s="226">
        <f>ROUND(I218*H218,2)</f>
        <v>0</v>
      </c>
      <c r="BL218" s="19" t="s">
        <v>205</v>
      </c>
      <c r="BM218" s="225" t="s">
        <v>2359</v>
      </c>
    </row>
    <row r="219" s="2" customFormat="1">
      <c r="A219" s="40"/>
      <c r="B219" s="41"/>
      <c r="C219" s="42"/>
      <c r="D219" s="227" t="s">
        <v>207</v>
      </c>
      <c r="E219" s="42"/>
      <c r="F219" s="228" t="s">
        <v>920</v>
      </c>
      <c r="G219" s="42"/>
      <c r="H219" s="42"/>
      <c r="I219" s="229"/>
      <c r="J219" s="42"/>
      <c r="K219" s="42"/>
      <c r="L219" s="46"/>
      <c r="M219" s="230"/>
      <c r="N219" s="231"/>
      <c r="O219" s="86"/>
      <c r="P219" s="86"/>
      <c r="Q219" s="86"/>
      <c r="R219" s="86"/>
      <c r="S219" s="86"/>
      <c r="T219" s="87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T219" s="19" t="s">
        <v>207</v>
      </c>
      <c r="AU219" s="19" t="s">
        <v>82</v>
      </c>
    </row>
    <row r="220" s="13" customFormat="1">
      <c r="A220" s="13"/>
      <c r="B220" s="232"/>
      <c r="C220" s="233"/>
      <c r="D220" s="234" t="s">
        <v>218</v>
      </c>
      <c r="E220" s="235" t="s">
        <v>19</v>
      </c>
      <c r="F220" s="236" t="s">
        <v>2360</v>
      </c>
      <c r="G220" s="233"/>
      <c r="H220" s="237">
        <v>20.609999999999999</v>
      </c>
      <c r="I220" s="238"/>
      <c r="J220" s="233"/>
      <c r="K220" s="233"/>
      <c r="L220" s="239"/>
      <c r="M220" s="240"/>
      <c r="N220" s="241"/>
      <c r="O220" s="241"/>
      <c r="P220" s="241"/>
      <c r="Q220" s="241"/>
      <c r="R220" s="241"/>
      <c r="S220" s="241"/>
      <c r="T220" s="242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43" t="s">
        <v>218</v>
      </c>
      <c r="AU220" s="243" t="s">
        <v>82</v>
      </c>
      <c r="AV220" s="13" t="s">
        <v>82</v>
      </c>
      <c r="AW220" s="13" t="s">
        <v>35</v>
      </c>
      <c r="AX220" s="13" t="s">
        <v>73</v>
      </c>
      <c r="AY220" s="243" t="s">
        <v>198</v>
      </c>
    </row>
    <row r="221" s="13" customFormat="1">
      <c r="A221" s="13"/>
      <c r="B221" s="232"/>
      <c r="C221" s="233"/>
      <c r="D221" s="234" t="s">
        <v>218</v>
      </c>
      <c r="E221" s="235" t="s">
        <v>19</v>
      </c>
      <c r="F221" s="236" t="s">
        <v>2361</v>
      </c>
      <c r="G221" s="233"/>
      <c r="H221" s="237">
        <v>50.130000000000003</v>
      </c>
      <c r="I221" s="238"/>
      <c r="J221" s="233"/>
      <c r="K221" s="233"/>
      <c r="L221" s="239"/>
      <c r="M221" s="240"/>
      <c r="N221" s="241"/>
      <c r="O221" s="241"/>
      <c r="P221" s="241"/>
      <c r="Q221" s="241"/>
      <c r="R221" s="241"/>
      <c r="S221" s="241"/>
      <c r="T221" s="242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43" t="s">
        <v>218</v>
      </c>
      <c r="AU221" s="243" t="s">
        <v>82</v>
      </c>
      <c r="AV221" s="13" t="s">
        <v>82</v>
      </c>
      <c r="AW221" s="13" t="s">
        <v>35</v>
      </c>
      <c r="AX221" s="13" t="s">
        <v>73</v>
      </c>
      <c r="AY221" s="243" t="s">
        <v>198</v>
      </c>
    </row>
    <row r="222" s="13" customFormat="1">
      <c r="A222" s="13"/>
      <c r="B222" s="232"/>
      <c r="C222" s="233"/>
      <c r="D222" s="234" t="s">
        <v>218</v>
      </c>
      <c r="E222" s="235" t="s">
        <v>19</v>
      </c>
      <c r="F222" s="236" t="s">
        <v>2362</v>
      </c>
      <c r="G222" s="233"/>
      <c r="H222" s="237">
        <v>50.130000000000003</v>
      </c>
      <c r="I222" s="238"/>
      <c r="J222" s="233"/>
      <c r="K222" s="233"/>
      <c r="L222" s="239"/>
      <c r="M222" s="240"/>
      <c r="N222" s="241"/>
      <c r="O222" s="241"/>
      <c r="P222" s="241"/>
      <c r="Q222" s="241"/>
      <c r="R222" s="241"/>
      <c r="S222" s="241"/>
      <c r="T222" s="242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43" t="s">
        <v>218</v>
      </c>
      <c r="AU222" s="243" t="s">
        <v>82</v>
      </c>
      <c r="AV222" s="13" t="s">
        <v>82</v>
      </c>
      <c r="AW222" s="13" t="s">
        <v>35</v>
      </c>
      <c r="AX222" s="13" t="s">
        <v>73</v>
      </c>
      <c r="AY222" s="243" t="s">
        <v>198</v>
      </c>
    </row>
    <row r="223" s="13" customFormat="1">
      <c r="A223" s="13"/>
      <c r="B223" s="232"/>
      <c r="C223" s="233"/>
      <c r="D223" s="234" t="s">
        <v>218</v>
      </c>
      <c r="E223" s="235" t="s">
        <v>19</v>
      </c>
      <c r="F223" s="236" t="s">
        <v>2363</v>
      </c>
      <c r="G223" s="233"/>
      <c r="H223" s="237">
        <v>21.09</v>
      </c>
      <c r="I223" s="238"/>
      <c r="J223" s="233"/>
      <c r="K223" s="233"/>
      <c r="L223" s="239"/>
      <c r="M223" s="240"/>
      <c r="N223" s="241"/>
      <c r="O223" s="241"/>
      <c r="P223" s="241"/>
      <c r="Q223" s="241"/>
      <c r="R223" s="241"/>
      <c r="S223" s="241"/>
      <c r="T223" s="242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43" t="s">
        <v>218</v>
      </c>
      <c r="AU223" s="243" t="s">
        <v>82</v>
      </c>
      <c r="AV223" s="13" t="s">
        <v>82</v>
      </c>
      <c r="AW223" s="13" t="s">
        <v>35</v>
      </c>
      <c r="AX223" s="13" t="s">
        <v>73</v>
      </c>
      <c r="AY223" s="243" t="s">
        <v>198</v>
      </c>
    </row>
    <row r="224" s="13" customFormat="1">
      <c r="A224" s="13"/>
      <c r="B224" s="232"/>
      <c r="C224" s="233"/>
      <c r="D224" s="234" t="s">
        <v>218</v>
      </c>
      <c r="E224" s="235" t="s">
        <v>19</v>
      </c>
      <c r="F224" s="236" t="s">
        <v>2364</v>
      </c>
      <c r="G224" s="233"/>
      <c r="H224" s="237">
        <v>74.909999999999997</v>
      </c>
      <c r="I224" s="238"/>
      <c r="J224" s="233"/>
      <c r="K224" s="233"/>
      <c r="L224" s="239"/>
      <c r="M224" s="240"/>
      <c r="N224" s="241"/>
      <c r="O224" s="241"/>
      <c r="P224" s="241"/>
      <c r="Q224" s="241"/>
      <c r="R224" s="241"/>
      <c r="S224" s="241"/>
      <c r="T224" s="242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43" t="s">
        <v>218</v>
      </c>
      <c r="AU224" s="243" t="s">
        <v>82</v>
      </c>
      <c r="AV224" s="13" t="s">
        <v>82</v>
      </c>
      <c r="AW224" s="13" t="s">
        <v>35</v>
      </c>
      <c r="AX224" s="13" t="s">
        <v>73</v>
      </c>
      <c r="AY224" s="243" t="s">
        <v>198</v>
      </c>
    </row>
    <row r="225" s="13" customFormat="1">
      <c r="A225" s="13"/>
      <c r="B225" s="232"/>
      <c r="C225" s="233"/>
      <c r="D225" s="234" t="s">
        <v>218</v>
      </c>
      <c r="E225" s="235" t="s">
        <v>19</v>
      </c>
      <c r="F225" s="236" t="s">
        <v>2365</v>
      </c>
      <c r="G225" s="233"/>
      <c r="H225" s="237">
        <v>11.18</v>
      </c>
      <c r="I225" s="238"/>
      <c r="J225" s="233"/>
      <c r="K225" s="233"/>
      <c r="L225" s="239"/>
      <c r="M225" s="240"/>
      <c r="N225" s="241"/>
      <c r="O225" s="241"/>
      <c r="P225" s="241"/>
      <c r="Q225" s="241"/>
      <c r="R225" s="241"/>
      <c r="S225" s="241"/>
      <c r="T225" s="242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3" t="s">
        <v>218</v>
      </c>
      <c r="AU225" s="243" t="s">
        <v>82</v>
      </c>
      <c r="AV225" s="13" t="s">
        <v>82</v>
      </c>
      <c r="AW225" s="13" t="s">
        <v>35</v>
      </c>
      <c r="AX225" s="13" t="s">
        <v>73</v>
      </c>
      <c r="AY225" s="243" t="s">
        <v>198</v>
      </c>
    </row>
    <row r="226" s="13" customFormat="1">
      <c r="A226" s="13"/>
      <c r="B226" s="232"/>
      <c r="C226" s="233"/>
      <c r="D226" s="234" t="s">
        <v>218</v>
      </c>
      <c r="E226" s="235" t="s">
        <v>19</v>
      </c>
      <c r="F226" s="236" t="s">
        <v>2366</v>
      </c>
      <c r="G226" s="233"/>
      <c r="H226" s="237">
        <v>4.5700000000000003</v>
      </c>
      <c r="I226" s="238"/>
      <c r="J226" s="233"/>
      <c r="K226" s="233"/>
      <c r="L226" s="239"/>
      <c r="M226" s="240"/>
      <c r="N226" s="241"/>
      <c r="O226" s="241"/>
      <c r="P226" s="241"/>
      <c r="Q226" s="241"/>
      <c r="R226" s="241"/>
      <c r="S226" s="241"/>
      <c r="T226" s="242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43" t="s">
        <v>218</v>
      </c>
      <c r="AU226" s="243" t="s">
        <v>82</v>
      </c>
      <c r="AV226" s="13" t="s">
        <v>82</v>
      </c>
      <c r="AW226" s="13" t="s">
        <v>35</v>
      </c>
      <c r="AX226" s="13" t="s">
        <v>73</v>
      </c>
      <c r="AY226" s="243" t="s">
        <v>198</v>
      </c>
    </row>
    <row r="227" s="13" customFormat="1">
      <c r="A227" s="13"/>
      <c r="B227" s="232"/>
      <c r="C227" s="233"/>
      <c r="D227" s="234" t="s">
        <v>218</v>
      </c>
      <c r="E227" s="235" t="s">
        <v>19</v>
      </c>
      <c r="F227" s="236" t="s">
        <v>2367</v>
      </c>
      <c r="G227" s="233"/>
      <c r="H227" s="237">
        <v>255.56</v>
      </c>
      <c r="I227" s="238"/>
      <c r="J227" s="233"/>
      <c r="K227" s="233"/>
      <c r="L227" s="239"/>
      <c r="M227" s="240"/>
      <c r="N227" s="241"/>
      <c r="O227" s="241"/>
      <c r="P227" s="241"/>
      <c r="Q227" s="241"/>
      <c r="R227" s="241"/>
      <c r="S227" s="241"/>
      <c r="T227" s="242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43" t="s">
        <v>218</v>
      </c>
      <c r="AU227" s="243" t="s">
        <v>82</v>
      </c>
      <c r="AV227" s="13" t="s">
        <v>82</v>
      </c>
      <c r="AW227" s="13" t="s">
        <v>35</v>
      </c>
      <c r="AX227" s="13" t="s">
        <v>73</v>
      </c>
      <c r="AY227" s="243" t="s">
        <v>198</v>
      </c>
    </row>
    <row r="228" s="13" customFormat="1">
      <c r="A228" s="13"/>
      <c r="B228" s="232"/>
      <c r="C228" s="233"/>
      <c r="D228" s="234" t="s">
        <v>218</v>
      </c>
      <c r="E228" s="235" t="s">
        <v>19</v>
      </c>
      <c r="F228" s="236" t="s">
        <v>2368</v>
      </c>
      <c r="G228" s="233"/>
      <c r="H228" s="237">
        <v>69.730000000000004</v>
      </c>
      <c r="I228" s="238"/>
      <c r="J228" s="233"/>
      <c r="K228" s="233"/>
      <c r="L228" s="239"/>
      <c r="M228" s="240"/>
      <c r="N228" s="241"/>
      <c r="O228" s="241"/>
      <c r="P228" s="241"/>
      <c r="Q228" s="241"/>
      <c r="R228" s="241"/>
      <c r="S228" s="241"/>
      <c r="T228" s="242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43" t="s">
        <v>218</v>
      </c>
      <c r="AU228" s="243" t="s">
        <v>82</v>
      </c>
      <c r="AV228" s="13" t="s">
        <v>82</v>
      </c>
      <c r="AW228" s="13" t="s">
        <v>35</v>
      </c>
      <c r="AX228" s="13" t="s">
        <v>73</v>
      </c>
      <c r="AY228" s="243" t="s">
        <v>198</v>
      </c>
    </row>
    <row r="229" s="13" customFormat="1">
      <c r="A229" s="13"/>
      <c r="B229" s="232"/>
      <c r="C229" s="233"/>
      <c r="D229" s="234" t="s">
        <v>218</v>
      </c>
      <c r="E229" s="235" t="s">
        <v>19</v>
      </c>
      <c r="F229" s="236" t="s">
        <v>2369</v>
      </c>
      <c r="G229" s="233"/>
      <c r="H229" s="237">
        <v>12.52</v>
      </c>
      <c r="I229" s="238"/>
      <c r="J229" s="233"/>
      <c r="K229" s="233"/>
      <c r="L229" s="239"/>
      <c r="M229" s="240"/>
      <c r="N229" s="241"/>
      <c r="O229" s="241"/>
      <c r="P229" s="241"/>
      <c r="Q229" s="241"/>
      <c r="R229" s="241"/>
      <c r="S229" s="241"/>
      <c r="T229" s="242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43" t="s">
        <v>218</v>
      </c>
      <c r="AU229" s="243" t="s">
        <v>82</v>
      </c>
      <c r="AV229" s="13" t="s">
        <v>82</v>
      </c>
      <c r="AW229" s="13" t="s">
        <v>35</v>
      </c>
      <c r="AX229" s="13" t="s">
        <v>73</v>
      </c>
      <c r="AY229" s="243" t="s">
        <v>198</v>
      </c>
    </row>
    <row r="230" s="13" customFormat="1">
      <c r="A230" s="13"/>
      <c r="B230" s="232"/>
      <c r="C230" s="233"/>
      <c r="D230" s="234" t="s">
        <v>218</v>
      </c>
      <c r="E230" s="235" t="s">
        <v>19</v>
      </c>
      <c r="F230" s="236" t="s">
        <v>2370</v>
      </c>
      <c r="G230" s="233"/>
      <c r="H230" s="237">
        <v>15.68</v>
      </c>
      <c r="I230" s="238"/>
      <c r="J230" s="233"/>
      <c r="K230" s="233"/>
      <c r="L230" s="239"/>
      <c r="M230" s="240"/>
      <c r="N230" s="241"/>
      <c r="O230" s="241"/>
      <c r="P230" s="241"/>
      <c r="Q230" s="241"/>
      <c r="R230" s="241"/>
      <c r="S230" s="241"/>
      <c r="T230" s="242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43" t="s">
        <v>218</v>
      </c>
      <c r="AU230" s="243" t="s">
        <v>82</v>
      </c>
      <c r="AV230" s="13" t="s">
        <v>82</v>
      </c>
      <c r="AW230" s="13" t="s">
        <v>35</v>
      </c>
      <c r="AX230" s="13" t="s">
        <v>73</v>
      </c>
      <c r="AY230" s="243" t="s">
        <v>198</v>
      </c>
    </row>
    <row r="231" s="13" customFormat="1">
      <c r="A231" s="13"/>
      <c r="B231" s="232"/>
      <c r="C231" s="233"/>
      <c r="D231" s="234" t="s">
        <v>218</v>
      </c>
      <c r="E231" s="235" t="s">
        <v>19</v>
      </c>
      <c r="F231" s="236" t="s">
        <v>2371</v>
      </c>
      <c r="G231" s="233"/>
      <c r="H231" s="237">
        <v>20.809999999999999</v>
      </c>
      <c r="I231" s="238"/>
      <c r="J231" s="233"/>
      <c r="K231" s="233"/>
      <c r="L231" s="239"/>
      <c r="M231" s="240"/>
      <c r="N231" s="241"/>
      <c r="O231" s="241"/>
      <c r="P231" s="241"/>
      <c r="Q231" s="241"/>
      <c r="R231" s="241"/>
      <c r="S231" s="241"/>
      <c r="T231" s="242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43" t="s">
        <v>218</v>
      </c>
      <c r="AU231" s="243" t="s">
        <v>82</v>
      </c>
      <c r="AV231" s="13" t="s">
        <v>82</v>
      </c>
      <c r="AW231" s="13" t="s">
        <v>35</v>
      </c>
      <c r="AX231" s="13" t="s">
        <v>73</v>
      </c>
      <c r="AY231" s="243" t="s">
        <v>198</v>
      </c>
    </row>
    <row r="232" s="13" customFormat="1">
      <c r="A232" s="13"/>
      <c r="B232" s="232"/>
      <c r="C232" s="233"/>
      <c r="D232" s="234" t="s">
        <v>218</v>
      </c>
      <c r="E232" s="235" t="s">
        <v>19</v>
      </c>
      <c r="F232" s="236" t="s">
        <v>2372</v>
      </c>
      <c r="G232" s="233"/>
      <c r="H232" s="237">
        <v>21.52</v>
      </c>
      <c r="I232" s="238"/>
      <c r="J232" s="233"/>
      <c r="K232" s="233"/>
      <c r="L232" s="239"/>
      <c r="M232" s="240"/>
      <c r="N232" s="241"/>
      <c r="O232" s="241"/>
      <c r="P232" s="241"/>
      <c r="Q232" s="241"/>
      <c r="R232" s="241"/>
      <c r="S232" s="241"/>
      <c r="T232" s="242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43" t="s">
        <v>218</v>
      </c>
      <c r="AU232" s="243" t="s">
        <v>82</v>
      </c>
      <c r="AV232" s="13" t="s">
        <v>82</v>
      </c>
      <c r="AW232" s="13" t="s">
        <v>35</v>
      </c>
      <c r="AX232" s="13" t="s">
        <v>73</v>
      </c>
      <c r="AY232" s="243" t="s">
        <v>198</v>
      </c>
    </row>
    <row r="233" s="13" customFormat="1">
      <c r="A233" s="13"/>
      <c r="B233" s="232"/>
      <c r="C233" s="233"/>
      <c r="D233" s="234" t="s">
        <v>218</v>
      </c>
      <c r="E233" s="235" t="s">
        <v>19</v>
      </c>
      <c r="F233" s="236" t="s">
        <v>2373</v>
      </c>
      <c r="G233" s="233"/>
      <c r="H233" s="237">
        <v>33.310000000000002</v>
      </c>
      <c r="I233" s="238"/>
      <c r="J233" s="233"/>
      <c r="K233" s="233"/>
      <c r="L233" s="239"/>
      <c r="M233" s="240"/>
      <c r="N233" s="241"/>
      <c r="O233" s="241"/>
      <c r="P233" s="241"/>
      <c r="Q233" s="241"/>
      <c r="R233" s="241"/>
      <c r="S233" s="241"/>
      <c r="T233" s="242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43" t="s">
        <v>218</v>
      </c>
      <c r="AU233" s="243" t="s">
        <v>82</v>
      </c>
      <c r="AV233" s="13" t="s">
        <v>82</v>
      </c>
      <c r="AW233" s="13" t="s">
        <v>35</v>
      </c>
      <c r="AX233" s="13" t="s">
        <v>73</v>
      </c>
      <c r="AY233" s="243" t="s">
        <v>198</v>
      </c>
    </row>
    <row r="234" s="14" customFormat="1">
      <c r="A234" s="14"/>
      <c r="B234" s="244"/>
      <c r="C234" s="245"/>
      <c r="D234" s="234" t="s">
        <v>218</v>
      </c>
      <c r="E234" s="246" t="s">
        <v>19</v>
      </c>
      <c r="F234" s="247" t="s">
        <v>233</v>
      </c>
      <c r="G234" s="245"/>
      <c r="H234" s="248">
        <v>661.75</v>
      </c>
      <c r="I234" s="249"/>
      <c r="J234" s="245"/>
      <c r="K234" s="245"/>
      <c r="L234" s="250"/>
      <c r="M234" s="251"/>
      <c r="N234" s="252"/>
      <c r="O234" s="252"/>
      <c r="P234" s="252"/>
      <c r="Q234" s="252"/>
      <c r="R234" s="252"/>
      <c r="S234" s="252"/>
      <c r="T234" s="253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54" t="s">
        <v>218</v>
      </c>
      <c r="AU234" s="254" t="s">
        <v>82</v>
      </c>
      <c r="AV234" s="14" t="s">
        <v>205</v>
      </c>
      <c r="AW234" s="14" t="s">
        <v>35</v>
      </c>
      <c r="AX234" s="14" t="s">
        <v>80</v>
      </c>
      <c r="AY234" s="254" t="s">
        <v>198</v>
      </c>
    </row>
    <row r="235" s="2" customFormat="1" ht="33" customHeight="1">
      <c r="A235" s="40"/>
      <c r="B235" s="41"/>
      <c r="C235" s="214" t="s">
        <v>382</v>
      </c>
      <c r="D235" s="214" t="s">
        <v>200</v>
      </c>
      <c r="E235" s="215" t="s">
        <v>959</v>
      </c>
      <c r="F235" s="216" t="s">
        <v>960</v>
      </c>
      <c r="G235" s="217" t="s">
        <v>203</v>
      </c>
      <c r="H235" s="218">
        <v>5.3399999999999999</v>
      </c>
      <c r="I235" s="219"/>
      <c r="J235" s="220">
        <f>ROUND(I235*H235,2)</f>
        <v>0</v>
      </c>
      <c r="K235" s="216" t="s">
        <v>204</v>
      </c>
      <c r="L235" s="46"/>
      <c r="M235" s="221" t="s">
        <v>19</v>
      </c>
      <c r="N235" s="222" t="s">
        <v>44</v>
      </c>
      <c r="O235" s="86"/>
      <c r="P235" s="223">
        <f>O235*H235</f>
        <v>0</v>
      </c>
      <c r="Q235" s="223">
        <v>0.0051999999999999998</v>
      </c>
      <c r="R235" s="223">
        <f>Q235*H235</f>
        <v>0.027767999999999998</v>
      </c>
      <c r="S235" s="223">
        <v>0</v>
      </c>
      <c r="T235" s="224">
        <f>S235*H235</f>
        <v>0</v>
      </c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R235" s="225" t="s">
        <v>205</v>
      </c>
      <c r="AT235" s="225" t="s">
        <v>200</v>
      </c>
      <c r="AU235" s="225" t="s">
        <v>82</v>
      </c>
      <c r="AY235" s="19" t="s">
        <v>198</v>
      </c>
      <c r="BE235" s="226">
        <f>IF(N235="základní",J235,0)</f>
        <v>0</v>
      </c>
      <c r="BF235" s="226">
        <f>IF(N235="snížená",J235,0)</f>
        <v>0</v>
      </c>
      <c r="BG235" s="226">
        <f>IF(N235="zákl. přenesená",J235,0)</f>
        <v>0</v>
      </c>
      <c r="BH235" s="226">
        <f>IF(N235="sníž. přenesená",J235,0)</f>
        <v>0</v>
      </c>
      <c r="BI235" s="226">
        <f>IF(N235="nulová",J235,0)</f>
        <v>0</v>
      </c>
      <c r="BJ235" s="19" t="s">
        <v>80</v>
      </c>
      <c r="BK235" s="226">
        <f>ROUND(I235*H235,2)</f>
        <v>0</v>
      </c>
      <c r="BL235" s="19" t="s">
        <v>205</v>
      </c>
      <c r="BM235" s="225" t="s">
        <v>2374</v>
      </c>
    </row>
    <row r="236" s="2" customFormat="1">
      <c r="A236" s="40"/>
      <c r="B236" s="41"/>
      <c r="C236" s="42"/>
      <c r="D236" s="227" t="s">
        <v>207</v>
      </c>
      <c r="E236" s="42"/>
      <c r="F236" s="228" t="s">
        <v>962</v>
      </c>
      <c r="G236" s="42"/>
      <c r="H236" s="42"/>
      <c r="I236" s="229"/>
      <c r="J236" s="42"/>
      <c r="K236" s="42"/>
      <c r="L236" s="46"/>
      <c r="M236" s="230"/>
      <c r="N236" s="231"/>
      <c r="O236" s="86"/>
      <c r="P236" s="86"/>
      <c r="Q236" s="86"/>
      <c r="R236" s="86"/>
      <c r="S236" s="86"/>
      <c r="T236" s="87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T236" s="19" t="s">
        <v>207</v>
      </c>
      <c r="AU236" s="19" t="s">
        <v>82</v>
      </c>
    </row>
    <row r="237" s="13" customFormat="1">
      <c r="A237" s="13"/>
      <c r="B237" s="232"/>
      <c r="C237" s="233"/>
      <c r="D237" s="234" t="s">
        <v>218</v>
      </c>
      <c r="E237" s="235" t="s">
        <v>19</v>
      </c>
      <c r="F237" s="236" t="s">
        <v>2375</v>
      </c>
      <c r="G237" s="233"/>
      <c r="H237" s="237">
        <v>5.3399999999999999</v>
      </c>
      <c r="I237" s="238"/>
      <c r="J237" s="233"/>
      <c r="K237" s="233"/>
      <c r="L237" s="239"/>
      <c r="M237" s="240"/>
      <c r="N237" s="241"/>
      <c r="O237" s="241"/>
      <c r="P237" s="241"/>
      <c r="Q237" s="241"/>
      <c r="R237" s="241"/>
      <c r="S237" s="241"/>
      <c r="T237" s="242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43" t="s">
        <v>218</v>
      </c>
      <c r="AU237" s="243" t="s">
        <v>82</v>
      </c>
      <c r="AV237" s="13" t="s">
        <v>82</v>
      </c>
      <c r="AW237" s="13" t="s">
        <v>35</v>
      </c>
      <c r="AX237" s="13" t="s">
        <v>73</v>
      </c>
      <c r="AY237" s="243" t="s">
        <v>198</v>
      </c>
    </row>
    <row r="238" s="14" customFormat="1">
      <c r="A238" s="14"/>
      <c r="B238" s="244"/>
      <c r="C238" s="245"/>
      <c r="D238" s="234" t="s">
        <v>218</v>
      </c>
      <c r="E238" s="246" t="s">
        <v>19</v>
      </c>
      <c r="F238" s="247" t="s">
        <v>233</v>
      </c>
      <c r="G238" s="245"/>
      <c r="H238" s="248">
        <v>5.3399999999999999</v>
      </c>
      <c r="I238" s="249"/>
      <c r="J238" s="245"/>
      <c r="K238" s="245"/>
      <c r="L238" s="250"/>
      <c r="M238" s="251"/>
      <c r="N238" s="252"/>
      <c r="O238" s="252"/>
      <c r="P238" s="252"/>
      <c r="Q238" s="252"/>
      <c r="R238" s="252"/>
      <c r="S238" s="252"/>
      <c r="T238" s="253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54" t="s">
        <v>218</v>
      </c>
      <c r="AU238" s="254" t="s">
        <v>82</v>
      </c>
      <c r="AV238" s="14" t="s">
        <v>205</v>
      </c>
      <c r="AW238" s="14" t="s">
        <v>35</v>
      </c>
      <c r="AX238" s="14" t="s">
        <v>80</v>
      </c>
      <c r="AY238" s="254" t="s">
        <v>198</v>
      </c>
    </row>
    <row r="239" s="2" customFormat="1" ht="37.8" customHeight="1">
      <c r="A239" s="40"/>
      <c r="B239" s="41"/>
      <c r="C239" s="214" t="s">
        <v>388</v>
      </c>
      <c r="D239" s="214" t="s">
        <v>200</v>
      </c>
      <c r="E239" s="215" t="s">
        <v>988</v>
      </c>
      <c r="F239" s="216" t="s">
        <v>989</v>
      </c>
      <c r="G239" s="217" t="s">
        <v>203</v>
      </c>
      <c r="H239" s="218">
        <v>661.75</v>
      </c>
      <c r="I239" s="219"/>
      <c r="J239" s="220">
        <f>ROUND(I239*H239,2)</f>
        <v>0</v>
      </c>
      <c r="K239" s="216" t="s">
        <v>204</v>
      </c>
      <c r="L239" s="46"/>
      <c r="M239" s="221" t="s">
        <v>19</v>
      </c>
      <c r="N239" s="222" t="s">
        <v>44</v>
      </c>
      <c r="O239" s="86"/>
      <c r="P239" s="223">
        <f>O239*H239</f>
        <v>0</v>
      </c>
      <c r="Q239" s="223">
        <v>0.0038899999999999998</v>
      </c>
      <c r="R239" s="223">
        <f>Q239*H239</f>
        <v>2.5742075</v>
      </c>
      <c r="S239" s="223">
        <v>0</v>
      </c>
      <c r="T239" s="224">
        <f>S239*H239</f>
        <v>0</v>
      </c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R239" s="225" t="s">
        <v>205</v>
      </c>
      <c r="AT239" s="225" t="s">
        <v>200</v>
      </c>
      <c r="AU239" s="225" t="s">
        <v>82</v>
      </c>
      <c r="AY239" s="19" t="s">
        <v>198</v>
      </c>
      <c r="BE239" s="226">
        <f>IF(N239="základní",J239,0)</f>
        <v>0</v>
      </c>
      <c r="BF239" s="226">
        <f>IF(N239="snížená",J239,0)</f>
        <v>0</v>
      </c>
      <c r="BG239" s="226">
        <f>IF(N239="zákl. přenesená",J239,0)</f>
        <v>0</v>
      </c>
      <c r="BH239" s="226">
        <f>IF(N239="sníž. přenesená",J239,0)</f>
        <v>0</v>
      </c>
      <c r="BI239" s="226">
        <f>IF(N239="nulová",J239,0)</f>
        <v>0</v>
      </c>
      <c r="BJ239" s="19" t="s">
        <v>80</v>
      </c>
      <c r="BK239" s="226">
        <f>ROUND(I239*H239,2)</f>
        <v>0</v>
      </c>
      <c r="BL239" s="19" t="s">
        <v>205</v>
      </c>
      <c r="BM239" s="225" t="s">
        <v>2376</v>
      </c>
    </row>
    <row r="240" s="2" customFormat="1">
      <c r="A240" s="40"/>
      <c r="B240" s="41"/>
      <c r="C240" s="42"/>
      <c r="D240" s="227" t="s">
        <v>207</v>
      </c>
      <c r="E240" s="42"/>
      <c r="F240" s="228" t="s">
        <v>991</v>
      </c>
      <c r="G240" s="42"/>
      <c r="H240" s="42"/>
      <c r="I240" s="229"/>
      <c r="J240" s="42"/>
      <c r="K240" s="42"/>
      <c r="L240" s="46"/>
      <c r="M240" s="230"/>
      <c r="N240" s="231"/>
      <c r="O240" s="86"/>
      <c r="P240" s="86"/>
      <c r="Q240" s="86"/>
      <c r="R240" s="86"/>
      <c r="S240" s="86"/>
      <c r="T240" s="87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T240" s="19" t="s">
        <v>207</v>
      </c>
      <c r="AU240" s="19" t="s">
        <v>82</v>
      </c>
    </row>
    <row r="241" s="13" customFormat="1">
      <c r="A241" s="13"/>
      <c r="B241" s="232"/>
      <c r="C241" s="233"/>
      <c r="D241" s="234" t="s">
        <v>218</v>
      </c>
      <c r="E241" s="235" t="s">
        <v>19</v>
      </c>
      <c r="F241" s="236" t="s">
        <v>2360</v>
      </c>
      <c r="G241" s="233"/>
      <c r="H241" s="237">
        <v>20.609999999999999</v>
      </c>
      <c r="I241" s="238"/>
      <c r="J241" s="233"/>
      <c r="K241" s="233"/>
      <c r="L241" s="239"/>
      <c r="M241" s="240"/>
      <c r="N241" s="241"/>
      <c r="O241" s="241"/>
      <c r="P241" s="241"/>
      <c r="Q241" s="241"/>
      <c r="R241" s="241"/>
      <c r="S241" s="241"/>
      <c r="T241" s="242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43" t="s">
        <v>218</v>
      </c>
      <c r="AU241" s="243" t="s">
        <v>82</v>
      </c>
      <c r="AV241" s="13" t="s">
        <v>82</v>
      </c>
      <c r="AW241" s="13" t="s">
        <v>35</v>
      </c>
      <c r="AX241" s="13" t="s">
        <v>73</v>
      </c>
      <c r="AY241" s="243" t="s">
        <v>198</v>
      </c>
    </row>
    <row r="242" s="13" customFormat="1">
      <c r="A242" s="13"/>
      <c r="B242" s="232"/>
      <c r="C242" s="233"/>
      <c r="D242" s="234" t="s">
        <v>218</v>
      </c>
      <c r="E242" s="235" t="s">
        <v>19</v>
      </c>
      <c r="F242" s="236" t="s">
        <v>2361</v>
      </c>
      <c r="G242" s="233"/>
      <c r="H242" s="237">
        <v>50.130000000000003</v>
      </c>
      <c r="I242" s="238"/>
      <c r="J242" s="233"/>
      <c r="K242" s="233"/>
      <c r="L242" s="239"/>
      <c r="M242" s="240"/>
      <c r="N242" s="241"/>
      <c r="O242" s="241"/>
      <c r="P242" s="241"/>
      <c r="Q242" s="241"/>
      <c r="R242" s="241"/>
      <c r="S242" s="241"/>
      <c r="T242" s="242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43" t="s">
        <v>218</v>
      </c>
      <c r="AU242" s="243" t="s">
        <v>82</v>
      </c>
      <c r="AV242" s="13" t="s">
        <v>82</v>
      </c>
      <c r="AW242" s="13" t="s">
        <v>35</v>
      </c>
      <c r="AX242" s="13" t="s">
        <v>73</v>
      </c>
      <c r="AY242" s="243" t="s">
        <v>198</v>
      </c>
    </row>
    <row r="243" s="13" customFormat="1">
      <c r="A243" s="13"/>
      <c r="B243" s="232"/>
      <c r="C243" s="233"/>
      <c r="D243" s="234" t="s">
        <v>218</v>
      </c>
      <c r="E243" s="235" t="s">
        <v>19</v>
      </c>
      <c r="F243" s="236" t="s">
        <v>2362</v>
      </c>
      <c r="G243" s="233"/>
      <c r="H243" s="237">
        <v>50.130000000000003</v>
      </c>
      <c r="I243" s="238"/>
      <c r="J243" s="233"/>
      <c r="K243" s="233"/>
      <c r="L243" s="239"/>
      <c r="M243" s="240"/>
      <c r="N243" s="241"/>
      <c r="O243" s="241"/>
      <c r="P243" s="241"/>
      <c r="Q243" s="241"/>
      <c r="R243" s="241"/>
      <c r="S243" s="241"/>
      <c r="T243" s="242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43" t="s">
        <v>218</v>
      </c>
      <c r="AU243" s="243" t="s">
        <v>82</v>
      </c>
      <c r="AV243" s="13" t="s">
        <v>82</v>
      </c>
      <c r="AW243" s="13" t="s">
        <v>35</v>
      </c>
      <c r="AX243" s="13" t="s">
        <v>73</v>
      </c>
      <c r="AY243" s="243" t="s">
        <v>198</v>
      </c>
    </row>
    <row r="244" s="13" customFormat="1">
      <c r="A244" s="13"/>
      <c r="B244" s="232"/>
      <c r="C244" s="233"/>
      <c r="D244" s="234" t="s">
        <v>218</v>
      </c>
      <c r="E244" s="235" t="s">
        <v>19</v>
      </c>
      <c r="F244" s="236" t="s">
        <v>2363</v>
      </c>
      <c r="G244" s="233"/>
      <c r="H244" s="237">
        <v>21.09</v>
      </c>
      <c r="I244" s="238"/>
      <c r="J244" s="233"/>
      <c r="K244" s="233"/>
      <c r="L244" s="239"/>
      <c r="M244" s="240"/>
      <c r="N244" s="241"/>
      <c r="O244" s="241"/>
      <c r="P244" s="241"/>
      <c r="Q244" s="241"/>
      <c r="R244" s="241"/>
      <c r="S244" s="241"/>
      <c r="T244" s="242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43" t="s">
        <v>218</v>
      </c>
      <c r="AU244" s="243" t="s">
        <v>82</v>
      </c>
      <c r="AV244" s="13" t="s">
        <v>82</v>
      </c>
      <c r="AW244" s="13" t="s">
        <v>35</v>
      </c>
      <c r="AX244" s="13" t="s">
        <v>73</v>
      </c>
      <c r="AY244" s="243" t="s">
        <v>198</v>
      </c>
    </row>
    <row r="245" s="13" customFormat="1">
      <c r="A245" s="13"/>
      <c r="B245" s="232"/>
      <c r="C245" s="233"/>
      <c r="D245" s="234" t="s">
        <v>218</v>
      </c>
      <c r="E245" s="235" t="s">
        <v>19</v>
      </c>
      <c r="F245" s="236" t="s">
        <v>2364</v>
      </c>
      <c r="G245" s="233"/>
      <c r="H245" s="237">
        <v>74.909999999999997</v>
      </c>
      <c r="I245" s="238"/>
      <c r="J245" s="233"/>
      <c r="K245" s="233"/>
      <c r="L245" s="239"/>
      <c r="M245" s="240"/>
      <c r="N245" s="241"/>
      <c r="O245" s="241"/>
      <c r="P245" s="241"/>
      <c r="Q245" s="241"/>
      <c r="R245" s="241"/>
      <c r="S245" s="241"/>
      <c r="T245" s="242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43" t="s">
        <v>218</v>
      </c>
      <c r="AU245" s="243" t="s">
        <v>82</v>
      </c>
      <c r="AV245" s="13" t="s">
        <v>82</v>
      </c>
      <c r="AW245" s="13" t="s">
        <v>35</v>
      </c>
      <c r="AX245" s="13" t="s">
        <v>73</v>
      </c>
      <c r="AY245" s="243" t="s">
        <v>198</v>
      </c>
    </row>
    <row r="246" s="13" customFormat="1">
      <c r="A246" s="13"/>
      <c r="B246" s="232"/>
      <c r="C246" s="233"/>
      <c r="D246" s="234" t="s">
        <v>218</v>
      </c>
      <c r="E246" s="235" t="s">
        <v>19</v>
      </c>
      <c r="F246" s="236" t="s">
        <v>2365</v>
      </c>
      <c r="G246" s="233"/>
      <c r="H246" s="237">
        <v>11.18</v>
      </c>
      <c r="I246" s="238"/>
      <c r="J246" s="233"/>
      <c r="K246" s="233"/>
      <c r="L246" s="239"/>
      <c r="M246" s="240"/>
      <c r="N246" s="241"/>
      <c r="O246" s="241"/>
      <c r="P246" s="241"/>
      <c r="Q246" s="241"/>
      <c r="R246" s="241"/>
      <c r="S246" s="241"/>
      <c r="T246" s="242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43" t="s">
        <v>218</v>
      </c>
      <c r="AU246" s="243" t="s">
        <v>82</v>
      </c>
      <c r="AV246" s="13" t="s">
        <v>82</v>
      </c>
      <c r="AW246" s="13" t="s">
        <v>35</v>
      </c>
      <c r="AX246" s="13" t="s">
        <v>73</v>
      </c>
      <c r="AY246" s="243" t="s">
        <v>198</v>
      </c>
    </row>
    <row r="247" s="13" customFormat="1">
      <c r="A247" s="13"/>
      <c r="B247" s="232"/>
      <c r="C247" s="233"/>
      <c r="D247" s="234" t="s">
        <v>218</v>
      </c>
      <c r="E247" s="235" t="s">
        <v>19</v>
      </c>
      <c r="F247" s="236" t="s">
        <v>2366</v>
      </c>
      <c r="G247" s="233"/>
      <c r="H247" s="237">
        <v>4.5700000000000003</v>
      </c>
      <c r="I247" s="238"/>
      <c r="J247" s="233"/>
      <c r="K247" s="233"/>
      <c r="L247" s="239"/>
      <c r="M247" s="240"/>
      <c r="N247" s="241"/>
      <c r="O247" s="241"/>
      <c r="P247" s="241"/>
      <c r="Q247" s="241"/>
      <c r="R247" s="241"/>
      <c r="S247" s="241"/>
      <c r="T247" s="242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43" t="s">
        <v>218</v>
      </c>
      <c r="AU247" s="243" t="s">
        <v>82</v>
      </c>
      <c r="AV247" s="13" t="s">
        <v>82</v>
      </c>
      <c r="AW247" s="13" t="s">
        <v>35</v>
      </c>
      <c r="AX247" s="13" t="s">
        <v>73</v>
      </c>
      <c r="AY247" s="243" t="s">
        <v>198</v>
      </c>
    </row>
    <row r="248" s="13" customFormat="1">
      <c r="A248" s="13"/>
      <c r="B248" s="232"/>
      <c r="C248" s="233"/>
      <c r="D248" s="234" t="s">
        <v>218</v>
      </c>
      <c r="E248" s="235" t="s">
        <v>19</v>
      </c>
      <c r="F248" s="236" t="s">
        <v>2367</v>
      </c>
      <c r="G248" s="233"/>
      <c r="H248" s="237">
        <v>255.56</v>
      </c>
      <c r="I248" s="238"/>
      <c r="J248" s="233"/>
      <c r="K248" s="233"/>
      <c r="L248" s="239"/>
      <c r="M248" s="240"/>
      <c r="N248" s="241"/>
      <c r="O248" s="241"/>
      <c r="P248" s="241"/>
      <c r="Q248" s="241"/>
      <c r="R248" s="241"/>
      <c r="S248" s="241"/>
      <c r="T248" s="242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43" t="s">
        <v>218</v>
      </c>
      <c r="AU248" s="243" t="s">
        <v>82</v>
      </c>
      <c r="AV248" s="13" t="s">
        <v>82</v>
      </c>
      <c r="AW248" s="13" t="s">
        <v>35</v>
      </c>
      <c r="AX248" s="13" t="s">
        <v>73</v>
      </c>
      <c r="AY248" s="243" t="s">
        <v>198</v>
      </c>
    </row>
    <row r="249" s="13" customFormat="1">
      <c r="A249" s="13"/>
      <c r="B249" s="232"/>
      <c r="C249" s="233"/>
      <c r="D249" s="234" t="s">
        <v>218</v>
      </c>
      <c r="E249" s="235" t="s">
        <v>19</v>
      </c>
      <c r="F249" s="236" t="s">
        <v>2368</v>
      </c>
      <c r="G249" s="233"/>
      <c r="H249" s="237">
        <v>69.730000000000004</v>
      </c>
      <c r="I249" s="238"/>
      <c r="J249" s="233"/>
      <c r="K249" s="233"/>
      <c r="L249" s="239"/>
      <c r="M249" s="240"/>
      <c r="N249" s="241"/>
      <c r="O249" s="241"/>
      <c r="P249" s="241"/>
      <c r="Q249" s="241"/>
      <c r="R249" s="241"/>
      <c r="S249" s="241"/>
      <c r="T249" s="242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43" t="s">
        <v>218</v>
      </c>
      <c r="AU249" s="243" t="s">
        <v>82</v>
      </c>
      <c r="AV249" s="13" t="s">
        <v>82</v>
      </c>
      <c r="AW249" s="13" t="s">
        <v>35</v>
      </c>
      <c r="AX249" s="13" t="s">
        <v>73</v>
      </c>
      <c r="AY249" s="243" t="s">
        <v>198</v>
      </c>
    </row>
    <row r="250" s="13" customFormat="1">
      <c r="A250" s="13"/>
      <c r="B250" s="232"/>
      <c r="C250" s="233"/>
      <c r="D250" s="234" t="s">
        <v>218</v>
      </c>
      <c r="E250" s="235" t="s">
        <v>19</v>
      </c>
      <c r="F250" s="236" t="s">
        <v>2369</v>
      </c>
      <c r="G250" s="233"/>
      <c r="H250" s="237">
        <v>12.52</v>
      </c>
      <c r="I250" s="238"/>
      <c r="J250" s="233"/>
      <c r="K250" s="233"/>
      <c r="L250" s="239"/>
      <c r="M250" s="240"/>
      <c r="N250" s="241"/>
      <c r="O250" s="241"/>
      <c r="P250" s="241"/>
      <c r="Q250" s="241"/>
      <c r="R250" s="241"/>
      <c r="S250" s="241"/>
      <c r="T250" s="242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3" t="s">
        <v>218</v>
      </c>
      <c r="AU250" s="243" t="s">
        <v>82</v>
      </c>
      <c r="AV250" s="13" t="s">
        <v>82</v>
      </c>
      <c r="AW250" s="13" t="s">
        <v>35</v>
      </c>
      <c r="AX250" s="13" t="s">
        <v>73</v>
      </c>
      <c r="AY250" s="243" t="s">
        <v>198</v>
      </c>
    </row>
    <row r="251" s="13" customFormat="1">
      <c r="A251" s="13"/>
      <c r="B251" s="232"/>
      <c r="C251" s="233"/>
      <c r="D251" s="234" t="s">
        <v>218</v>
      </c>
      <c r="E251" s="235" t="s">
        <v>19</v>
      </c>
      <c r="F251" s="236" t="s">
        <v>2370</v>
      </c>
      <c r="G251" s="233"/>
      <c r="H251" s="237">
        <v>15.68</v>
      </c>
      <c r="I251" s="238"/>
      <c r="J251" s="233"/>
      <c r="K251" s="233"/>
      <c r="L251" s="239"/>
      <c r="M251" s="240"/>
      <c r="N251" s="241"/>
      <c r="O251" s="241"/>
      <c r="P251" s="241"/>
      <c r="Q251" s="241"/>
      <c r="R251" s="241"/>
      <c r="S251" s="241"/>
      <c r="T251" s="242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43" t="s">
        <v>218</v>
      </c>
      <c r="AU251" s="243" t="s">
        <v>82</v>
      </c>
      <c r="AV251" s="13" t="s">
        <v>82</v>
      </c>
      <c r="AW251" s="13" t="s">
        <v>35</v>
      </c>
      <c r="AX251" s="13" t="s">
        <v>73</v>
      </c>
      <c r="AY251" s="243" t="s">
        <v>198</v>
      </c>
    </row>
    <row r="252" s="13" customFormat="1">
      <c r="A252" s="13"/>
      <c r="B252" s="232"/>
      <c r="C252" s="233"/>
      <c r="D252" s="234" t="s">
        <v>218</v>
      </c>
      <c r="E252" s="235" t="s">
        <v>19</v>
      </c>
      <c r="F252" s="236" t="s">
        <v>2371</v>
      </c>
      <c r="G252" s="233"/>
      <c r="H252" s="237">
        <v>20.809999999999999</v>
      </c>
      <c r="I252" s="238"/>
      <c r="J252" s="233"/>
      <c r="K252" s="233"/>
      <c r="L252" s="239"/>
      <c r="M252" s="240"/>
      <c r="N252" s="241"/>
      <c r="O252" s="241"/>
      <c r="P252" s="241"/>
      <c r="Q252" s="241"/>
      <c r="R252" s="241"/>
      <c r="S252" s="241"/>
      <c r="T252" s="242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43" t="s">
        <v>218</v>
      </c>
      <c r="AU252" s="243" t="s">
        <v>82</v>
      </c>
      <c r="AV252" s="13" t="s">
        <v>82</v>
      </c>
      <c r="AW252" s="13" t="s">
        <v>35</v>
      </c>
      <c r="AX252" s="13" t="s">
        <v>73</v>
      </c>
      <c r="AY252" s="243" t="s">
        <v>198</v>
      </c>
    </row>
    <row r="253" s="13" customFormat="1">
      <c r="A253" s="13"/>
      <c r="B253" s="232"/>
      <c r="C253" s="233"/>
      <c r="D253" s="234" t="s">
        <v>218</v>
      </c>
      <c r="E253" s="235" t="s">
        <v>19</v>
      </c>
      <c r="F253" s="236" t="s">
        <v>2372</v>
      </c>
      <c r="G253" s="233"/>
      <c r="H253" s="237">
        <v>21.52</v>
      </c>
      <c r="I253" s="238"/>
      <c r="J253" s="233"/>
      <c r="K253" s="233"/>
      <c r="L253" s="239"/>
      <c r="M253" s="240"/>
      <c r="N253" s="241"/>
      <c r="O253" s="241"/>
      <c r="P253" s="241"/>
      <c r="Q253" s="241"/>
      <c r="R253" s="241"/>
      <c r="S253" s="241"/>
      <c r="T253" s="242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43" t="s">
        <v>218</v>
      </c>
      <c r="AU253" s="243" t="s">
        <v>82</v>
      </c>
      <c r="AV253" s="13" t="s">
        <v>82</v>
      </c>
      <c r="AW253" s="13" t="s">
        <v>35</v>
      </c>
      <c r="AX253" s="13" t="s">
        <v>73</v>
      </c>
      <c r="AY253" s="243" t="s">
        <v>198</v>
      </c>
    </row>
    <row r="254" s="13" customFormat="1">
      <c r="A254" s="13"/>
      <c r="B254" s="232"/>
      <c r="C254" s="233"/>
      <c r="D254" s="234" t="s">
        <v>218</v>
      </c>
      <c r="E254" s="235" t="s">
        <v>19</v>
      </c>
      <c r="F254" s="236" t="s">
        <v>2373</v>
      </c>
      <c r="G254" s="233"/>
      <c r="H254" s="237">
        <v>33.310000000000002</v>
      </c>
      <c r="I254" s="238"/>
      <c r="J254" s="233"/>
      <c r="K254" s="233"/>
      <c r="L254" s="239"/>
      <c r="M254" s="240"/>
      <c r="N254" s="241"/>
      <c r="O254" s="241"/>
      <c r="P254" s="241"/>
      <c r="Q254" s="241"/>
      <c r="R254" s="241"/>
      <c r="S254" s="241"/>
      <c r="T254" s="242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43" t="s">
        <v>218</v>
      </c>
      <c r="AU254" s="243" t="s">
        <v>82</v>
      </c>
      <c r="AV254" s="13" t="s">
        <v>82</v>
      </c>
      <c r="AW254" s="13" t="s">
        <v>35</v>
      </c>
      <c r="AX254" s="13" t="s">
        <v>73</v>
      </c>
      <c r="AY254" s="243" t="s">
        <v>198</v>
      </c>
    </row>
    <row r="255" s="14" customFormat="1">
      <c r="A255" s="14"/>
      <c r="B255" s="244"/>
      <c r="C255" s="245"/>
      <c r="D255" s="234" t="s">
        <v>218</v>
      </c>
      <c r="E255" s="246" t="s">
        <v>19</v>
      </c>
      <c r="F255" s="247" t="s">
        <v>233</v>
      </c>
      <c r="G255" s="245"/>
      <c r="H255" s="248">
        <v>661.75</v>
      </c>
      <c r="I255" s="249"/>
      <c r="J255" s="245"/>
      <c r="K255" s="245"/>
      <c r="L255" s="250"/>
      <c r="M255" s="251"/>
      <c r="N255" s="252"/>
      <c r="O255" s="252"/>
      <c r="P255" s="252"/>
      <c r="Q255" s="252"/>
      <c r="R255" s="252"/>
      <c r="S255" s="252"/>
      <c r="T255" s="253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54" t="s">
        <v>218</v>
      </c>
      <c r="AU255" s="254" t="s">
        <v>82</v>
      </c>
      <c r="AV255" s="14" t="s">
        <v>205</v>
      </c>
      <c r="AW255" s="14" t="s">
        <v>35</v>
      </c>
      <c r="AX255" s="14" t="s">
        <v>80</v>
      </c>
      <c r="AY255" s="254" t="s">
        <v>198</v>
      </c>
    </row>
    <row r="256" s="2" customFormat="1" ht="33" customHeight="1">
      <c r="A256" s="40"/>
      <c r="B256" s="41"/>
      <c r="C256" s="214" t="s">
        <v>394</v>
      </c>
      <c r="D256" s="214" t="s">
        <v>200</v>
      </c>
      <c r="E256" s="215" t="s">
        <v>2377</v>
      </c>
      <c r="F256" s="216" t="s">
        <v>2378</v>
      </c>
      <c r="G256" s="217" t="s">
        <v>227</v>
      </c>
      <c r="H256" s="218">
        <v>32.5</v>
      </c>
      <c r="I256" s="219"/>
      <c r="J256" s="220">
        <f>ROUND(I256*H256,2)</f>
        <v>0</v>
      </c>
      <c r="K256" s="216" t="s">
        <v>204</v>
      </c>
      <c r="L256" s="46"/>
      <c r="M256" s="221" t="s">
        <v>19</v>
      </c>
      <c r="N256" s="222" t="s">
        <v>44</v>
      </c>
      <c r="O256" s="86"/>
      <c r="P256" s="223">
        <f>O256*H256</f>
        <v>0</v>
      </c>
      <c r="Q256" s="223">
        <v>2.5018699999999998</v>
      </c>
      <c r="R256" s="223">
        <f>Q256*H256</f>
        <v>81.310774999999992</v>
      </c>
      <c r="S256" s="223">
        <v>0</v>
      </c>
      <c r="T256" s="224">
        <f>S256*H256</f>
        <v>0</v>
      </c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R256" s="225" t="s">
        <v>205</v>
      </c>
      <c r="AT256" s="225" t="s">
        <v>200</v>
      </c>
      <c r="AU256" s="225" t="s">
        <v>82</v>
      </c>
      <c r="AY256" s="19" t="s">
        <v>198</v>
      </c>
      <c r="BE256" s="226">
        <f>IF(N256="základní",J256,0)</f>
        <v>0</v>
      </c>
      <c r="BF256" s="226">
        <f>IF(N256="snížená",J256,0)</f>
        <v>0</v>
      </c>
      <c r="BG256" s="226">
        <f>IF(N256="zákl. přenesená",J256,0)</f>
        <v>0</v>
      </c>
      <c r="BH256" s="226">
        <f>IF(N256="sníž. přenesená",J256,0)</f>
        <v>0</v>
      </c>
      <c r="BI256" s="226">
        <f>IF(N256="nulová",J256,0)</f>
        <v>0</v>
      </c>
      <c r="BJ256" s="19" t="s">
        <v>80</v>
      </c>
      <c r="BK256" s="226">
        <f>ROUND(I256*H256,2)</f>
        <v>0</v>
      </c>
      <c r="BL256" s="19" t="s">
        <v>205</v>
      </c>
      <c r="BM256" s="225" t="s">
        <v>2379</v>
      </c>
    </row>
    <row r="257" s="2" customFormat="1">
      <c r="A257" s="40"/>
      <c r="B257" s="41"/>
      <c r="C257" s="42"/>
      <c r="D257" s="227" t="s">
        <v>207</v>
      </c>
      <c r="E257" s="42"/>
      <c r="F257" s="228" t="s">
        <v>2380</v>
      </c>
      <c r="G257" s="42"/>
      <c r="H257" s="42"/>
      <c r="I257" s="229"/>
      <c r="J257" s="42"/>
      <c r="K257" s="42"/>
      <c r="L257" s="46"/>
      <c r="M257" s="230"/>
      <c r="N257" s="231"/>
      <c r="O257" s="86"/>
      <c r="P257" s="86"/>
      <c r="Q257" s="86"/>
      <c r="R257" s="86"/>
      <c r="S257" s="86"/>
      <c r="T257" s="87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T257" s="19" t="s">
        <v>207</v>
      </c>
      <c r="AU257" s="19" t="s">
        <v>82</v>
      </c>
    </row>
    <row r="258" s="13" customFormat="1">
      <c r="A258" s="13"/>
      <c r="B258" s="232"/>
      <c r="C258" s="233"/>
      <c r="D258" s="234" t="s">
        <v>218</v>
      </c>
      <c r="E258" s="235" t="s">
        <v>19</v>
      </c>
      <c r="F258" s="236" t="s">
        <v>2381</v>
      </c>
      <c r="G258" s="233"/>
      <c r="H258" s="237">
        <v>32.5</v>
      </c>
      <c r="I258" s="238"/>
      <c r="J258" s="233"/>
      <c r="K258" s="233"/>
      <c r="L258" s="239"/>
      <c r="M258" s="240"/>
      <c r="N258" s="241"/>
      <c r="O258" s="241"/>
      <c r="P258" s="241"/>
      <c r="Q258" s="241"/>
      <c r="R258" s="241"/>
      <c r="S258" s="241"/>
      <c r="T258" s="242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43" t="s">
        <v>218</v>
      </c>
      <c r="AU258" s="243" t="s">
        <v>82</v>
      </c>
      <c r="AV258" s="13" t="s">
        <v>82</v>
      </c>
      <c r="AW258" s="13" t="s">
        <v>35</v>
      </c>
      <c r="AX258" s="13" t="s">
        <v>80</v>
      </c>
      <c r="AY258" s="243" t="s">
        <v>198</v>
      </c>
    </row>
    <row r="259" s="2" customFormat="1" ht="33" customHeight="1">
      <c r="A259" s="40"/>
      <c r="B259" s="41"/>
      <c r="C259" s="214" t="s">
        <v>399</v>
      </c>
      <c r="D259" s="214" t="s">
        <v>200</v>
      </c>
      <c r="E259" s="215" t="s">
        <v>2382</v>
      </c>
      <c r="F259" s="216" t="s">
        <v>2383</v>
      </c>
      <c r="G259" s="217" t="s">
        <v>227</v>
      </c>
      <c r="H259" s="218">
        <v>3.169</v>
      </c>
      <c r="I259" s="219"/>
      <c r="J259" s="220">
        <f>ROUND(I259*H259,2)</f>
        <v>0</v>
      </c>
      <c r="K259" s="216" t="s">
        <v>204</v>
      </c>
      <c r="L259" s="46"/>
      <c r="M259" s="221" t="s">
        <v>19</v>
      </c>
      <c r="N259" s="222" t="s">
        <v>44</v>
      </c>
      <c r="O259" s="86"/>
      <c r="P259" s="223">
        <f>O259*H259</f>
        <v>0</v>
      </c>
      <c r="Q259" s="223">
        <v>2.5018699999999998</v>
      </c>
      <c r="R259" s="223">
        <f>Q259*H259</f>
        <v>7.9284260299999998</v>
      </c>
      <c r="S259" s="223">
        <v>0</v>
      </c>
      <c r="T259" s="224">
        <f>S259*H259</f>
        <v>0</v>
      </c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R259" s="225" t="s">
        <v>205</v>
      </c>
      <c r="AT259" s="225" t="s">
        <v>200</v>
      </c>
      <c r="AU259" s="225" t="s">
        <v>82</v>
      </c>
      <c r="AY259" s="19" t="s">
        <v>198</v>
      </c>
      <c r="BE259" s="226">
        <f>IF(N259="základní",J259,0)</f>
        <v>0</v>
      </c>
      <c r="BF259" s="226">
        <f>IF(N259="snížená",J259,0)</f>
        <v>0</v>
      </c>
      <c r="BG259" s="226">
        <f>IF(N259="zákl. přenesená",J259,0)</f>
        <v>0</v>
      </c>
      <c r="BH259" s="226">
        <f>IF(N259="sníž. přenesená",J259,0)</f>
        <v>0</v>
      </c>
      <c r="BI259" s="226">
        <f>IF(N259="nulová",J259,0)</f>
        <v>0</v>
      </c>
      <c r="BJ259" s="19" t="s">
        <v>80</v>
      </c>
      <c r="BK259" s="226">
        <f>ROUND(I259*H259,2)</f>
        <v>0</v>
      </c>
      <c r="BL259" s="19" t="s">
        <v>205</v>
      </c>
      <c r="BM259" s="225" t="s">
        <v>2384</v>
      </c>
    </row>
    <row r="260" s="2" customFormat="1">
      <c r="A260" s="40"/>
      <c r="B260" s="41"/>
      <c r="C260" s="42"/>
      <c r="D260" s="227" t="s">
        <v>207</v>
      </c>
      <c r="E260" s="42"/>
      <c r="F260" s="228" t="s">
        <v>2385</v>
      </c>
      <c r="G260" s="42"/>
      <c r="H260" s="42"/>
      <c r="I260" s="229"/>
      <c r="J260" s="42"/>
      <c r="K260" s="42"/>
      <c r="L260" s="46"/>
      <c r="M260" s="230"/>
      <c r="N260" s="231"/>
      <c r="O260" s="86"/>
      <c r="P260" s="86"/>
      <c r="Q260" s="86"/>
      <c r="R260" s="86"/>
      <c r="S260" s="86"/>
      <c r="T260" s="87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T260" s="19" t="s">
        <v>207</v>
      </c>
      <c r="AU260" s="19" t="s">
        <v>82</v>
      </c>
    </row>
    <row r="261" s="13" customFormat="1">
      <c r="A261" s="13"/>
      <c r="B261" s="232"/>
      <c r="C261" s="233"/>
      <c r="D261" s="234" t="s">
        <v>218</v>
      </c>
      <c r="E261" s="235" t="s">
        <v>19</v>
      </c>
      <c r="F261" s="236" t="s">
        <v>2386</v>
      </c>
      <c r="G261" s="233"/>
      <c r="H261" s="237">
        <v>0.80100000000000005</v>
      </c>
      <c r="I261" s="238"/>
      <c r="J261" s="233"/>
      <c r="K261" s="233"/>
      <c r="L261" s="239"/>
      <c r="M261" s="240"/>
      <c r="N261" s="241"/>
      <c r="O261" s="241"/>
      <c r="P261" s="241"/>
      <c r="Q261" s="241"/>
      <c r="R261" s="241"/>
      <c r="S261" s="241"/>
      <c r="T261" s="242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43" t="s">
        <v>218</v>
      </c>
      <c r="AU261" s="243" t="s">
        <v>82</v>
      </c>
      <c r="AV261" s="13" t="s">
        <v>82</v>
      </c>
      <c r="AW261" s="13" t="s">
        <v>35</v>
      </c>
      <c r="AX261" s="13" t="s">
        <v>73</v>
      </c>
      <c r="AY261" s="243" t="s">
        <v>198</v>
      </c>
    </row>
    <row r="262" s="13" customFormat="1">
      <c r="A262" s="13"/>
      <c r="B262" s="232"/>
      <c r="C262" s="233"/>
      <c r="D262" s="234" t="s">
        <v>218</v>
      </c>
      <c r="E262" s="235" t="s">
        <v>19</v>
      </c>
      <c r="F262" s="236" t="s">
        <v>2387</v>
      </c>
      <c r="G262" s="233"/>
      <c r="H262" s="237">
        <v>0.84199999999999997</v>
      </c>
      <c r="I262" s="238"/>
      <c r="J262" s="233"/>
      <c r="K262" s="233"/>
      <c r="L262" s="239"/>
      <c r="M262" s="240"/>
      <c r="N262" s="241"/>
      <c r="O262" s="241"/>
      <c r="P262" s="241"/>
      <c r="Q262" s="241"/>
      <c r="R262" s="241"/>
      <c r="S262" s="241"/>
      <c r="T262" s="242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43" t="s">
        <v>218</v>
      </c>
      <c r="AU262" s="243" t="s">
        <v>82</v>
      </c>
      <c r="AV262" s="13" t="s">
        <v>82</v>
      </c>
      <c r="AW262" s="13" t="s">
        <v>35</v>
      </c>
      <c r="AX262" s="13" t="s">
        <v>73</v>
      </c>
      <c r="AY262" s="243" t="s">
        <v>198</v>
      </c>
    </row>
    <row r="263" s="13" customFormat="1">
      <c r="A263" s="13"/>
      <c r="B263" s="232"/>
      <c r="C263" s="233"/>
      <c r="D263" s="234" t="s">
        <v>218</v>
      </c>
      <c r="E263" s="235" t="s">
        <v>19</v>
      </c>
      <c r="F263" s="236" t="s">
        <v>2388</v>
      </c>
      <c r="G263" s="233"/>
      <c r="H263" s="237">
        <v>1.526</v>
      </c>
      <c r="I263" s="238"/>
      <c r="J263" s="233"/>
      <c r="K263" s="233"/>
      <c r="L263" s="239"/>
      <c r="M263" s="240"/>
      <c r="N263" s="241"/>
      <c r="O263" s="241"/>
      <c r="P263" s="241"/>
      <c r="Q263" s="241"/>
      <c r="R263" s="241"/>
      <c r="S263" s="241"/>
      <c r="T263" s="242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43" t="s">
        <v>218</v>
      </c>
      <c r="AU263" s="243" t="s">
        <v>82</v>
      </c>
      <c r="AV263" s="13" t="s">
        <v>82</v>
      </c>
      <c r="AW263" s="13" t="s">
        <v>35</v>
      </c>
      <c r="AX263" s="13" t="s">
        <v>73</v>
      </c>
      <c r="AY263" s="243" t="s">
        <v>198</v>
      </c>
    </row>
    <row r="264" s="14" customFormat="1">
      <c r="A264" s="14"/>
      <c r="B264" s="244"/>
      <c r="C264" s="245"/>
      <c r="D264" s="234" t="s">
        <v>218</v>
      </c>
      <c r="E264" s="246" t="s">
        <v>19</v>
      </c>
      <c r="F264" s="247" t="s">
        <v>233</v>
      </c>
      <c r="G264" s="245"/>
      <c r="H264" s="248">
        <v>3.169</v>
      </c>
      <c r="I264" s="249"/>
      <c r="J264" s="245"/>
      <c r="K264" s="245"/>
      <c r="L264" s="250"/>
      <c r="M264" s="251"/>
      <c r="N264" s="252"/>
      <c r="O264" s="252"/>
      <c r="P264" s="252"/>
      <c r="Q264" s="252"/>
      <c r="R264" s="252"/>
      <c r="S264" s="252"/>
      <c r="T264" s="253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54" t="s">
        <v>218</v>
      </c>
      <c r="AU264" s="254" t="s">
        <v>82</v>
      </c>
      <c r="AV264" s="14" t="s">
        <v>205</v>
      </c>
      <c r="AW264" s="14" t="s">
        <v>35</v>
      </c>
      <c r="AX264" s="14" t="s">
        <v>80</v>
      </c>
      <c r="AY264" s="254" t="s">
        <v>198</v>
      </c>
    </row>
    <row r="265" s="2" customFormat="1" ht="33" customHeight="1">
      <c r="A265" s="40"/>
      <c r="B265" s="41"/>
      <c r="C265" s="214" t="s">
        <v>404</v>
      </c>
      <c r="D265" s="214" t="s">
        <v>200</v>
      </c>
      <c r="E265" s="215" t="s">
        <v>2389</v>
      </c>
      <c r="F265" s="216" t="s">
        <v>2390</v>
      </c>
      <c r="G265" s="217" t="s">
        <v>227</v>
      </c>
      <c r="H265" s="218">
        <v>32.5</v>
      </c>
      <c r="I265" s="219"/>
      <c r="J265" s="220">
        <f>ROUND(I265*H265,2)</f>
        <v>0</v>
      </c>
      <c r="K265" s="216" t="s">
        <v>204</v>
      </c>
      <c r="L265" s="46"/>
      <c r="M265" s="221" t="s">
        <v>19</v>
      </c>
      <c r="N265" s="222" t="s">
        <v>44</v>
      </c>
      <c r="O265" s="86"/>
      <c r="P265" s="223">
        <f>O265*H265</f>
        <v>0</v>
      </c>
      <c r="Q265" s="223">
        <v>0</v>
      </c>
      <c r="R265" s="223">
        <f>Q265*H265</f>
        <v>0</v>
      </c>
      <c r="S265" s="223">
        <v>0</v>
      </c>
      <c r="T265" s="224">
        <f>S265*H265</f>
        <v>0</v>
      </c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R265" s="225" t="s">
        <v>205</v>
      </c>
      <c r="AT265" s="225" t="s">
        <v>200</v>
      </c>
      <c r="AU265" s="225" t="s">
        <v>82</v>
      </c>
      <c r="AY265" s="19" t="s">
        <v>198</v>
      </c>
      <c r="BE265" s="226">
        <f>IF(N265="základní",J265,0)</f>
        <v>0</v>
      </c>
      <c r="BF265" s="226">
        <f>IF(N265="snížená",J265,0)</f>
        <v>0</v>
      </c>
      <c r="BG265" s="226">
        <f>IF(N265="zákl. přenesená",J265,0)</f>
        <v>0</v>
      </c>
      <c r="BH265" s="226">
        <f>IF(N265="sníž. přenesená",J265,0)</f>
        <v>0</v>
      </c>
      <c r="BI265" s="226">
        <f>IF(N265="nulová",J265,0)</f>
        <v>0</v>
      </c>
      <c r="BJ265" s="19" t="s">
        <v>80</v>
      </c>
      <c r="BK265" s="226">
        <f>ROUND(I265*H265,2)</f>
        <v>0</v>
      </c>
      <c r="BL265" s="19" t="s">
        <v>205</v>
      </c>
      <c r="BM265" s="225" t="s">
        <v>2391</v>
      </c>
    </row>
    <row r="266" s="2" customFormat="1">
      <c r="A266" s="40"/>
      <c r="B266" s="41"/>
      <c r="C266" s="42"/>
      <c r="D266" s="227" t="s">
        <v>207</v>
      </c>
      <c r="E266" s="42"/>
      <c r="F266" s="228" t="s">
        <v>2392</v>
      </c>
      <c r="G266" s="42"/>
      <c r="H266" s="42"/>
      <c r="I266" s="229"/>
      <c r="J266" s="42"/>
      <c r="K266" s="42"/>
      <c r="L266" s="46"/>
      <c r="M266" s="230"/>
      <c r="N266" s="231"/>
      <c r="O266" s="86"/>
      <c r="P266" s="86"/>
      <c r="Q266" s="86"/>
      <c r="R266" s="86"/>
      <c r="S266" s="86"/>
      <c r="T266" s="87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T266" s="19" t="s">
        <v>207</v>
      </c>
      <c r="AU266" s="19" t="s">
        <v>82</v>
      </c>
    </row>
    <row r="267" s="13" customFormat="1">
      <c r="A267" s="13"/>
      <c r="B267" s="232"/>
      <c r="C267" s="233"/>
      <c r="D267" s="234" t="s">
        <v>218</v>
      </c>
      <c r="E267" s="235" t="s">
        <v>19</v>
      </c>
      <c r="F267" s="236" t="s">
        <v>2381</v>
      </c>
      <c r="G267" s="233"/>
      <c r="H267" s="237">
        <v>32.5</v>
      </c>
      <c r="I267" s="238"/>
      <c r="J267" s="233"/>
      <c r="K267" s="233"/>
      <c r="L267" s="239"/>
      <c r="M267" s="240"/>
      <c r="N267" s="241"/>
      <c r="O267" s="241"/>
      <c r="P267" s="241"/>
      <c r="Q267" s="241"/>
      <c r="R267" s="241"/>
      <c r="S267" s="241"/>
      <c r="T267" s="242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43" t="s">
        <v>218</v>
      </c>
      <c r="AU267" s="243" t="s">
        <v>82</v>
      </c>
      <c r="AV267" s="13" t="s">
        <v>82</v>
      </c>
      <c r="AW267" s="13" t="s">
        <v>35</v>
      </c>
      <c r="AX267" s="13" t="s">
        <v>80</v>
      </c>
      <c r="AY267" s="243" t="s">
        <v>198</v>
      </c>
    </row>
    <row r="268" s="2" customFormat="1" ht="49.05" customHeight="1">
      <c r="A268" s="40"/>
      <c r="B268" s="41"/>
      <c r="C268" s="214" t="s">
        <v>411</v>
      </c>
      <c r="D268" s="214" t="s">
        <v>200</v>
      </c>
      <c r="E268" s="215" t="s">
        <v>2393</v>
      </c>
      <c r="F268" s="216" t="s">
        <v>2394</v>
      </c>
      <c r="G268" s="217" t="s">
        <v>227</v>
      </c>
      <c r="H268" s="218">
        <v>3.169</v>
      </c>
      <c r="I268" s="219"/>
      <c r="J268" s="220">
        <f>ROUND(I268*H268,2)</f>
        <v>0</v>
      </c>
      <c r="K268" s="216" t="s">
        <v>204</v>
      </c>
      <c r="L268" s="46"/>
      <c r="M268" s="221" t="s">
        <v>19</v>
      </c>
      <c r="N268" s="222" t="s">
        <v>44</v>
      </c>
      <c r="O268" s="86"/>
      <c r="P268" s="223">
        <f>O268*H268</f>
        <v>0</v>
      </c>
      <c r="Q268" s="223">
        <v>0.01</v>
      </c>
      <c r="R268" s="223">
        <f>Q268*H268</f>
        <v>0.031690000000000003</v>
      </c>
      <c r="S268" s="223">
        <v>0</v>
      </c>
      <c r="T268" s="224">
        <f>S268*H268</f>
        <v>0</v>
      </c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R268" s="225" t="s">
        <v>205</v>
      </c>
      <c r="AT268" s="225" t="s">
        <v>200</v>
      </c>
      <c r="AU268" s="225" t="s">
        <v>82</v>
      </c>
      <c r="AY268" s="19" t="s">
        <v>198</v>
      </c>
      <c r="BE268" s="226">
        <f>IF(N268="základní",J268,0)</f>
        <v>0</v>
      </c>
      <c r="BF268" s="226">
        <f>IF(N268="snížená",J268,0)</f>
        <v>0</v>
      </c>
      <c r="BG268" s="226">
        <f>IF(N268="zákl. přenesená",J268,0)</f>
        <v>0</v>
      </c>
      <c r="BH268" s="226">
        <f>IF(N268="sníž. přenesená",J268,0)</f>
        <v>0</v>
      </c>
      <c r="BI268" s="226">
        <f>IF(N268="nulová",J268,0)</f>
        <v>0</v>
      </c>
      <c r="BJ268" s="19" t="s">
        <v>80</v>
      </c>
      <c r="BK268" s="226">
        <f>ROUND(I268*H268,2)</f>
        <v>0</v>
      </c>
      <c r="BL268" s="19" t="s">
        <v>205</v>
      </c>
      <c r="BM268" s="225" t="s">
        <v>2395</v>
      </c>
    </row>
    <row r="269" s="2" customFormat="1">
      <c r="A269" s="40"/>
      <c r="B269" s="41"/>
      <c r="C269" s="42"/>
      <c r="D269" s="227" t="s">
        <v>207</v>
      </c>
      <c r="E269" s="42"/>
      <c r="F269" s="228" t="s">
        <v>2396</v>
      </c>
      <c r="G269" s="42"/>
      <c r="H269" s="42"/>
      <c r="I269" s="229"/>
      <c r="J269" s="42"/>
      <c r="K269" s="42"/>
      <c r="L269" s="46"/>
      <c r="M269" s="230"/>
      <c r="N269" s="231"/>
      <c r="O269" s="86"/>
      <c r="P269" s="86"/>
      <c r="Q269" s="86"/>
      <c r="R269" s="86"/>
      <c r="S269" s="86"/>
      <c r="T269" s="87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T269" s="19" t="s">
        <v>207</v>
      </c>
      <c r="AU269" s="19" t="s">
        <v>82</v>
      </c>
    </row>
    <row r="270" s="13" customFormat="1">
      <c r="A270" s="13"/>
      <c r="B270" s="232"/>
      <c r="C270" s="233"/>
      <c r="D270" s="234" t="s">
        <v>218</v>
      </c>
      <c r="E270" s="235" t="s">
        <v>19</v>
      </c>
      <c r="F270" s="236" t="s">
        <v>2386</v>
      </c>
      <c r="G270" s="233"/>
      <c r="H270" s="237">
        <v>0.80100000000000005</v>
      </c>
      <c r="I270" s="238"/>
      <c r="J270" s="233"/>
      <c r="K270" s="233"/>
      <c r="L270" s="239"/>
      <c r="M270" s="240"/>
      <c r="N270" s="241"/>
      <c r="O270" s="241"/>
      <c r="P270" s="241"/>
      <c r="Q270" s="241"/>
      <c r="R270" s="241"/>
      <c r="S270" s="241"/>
      <c r="T270" s="242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43" t="s">
        <v>218</v>
      </c>
      <c r="AU270" s="243" t="s">
        <v>82</v>
      </c>
      <c r="AV270" s="13" t="s">
        <v>82</v>
      </c>
      <c r="AW270" s="13" t="s">
        <v>35</v>
      </c>
      <c r="AX270" s="13" t="s">
        <v>73</v>
      </c>
      <c r="AY270" s="243" t="s">
        <v>198</v>
      </c>
    </row>
    <row r="271" s="13" customFormat="1">
      <c r="A271" s="13"/>
      <c r="B271" s="232"/>
      <c r="C271" s="233"/>
      <c r="D271" s="234" t="s">
        <v>218</v>
      </c>
      <c r="E271" s="235" t="s">
        <v>19</v>
      </c>
      <c r="F271" s="236" t="s">
        <v>2387</v>
      </c>
      <c r="G271" s="233"/>
      <c r="H271" s="237">
        <v>0.84199999999999997</v>
      </c>
      <c r="I271" s="238"/>
      <c r="J271" s="233"/>
      <c r="K271" s="233"/>
      <c r="L271" s="239"/>
      <c r="M271" s="240"/>
      <c r="N271" s="241"/>
      <c r="O271" s="241"/>
      <c r="P271" s="241"/>
      <c r="Q271" s="241"/>
      <c r="R271" s="241"/>
      <c r="S271" s="241"/>
      <c r="T271" s="242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43" t="s">
        <v>218</v>
      </c>
      <c r="AU271" s="243" t="s">
        <v>82</v>
      </c>
      <c r="AV271" s="13" t="s">
        <v>82</v>
      </c>
      <c r="AW271" s="13" t="s">
        <v>35</v>
      </c>
      <c r="AX271" s="13" t="s">
        <v>73</v>
      </c>
      <c r="AY271" s="243" t="s">
        <v>198</v>
      </c>
    </row>
    <row r="272" s="13" customFormat="1">
      <c r="A272" s="13"/>
      <c r="B272" s="232"/>
      <c r="C272" s="233"/>
      <c r="D272" s="234" t="s">
        <v>218</v>
      </c>
      <c r="E272" s="235" t="s">
        <v>19</v>
      </c>
      <c r="F272" s="236" t="s">
        <v>2388</v>
      </c>
      <c r="G272" s="233"/>
      <c r="H272" s="237">
        <v>1.526</v>
      </c>
      <c r="I272" s="238"/>
      <c r="J272" s="233"/>
      <c r="K272" s="233"/>
      <c r="L272" s="239"/>
      <c r="M272" s="240"/>
      <c r="N272" s="241"/>
      <c r="O272" s="241"/>
      <c r="P272" s="241"/>
      <c r="Q272" s="241"/>
      <c r="R272" s="241"/>
      <c r="S272" s="241"/>
      <c r="T272" s="242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43" t="s">
        <v>218</v>
      </c>
      <c r="AU272" s="243" t="s">
        <v>82</v>
      </c>
      <c r="AV272" s="13" t="s">
        <v>82</v>
      </c>
      <c r="AW272" s="13" t="s">
        <v>35</v>
      </c>
      <c r="AX272" s="13" t="s">
        <v>73</v>
      </c>
      <c r="AY272" s="243" t="s">
        <v>198</v>
      </c>
    </row>
    <row r="273" s="14" customFormat="1">
      <c r="A273" s="14"/>
      <c r="B273" s="244"/>
      <c r="C273" s="245"/>
      <c r="D273" s="234" t="s">
        <v>218</v>
      </c>
      <c r="E273" s="246" t="s">
        <v>19</v>
      </c>
      <c r="F273" s="247" t="s">
        <v>233</v>
      </c>
      <c r="G273" s="245"/>
      <c r="H273" s="248">
        <v>3.169</v>
      </c>
      <c r="I273" s="249"/>
      <c r="J273" s="245"/>
      <c r="K273" s="245"/>
      <c r="L273" s="250"/>
      <c r="M273" s="251"/>
      <c r="N273" s="252"/>
      <c r="O273" s="252"/>
      <c r="P273" s="252"/>
      <c r="Q273" s="252"/>
      <c r="R273" s="252"/>
      <c r="S273" s="252"/>
      <c r="T273" s="253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54" t="s">
        <v>218</v>
      </c>
      <c r="AU273" s="254" t="s">
        <v>82</v>
      </c>
      <c r="AV273" s="14" t="s">
        <v>205</v>
      </c>
      <c r="AW273" s="14" t="s">
        <v>35</v>
      </c>
      <c r="AX273" s="14" t="s">
        <v>80</v>
      </c>
      <c r="AY273" s="254" t="s">
        <v>198</v>
      </c>
    </row>
    <row r="274" s="2" customFormat="1" ht="44.25" customHeight="1">
      <c r="A274" s="40"/>
      <c r="B274" s="41"/>
      <c r="C274" s="214" t="s">
        <v>418</v>
      </c>
      <c r="D274" s="214" t="s">
        <v>200</v>
      </c>
      <c r="E274" s="215" t="s">
        <v>2397</v>
      </c>
      <c r="F274" s="216" t="s">
        <v>2398</v>
      </c>
      <c r="G274" s="217" t="s">
        <v>227</v>
      </c>
      <c r="H274" s="218">
        <v>32.5</v>
      </c>
      <c r="I274" s="219"/>
      <c r="J274" s="220">
        <f>ROUND(I274*H274,2)</f>
        <v>0</v>
      </c>
      <c r="K274" s="216" t="s">
        <v>204</v>
      </c>
      <c r="L274" s="46"/>
      <c r="M274" s="221" t="s">
        <v>19</v>
      </c>
      <c r="N274" s="222" t="s">
        <v>44</v>
      </c>
      <c r="O274" s="86"/>
      <c r="P274" s="223">
        <f>O274*H274</f>
        <v>0</v>
      </c>
      <c r="Q274" s="223">
        <v>0</v>
      </c>
      <c r="R274" s="223">
        <f>Q274*H274</f>
        <v>0</v>
      </c>
      <c r="S274" s="223">
        <v>0</v>
      </c>
      <c r="T274" s="224">
        <f>S274*H274</f>
        <v>0</v>
      </c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R274" s="225" t="s">
        <v>205</v>
      </c>
      <c r="AT274" s="225" t="s">
        <v>200</v>
      </c>
      <c r="AU274" s="225" t="s">
        <v>82</v>
      </c>
      <c r="AY274" s="19" t="s">
        <v>198</v>
      </c>
      <c r="BE274" s="226">
        <f>IF(N274="základní",J274,0)</f>
        <v>0</v>
      </c>
      <c r="BF274" s="226">
        <f>IF(N274="snížená",J274,0)</f>
        <v>0</v>
      </c>
      <c r="BG274" s="226">
        <f>IF(N274="zákl. přenesená",J274,0)</f>
        <v>0</v>
      </c>
      <c r="BH274" s="226">
        <f>IF(N274="sníž. přenesená",J274,0)</f>
        <v>0</v>
      </c>
      <c r="BI274" s="226">
        <f>IF(N274="nulová",J274,0)</f>
        <v>0</v>
      </c>
      <c r="BJ274" s="19" t="s">
        <v>80</v>
      </c>
      <c r="BK274" s="226">
        <f>ROUND(I274*H274,2)</f>
        <v>0</v>
      </c>
      <c r="BL274" s="19" t="s">
        <v>205</v>
      </c>
      <c r="BM274" s="225" t="s">
        <v>2399</v>
      </c>
    </row>
    <row r="275" s="2" customFormat="1">
      <c r="A275" s="40"/>
      <c r="B275" s="41"/>
      <c r="C275" s="42"/>
      <c r="D275" s="227" t="s">
        <v>207</v>
      </c>
      <c r="E275" s="42"/>
      <c r="F275" s="228" t="s">
        <v>2400</v>
      </c>
      <c r="G275" s="42"/>
      <c r="H275" s="42"/>
      <c r="I275" s="229"/>
      <c r="J275" s="42"/>
      <c r="K275" s="42"/>
      <c r="L275" s="46"/>
      <c r="M275" s="230"/>
      <c r="N275" s="231"/>
      <c r="O275" s="86"/>
      <c r="P275" s="86"/>
      <c r="Q275" s="86"/>
      <c r="R275" s="86"/>
      <c r="S275" s="86"/>
      <c r="T275" s="87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T275" s="19" t="s">
        <v>207</v>
      </c>
      <c r="AU275" s="19" t="s">
        <v>82</v>
      </c>
    </row>
    <row r="276" s="13" customFormat="1">
      <c r="A276" s="13"/>
      <c r="B276" s="232"/>
      <c r="C276" s="233"/>
      <c r="D276" s="234" t="s">
        <v>218</v>
      </c>
      <c r="E276" s="235" t="s">
        <v>19</v>
      </c>
      <c r="F276" s="236" t="s">
        <v>2381</v>
      </c>
      <c r="G276" s="233"/>
      <c r="H276" s="237">
        <v>32.5</v>
      </c>
      <c r="I276" s="238"/>
      <c r="J276" s="233"/>
      <c r="K276" s="233"/>
      <c r="L276" s="239"/>
      <c r="M276" s="240"/>
      <c r="N276" s="241"/>
      <c r="O276" s="241"/>
      <c r="P276" s="241"/>
      <c r="Q276" s="241"/>
      <c r="R276" s="241"/>
      <c r="S276" s="241"/>
      <c r="T276" s="242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43" t="s">
        <v>218</v>
      </c>
      <c r="AU276" s="243" t="s">
        <v>82</v>
      </c>
      <c r="AV276" s="13" t="s">
        <v>82</v>
      </c>
      <c r="AW276" s="13" t="s">
        <v>35</v>
      </c>
      <c r="AX276" s="13" t="s">
        <v>80</v>
      </c>
      <c r="AY276" s="243" t="s">
        <v>198</v>
      </c>
    </row>
    <row r="277" s="2" customFormat="1" ht="21.75" customHeight="1">
      <c r="A277" s="40"/>
      <c r="B277" s="41"/>
      <c r="C277" s="214" t="s">
        <v>424</v>
      </c>
      <c r="D277" s="214" t="s">
        <v>200</v>
      </c>
      <c r="E277" s="215" t="s">
        <v>2401</v>
      </c>
      <c r="F277" s="216" t="s">
        <v>2402</v>
      </c>
      <c r="G277" s="217" t="s">
        <v>246</v>
      </c>
      <c r="H277" s="218">
        <v>7.7999999999999998</v>
      </c>
      <c r="I277" s="219"/>
      <c r="J277" s="220">
        <f>ROUND(I277*H277,2)</f>
        <v>0</v>
      </c>
      <c r="K277" s="216" t="s">
        <v>204</v>
      </c>
      <c r="L277" s="46"/>
      <c r="M277" s="221" t="s">
        <v>19</v>
      </c>
      <c r="N277" s="222" t="s">
        <v>44</v>
      </c>
      <c r="O277" s="86"/>
      <c r="P277" s="223">
        <f>O277*H277</f>
        <v>0</v>
      </c>
      <c r="Q277" s="223">
        <v>1.0627727797</v>
      </c>
      <c r="R277" s="223">
        <f>Q277*H277</f>
        <v>8.289627681659999</v>
      </c>
      <c r="S277" s="223">
        <v>0</v>
      </c>
      <c r="T277" s="224">
        <f>S277*H277</f>
        <v>0</v>
      </c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R277" s="225" t="s">
        <v>205</v>
      </c>
      <c r="AT277" s="225" t="s">
        <v>200</v>
      </c>
      <c r="AU277" s="225" t="s">
        <v>82</v>
      </c>
      <c r="AY277" s="19" t="s">
        <v>198</v>
      </c>
      <c r="BE277" s="226">
        <f>IF(N277="základní",J277,0)</f>
        <v>0</v>
      </c>
      <c r="BF277" s="226">
        <f>IF(N277="snížená",J277,0)</f>
        <v>0</v>
      </c>
      <c r="BG277" s="226">
        <f>IF(N277="zákl. přenesená",J277,0)</f>
        <v>0</v>
      </c>
      <c r="BH277" s="226">
        <f>IF(N277="sníž. přenesená",J277,0)</f>
        <v>0</v>
      </c>
      <c r="BI277" s="226">
        <f>IF(N277="nulová",J277,0)</f>
        <v>0</v>
      </c>
      <c r="BJ277" s="19" t="s">
        <v>80</v>
      </c>
      <c r="BK277" s="226">
        <f>ROUND(I277*H277,2)</f>
        <v>0</v>
      </c>
      <c r="BL277" s="19" t="s">
        <v>205</v>
      </c>
      <c r="BM277" s="225" t="s">
        <v>2403</v>
      </c>
    </row>
    <row r="278" s="2" customFormat="1">
      <c r="A278" s="40"/>
      <c r="B278" s="41"/>
      <c r="C278" s="42"/>
      <c r="D278" s="227" t="s">
        <v>207</v>
      </c>
      <c r="E278" s="42"/>
      <c r="F278" s="228" t="s">
        <v>2404</v>
      </c>
      <c r="G278" s="42"/>
      <c r="H278" s="42"/>
      <c r="I278" s="229"/>
      <c r="J278" s="42"/>
      <c r="K278" s="42"/>
      <c r="L278" s="46"/>
      <c r="M278" s="230"/>
      <c r="N278" s="231"/>
      <c r="O278" s="86"/>
      <c r="P278" s="86"/>
      <c r="Q278" s="86"/>
      <c r="R278" s="86"/>
      <c r="S278" s="86"/>
      <c r="T278" s="87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T278" s="19" t="s">
        <v>207</v>
      </c>
      <c r="AU278" s="19" t="s">
        <v>82</v>
      </c>
    </row>
    <row r="279" s="13" customFormat="1">
      <c r="A279" s="13"/>
      <c r="B279" s="232"/>
      <c r="C279" s="233"/>
      <c r="D279" s="234" t="s">
        <v>218</v>
      </c>
      <c r="E279" s="235" t="s">
        <v>19</v>
      </c>
      <c r="F279" s="236" t="s">
        <v>2405</v>
      </c>
      <c r="G279" s="233"/>
      <c r="H279" s="237">
        <v>7.7999999999999998</v>
      </c>
      <c r="I279" s="238"/>
      <c r="J279" s="233"/>
      <c r="K279" s="233"/>
      <c r="L279" s="239"/>
      <c r="M279" s="240"/>
      <c r="N279" s="241"/>
      <c r="O279" s="241"/>
      <c r="P279" s="241"/>
      <c r="Q279" s="241"/>
      <c r="R279" s="241"/>
      <c r="S279" s="241"/>
      <c r="T279" s="242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43" t="s">
        <v>218</v>
      </c>
      <c r="AU279" s="243" t="s">
        <v>82</v>
      </c>
      <c r="AV279" s="13" t="s">
        <v>82</v>
      </c>
      <c r="AW279" s="13" t="s">
        <v>35</v>
      </c>
      <c r="AX279" s="13" t="s">
        <v>80</v>
      </c>
      <c r="AY279" s="243" t="s">
        <v>198</v>
      </c>
    </row>
    <row r="280" s="2" customFormat="1" ht="24.15" customHeight="1">
      <c r="A280" s="40"/>
      <c r="B280" s="41"/>
      <c r="C280" s="214" t="s">
        <v>430</v>
      </c>
      <c r="D280" s="214" t="s">
        <v>200</v>
      </c>
      <c r="E280" s="215" t="s">
        <v>1017</v>
      </c>
      <c r="F280" s="216" t="s">
        <v>1018</v>
      </c>
      <c r="G280" s="217" t="s">
        <v>203</v>
      </c>
      <c r="H280" s="218">
        <v>415.69999999999999</v>
      </c>
      <c r="I280" s="219"/>
      <c r="J280" s="220">
        <f>ROUND(I280*H280,2)</f>
        <v>0</v>
      </c>
      <c r="K280" s="216" t="s">
        <v>204</v>
      </c>
      <c r="L280" s="46"/>
      <c r="M280" s="221" t="s">
        <v>19</v>
      </c>
      <c r="N280" s="222" t="s">
        <v>44</v>
      </c>
      <c r="O280" s="86"/>
      <c r="P280" s="223">
        <f>O280*H280</f>
        <v>0</v>
      </c>
      <c r="Q280" s="223">
        <v>0.11</v>
      </c>
      <c r="R280" s="223">
        <f>Q280*H280</f>
        <v>45.726999999999997</v>
      </c>
      <c r="S280" s="223">
        <v>0</v>
      </c>
      <c r="T280" s="224">
        <f>S280*H280</f>
        <v>0</v>
      </c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R280" s="225" t="s">
        <v>205</v>
      </c>
      <c r="AT280" s="225" t="s">
        <v>200</v>
      </c>
      <c r="AU280" s="225" t="s">
        <v>82</v>
      </c>
      <c r="AY280" s="19" t="s">
        <v>198</v>
      </c>
      <c r="BE280" s="226">
        <f>IF(N280="základní",J280,0)</f>
        <v>0</v>
      </c>
      <c r="BF280" s="226">
        <f>IF(N280="snížená",J280,0)</f>
        <v>0</v>
      </c>
      <c r="BG280" s="226">
        <f>IF(N280="zákl. přenesená",J280,0)</f>
        <v>0</v>
      </c>
      <c r="BH280" s="226">
        <f>IF(N280="sníž. přenesená",J280,0)</f>
        <v>0</v>
      </c>
      <c r="BI280" s="226">
        <f>IF(N280="nulová",J280,0)</f>
        <v>0</v>
      </c>
      <c r="BJ280" s="19" t="s">
        <v>80</v>
      </c>
      <c r="BK280" s="226">
        <f>ROUND(I280*H280,2)</f>
        <v>0</v>
      </c>
      <c r="BL280" s="19" t="s">
        <v>205</v>
      </c>
      <c r="BM280" s="225" t="s">
        <v>2406</v>
      </c>
    </row>
    <row r="281" s="2" customFormat="1">
      <c r="A281" s="40"/>
      <c r="B281" s="41"/>
      <c r="C281" s="42"/>
      <c r="D281" s="227" t="s">
        <v>207</v>
      </c>
      <c r="E281" s="42"/>
      <c r="F281" s="228" t="s">
        <v>1020</v>
      </c>
      <c r="G281" s="42"/>
      <c r="H281" s="42"/>
      <c r="I281" s="229"/>
      <c r="J281" s="42"/>
      <c r="K281" s="42"/>
      <c r="L281" s="46"/>
      <c r="M281" s="230"/>
      <c r="N281" s="231"/>
      <c r="O281" s="86"/>
      <c r="P281" s="86"/>
      <c r="Q281" s="86"/>
      <c r="R281" s="86"/>
      <c r="S281" s="86"/>
      <c r="T281" s="87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T281" s="19" t="s">
        <v>207</v>
      </c>
      <c r="AU281" s="19" t="s">
        <v>82</v>
      </c>
    </row>
    <row r="282" s="13" customFormat="1">
      <c r="A282" s="13"/>
      <c r="B282" s="232"/>
      <c r="C282" s="233"/>
      <c r="D282" s="234" t="s">
        <v>218</v>
      </c>
      <c r="E282" s="235" t="s">
        <v>19</v>
      </c>
      <c r="F282" s="236" t="s">
        <v>2407</v>
      </c>
      <c r="G282" s="233"/>
      <c r="H282" s="237">
        <v>24.02</v>
      </c>
      <c r="I282" s="238"/>
      <c r="J282" s="233"/>
      <c r="K282" s="233"/>
      <c r="L282" s="239"/>
      <c r="M282" s="240"/>
      <c r="N282" s="241"/>
      <c r="O282" s="241"/>
      <c r="P282" s="241"/>
      <c r="Q282" s="241"/>
      <c r="R282" s="241"/>
      <c r="S282" s="241"/>
      <c r="T282" s="242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43" t="s">
        <v>218</v>
      </c>
      <c r="AU282" s="243" t="s">
        <v>82</v>
      </c>
      <c r="AV282" s="13" t="s">
        <v>82</v>
      </c>
      <c r="AW282" s="13" t="s">
        <v>35</v>
      </c>
      <c r="AX282" s="13" t="s">
        <v>73</v>
      </c>
      <c r="AY282" s="243" t="s">
        <v>198</v>
      </c>
    </row>
    <row r="283" s="13" customFormat="1">
      <c r="A283" s="13"/>
      <c r="B283" s="232"/>
      <c r="C283" s="233"/>
      <c r="D283" s="234" t="s">
        <v>218</v>
      </c>
      <c r="E283" s="235" t="s">
        <v>19</v>
      </c>
      <c r="F283" s="236" t="s">
        <v>2408</v>
      </c>
      <c r="G283" s="233"/>
      <c r="H283" s="237">
        <v>67.980000000000004</v>
      </c>
      <c r="I283" s="238"/>
      <c r="J283" s="233"/>
      <c r="K283" s="233"/>
      <c r="L283" s="239"/>
      <c r="M283" s="240"/>
      <c r="N283" s="241"/>
      <c r="O283" s="241"/>
      <c r="P283" s="241"/>
      <c r="Q283" s="241"/>
      <c r="R283" s="241"/>
      <c r="S283" s="241"/>
      <c r="T283" s="242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43" t="s">
        <v>218</v>
      </c>
      <c r="AU283" s="243" t="s">
        <v>82</v>
      </c>
      <c r="AV283" s="13" t="s">
        <v>82</v>
      </c>
      <c r="AW283" s="13" t="s">
        <v>35</v>
      </c>
      <c r="AX283" s="13" t="s">
        <v>73</v>
      </c>
      <c r="AY283" s="243" t="s">
        <v>198</v>
      </c>
    </row>
    <row r="284" s="13" customFormat="1">
      <c r="A284" s="13"/>
      <c r="B284" s="232"/>
      <c r="C284" s="233"/>
      <c r="D284" s="234" t="s">
        <v>218</v>
      </c>
      <c r="E284" s="235" t="s">
        <v>19</v>
      </c>
      <c r="F284" s="236" t="s">
        <v>2409</v>
      </c>
      <c r="G284" s="233"/>
      <c r="H284" s="237">
        <v>67.980000000000004</v>
      </c>
      <c r="I284" s="238"/>
      <c r="J284" s="233"/>
      <c r="K284" s="233"/>
      <c r="L284" s="239"/>
      <c r="M284" s="240"/>
      <c r="N284" s="241"/>
      <c r="O284" s="241"/>
      <c r="P284" s="241"/>
      <c r="Q284" s="241"/>
      <c r="R284" s="241"/>
      <c r="S284" s="241"/>
      <c r="T284" s="242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43" t="s">
        <v>218</v>
      </c>
      <c r="AU284" s="243" t="s">
        <v>82</v>
      </c>
      <c r="AV284" s="13" t="s">
        <v>82</v>
      </c>
      <c r="AW284" s="13" t="s">
        <v>35</v>
      </c>
      <c r="AX284" s="13" t="s">
        <v>73</v>
      </c>
      <c r="AY284" s="243" t="s">
        <v>198</v>
      </c>
    </row>
    <row r="285" s="13" customFormat="1">
      <c r="A285" s="13"/>
      <c r="B285" s="232"/>
      <c r="C285" s="233"/>
      <c r="D285" s="234" t="s">
        <v>218</v>
      </c>
      <c r="E285" s="235" t="s">
        <v>19</v>
      </c>
      <c r="F285" s="236" t="s">
        <v>2410</v>
      </c>
      <c r="G285" s="233"/>
      <c r="H285" s="237">
        <v>25.780000000000001</v>
      </c>
      <c r="I285" s="238"/>
      <c r="J285" s="233"/>
      <c r="K285" s="233"/>
      <c r="L285" s="239"/>
      <c r="M285" s="240"/>
      <c r="N285" s="241"/>
      <c r="O285" s="241"/>
      <c r="P285" s="241"/>
      <c r="Q285" s="241"/>
      <c r="R285" s="241"/>
      <c r="S285" s="241"/>
      <c r="T285" s="242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43" t="s">
        <v>218</v>
      </c>
      <c r="AU285" s="243" t="s">
        <v>82</v>
      </c>
      <c r="AV285" s="13" t="s">
        <v>82</v>
      </c>
      <c r="AW285" s="13" t="s">
        <v>35</v>
      </c>
      <c r="AX285" s="13" t="s">
        <v>73</v>
      </c>
      <c r="AY285" s="243" t="s">
        <v>198</v>
      </c>
    </row>
    <row r="286" s="13" customFormat="1">
      <c r="A286" s="13"/>
      <c r="B286" s="232"/>
      <c r="C286" s="233"/>
      <c r="D286" s="234" t="s">
        <v>218</v>
      </c>
      <c r="E286" s="235" t="s">
        <v>19</v>
      </c>
      <c r="F286" s="236" t="s">
        <v>2411</v>
      </c>
      <c r="G286" s="233"/>
      <c r="H286" s="237">
        <v>68.209999999999994</v>
      </c>
      <c r="I286" s="238"/>
      <c r="J286" s="233"/>
      <c r="K286" s="233"/>
      <c r="L286" s="239"/>
      <c r="M286" s="240"/>
      <c r="N286" s="241"/>
      <c r="O286" s="241"/>
      <c r="P286" s="241"/>
      <c r="Q286" s="241"/>
      <c r="R286" s="241"/>
      <c r="S286" s="241"/>
      <c r="T286" s="242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43" t="s">
        <v>218</v>
      </c>
      <c r="AU286" s="243" t="s">
        <v>82</v>
      </c>
      <c r="AV286" s="13" t="s">
        <v>82</v>
      </c>
      <c r="AW286" s="13" t="s">
        <v>35</v>
      </c>
      <c r="AX286" s="13" t="s">
        <v>73</v>
      </c>
      <c r="AY286" s="243" t="s">
        <v>198</v>
      </c>
    </row>
    <row r="287" s="13" customFormat="1">
      <c r="A287" s="13"/>
      <c r="B287" s="232"/>
      <c r="C287" s="233"/>
      <c r="D287" s="234" t="s">
        <v>218</v>
      </c>
      <c r="E287" s="235" t="s">
        <v>19</v>
      </c>
      <c r="F287" s="236" t="s">
        <v>2412</v>
      </c>
      <c r="G287" s="233"/>
      <c r="H287" s="237">
        <v>28.239999999999998</v>
      </c>
      <c r="I287" s="238"/>
      <c r="J287" s="233"/>
      <c r="K287" s="233"/>
      <c r="L287" s="239"/>
      <c r="M287" s="240"/>
      <c r="N287" s="241"/>
      <c r="O287" s="241"/>
      <c r="P287" s="241"/>
      <c r="Q287" s="241"/>
      <c r="R287" s="241"/>
      <c r="S287" s="241"/>
      <c r="T287" s="242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43" t="s">
        <v>218</v>
      </c>
      <c r="AU287" s="243" t="s">
        <v>82</v>
      </c>
      <c r="AV287" s="13" t="s">
        <v>82</v>
      </c>
      <c r="AW287" s="13" t="s">
        <v>35</v>
      </c>
      <c r="AX287" s="13" t="s">
        <v>73</v>
      </c>
      <c r="AY287" s="243" t="s">
        <v>198</v>
      </c>
    </row>
    <row r="288" s="13" customFormat="1">
      <c r="A288" s="13"/>
      <c r="B288" s="232"/>
      <c r="C288" s="233"/>
      <c r="D288" s="234" t="s">
        <v>218</v>
      </c>
      <c r="E288" s="235" t="s">
        <v>19</v>
      </c>
      <c r="F288" s="236" t="s">
        <v>2413</v>
      </c>
      <c r="G288" s="233"/>
      <c r="H288" s="237">
        <v>20.780000000000001</v>
      </c>
      <c r="I288" s="238"/>
      <c r="J288" s="233"/>
      <c r="K288" s="233"/>
      <c r="L288" s="239"/>
      <c r="M288" s="240"/>
      <c r="N288" s="241"/>
      <c r="O288" s="241"/>
      <c r="P288" s="241"/>
      <c r="Q288" s="241"/>
      <c r="R288" s="241"/>
      <c r="S288" s="241"/>
      <c r="T288" s="242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43" t="s">
        <v>218</v>
      </c>
      <c r="AU288" s="243" t="s">
        <v>82</v>
      </c>
      <c r="AV288" s="13" t="s">
        <v>82</v>
      </c>
      <c r="AW288" s="13" t="s">
        <v>35</v>
      </c>
      <c r="AX288" s="13" t="s">
        <v>73</v>
      </c>
      <c r="AY288" s="243" t="s">
        <v>198</v>
      </c>
    </row>
    <row r="289" s="13" customFormat="1">
      <c r="A289" s="13"/>
      <c r="B289" s="232"/>
      <c r="C289" s="233"/>
      <c r="D289" s="234" t="s">
        <v>218</v>
      </c>
      <c r="E289" s="235" t="s">
        <v>19</v>
      </c>
      <c r="F289" s="236" t="s">
        <v>2414</v>
      </c>
      <c r="G289" s="233"/>
      <c r="H289" s="237">
        <v>18.510000000000002</v>
      </c>
      <c r="I289" s="238"/>
      <c r="J289" s="233"/>
      <c r="K289" s="233"/>
      <c r="L289" s="239"/>
      <c r="M289" s="240"/>
      <c r="N289" s="241"/>
      <c r="O289" s="241"/>
      <c r="P289" s="241"/>
      <c r="Q289" s="241"/>
      <c r="R289" s="241"/>
      <c r="S289" s="241"/>
      <c r="T289" s="242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43" t="s">
        <v>218</v>
      </c>
      <c r="AU289" s="243" t="s">
        <v>82</v>
      </c>
      <c r="AV289" s="13" t="s">
        <v>82</v>
      </c>
      <c r="AW289" s="13" t="s">
        <v>35</v>
      </c>
      <c r="AX289" s="13" t="s">
        <v>73</v>
      </c>
      <c r="AY289" s="243" t="s">
        <v>198</v>
      </c>
    </row>
    <row r="290" s="13" customFormat="1">
      <c r="A290" s="13"/>
      <c r="B290" s="232"/>
      <c r="C290" s="233"/>
      <c r="D290" s="234" t="s">
        <v>218</v>
      </c>
      <c r="E290" s="235" t="s">
        <v>19</v>
      </c>
      <c r="F290" s="236" t="s">
        <v>2415</v>
      </c>
      <c r="G290" s="233"/>
      <c r="H290" s="237">
        <v>57</v>
      </c>
      <c r="I290" s="238"/>
      <c r="J290" s="233"/>
      <c r="K290" s="233"/>
      <c r="L290" s="239"/>
      <c r="M290" s="240"/>
      <c r="N290" s="241"/>
      <c r="O290" s="241"/>
      <c r="P290" s="241"/>
      <c r="Q290" s="241"/>
      <c r="R290" s="241"/>
      <c r="S290" s="241"/>
      <c r="T290" s="242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43" t="s">
        <v>218</v>
      </c>
      <c r="AU290" s="243" t="s">
        <v>82</v>
      </c>
      <c r="AV290" s="13" t="s">
        <v>82</v>
      </c>
      <c r="AW290" s="13" t="s">
        <v>35</v>
      </c>
      <c r="AX290" s="13" t="s">
        <v>73</v>
      </c>
      <c r="AY290" s="243" t="s">
        <v>198</v>
      </c>
    </row>
    <row r="291" s="13" customFormat="1">
      <c r="A291" s="13"/>
      <c r="B291" s="232"/>
      <c r="C291" s="233"/>
      <c r="D291" s="234" t="s">
        <v>218</v>
      </c>
      <c r="E291" s="235" t="s">
        <v>19</v>
      </c>
      <c r="F291" s="236" t="s">
        <v>2416</v>
      </c>
      <c r="G291" s="233"/>
      <c r="H291" s="237">
        <v>4.0199999999999996</v>
      </c>
      <c r="I291" s="238"/>
      <c r="J291" s="233"/>
      <c r="K291" s="233"/>
      <c r="L291" s="239"/>
      <c r="M291" s="240"/>
      <c r="N291" s="241"/>
      <c r="O291" s="241"/>
      <c r="P291" s="241"/>
      <c r="Q291" s="241"/>
      <c r="R291" s="241"/>
      <c r="S291" s="241"/>
      <c r="T291" s="242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43" t="s">
        <v>218</v>
      </c>
      <c r="AU291" s="243" t="s">
        <v>82</v>
      </c>
      <c r="AV291" s="13" t="s">
        <v>82</v>
      </c>
      <c r="AW291" s="13" t="s">
        <v>35</v>
      </c>
      <c r="AX291" s="13" t="s">
        <v>73</v>
      </c>
      <c r="AY291" s="243" t="s">
        <v>198</v>
      </c>
    </row>
    <row r="292" s="13" customFormat="1">
      <c r="A292" s="13"/>
      <c r="B292" s="232"/>
      <c r="C292" s="233"/>
      <c r="D292" s="234" t="s">
        <v>218</v>
      </c>
      <c r="E292" s="235" t="s">
        <v>19</v>
      </c>
      <c r="F292" s="236" t="s">
        <v>2417</v>
      </c>
      <c r="G292" s="233"/>
      <c r="H292" s="237">
        <v>16.199999999999999</v>
      </c>
      <c r="I292" s="238"/>
      <c r="J292" s="233"/>
      <c r="K292" s="233"/>
      <c r="L292" s="239"/>
      <c r="M292" s="240"/>
      <c r="N292" s="241"/>
      <c r="O292" s="241"/>
      <c r="P292" s="241"/>
      <c r="Q292" s="241"/>
      <c r="R292" s="241"/>
      <c r="S292" s="241"/>
      <c r="T292" s="242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43" t="s">
        <v>218</v>
      </c>
      <c r="AU292" s="243" t="s">
        <v>82</v>
      </c>
      <c r="AV292" s="13" t="s">
        <v>82</v>
      </c>
      <c r="AW292" s="13" t="s">
        <v>35</v>
      </c>
      <c r="AX292" s="13" t="s">
        <v>73</v>
      </c>
      <c r="AY292" s="243" t="s">
        <v>198</v>
      </c>
    </row>
    <row r="293" s="13" customFormat="1">
      <c r="A293" s="13"/>
      <c r="B293" s="232"/>
      <c r="C293" s="233"/>
      <c r="D293" s="234" t="s">
        <v>218</v>
      </c>
      <c r="E293" s="235" t="s">
        <v>19</v>
      </c>
      <c r="F293" s="236" t="s">
        <v>2418</v>
      </c>
      <c r="G293" s="233"/>
      <c r="H293" s="237">
        <v>5.5199999999999996</v>
      </c>
      <c r="I293" s="238"/>
      <c r="J293" s="233"/>
      <c r="K293" s="233"/>
      <c r="L293" s="239"/>
      <c r="M293" s="240"/>
      <c r="N293" s="241"/>
      <c r="O293" s="241"/>
      <c r="P293" s="241"/>
      <c r="Q293" s="241"/>
      <c r="R293" s="241"/>
      <c r="S293" s="241"/>
      <c r="T293" s="242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43" t="s">
        <v>218</v>
      </c>
      <c r="AU293" s="243" t="s">
        <v>82</v>
      </c>
      <c r="AV293" s="13" t="s">
        <v>82</v>
      </c>
      <c r="AW293" s="13" t="s">
        <v>35</v>
      </c>
      <c r="AX293" s="13" t="s">
        <v>73</v>
      </c>
      <c r="AY293" s="243" t="s">
        <v>198</v>
      </c>
    </row>
    <row r="294" s="13" customFormat="1">
      <c r="A294" s="13"/>
      <c r="B294" s="232"/>
      <c r="C294" s="233"/>
      <c r="D294" s="234" t="s">
        <v>218</v>
      </c>
      <c r="E294" s="235" t="s">
        <v>19</v>
      </c>
      <c r="F294" s="236" t="s">
        <v>2354</v>
      </c>
      <c r="G294" s="233"/>
      <c r="H294" s="237">
        <v>11.460000000000001</v>
      </c>
      <c r="I294" s="238"/>
      <c r="J294" s="233"/>
      <c r="K294" s="233"/>
      <c r="L294" s="239"/>
      <c r="M294" s="240"/>
      <c r="N294" s="241"/>
      <c r="O294" s="241"/>
      <c r="P294" s="241"/>
      <c r="Q294" s="241"/>
      <c r="R294" s="241"/>
      <c r="S294" s="241"/>
      <c r="T294" s="242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43" t="s">
        <v>218</v>
      </c>
      <c r="AU294" s="243" t="s">
        <v>82</v>
      </c>
      <c r="AV294" s="13" t="s">
        <v>82</v>
      </c>
      <c r="AW294" s="13" t="s">
        <v>35</v>
      </c>
      <c r="AX294" s="13" t="s">
        <v>73</v>
      </c>
      <c r="AY294" s="243" t="s">
        <v>198</v>
      </c>
    </row>
    <row r="295" s="14" customFormat="1">
      <c r="A295" s="14"/>
      <c r="B295" s="244"/>
      <c r="C295" s="245"/>
      <c r="D295" s="234" t="s">
        <v>218</v>
      </c>
      <c r="E295" s="246" t="s">
        <v>19</v>
      </c>
      <c r="F295" s="247" t="s">
        <v>233</v>
      </c>
      <c r="G295" s="245"/>
      <c r="H295" s="248">
        <v>415.69999999999999</v>
      </c>
      <c r="I295" s="249"/>
      <c r="J295" s="245"/>
      <c r="K295" s="245"/>
      <c r="L295" s="250"/>
      <c r="M295" s="251"/>
      <c r="N295" s="252"/>
      <c r="O295" s="252"/>
      <c r="P295" s="252"/>
      <c r="Q295" s="252"/>
      <c r="R295" s="252"/>
      <c r="S295" s="252"/>
      <c r="T295" s="253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54" t="s">
        <v>218</v>
      </c>
      <c r="AU295" s="254" t="s">
        <v>82</v>
      </c>
      <c r="AV295" s="14" t="s">
        <v>205</v>
      </c>
      <c r="AW295" s="14" t="s">
        <v>35</v>
      </c>
      <c r="AX295" s="14" t="s">
        <v>80</v>
      </c>
      <c r="AY295" s="254" t="s">
        <v>198</v>
      </c>
    </row>
    <row r="296" s="2" customFormat="1" ht="37.8" customHeight="1">
      <c r="A296" s="40"/>
      <c r="B296" s="41"/>
      <c r="C296" s="214" t="s">
        <v>438</v>
      </c>
      <c r="D296" s="214" t="s">
        <v>200</v>
      </c>
      <c r="E296" s="215" t="s">
        <v>1032</v>
      </c>
      <c r="F296" s="216" t="s">
        <v>1033</v>
      </c>
      <c r="G296" s="217" t="s">
        <v>203</v>
      </c>
      <c r="H296" s="218">
        <v>831.39999999999998</v>
      </c>
      <c r="I296" s="219"/>
      <c r="J296" s="220">
        <f>ROUND(I296*H296,2)</f>
        <v>0</v>
      </c>
      <c r="K296" s="216" t="s">
        <v>204</v>
      </c>
      <c r="L296" s="46"/>
      <c r="M296" s="221" t="s">
        <v>19</v>
      </c>
      <c r="N296" s="222" t="s">
        <v>44</v>
      </c>
      <c r="O296" s="86"/>
      <c r="P296" s="223">
        <f>O296*H296</f>
        <v>0</v>
      </c>
      <c r="Q296" s="223">
        <v>0.010999999999999999</v>
      </c>
      <c r="R296" s="223">
        <f>Q296*H296</f>
        <v>9.1453999999999986</v>
      </c>
      <c r="S296" s="223">
        <v>0</v>
      </c>
      <c r="T296" s="224">
        <f>S296*H296</f>
        <v>0</v>
      </c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R296" s="225" t="s">
        <v>205</v>
      </c>
      <c r="AT296" s="225" t="s">
        <v>200</v>
      </c>
      <c r="AU296" s="225" t="s">
        <v>82</v>
      </c>
      <c r="AY296" s="19" t="s">
        <v>198</v>
      </c>
      <c r="BE296" s="226">
        <f>IF(N296="základní",J296,0)</f>
        <v>0</v>
      </c>
      <c r="BF296" s="226">
        <f>IF(N296="snížená",J296,0)</f>
        <v>0</v>
      </c>
      <c r="BG296" s="226">
        <f>IF(N296="zákl. přenesená",J296,0)</f>
        <v>0</v>
      </c>
      <c r="BH296" s="226">
        <f>IF(N296="sníž. přenesená",J296,0)</f>
        <v>0</v>
      </c>
      <c r="BI296" s="226">
        <f>IF(N296="nulová",J296,0)</f>
        <v>0</v>
      </c>
      <c r="BJ296" s="19" t="s">
        <v>80</v>
      </c>
      <c r="BK296" s="226">
        <f>ROUND(I296*H296,2)</f>
        <v>0</v>
      </c>
      <c r="BL296" s="19" t="s">
        <v>205</v>
      </c>
      <c r="BM296" s="225" t="s">
        <v>2419</v>
      </c>
    </row>
    <row r="297" s="2" customFormat="1">
      <c r="A297" s="40"/>
      <c r="B297" s="41"/>
      <c r="C297" s="42"/>
      <c r="D297" s="227" t="s">
        <v>207</v>
      </c>
      <c r="E297" s="42"/>
      <c r="F297" s="228" t="s">
        <v>1035</v>
      </c>
      <c r="G297" s="42"/>
      <c r="H297" s="42"/>
      <c r="I297" s="229"/>
      <c r="J297" s="42"/>
      <c r="K297" s="42"/>
      <c r="L297" s="46"/>
      <c r="M297" s="230"/>
      <c r="N297" s="231"/>
      <c r="O297" s="86"/>
      <c r="P297" s="86"/>
      <c r="Q297" s="86"/>
      <c r="R297" s="86"/>
      <c r="S297" s="86"/>
      <c r="T297" s="87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T297" s="19" t="s">
        <v>207</v>
      </c>
      <c r="AU297" s="19" t="s">
        <v>82</v>
      </c>
    </row>
    <row r="298" s="13" customFormat="1">
      <c r="A298" s="13"/>
      <c r="B298" s="232"/>
      <c r="C298" s="233"/>
      <c r="D298" s="234" t="s">
        <v>218</v>
      </c>
      <c r="E298" s="235" t="s">
        <v>19</v>
      </c>
      <c r="F298" s="236" t="s">
        <v>2407</v>
      </c>
      <c r="G298" s="233"/>
      <c r="H298" s="237">
        <v>24.02</v>
      </c>
      <c r="I298" s="238"/>
      <c r="J298" s="233"/>
      <c r="K298" s="233"/>
      <c r="L298" s="239"/>
      <c r="M298" s="240"/>
      <c r="N298" s="241"/>
      <c r="O298" s="241"/>
      <c r="P298" s="241"/>
      <c r="Q298" s="241"/>
      <c r="R298" s="241"/>
      <c r="S298" s="241"/>
      <c r="T298" s="242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43" t="s">
        <v>218</v>
      </c>
      <c r="AU298" s="243" t="s">
        <v>82</v>
      </c>
      <c r="AV298" s="13" t="s">
        <v>82</v>
      </c>
      <c r="AW298" s="13" t="s">
        <v>35</v>
      </c>
      <c r="AX298" s="13" t="s">
        <v>73</v>
      </c>
      <c r="AY298" s="243" t="s">
        <v>198</v>
      </c>
    </row>
    <row r="299" s="13" customFormat="1">
      <c r="A299" s="13"/>
      <c r="B299" s="232"/>
      <c r="C299" s="233"/>
      <c r="D299" s="234" t="s">
        <v>218</v>
      </c>
      <c r="E299" s="235" t="s">
        <v>19</v>
      </c>
      <c r="F299" s="236" t="s">
        <v>2408</v>
      </c>
      <c r="G299" s="233"/>
      <c r="H299" s="237">
        <v>67.980000000000004</v>
      </c>
      <c r="I299" s="238"/>
      <c r="J299" s="233"/>
      <c r="K299" s="233"/>
      <c r="L299" s="239"/>
      <c r="M299" s="240"/>
      <c r="N299" s="241"/>
      <c r="O299" s="241"/>
      <c r="P299" s="241"/>
      <c r="Q299" s="241"/>
      <c r="R299" s="241"/>
      <c r="S299" s="241"/>
      <c r="T299" s="242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43" t="s">
        <v>218</v>
      </c>
      <c r="AU299" s="243" t="s">
        <v>82</v>
      </c>
      <c r="AV299" s="13" t="s">
        <v>82</v>
      </c>
      <c r="AW299" s="13" t="s">
        <v>35</v>
      </c>
      <c r="AX299" s="13" t="s">
        <v>73</v>
      </c>
      <c r="AY299" s="243" t="s">
        <v>198</v>
      </c>
    </row>
    <row r="300" s="13" customFormat="1">
      <c r="A300" s="13"/>
      <c r="B300" s="232"/>
      <c r="C300" s="233"/>
      <c r="D300" s="234" t="s">
        <v>218</v>
      </c>
      <c r="E300" s="235" t="s">
        <v>19</v>
      </c>
      <c r="F300" s="236" t="s">
        <v>2409</v>
      </c>
      <c r="G300" s="233"/>
      <c r="H300" s="237">
        <v>67.980000000000004</v>
      </c>
      <c r="I300" s="238"/>
      <c r="J300" s="233"/>
      <c r="K300" s="233"/>
      <c r="L300" s="239"/>
      <c r="M300" s="240"/>
      <c r="N300" s="241"/>
      <c r="O300" s="241"/>
      <c r="P300" s="241"/>
      <c r="Q300" s="241"/>
      <c r="R300" s="241"/>
      <c r="S300" s="241"/>
      <c r="T300" s="242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43" t="s">
        <v>218</v>
      </c>
      <c r="AU300" s="243" t="s">
        <v>82</v>
      </c>
      <c r="AV300" s="13" t="s">
        <v>82</v>
      </c>
      <c r="AW300" s="13" t="s">
        <v>35</v>
      </c>
      <c r="AX300" s="13" t="s">
        <v>73</v>
      </c>
      <c r="AY300" s="243" t="s">
        <v>198</v>
      </c>
    </row>
    <row r="301" s="13" customFormat="1">
      <c r="A301" s="13"/>
      <c r="B301" s="232"/>
      <c r="C301" s="233"/>
      <c r="D301" s="234" t="s">
        <v>218</v>
      </c>
      <c r="E301" s="235" t="s">
        <v>19</v>
      </c>
      <c r="F301" s="236" t="s">
        <v>2410</v>
      </c>
      <c r="G301" s="233"/>
      <c r="H301" s="237">
        <v>25.780000000000001</v>
      </c>
      <c r="I301" s="238"/>
      <c r="J301" s="233"/>
      <c r="K301" s="233"/>
      <c r="L301" s="239"/>
      <c r="M301" s="240"/>
      <c r="N301" s="241"/>
      <c r="O301" s="241"/>
      <c r="P301" s="241"/>
      <c r="Q301" s="241"/>
      <c r="R301" s="241"/>
      <c r="S301" s="241"/>
      <c r="T301" s="242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43" t="s">
        <v>218</v>
      </c>
      <c r="AU301" s="243" t="s">
        <v>82</v>
      </c>
      <c r="AV301" s="13" t="s">
        <v>82</v>
      </c>
      <c r="AW301" s="13" t="s">
        <v>35</v>
      </c>
      <c r="AX301" s="13" t="s">
        <v>73</v>
      </c>
      <c r="AY301" s="243" t="s">
        <v>198</v>
      </c>
    </row>
    <row r="302" s="13" customFormat="1">
      <c r="A302" s="13"/>
      <c r="B302" s="232"/>
      <c r="C302" s="233"/>
      <c r="D302" s="234" t="s">
        <v>218</v>
      </c>
      <c r="E302" s="235" t="s">
        <v>19</v>
      </c>
      <c r="F302" s="236" t="s">
        <v>2411</v>
      </c>
      <c r="G302" s="233"/>
      <c r="H302" s="237">
        <v>68.209999999999994</v>
      </c>
      <c r="I302" s="238"/>
      <c r="J302" s="233"/>
      <c r="K302" s="233"/>
      <c r="L302" s="239"/>
      <c r="M302" s="240"/>
      <c r="N302" s="241"/>
      <c r="O302" s="241"/>
      <c r="P302" s="241"/>
      <c r="Q302" s="241"/>
      <c r="R302" s="241"/>
      <c r="S302" s="241"/>
      <c r="T302" s="242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43" t="s">
        <v>218</v>
      </c>
      <c r="AU302" s="243" t="s">
        <v>82</v>
      </c>
      <c r="AV302" s="13" t="s">
        <v>82</v>
      </c>
      <c r="AW302" s="13" t="s">
        <v>35</v>
      </c>
      <c r="AX302" s="13" t="s">
        <v>73</v>
      </c>
      <c r="AY302" s="243" t="s">
        <v>198</v>
      </c>
    </row>
    <row r="303" s="13" customFormat="1">
      <c r="A303" s="13"/>
      <c r="B303" s="232"/>
      <c r="C303" s="233"/>
      <c r="D303" s="234" t="s">
        <v>218</v>
      </c>
      <c r="E303" s="235" t="s">
        <v>19</v>
      </c>
      <c r="F303" s="236" t="s">
        <v>2412</v>
      </c>
      <c r="G303" s="233"/>
      <c r="H303" s="237">
        <v>28.239999999999998</v>
      </c>
      <c r="I303" s="238"/>
      <c r="J303" s="233"/>
      <c r="K303" s="233"/>
      <c r="L303" s="239"/>
      <c r="M303" s="240"/>
      <c r="N303" s="241"/>
      <c r="O303" s="241"/>
      <c r="P303" s="241"/>
      <c r="Q303" s="241"/>
      <c r="R303" s="241"/>
      <c r="S303" s="241"/>
      <c r="T303" s="242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43" t="s">
        <v>218</v>
      </c>
      <c r="AU303" s="243" t="s">
        <v>82</v>
      </c>
      <c r="AV303" s="13" t="s">
        <v>82</v>
      </c>
      <c r="AW303" s="13" t="s">
        <v>35</v>
      </c>
      <c r="AX303" s="13" t="s">
        <v>73</v>
      </c>
      <c r="AY303" s="243" t="s">
        <v>198</v>
      </c>
    </row>
    <row r="304" s="13" customFormat="1">
      <c r="A304" s="13"/>
      <c r="B304" s="232"/>
      <c r="C304" s="233"/>
      <c r="D304" s="234" t="s">
        <v>218</v>
      </c>
      <c r="E304" s="235" t="s">
        <v>19</v>
      </c>
      <c r="F304" s="236" t="s">
        <v>2413</v>
      </c>
      <c r="G304" s="233"/>
      <c r="H304" s="237">
        <v>20.780000000000001</v>
      </c>
      <c r="I304" s="238"/>
      <c r="J304" s="233"/>
      <c r="K304" s="233"/>
      <c r="L304" s="239"/>
      <c r="M304" s="240"/>
      <c r="N304" s="241"/>
      <c r="O304" s="241"/>
      <c r="P304" s="241"/>
      <c r="Q304" s="241"/>
      <c r="R304" s="241"/>
      <c r="S304" s="241"/>
      <c r="T304" s="242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43" t="s">
        <v>218</v>
      </c>
      <c r="AU304" s="243" t="s">
        <v>82</v>
      </c>
      <c r="AV304" s="13" t="s">
        <v>82</v>
      </c>
      <c r="AW304" s="13" t="s">
        <v>35</v>
      </c>
      <c r="AX304" s="13" t="s">
        <v>73</v>
      </c>
      <c r="AY304" s="243" t="s">
        <v>198</v>
      </c>
    </row>
    <row r="305" s="13" customFormat="1">
      <c r="A305" s="13"/>
      <c r="B305" s="232"/>
      <c r="C305" s="233"/>
      <c r="D305" s="234" t="s">
        <v>218</v>
      </c>
      <c r="E305" s="235" t="s">
        <v>19</v>
      </c>
      <c r="F305" s="236" t="s">
        <v>2414</v>
      </c>
      <c r="G305" s="233"/>
      <c r="H305" s="237">
        <v>18.510000000000002</v>
      </c>
      <c r="I305" s="238"/>
      <c r="J305" s="233"/>
      <c r="K305" s="233"/>
      <c r="L305" s="239"/>
      <c r="M305" s="240"/>
      <c r="N305" s="241"/>
      <c r="O305" s="241"/>
      <c r="P305" s="241"/>
      <c r="Q305" s="241"/>
      <c r="R305" s="241"/>
      <c r="S305" s="241"/>
      <c r="T305" s="242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43" t="s">
        <v>218</v>
      </c>
      <c r="AU305" s="243" t="s">
        <v>82</v>
      </c>
      <c r="AV305" s="13" t="s">
        <v>82</v>
      </c>
      <c r="AW305" s="13" t="s">
        <v>35</v>
      </c>
      <c r="AX305" s="13" t="s">
        <v>73</v>
      </c>
      <c r="AY305" s="243" t="s">
        <v>198</v>
      </c>
    </row>
    <row r="306" s="13" customFormat="1">
      <c r="A306" s="13"/>
      <c r="B306" s="232"/>
      <c r="C306" s="233"/>
      <c r="D306" s="234" t="s">
        <v>218</v>
      </c>
      <c r="E306" s="235" t="s">
        <v>19</v>
      </c>
      <c r="F306" s="236" t="s">
        <v>2415</v>
      </c>
      <c r="G306" s="233"/>
      <c r="H306" s="237">
        <v>57</v>
      </c>
      <c r="I306" s="238"/>
      <c r="J306" s="233"/>
      <c r="K306" s="233"/>
      <c r="L306" s="239"/>
      <c r="M306" s="240"/>
      <c r="N306" s="241"/>
      <c r="O306" s="241"/>
      <c r="P306" s="241"/>
      <c r="Q306" s="241"/>
      <c r="R306" s="241"/>
      <c r="S306" s="241"/>
      <c r="T306" s="242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43" t="s">
        <v>218</v>
      </c>
      <c r="AU306" s="243" t="s">
        <v>82</v>
      </c>
      <c r="AV306" s="13" t="s">
        <v>82</v>
      </c>
      <c r="AW306" s="13" t="s">
        <v>35</v>
      </c>
      <c r="AX306" s="13" t="s">
        <v>73</v>
      </c>
      <c r="AY306" s="243" t="s">
        <v>198</v>
      </c>
    </row>
    <row r="307" s="13" customFormat="1">
      <c r="A307" s="13"/>
      <c r="B307" s="232"/>
      <c r="C307" s="233"/>
      <c r="D307" s="234" t="s">
        <v>218</v>
      </c>
      <c r="E307" s="235" t="s">
        <v>19</v>
      </c>
      <c r="F307" s="236" t="s">
        <v>2416</v>
      </c>
      <c r="G307" s="233"/>
      <c r="H307" s="237">
        <v>4.0199999999999996</v>
      </c>
      <c r="I307" s="238"/>
      <c r="J307" s="233"/>
      <c r="K307" s="233"/>
      <c r="L307" s="239"/>
      <c r="M307" s="240"/>
      <c r="N307" s="241"/>
      <c r="O307" s="241"/>
      <c r="P307" s="241"/>
      <c r="Q307" s="241"/>
      <c r="R307" s="241"/>
      <c r="S307" s="241"/>
      <c r="T307" s="242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43" t="s">
        <v>218</v>
      </c>
      <c r="AU307" s="243" t="s">
        <v>82</v>
      </c>
      <c r="AV307" s="13" t="s">
        <v>82</v>
      </c>
      <c r="AW307" s="13" t="s">
        <v>35</v>
      </c>
      <c r="AX307" s="13" t="s">
        <v>73</v>
      </c>
      <c r="AY307" s="243" t="s">
        <v>198</v>
      </c>
    </row>
    <row r="308" s="13" customFormat="1">
      <c r="A308" s="13"/>
      <c r="B308" s="232"/>
      <c r="C308" s="233"/>
      <c r="D308" s="234" t="s">
        <v>218</v>
      </c>
      <c r="E308" s="235" t="s">
        <v>19</v>
      </c>
      <c r="F308" s="236" t="s">
        <v>2417</v>
      </c>
      <c r="G308" s="233"/>
      <c r="H308" s="237">
        <v>16.199999999999999</v>
      </c>
      <c r="I308" s="238"/>
      <c r="J308" s="233"/>
      <c r="K308" s="233"/>
      <c r="L308" s="239"/>
      <c r="M308" s="240"/>
      <c r="N308" s="241"/>
      <c r="O308" s="241"/>
      <c r="P308" s="241"/>
      <c r="Q308" s="241"/>
      <c r="R308" s="241"/>
      <c r="S308" s="241"/>
      <c r="T308" s="242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43" t="s">
        <v>218</v>
      </c>
      <c r="AU308" s="243" t="s">
        <v>82</v>
      </c>
      <c r="AV308" s="13" t="s">
        <v>82</v>
      </c>
      <c r="AW308" s="13" t="s">
        <v>35</v>
      </c>
      <c r="AX308" s="13" t="s">
        <v>73</v>
      </c>
      <c r="AY308" s="243" t="s">
        <v>198</v>
      </c>
    </row>
    <row r="309" s="13" customFormat="1">
      <c r="A309" s="13"/>
      <c r="B309" s="232"/>
      <c r="C309" s="233"/>
      <c r="D309" s="234" t="s">
        <v>218</v>
      </c>
      <c r="E309" s="235" t="s">
        <v>19</v>
      </c>
      <c r="F309" s="236" t="s">
        <v>2418</v>
      </c>
      <c r="G309" s="233"/>
      <c r="H309" s="237">
        <v>5.5199999999999996</v>
      </c>
      <c r="I309" s="238"/>
      <c r="J309" s="233"/>
      <c r="K309" s="233"/>
      <c r="L309" s="239"/>
      <c r="M309" s="240"/>
      <c r="N309" s="241"/>
      <c r="O309" s="241"/>
      <c r="P309" s="241"/>
      <c r="Q309" s="241"/>
      <c r="R309" s="241"/>
      <c r="S309" s="241"/>
      <c r="T309" s="242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43" t="s">
        <v>218</v>
      </c>
      <c r="AU309" s="243" t="s">
        <v>82</v>
      </c>
      <c r="AV309" s="13" t="s">
        <v>82</v>
      </c>
      <c r="AW309" s="13" t="s">
        <v>35</v>
      </c>
      <c r="AX309" s="13" t="s">
        <v>73</v>
      </c>
      <c r="AY309" s="243" t="s">
        <v>198</v>
      </c>
    </row>
    <row r="310" s="13" customFormat="1">
      <c r="A310" s="13"/>
      <c r="B310" s="232"/>
      <c r="C310" s="233"/>
      <c r="D310" s="234" t="s">
        <v>218</v>
      </c>
      <c r="E310" s="235" t="s">
        <v>19</v>
      </c>
      <c r="F310" s="236" t="s">
        <v>2354</v>
      </c>
      <c r="G310" s="233"/>
      <c r="H310" s="237">
        <v>11.460000000000001</v>
      </c>
      <c r="I310" s="238"/>
      <c r="J310" s="233"/>
      <c r="K310" s="233"/>
      <c r="L310" s="239"/>
      <c r="M310" s="240"/>
      <c r="N310" s="241"/>
      <c r="O310" s="241"/>
      <c r="P310" s="241"/>
      <c r="Q310" s="241"/>
      <c r="R310" s="241"/>
      <c r="S310" s="241"/>
      <c r="T310" s="242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43" t="s">
        <v>218</v>
      </c>
      <c r="AU310" s="243" t="s">
        <v>82</v>
      </c>
      <c r="AV310" s="13" t="s">
        <v>82</v>
      </c>
      <c r="AW310" s="13" t="s">
        <v>35</v>
      </c>
      <c r="AX310" s="13" t="s">
        <v>73</v>
      </c>
      <c r="AY310" s="243" t="s">
        <v>198</v>
      </c>
    </row>
    <row r="311" s="14" customFormat="1">
      <c r="A311" s="14"/>
      <c r="B311" s="244"/>
      <c r="C311" s="245"/>
      <c r="D311" s="234" t="s">
        <v>218</v>
      </c>
      <c r="E311" s="246" t="s">
        <v>19</v>
      </c>
      <c r="F311" s="247" t="s">
        <v>233</v>
      </c>
      <c r="G311" s="245"/>
      <c r="H311" s="248">
        <v>415.69999999999999</v>
      </c>
      <c r="I311" s="249"/>
      <c r="J311" s="245"/>
      <c r="K311" s="245"/>
      <c r="L311" s="250"/>
      <c r="M311" s="251"/>
      <c r="N311" s="252"/>
      <c r="O311" s="252"/>
      <c r="P311" s="252"/>
      <c r="Q311" s="252"/>
      <c r="R311" s="252"/>
      <c r="S311" s="252"/>
      <c r="T311" s="253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T311" s="254" t="s">
        <v>218</v>
      </c>
      <c r="AU311" s="254" t="s">
        <v>82</v>
      </c>
      <c r="AV311" s="14" t="s">
        <v>205</v>
      </c>
      <c r="AW311" s="14" t="s">
        <v>35</v>
      </c>
      <c r="AX311" s="14" t="s">
        <v>80</v>
      </c>
      <c r="AY311" s="254" t="s">
        <v>198</v>
      </c>
    </row>
    <row r="312" s="13" customFormat="1">
      <c r="A312" s="13"/>
      <c r="B312" s="232"/>
      <c r="C312" s="233"/>
      <c r="D312" s="234" t="s">
        <v>218</v>
      </c>
      <c r="E312" s="233"/>
      <c r="F312" s="236" t="s">
        <v>2420</v>
      </c>
      <c r="G312" s="233"/>
      <c r="H312" s="237">
        <v>831.39999999999998</v>
      </c>
      <c r="I312" s="238"/>
      <c r="J312" s="233"/>
      <c r="K312" s="233"/>
      <c r="L312" s="239"/>
      <c r="M312" s="240"/>
      <c r="N312" s="241"/>
      <c r="O312" s="241"/>
      <c r="P312" s="241"/>
      <c r="Q312" s="241"/>
      <c r="R312" s="241"/>
      <c r="S312" s="241"/>
      <c r="T312" s="242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43" t="s">
        <v>218</v>
      </c>
      <c r="AU312" s="243" t="s">
        <v>82</v>
      </c>
      <c r="AV312" s="13" t="s">
        <v>82</v>
      </c>
      <c r="AW312" s="13" t="s">
        <v>4</v>
      </c>
      <c r="AX312" s="13" t="s">
        <v>80</v>
      </c>
      <c r="AY312" s="243" t="s">
        <v>198</v>
      </c>
    </row>
    <row r="313" s="2" customFormat="1" ht="24.15" customHeight="1">
      <c r="A313" s="40"/>
      <c r="B313" s="41"/>
      <c r="C313" s="214" t="s">
        <v>445</v>
      </c>
      <c r="D313" s="214" t="s">
        <v>200</v>
      </c>
      <c r="E313" s="215" t="s">
        <v>1038</v>
      </c>
      <c r="F313" s="216" t="s">
        <v>1039</v>
      </c>
      <c r="G313" s="217" t="s">
        <v>203</v>
      </c>
      <c r="H313" s="218">
        <v>604.05999999999995</v>
      </c>
      <c r="I313" s="219"/>
      <c r="J313" s="220">
        <f>ROUND(I313*H313,2)</f>
        <v>0</v>
      </c>
      <c r="K313" s="216" t="s">
        <v>204</v>
      </c>
      <c r="L313" s="46"/>
      <c r="M313" s="221" t="s">
        <v>19</v>
      </c>
      <c r="N313" s="222" t="s">
        <v>44</v>
      </c>
      <c r="O313" s="86"/>
      <c r="P313" s="223">
        <f>O313*H313</f>
        <v>0</v>
      </c>
      <c r="Q313" s="223">
        <v>0.00013200000000000001</v>
      </c>
      <c r="R313" s="223">
        <f>Q313*H313</f>
        <v>0.079735920000000002</v>
      </c>
      <c r="S313" s="223">
        <v>0</v>
      </c>
      <c r="T313" s="224">
        <f>S313*H313</f>
        <v>0</v>
      </c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R313" s="225" t="s">
        <v>205</v>
      </c>
      <c r="AT313" s="225" t="s">
        <v>200</v>
      </c>
      <c r="AU313" s="225" t="s">
        <v>82</v>
      </c>
      <c r="AY313" s="19" t="s">
        <v>198</v>
      </c>
      <c r="BE313" s="226">
        <f>IF(N313="základní",J313,0)</f>
        <v>0</v>
      </c>
      <c r="BF313" s="226">
        <f>IF(N313="snížená",J313,0)</f>
        <v>0</v>
      </c>
      <c r="BG313" s="226">
        <f>IF(N313="zákl. přenesená",J313,0)</f>
        <v>0</v>
      </c>
      <c r="BH313" s="226">
        <f>IF(N313="sníž. přenesená",J313,0)</f>
        <v>0</v>
      </c>
      <c r="BI313" s="226">
        <f>IF(N313="nulová",J313,0)</f>
        <v>0</v>
      </c>
      <c r="BJ313" s="19" t="s">
        <v>80</v>
      </c>
      <c r="BK313" s="226">
        <f>ROUND(I313*H313,2)</f>
        <v>0</v>
      </c>
      <c r="BL313" s="19" t="s">
        <v>205</v>
      </c>
      <c r="BM313" s="225" t="s">
        <v>2421</v>
      </c>
    </row>
    <row r="314" s="2" customFormat="1">
      <c r="A314" s="40"/>
      <c r="B314" s="41"/>
      <c r="C314" s="42"/>
      <c r="D314" s="227" t="s">
        <v>207</v>
      </c>
      <c r="E314" s="42"/>
      <c r="F314" s="228" t="s">
        <v>1041</v>
      </c>
      <c r="G314" s="42"/>
      <c r="H314" s="42"/>
      <c r="I314" s="229"/>
      <c r="J314" s="42"/>
      <c r="K314" s="42"/>
      <c r="L314" s="46"/>
      <c r="M314" s="230"/>
      <c r="N314" s="231"/>
      <c r="O314" s="86"/>
      <c r="P314" s="86"/>
      <c r="Q314" s="86"/>
      <c r="R314" s="86"/>
      <c r="S314" s="86"/>
      <c r="T314" s="87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T314" s="19" t="s">
        <v>207</v>
      </c>
      <c r="AU314" s="19" t="s">
        <v>82</v>
      </c>
    </row>
    <row r="315" s="13" customFormat="1">
      <c r="A315" s="13"/>
      <c r="B315" s="232"/>
      <c r="C315" s="233"/>
      <c r="D315" s="234" t="s">
        <v>218</v>
      </c>
      <c r="E315" s="235" t="s">
        <v>19</v>
      </c>
      <c r="F315" s="236" t="s">
        <v>2407</v>
      </c>
      <c r="G315" s="233"/>
      <c r="H315" s="237">
        <v>24.02</v>
      </c>
      <c r="I315" s="238"/>
      <c r="J315" s="233"/>
      <c r="K315" s="233"/>
      <c r="L315" s="239"/>
      <c r="M315" s="240"/>
      <c r="N315" s="241"/>
      <c r="O315" s="241"/>
      <c r="P315" s="241"/>
      <c r="Q315" s="241"/>
      <c r="R315" s="241"/>
      <c r="S315" s="241"/>
      <c r="T315" s="242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43" t="s">
        <v>218</v>
      </c>
      <c r="AU315" s="243" t="s">
        <v>82</v>
      </c>
      <c r="AV315" s="13" t="s">
        <v>82</v>
      </c>
      <c r="AW315" s="13" t="s">
        <v>35</v>
      </c>
      <c r="AX315" s="13" t="s">
        <v>73</v>
      </c>
      <c r="AY315" s="243" t="s">
        <v>198</v>
      </c>
    </row>
    <row r="316" s="13" customFormat="1">
      <c r="A316" s="13"/>
      <c r="B316" s="232"/>
      <c r="C316" s="233"/>
      <c r="D316" s="234" t="s">
        <v>218</v>
      </c>
      <c r="E316" s="235" t="s">
        <v>19</v>
      </c>
      <c r="F316" s="236" t="s">
        <v>2408</v>
      </c>
      <c r="G316" s="233"/>
      <c r="H316" s="237">
        <v>67.980000000000004</v>
      </c>
      <c r="I316" s="238"/>
      <c r="J316" s="233"/>
      <c r="K316" s="233"/>
      <c r="L316" s="239"/>
      <c r="M316" s="240"/>
      <c r="N316" s="241"/>
      <c r="O316" s="241"/>
      <c r="P316" s="241"/>
      <c r="Q316" s="241"/>
      <c r="R316" s="241"/>
      <c r="S316" s="241"/>
      <c r="T316" s="242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243" t="s">
        <v>218</v>
      </c>
      <c r="AU316" s="243" t="s">
        <v>82</v>
      </c>
      <c r="AV316" s="13" t="s">
        <v>82</v>
      </c>
      <c r="AW316" s="13" t="s">
        <v>35</v>
      </c>
      <c r="AX316" s="13" t="s">
        <v>73</v>
      </c>
      <c r="AY316" s="243" t="s">
        <v>198</v>
      </c>
    </row>
    <row r="317" s="13" customFormat="1">
      <c r="A317" s="13"/>
      <c r="B317" s="232"/>
      <c r="C317" s="233"/>
      <c r="D317" s="234" t="s">
        <v>218</v>
      </c>
      <c r="E317" s="235" t="s">
        <v>19</v>
      </c>
      <c r="F317" s="236" t="s">
        <v>2409</v>
      </c>
      <c r="G317" s="233"/>
      <c r="H317" s="237">
        <v>67.980000000000004</v>
      </c>
      <c r="I317" s="238"/>
      <c r="J317" s="233"/>
      <c r="K317" s="233"/>
      <c r="L317" s="239"/>
      <c r="M317" s="240"/>
      <c r="N317" s="241"/>
      <c r="O317" s="241"/>
      <c r="P317" s="241"/>
      <c r="Q317" s="241"/>
      <c r="R317" s="241"/>
      <c r="S317" s="241"/>
      <c r="T317" s="242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43" t="s">
        <v>218</v>
      </c>
      <c r="AU317" s="243" t="s">
        <v>82</v>
      </c>
      <c r="AV317" s="13" t="s">
        <v>82</v>
      </c>
      <c r="AW317" s="13" t="s">
        <v>35</v>
      </c>
      <c r="AX317" s="13" t="s">
        <v>73</v>
      </c>
      <c r="AY317" s="243" t="s">
        <v>198</v>
      </c>
    </row>
    <row r="318" s="13" customFormat="1">
      <c r="A318" s="13"/>
      <c r="B318" s="232"/>
      <c r="C318" s="233"/>
      <c r="D318" s="234" t="s">
        <v>218</v>
      </c>
      <c r="E318" s="235" t="s">
        <v>19</v>
      </c>
      <c r="F318" s="236" t="s">
        <v>2410</v>
      </c>
      <c r="G318" s="233"/>
      <c r="H318" s="237">
        <v>25.780000000000001</v>
      </c>
      <c r="I318" s="238"/>
      <c r="J318" s="233"/>
      <c r="K318" s="233"/>
      <c r="L318" s="239"/>
      <c r="M318" s="240"/>
      <c r="N318" s="241"/>
      <c r="O318" s="241"/>
      <c r="P318" s="241"/>
      <c r="Q318" s="241"/>
      <c r="R318" s="241"/>
      <c r="S318" s="241"/>
      <c r="T318" s="242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43" t="s">
        <v>218</v>
      </c>
      <c r="AU318" s="243" t="s">
        <v>82</v>
      </c>
      <c r="AV318" s="13" t="s">
        <v>82</v>
      </c>
      <c r="AW318" s="13" t="s">
        <v>35</v>
      </c>
      <c r="AX318" s="13" t="s">
        <v>73</v>
      </c>
      <c r="AY318" s="243" t="s">
        <v>198</v>
      </c>
    </row>
    <row r="319" s="13" customFormat="1">
      <c r="A319" s="13"/>
      <c r="B319" s="232"/>
      <c r="C319" s="233"/>
      <c r="D319" s="234" t="s">
        <v>218</v>
      </c>
      <c r="E319" s="235" t="s">
        <v>19</v>
      </c>
      <c r="F319" s="236" t="s">
        <v>2411</v>
      </c>
      <c r="G319" s="233"/>
      <c r="H319" s="237">
        <v>68.209999999999994</v>
      </c>
      <c r="I319" s="238"/>
      <c r="J319" s="233"/>
      <c r="K319" s="233"/>
      <c r="L319" s="239"/>
      <c r="M319" s="240"/>
      <c r="N319" s="241"/>
      <c r="O319" s="241"/>
      <c r="P319" s="241"/>
      <c r="Q319" s="241"/>
      <c r="R319" s="241"/>
      <c r="S319" s="241"/>
      <c r="T319" s="242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43" t="s">
        <v>218</v>
      </c>
      <c r="AU319" s="243" t="s">
        <v>82</v>
      </c>
      <c r="AV319" s="13" t="s">
        <v>82</v>
      </c>
      <c r="AW319" s="13" t="s">
        <v>35</v>
      </c>
      <c r="AX319" s="13" t="s">
        <v>73</v>
      </c>
      <c r="AY319" s="243" t="s">
        <v>198</v>
      </c>
    </row>
    <row r="320" s="13" customFormat="1">
      <c r="A320" s="13"/>
      <c r="B320" s="232"/>
      <c r="C320" s="233"/>
      <c r="D320" s="234" t="s">
        <v>218</v>
      </c>
      <c r="E320" s="235" t="s">
        <v>19</v>
      </c>
      <c r="F320" s="236" t="s">
        <v>2412</v>
      </c>
      <c r="G320" s="233"/>
      <c r="H320" s="237">
        <v>28.239999999999998</v>
      </c>
      <c r="I320" s="238"/>
      <c r="J320" s="233"/>
      <c r="K320" s="233"/>
      <c r="L320" s="239"/>
      <c r="M320" s="240"/>
      <c r="N320" s="241"/>
      <c r="O320" s="241"/>
      <c r="P320" s="241"/>
      <c r="Q320" s="241"/>
      <c r="R320" s="241"/>
      <c r="S320" s="241"/>
      <c r="T320" s="242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243" t="s">
        <v>218</v>
      </c>
      <c r="AU320" s="243" t="s">
        <v>82</v>
      </c>
      <c r="AV320" s="13" t="s">
        <v>82</v>
      </c>
      <c r="AW320" s="13" t="s">
        <v>35</v>
      </c>
      <c r="AX320" s="13" t="s">
        <v>73</v>
      </c>
      <c r="AY320" s="243" t="s">
        <v>198</v>
      </c>
    </row>
    <row r="321" s="13" customFormat="1">
      <c r="A321" s="13"/>
      <c r="B321" s="232"/>
      <c r="C321" s="233"/>
      <c r="D321" s="234" t="s">
        <v>218</v>
      </c>
      <c r="E321" s="235" t="s">
        <v>19</v>
      </c>
      <c r="F321" s="236" t="s">
        <v>2413</v>
      </c>
      <c r="G321" s="233"/>
      <c r="H321" s="237">
        <v>20.780000000000001</v>
      </c>
      <c r="I321" s="238"/>
      <c r="J321" s="233"/>
      <c r="K321" s="233"/>
      <c r="L321" s="239"/>
      <c r="M321" s="240"/>
      <c r="N321" s="241"/>
      <c r="O321" s="241"/>
      <c r="P321" s="241"/>
      <c r="Q321" s="241"/>
      <c r="R321" s="241"/>
      <c r="S321" s="241"/>
      <c r="T321" s="242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43" t="s">
        <v>218</v>
      </c>
      <c r="AU321" s="243" t="s">
        <v>82</v>
      </c>
      <c r="AV321" s="13" t="s">
        <v>82</v>
      </c>
      <c r="AW321" s="13" t="s">
        <v>35</v>
      </c>
      <c r="AX321" s="13" t="s">
        <v>73</v>
      </c>
      <c r="AY321" s="243" t="s">
        <v>198</v>
      </c>
    </row>
    <row r="322" s="13" customFormat="1">
      <c r="A322" s="13"/>
      <c r="B322" s="232"/>
      <c r="C322" s="233"/>
      <c r="D322" s="234" t="s">
        <v>218</v>
      </c>
      <c r="E322" s="235" t="s">
        <v>19</v>
      </c>
      <c r="F322" s="236" t="s">
        <v>2414</v>
      </c>
      <c r="G322" s="233"/>
      <c r="H322" s="237">
        <v>18.510000000000002</v>
      </c>
      <c r="I322" s="238"/>
      <c r="J322" s="233"/>
      <c r="K322" s="233"/>
      <c r="L322" s="239"/>
      <c r="M322" s="240"/>
      <c r="N322" s="241"/>
      <c r="O322" s="241"/>
      <c r="P322" s="241"/>
      <c r="Q322" s="241"/>
      <c r="R322" s="241"/>
      <c r="S322" s="241"/>
      <c r="T322" s="242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43" t="s">
        <v>218</v>
      </c>
      <c r="AU322" s="243" t="s">
        <v>82</v>
      </c>
      <c r="AV322" s="13" t="s">
        <v>82</v>
      </c>
      <c r="AW322" s="13" t="s">
        <v>35</v>
      </c>
      <c r="AX322" s="13" t="s">
        <v>73</v>
      </c>
      <c r="AY322" s="243" t="s">
        <v>198</v>
      </c>
    </row>
    <row r="323" s="13" customFormat="1">
      <c r="A323" s="13"/>
      <c r="B323" s="232"/>
      <c r="C323" s="233"/>
      <c r="D323" s="234" t="s">
        <v>218</v>
      </c>
      <c r="E323" s="235" t="s">
        <v>19</v>
      </c>
      <c r="F323" s="236" t="s">
        <v>2422</v>
      </c>
      <c r="G323" s="233"/>
      <c r="H323" s="237">
        <v>198.46000000000001</v>
      </c>
      <c r="I323" s="238"/>
      <c r="J323" s="233"/>
      <c r="K323" s="233"/>
      <c r="L323" s="239"/>
      <c r="M323" s="240"/>
      <c r="N323" s="241"/>
      <c r="O323" s="241"/>
      <c r="P323" s="241"/>
      <c r="Q323" s="241"/>
      <c r="R323" s="241"/>
      <c r="S323" s="241"/>
      <c r="T323" s="242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43" t="s">
        <v>218</v>
      </c>
      <c r="AU323" s="243" t="s">
        <v>82</v>
      </c>
      <c r="AV323" s="13" t="s">
        <v>82</v>
      </c>
      <c r="AW323" s="13" t="s">
        <v>35</v>
      </c>
      <c r="AX323" s="13" t="s">
        <v>73</v>
      </c>
      <c r="AY323" s="243" t="s">
        <v>198</v>
      </c>
    </row>
    <row r="324" s="13" customFormat="1">
      <c r="A324" s="13"/>
      <c r="B324" s="232"/>
      <c r="C324" s="233"/>
      <c r="D324" s="234" t="s">
        <v>218</v>
      </c>
      <c r="E324" s="235" t="s">
        <v>19</v>
      </c>
      <c r="F324" s="236" t="s">
        <v>2423</v>
      </c>
      <c r="G324" s="233"/>
      <c r="H324" s="237">
        <v>42.479999999999997</v>
      </c>
      <c r="I324" s="238"/>
      <c r="J324" s="233"/>
      <c r="K324" s="233"/>
      <c r="L324" s="239"/>
      <c r="M324" s="240"/>
      <c r="N324" s="241"/>
      <c r="O324" s="241"/>
      <c r="P324" s="241"/>
      <c r="Q324" s="241"/>
      <c r="R324" s="241"/>
      <c r="S324" s="241"/>
      <c r="T324" s="242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T324" s="243" t="s">
        <v>218</v>
      </c>
      <c r="AU324" s="243" t="s">
        <v>82</v>
      </c>
      <c r="AV324" s="13" t="s">
        <v>82</v>
      </c>
      <c r="AW324" s="13" t="s">
        <v>35</v>
      </c>
      <c r="AX324" s="13" t="s">
        <v>73</v>
      </c>
      <c r="AY324" s="243" t="s">
        <v>198</v>
      </c>
    </row>
    <row r="325" s="13" customFormat="1">
      <c r="A325" s="13"/>
      <c r="B325" s="232"/>
      <c r="C325" s="233"/>
      <c r="D325" s="234" t="s">
        <v>218</v>
      </c>
      <c r="E325" s="235" t="s">
        <v>19</v>
      </c>
      <c r="F325" s="236" t="s">
        <v>2416</v>
      </c>
      <c r="G325" s="233"/>
      <c r="H325" s="237">
        <v>4.0199999999999996</v>
      </c>
      <c r="I325" s="238"/>
      <c r="J325" s="233"/>
      <c r="K325" s="233"/>
      <c r="L325" s="239"/>
      <c r="M325" s="240"/>
      <c r="N325" s="241"/>
      <c r="O325" s="241"/>
      <c r="P325" s="241"/>
      <c r="Q325" s="241"/>
      <c r="R325" s="241"/>
      <c r="S325" s="241"/>
      <c r="T325" s="242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43" t="s">
        <v>218</v>
      </c>
      <c r="AU325" s="243" t="s">
        <v>82</v>
      </c>
      <c r="AV325" s="13" t="s">
        <v>82</v>
      </c>
      <c r="AW325" s="13" t="s">
        <v>35</v>
      </c>
      <c r="AX325" s="13" t="s">
        <v>73</v>
      </c>
      <c r="AY325" s="243" t="s">
        <v>198</v>
      </c>
    </row>
    <row r="326" s="13" customFormat="1">
      <c r="A326" s="13"/>
      <c r="B326" s="232"/>
      <c r="C326" s="233"/>
      <c r="D326" s="234" t="s">
        <v>218</v>
      </c>
      <c r="E326" s="235" t="s">
        <v>19</v>
      </c>
      <c r="F326" s="236" t="s">
        <v>2417</v>
      </c>
      <c r="G326" s="233"/>
      <c r="H326" s="237">
        <v>16.199999999999999</v>
      </c>
      <c r="I326" s="238"/>
      <c r="J326" s="233"/>
      <c r="K326" s="233"/>
      <c r="L326" s="239"/>
      <c r="M326" s="240"/>
      <c r="N326" s="241"/>
      <c r="O326" s="241"/>
      <c r="P326" s="241"/>
      <c r="Q326" s="241"/>
      <c r="R326" s="241"/>
      <c r="S326" s="241"/>
      <c r="T326" s="242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43" t="s">
        <v>218</v>
      </c>
      <c r="AU326" s="243" t="s">
        <v>82</v>
      </c>
      <c r="AV326" s="13" t="s">
        <v>82</v>
      </c>
      <c r="AW326" s="13" t="s">
        <v>35</v>
      </c>
      <c r="AX326" s="13" t="s">
        <v>73</v>
      </c>
      <c r="AY326" s="243" t="s">
        <v>198</v>
      </c>
    </row>
    <row r="327" s="13" customFormat="1">
      <c r="A327" s="13"/>
      <c r="B327" s="232"/>
      <c r="C327" s="233"/>
      <c r="D327" s="234" t="s">
        <v>218</v>
      </c>
      <c r="E327" s="235" t="s">
        <v>19</v>
      </c>
      <c r="F327" s="236" t="s">
        <v>2418</v>
      </c>
      <c r="G327" s="233"/>
      <c r="H327" s="237">
        <v>5.5199999999999996</v>
      </c>
      <c r="I327" s="238"/>
      <c r="J327" s="233"/>
      <c r="K327" s="233"/>
      <c r="L327" s="239"/>
      <c r="M327" s="240"/>
      <c r="N327" s="241"/>
      <c r="O327" s="241"/>
      <c r="P327" s="241"/>
      <c r="Q327" s="241"/>
      <c r="R327" s="241"/>
      <c r="S327" s="241"/>
      <c r="T327" s="242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243" t="s">
        <v>218</v>
      </c>
      <c r="AU327" s="243" t="s">
        <v>82</v>
      </c>
      <c r="AV327" s="13" t="s">
        <v>82</v>
      </c>
      <c r="AW327" s="13" t="s">
        <v>35</v>
      </c>
      <c r="AX327" s="13" t="s">
        <v>73</v>
      </c>
      <c r="AY327" s="243" t="s">
        <v>198</v>
      </c>
    </row>
    <row r="328" s="13" customFormat="1">
      <c r="A328" s="13"/>
      <c r="B328" s="232"/>
      <c r="C328" s="233"/>
      <c r="D328" s="234" t="s">
        <v>218</v>
      </c>
      <c r="E328" s="235" t="s">
        <v>19</v>
      </c>
      <c r="F328" s="236" t="s">
        <v>2354</v>
      </c>
      <c r="G328" s="233"/>
      <c r="H328" s="237">
        <v>11.460000000000001</v>
      </c>
      <c r="I328" s="238"/>
      <c r="J328" s="233"/>
      <c r="K328" s="233"/>
      <c r="L328" s="239"/>
      <c r="M328" s="240"/>
      <c r="N328" s="241"/>
      <c r="O328" s="241"/>
      <c r="P328" s="241"/>
      <c r="Q328" s="241"/>
      <c r="R328" s="241"/>
      <c r="S328" s="241"/>
      <c r="T328" s="242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43" t="s">
        <v>218</v>
      </c>
      <c r="AU328" s="243" t="s">
        <v>82</v>
      </c>
      <c r="AV328" s="13" t="s">
        <v>82</v>
      </c>
      <c r="AW328" s="13" t="s">
        <v>35</v>
      </c>
      <c r="AX328" s="13" t="s">
        <v>73</v>
      </c>
      <c r="AY328" s="243" t="s">
        <v>198</v>
      </c>
    </row>
    <row r="329" s="13" customFormat="1">
      <c r="A329" s="13"/>
      <c r="B329" s="232"/>
      <c r="C329" s="233"/>
      <c r="D329" s="234" t="s">
        <v>218</v>
      </c>
      <c r="E329" s="235" t="s">
        <v>19</v>
      </c>
      <c r="F329" s="236" t="s">
        <v>2424</v>
      </c>
      <c r="G329" s="233"/>
      <c r="H329" s="237">
        <v>4.4199999999999999</v>
      </c>
      <c r="I329" s="238"/>
      <c r="J329" s="233"/>
      <c r="K329" s="233"/>
      <c r="L329" s="239"/>
      <c r="M329" s="240"/>
      <c r="N329" s="241"/>
      <c r="O329" s="241"/>
      <c r="P329" s="241"/>
      <c r="Q329" s="241"/>
      <c r="R329" s="241"/>
      <c r="S329" s="241"/>
      <c r="T329" s="242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43" t="s">
        <v>218</v>
      </c>
      <c r="AU329" s="243" t="s">
        <v>82</v>
      </c>
      <c r="AV329" s="13" t="s">
        <v>82</v>
      </c>
      <c r="AW329" s="13" t="s">
        <v>35</v>
      </c>
      <c r="AX329" s="13" t="s">
        <v>73</v>
      </c>
      <c r="AY329" s="243" t="s">
        <v>198</v>
      </c>
    </row>
    <row r="330" s="14" customFormat="1">
      <c r="A330" s="14"/>
      <c r="B330" s="244"/>
      <c r="C330" s="245"/>
      <c r="D330" s="234" t="s">
        <v>218</v>
      </c>
      <c r="E330" s="246" t="s">
        <v>19</v>
      </c>
      <c r="F330" s="247" t="s">
        <v>233</v>
      </c>
      <c r="G330" s="245"/>
      <c r="H330" s="248">
        <v>604.05999999999995</v>
      </c>
      <c r="I330" s="249"/>
      <c r="J330" s="245"/>
      <c r="K330" s="245"/>
      <c r="L330" s="250"/>
      <c r="M330" s="251"/>
      <c r="N330" s="252"/>
      <c r="O330" s="252"/>
      <c r="P330" s="252"/>
      <c r="Q330" s="252"/>
      <c r="R330" s="252"/>
      <c r="S330" s="252"/>
      <c r="T330" s="253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254" t="s">
        <v>218</v>
      </c>
      <c r="AU330" s="254" t="s">
        <v>82</v>
      </c>
      <c r="AV330" s="14" t="s">
        <v>205</v>
      </c>
      <c r="AW330" s="14" t="s">
        <v>35</v>
      </c>
      <c r="AX330" s="14" t="s">
        <v>80</v>
      </c>
      <c r="AY330" s="254" t="s">
        <v>198</v>
      </c>
    </row>
    <row r="331" s="2" customFormat="1" ht="37.8" customHeight="1">
      <c r="A331" s="40"/>
      <c r="B331" s="41"/>
      <c r="C331" s="214" t="s">
        <v>451</v>
      </c>
      <c r="D331" s="214" t="s">
        <v>200</v>
      </c>
      <c r="E331" s="215" t="s">
        <v>1043</v>
      </c>
      <c r="F331" s="216" t="s">
        <v>1044</v>
      </c>
      <c r="G331" s="217" t="s">
        <v>441</v>
      </c>
      <c r="H331" s="218">
        <v>8</v>
      </c>
      <c r="I331" s="219"/>
      <c r="J331" s="220">
        <f>ROUND(I331*H331,2)</f>
        <v>0</v>
      </c>
      <c r="K331" s="216" t="s">
        <v>204</v>
      </c>
      <c r="L331" s="46"/>
      <c r="M331" s="221" t="s">
        <v>19</v>
      </c>
      <c r="N331" s="222" t="s">
        <v>44</v>
      </c>
      <c r="O331" s="86"/>
      <c r="P331" s="223">
        <f>O331*H331</f>
        <v>0</v>
      </c>
      <c r="Q331" s="223">
        <v>0.017770000000000001</v>
      </c>
      <c r="R331" s="223">
        <f>Q331*H331</f>
        <v>0.14216000000000001</v>
      </c>
      <c r="S331" s="223">
        <v>0</v>
      </c>
      <c r="T331" s="224">
        <f>S331*H331</f>
        <v>0</v>
      </c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R331" s="225" t="s">
        <v>205</v>
      </c>
      <c r="AT331" s="225" t="s">
        <v>200</v>
      </c>
      <c r="AU331" s="225" t="s">
        <v>82</v>
      </c>
      <c r="AY331" s="19" t="s">
        <v>198</v>
      </c>
      <c r="BE331" s="226">
        <f>IF(N331="základní",J331,0)</f>
        <v>0</v>
      </c>
      <c r="BF331" s="226">
        <f>IF(N331="snížená",J331,0)</f>
        <v>0</v>
      </c>
      <c r="BG331" s="226">
        <f>IF(N331="zákl. přenesená",J331,0)</f>
        <v>0</v>
      </c>
      <c r="BH331" s="226">
        <f>IF(N331="sníž. přenesená",J331,0)</f>
        <v>0</v>
      </c>
      <c r="BI331" s="226">
        <f>IF(N331="nulová",J331,0)</f>
        <v>0</v>
      </c>
      <c r="BJ331" s="19" t="s">
        <v>80</v>
      </c>
      <c r="BK331" s="226">
        <f>ROUND(I331*H331,2)</f>
        <v>0</v>
      </c>
      <c r="BL331" s="19" t="s">
        <v>205</v>
      </c>
      <c r="BM331" s="225" t="s">
        <v>2425</v>
      </c>
    </row>
    <row r="332" s="2" customFormat="1">
      <c r="A332" s="40"/>
      <c r="B332" s="41"/>
      <c r="C332" s="42"/>
      <c r="D332" s="227" t="s">
        <v>207</v>
      </c>
      <c r="E332" s="42"/>
      <c r="F332" s="228" t="s">
        <v>1046</v>
      </c>
      <c r="G332" s="42"/>
      <c r="H332" s="42"/>
      <c r="I332" s="229"/>
      <c r="J332" s="42"/>
      <c r="K332" s="42"/>
      <c r="L332" s="46"/>
      <c r="M332" s="230"/>
      <c r="N332" s="231"/>
      <c r="O332" s="86"/>
      <c r="P332" s="86"/>
      <c r="Q332" s="86"/>
      <c r="R332" s="86"/>
      <c r="S332" s="86"/>
      <c r="T332" s="87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T332" s="19" t="s">
        <v>207</v>
      </c>
      <c r="AU332" s="19" t="s">
        <v>82</v>
      </c>
    </row>
    <row r="333" s="13" customFormat="1">
      <c r="A333" s="13"/>
      <c r="B333" s="232"/>
      <c r="C333" s="233"/>
      <c r="D333" s="234" t="s">
        <v>218</v>
      </c>
      <c r="E333" s="235" t="s">
        <v>19</v>
      </c>
      <c r="F333" s="236" t="s">
        <v>2426</v>
      </c>
      <c r="G333" s="233"/>
      <c r="H333" s="237">
        <v>6</v>
      </c>
      <c r="I333" s="238"/>
      <c r="J333" s="233"/>
      <c r="K333" s="233"/>
      <c r="L333" s="239"/>
      <c r="M333" s="240"/>
      <c r="N333" s="241"/>
      <c r="O333" s="241"/>
      <c r="P333" s="241"/>
      <c r="Q333" s="241"/>
      <c r="R333" s="241"/>
      <c r="S333" s="241"/>
      <c r="T333" s="242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43" t="s">
        <v>218</v>
      </c>
      <c r="AU333" s="243" t="s">
        <v>82</v>
      </c>
      <c r="AV333" s="13" t="s">
        <v>82</v>
      </c>
      <c r="AW333" s="13" t="s">
        <v>35</v>
      </c>
      <c r="AX333" s="13" t="s">
        <v>73</v>
      </c>
      <c r="AY333" s="243" t="s">
        <v>198</v>
      </c>
    </row>
    <row r="334" s="13" customFormat="1">
      <c r="A334" s="13"/>
      <c r="B334" s="232"/>
      <c r="C334" s="233"/>
      <c r="D334" s="234" t="s">
        <v>218</v>
      </c>
      <c r="E334" s="235" t="s">
        <v>19</v>
      </c>
      <c r="F334" s="236" t="s">
        <v>1069</v>
      </c>
      <c r="G334" s="233"/>
      <c r="H334" s="237">
        <v>2</v>
      </c>
      <c r="I334" s="238"/>
      <c r="J334" s="233"/>
      <c r="K334" s="233"/>
      <c r="L334" s="239"/>
      <c r="M334" s="240"/>
      <c r="N334" s="241"/>
      <c r="O334" s="241"/>
      <c r="P334" s="241"/>
      <c r="Q334" s="241"/>
      <c r="R334" s="241"/>
      <c r="S334" s="241"/>
      <c r="T334" s="242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43" t="s">
        <v>218</v>
      </c>
      <c r="AU334" s="243" t="s">
        <v>82</v>
      </c>
      <c r="AV334" s="13" t="s">
        <v>82</v>
      </c>
      <c r="AW334" s="13" t="s">
        <v>35</v>
      </c>
      <c r="AX334" s="13" t="s">
        <v>73</v>
      </c>
      <c r="AY334" s="243" t="s">
        <v>198</v>
      </c>
    </row>
    <row r="335" s="14" customFormat="1">
      <c r="A335" s="14"/>
      <c r="B335" s="244"/>
      <c r="C335" s="245"/>
      <c r="D335" s="234" t="s">
        <v>218</v>
      </c>
      <c r="E335" s="246" t="s">
        <v>19</v>
      </c>
      <c r="F335" s="247" t="s">
        <v>233</v>
      </c>
      <c r="G335" s="245"/>
      <c r="H335" s="248">
        <v>8</v>
      </c>
      <c r="I335" s="249"/>
      <c r="J335" s="245"/>
      <c r="K335" s="245"/>
      <c r="L335" s="250"/>
      <c r="M335" s="251"/>
      <c r="N335" s="252"/>
      <c r="O335" s="252"/>
      <c r="P335" s="252"/>
      <c r="Q335" s="252"/>
      <c r="R335" s="252"/>
      <c r="S335" s="252"/>
      <c r="T335" s="253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54" t="s">
        <v>218</v>
      </c>
      <c r="AU335" s="254" t="s">
        <v>82</v>
      </c>
      <c r="AV335" s="14" t="s">
        <v>205</v>
      </c>
      <c r="AW335" s="14" t="s">
        <v>35</v>
      </c>
      <c r="AX335" s="14" t="s">
        <v>80</v>
      </c>
      <c r="AY335" s="254" t="s">
        <v>198</v>
      </c>
    </row>
    <row r="336" s="2" customFormat="1" ht="24.15" customHeight="1">
      <c r="A336" s="40"/>
      <c r="B336" s="41"/>
      <c r="C336" s="255" t="s">
        <v>458</v>
      </c>
      <c r="D336" s="255" t="s">
        <v>243</v>
      </c>
      <c r="E336" s="256" t="s">
        <v>2427</v>
      </c>
      <c r="F336" s="257" t="s">
        <v>2428</v>
      </c>
      <c r="G336" s="258" t="s">
        <v>441</v>
      </c>
      <c r="H336" s="259">
        <v>2</v>
      </c>
      <c r="I336" s="260"/>
      <c r="J336" s="261">
        <f>ROUND(I336*H336,2)</f>
        <v>0</v>
      </c>
      <c r="K336" s="257" t="s">
        <v>204</v>
      </c>
      <c r="L336" s="262"/>
      <c r="M336" s="263" t="s">
        <v>19</v>
      </c>
      <c r="N336" s="264" t="s">
        <v>44</v>
      </c>
      <c r="O336" s="86"/>
      <c r="P336" s="223">
        <f>O336*H336</f>
        <v>0</v>
      </c>
      <c r="Q336" s="223">
        <v>0.023369999999999998</v>
      </c>
      <c r="R336" s="223">
        <f>Q336*H336</f>
        <v>0.046739999999999997</v>
      </c>
      <c r="S336" s="223">
        <v>0</v>
      </c>
      <c r="T336" s="224">
        <f>S336*H336</f>
        <v>0</v>
      </c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R336" s="225" t="s">
        <v>247</v>
      </c>
      <c r="AT336" s="225" t="s">
        <v>243</v>
      </c>
      <c r="AU336" s="225" t="s">
        <v>82</v>
      </c>
      <c r="AY336" s="19" t="s">
        <v>198</v>
      </c>
      <c r="BE336" s="226">
        <f>IF(N336="základní",J336,0)</f>
        <v>0</v>
      </c>
      <c r="BF336" s="226">
        <f>IF(N336="snížená",J336,0)</f>
        <v>0</v>
      </c>
      <c r="BG336" s="226">
        <f>IF(N336="zákl. přenesená",J336,0)</f>
        <v>0</v>
      </c>
      <c r="BH336" s="226">
        <f>IF(N336="sníž. přenesená",J336,0)</f>
        <v>0</v>
      </c>
      <c r="BI336" s="226">
        <f>IF(N336="nulová",J336,0)</f>
        <v>0</v>
      </c>
      <c r="BJ336" s="19" t="s">
        <v>80</v>
      </c>
      <c r="BK336" s="226">
        <f>ROUND(I336*H336,2)</f>
        <v>0</v>
      </c>
      <c r="BL336" s="19" t="s">
        <v>205</v>
      </c>
      <c r="BM336" s="225" t="s">
        <v>2429</v>
      </c>
    </row>
    <row r="337" s="13" customFormat="1">
      <c r="A337" s="13"/>
      <c r="B337" s="232"/>
      <c r="C337" s="233"/>
      <c r="D337" s="234" t="s">
        <v>218</v>
      </c>
      <c r="E337" s="235" t="s">
        <v>19</v>
      </c>
      <c r="F337" s="236" t="s">
        <v>1069</v>
      </c>
      <c r="G337" s="233"/>
      <c r="H337" s="237">
        <v>2</v>
      </c>
      <c r="I337" s="238"/>
      <c r="J337" s="233"/>
      <c r="K337" s="233"/>
      <c r="L337" s="239"/>
      <c r="M337" s="240"/>
      <c r="N337" s="241"/>
      <c r="O337" s="241"/>
      <c r="P337" s="241"/>
      <c r="Q337" s="241"/>
      <c r="R337" s="241"/>
      <c r="S337" s="241"/>
      <c r="T337" s="242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43" t="s">
        <v>218</v>
      </c>
      <c r="AU337" s="243" t="s">
        <v>82</v>
      </c>
      <c r="AV337" s="13" t="s">
        <v>82</v>
      </c>
      <c r="AW337" s="13" t="s">
        <v>35</v>
      </c>
      <c r="AX337" s="13" t="s">
        <v>80</v>
      </c>
      <c r="AY337" s="243" t="s">
        <v>198</v>
      </c>
    </row>
    <row r="338" s="2" customFormat="1" ht="24.15" customHeight="1">
      <c r="A338" s="40"/>
      <c r="B338" s="41"/>
      <c r="C338" s="255" t="s">
        <v>464</v>
      </c>
      <c r="D338" s="255" t="s">
        <v>243</v>
      </c>
      <c r="E338" s="256" t="s">
        <v>2430</v>
      </c>
      <c r="F338" s="257" t="s">
        <v>2431</v>
      </c>
      <c r="G338" s="258" t="s">
        <v>441</v>
      </c>
      <c r="H338" s="259">
        <v>6</v>
      </c>
      <c r="I338" s="260"/>
      <c r="J338" s="261">
        <f>ROUND(I338*H338,2)</f>
        <v>0</v>
      </c>
      <c r="K338" s="257" t="s">
        <v>204</v>
      </c>
      <c r="L338" s="262"/>
      <c r="M338" s="263" t="s">
        <v>19</v>
      </c>
      <c r="N338" s="264" t="s">
        <v>44</v>
      </c>
      <c r="O338" s="86"/>
      <c r="P338" s="223">
        <f>O338*H338</f>
        <v>0</v>
      </c>
      <c r="Q338" s="223">
        <v>0.023959999999999999</v>
      </c>
      <c r="R338" s="223">
        <f>Q338*H338</f>
        <v>0.14376</v>
      </c>
      <c r="S338" s="223">
        <v>0</v>
      </c>
      <c r="T338" s="224">
        <f>S338*H338</f>
        <v>0</v>
      </c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R338" s="225" t="s">
        <v>247</v>
      </c>
      <c r="AT338" s="225" t="s">
        <v>243</v>
      </c>
      <c r="AU338" s="225" t="s">
        <v>82</v>
      </c>
      <c r="AY338" s="19" t="s">
        <v>198</v>
      </c>
      <c r="BE338" s="226">
        <f>IF(N338="základní",J338,0)</f>
        <v>0</v>
      </c>
      <c r="BF338" s="226">
        <f>IF(N338="snížená",J338,0)</f>
        <v>0</v>
      </c>
      <c r="BG338" s="226">
        <f>IF(N338="zákl. přenesená",J338,0)</f>
        <v>0</v>
      </c>
      <c r="BH338" s="226">
        <f>IF(N338="sníž. přenesená",J338,0)</f>
        <v>0</v>
      </c>
      <c r="BI338" s="226">
        <f>IF(N338="nulová",J338,0)</f>
        <v>0</v>
      </c>
      <c r="BJ338" s="19" t="s">
        <v>80</v>
      </c>
      <c r="BK338" s="226">
        <f>ROUND(I338*H338,2)</f>
        <v>0</v>
      </c>
      <c r="BL338" s="19" t="s">
        <v>205</v>
      </c>
      <c r="BM338" s="225" t="s">
        <v>2432</v>
      </c>
    </row>
    <row r="339" s="13" customFormat="1">
      <c r="A339" s="13"/>
      <c r="B339" s="232"/>
      <c r="C339" s="233"/>
      <c r="D339" s="234" t="s">
        <v>218</v>
      </c>
      <c r="E339" s="235" t="s">
        <v>19</v>
      </c>
      <c r="F339" s="236" t="s">
        <v>2426</v>
      </c>
      <c r="G339" s="233"/>
      <c r="H339" s="237">
        <v>6</v>
      </c>
      <c r="I339" s="238"/>
      <c r="J339" s="233"/>
      <c r="K339" s="233"/>
      <c r="L339" s="239"/>
      <c r="M339" s="240"/>
      <c r="N339" s="241"/>
      <c r="O339" s="241"/>
      <c r="P339" s="241"/>
      <c r="Q339" s="241"/>
      <c r="R339" s="241"/>
      <c r="S339" s="241"/>
      <c r="T339" s="242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43" t="s">
        <v>218</v>
      </c>
      <c r="AU339" s="243" t="s">
        <v>82</v>
      </c>
      <c r="AV339" s="13" t="s">
        <v>82</v>
      </c>
      <c r="AW339" s="13" t="s">
        <v>35</v>
      </c>
      <c r="AX339" s="13" t="s">
        <v>80</v>
      </c>
      <c r="AY339" s="243" t="s">
        <v>198</v>
      </c>
    </row>
    <row r="340" s="2" customFormat="1" ht="44.25" customHeight="1">
      <c r="A340" s="40"/>
      <c r="B340" s="41"/>
      <c r="C340" s="214" t="s">
        <v>475</v>
      </c>
      <c r="D340" s="214" t="s">
        <v>200</v>
      </c>
      <c r="E340" s="215" t="s">
        <v>2433</v>
      </c>
      <c r="F340" s="216" t="s">
        <v>2434</v>
      </c>
      <c r="G340" s="217" t="s">
        <v>441</v>
      </c>
      <c r="H340" s="218">
        <v>1</v>
      </c>
      <c r="I340" s="219"/>
      <c r="J340" s="220">
        <f>ROUND(I340*H340,2)</f>
        <v>0</v>
      </c>
      <c r="K340" s="216" t="s">
        <v>204</v>
      </c>
      <c r="L340" s="46"/>
      <c r="M340" s="221" t="s">
        <v>19</v>
      </c>
      <c r="N340" s="222" t="s">
        <v>44</v>
      </c>
      <c r="O340" s="86"/>
      <c r="P340" s="223">
        <f>O340*H340</f>
        <v>0</v>
      </c>
      <c r="Q340" s="223">
        <v>0.035319999999999997</v>
      </c>
      <c r="R340" s="223">
        <f>Q340*H340</f>
        <v>0.035319999999999997</v>
      </c>
      <c r="S340" s="223">
        <v>0</v>
      </c>
      <c r="T340" s="224">
        <f>S340*H340</f>
        <v>0</v>
      </c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R340" s="225" t="s">
        <v>205</v>
      </c>
      <c r="AT340" s="225" t="s">
        <v>200</v>
      </c>
      <c r="AU340" s="225" t="s">
        <v>82</v>
      </c>
      <c r="AY340" s="19" t="s">
        <v>198</v>
      </c>
      <c r="BE340" s="226">
        <f>IF(N340="základní",J340,0)</f>
        <v>0</v>
      </c>
      <c r="BF340" s="226">
        <f>IF(N340="snížená",J340,0)</f>
        <v>0</v>
      </c>
      <c r="BG340" s="226">
        <f>IF(N340="zákl. přenesená",J340,0)</f>
        <v>0</v>
      </c>
      <c r="BH340" s="226">
        <f>IF(N340="sníž. přenesená",J340,0)</f>
        <v>0</v>
      </c>
      <c r="BI340" s="226">
        <f>IF(N340="nulová",J340,0)</f>
        <v>0</v>
      </c>
      <c r="BJ340" s="19" t="s">
        <v>80</v>
      </c>
      <c r="BK340" s="226">
        <f>ROUND(I340*H340,2)</f>
        <v>0</v>
      </c>
      <c r="BL340" s="19" t="s">
        <v>205</v>
      </c>
      <c r="BM340" s="225" t="s">
        <v>2435</v>
      </c>
    </row>
    <row r="341" s="2" customFormat="1">
      <c r="A341" s="40"/>
      <c r="B341" s="41"/>
      <c r="C341" s="42"/>
      <c r="D341" s="227" t="s">
        <v>207</v>
      </c>
      <c r="E341" s="42"/>
      <c r="F341" s="228" t="s">
        <v>2436</v>
      </c>
      <c r="G341" s="42"/>
      <c r="H341" s="42"/>
      <c r="I341" s="229"/>
      <c r="J341" s="42"/>
      <c r="K341" s="42"/>
      <c r="L341" s="46"/>
      <c r="M341" s="230"/>
      <c r="N341" s="231"/>
      <c r="O341" s="86"/>
      <c r="P341" s="86"/>
      <c r="Q341" s="86"/>
      <c r="R341" s="86"/>
      <c r="S341" s="86"/>
      <c r="T341" s="87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T341" s="19" t="s">
        <v>207</v>
      </c>
      <c r="AU341" s="19" t="s">
        <v>82</v>
      </c>
    </row>
    <row r="342" s="13" customFormat="1">
      <c r="A342" s="13"/>
      <c r="B342" s="232"/>
      <c r="C342" s="233"/>
      <c r="D342" s="234" t="s">
        <v>218</v>
      </c>
      <c r="E342" s="235" t="s">
        <v>19</v>
      </c>
      <c r="F342" s="236" t="s">
        <v>2437</v>
      </c>
      <c r="G342" s="233"/>
      <c r="H342" s="237">
        <v>1</v>
      </c>
      <c r="I342" s="238"/>
      <c r="J342" s="233"/>
      <c r="K342" s="233"/>
      <c r="L342" s="239"/>
      <c r="M342" s="240"/>
      <c r="N342" s="241"/>
      <c r="O342" s="241"/>
      <c r="P342" s="241"/>
      <c r="Q342" s="241"/>
      <c r="R342" s="241"/>
      <c r="S342" s="241"/>
      <c r="T342" s="242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43" t="s">
        <v>218</v>
      </c>
      <c r="AU342" s="243" t="s">
        <v>82</v>
      </c>
      <c r="AV342" s="13" t="s">
        <v>82</v>
      </c>
      <c r="AW342" s="13" t="s">
        <v>35</v>
      </c>
      <c r="AX342" s="13" t="s">
        <v>80</v>
      </c>
      <c r="AY342" s="243" t="s">
        <v>198</v>
      </c>
    </row>
    <row r="343" s="2" customFormat="1" ht="24.15" customHeight="1">
      <c r="A343" s="40"/>
      <c r="B343" s="41"/>
      <c r="C343" s="255" t="s">
        <v>482</v>
      </c>
      <c r="D343" s="255" t="s">
        <v>243</v>
      </c>
      <c r="E343" s="256" t="s">
        <v>2438</v>
      </c>
      <c r="F343" s="257" t="s">
        <v>2439</v>
      </c>
      <c r="G343" s="258" t="s">
        <v>441</v>
      </c>
      <c r="H343" s="259">
        <v>1</v>
      </c>
      <c r="I343" s="260"/>
      <c r="J343" s="261">
        <f>ROUND(I343*H343,2)</f>
        <v>0</v>
      </c>
      <c r="K343" s="257" t="s">
        <v>19</v>
      </c>
      <c r="L343" s="262"/>
      <c r="M343" s="263" t="s">
        <v>19</v>
      </c>
      <c r="N343" s="264" t="s">
        <v>44</v>
      </c>
      <c r="O343" s="86"/>
      <c r="P343" s="223">
        <f>O343*H343</f>
        <v>0</v>
      </c>
      <c r="Q343" s="223">
        <v>0.018679999999999999</v>
      </c>
      <c r="R343" s="223">
        <f>Q343*H343</f>
        <v>0.018679999999999999</v>
      </c>
      <c r="S343" s="223">
        <v>0</v>
      </c>
      <c r="T343" s="224">
        <f>S343*H343</f>
        <v>0</v>
      </c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R343" s="225" t="s">
        <v>247</v>
      </c>
      <c r="AT343" s="225" t="s">
        <v>243</v>
      </c>
      <c r="AU343" s="225" t="s">
        <v>82</v>
      </c>
      <c r="AY343" s="19" t="s">
        <v>198</v>
      </c>
      <c r="BE343" s="226">
        <f>IF(N343="základní",J343,0)</f>
        <v>0</v>
      </c>
      <c r="BF343" s="226">
        <f>IF(N343="snížená",J343,0)</f>
        <v>0</v>
      </c>
      <c r="BG343" s="226">
        <f>IF(N343="zákl. přenesená",J343,0)</f>
        <v>0</v>
      </c>
      <c r="BH343" s="226">
        <f>IF(N343="sníž. přenesená",J343,0)</f>
        <v>0</v>
      </c>
      <c r="BI343" s="226">
        <f>IF(N343="nulová",J343,0)</f>
        <v>0</v>
      </c>
      <c r="BJ343" s="19" t="s">
        <v>80</v>
      </c>
      <c r="BK343" s="226">
        <f>ROUND(I343*H343,2)</f>
        <v>0</v>
      </c>
      <c r="BL343" s="19" t="s">
        <v>205</v>
      </c>
      <c r="BM343" s="225" t="s">
        <v>2440</v>
      </c>
    </row>
    <row r="344" s="13" customFormat="1">
      <c r="A344" s="13"/>
      <c r="B344" s="232"/>
      <c r="C344" s="233"/>
      <c r="D344" s="234" t="s">
        <v>218</v>
      </c>
      <c r="E344" s="235" t="s">
        <v>19</v>
      </c>
      <c r="F344" s="236" t="s">
        <v>2437</v>
      </c>
      <c r="G344" s="233"/>
      <c r="H344" s="237">
        <v>1</v>
      </c>
      <c r="I344" s="238"/>
      <c r="J344" s="233"/>
      <c r="K344" s="233"/>
      <c r="L344" s="239"/>
      <c r="M344" s="240"/>
      <c r="N344" s="241"/>
      <c r="O344" s="241"/>
      <c r="P344" s="241"/>
      <c r="Q344" s="241"/>
      <c r="R344" s="241"/>
      <c r="S344" s="241"/>
      <c r="T344" s="242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243" t="s">
        <v>218</v>
      </c>
      <c r="AU344" s="243" t="s">
        <v>82</v>
      </c>
      <c r="AV344" s="13" t="s">
        <v>82</v>
      </c>
      <c r="AW344" s="13" t="s">
        <v>35</v>
      </c>
      <c r="AX344" s="13" t="s">
        <v>80</v>
      </c>
      <c r="AY344" s="243" t="s">
        <v>198</v>
      </c>
    </row>
    <row r="345" s="2" customFormat="1" ht="37.8" customHeight="1">
      <c r="A345" s="40"/>
      <c r="B345" s="41"/>
      <c r="C345" s="214" t="s">
        <v>487</v>
      </c>
      <c r="D345" s="214" t="s">
        <v>200</v>
      </c>
      <c r="E345" s="215" t="s">
        <v>1063</v>
      </c>
      <c r="F345" s="216" t="s">
        <v>1064</v>
      </c>
      <c r="G345" s="217" t="s">
        <v>441</v>
      </c>
      <c r="H345" s="218">
        <v>1</v>
      </c>
      <c r="I345" s="219"/>
      <c r="J345" s="220">
        <f>ROUND(I345*H345,2)</f>
        <v>0</v>
      </c>
      <c r="K345" s="216" t="s">
        <v>204</v>
      </c>
      <c r="L345" s="46"/>
      <c r="M345" s="221" t="s">
        <v>19</v>
      </c>
      <c r="N345" s="222" t="s">
        <v>44</v>
      </c>
      <c r="O345" s="86"/>
      <c r="P345" s="223">
        <f>O345*H345</f>
        <v>0</v>
      </c>
      <c r="Q345" s="223">
        <v>0.44170336999999998</v>
      </c>
      <c r="R345" s="223">
        <f>Q345*H345</f>
        <v>0.44170336999999998</v>
      </c>
      <c r="S345" s="223">
        <v>0</v>
      </c>
      <c r="T345" s="224">
        <f>S345*H345</f>
        <v>0</v>
      </c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R345" s="225" t="s">
        <v>205</v>
      </c>
      <c r="AT345" s="225" t="s">
        <v>200</v>
      </c>
      <c r="AU345" s="225" t="s">
        <v>82</v>
      </c>
      <c r="AY345" s="19" t="s">
        <v>198</v>
      </c>
      <c r="BE345" s="226">
        <f>IF(N345="základní",J345,0)</f>
        <v>0</v>
      </c>
      <c r="BF345" s="226">
        <f>IF(N345="snížená",J345,0)</f>
        <v>0</v>
      </c>
      <c r="BG345" s="226">
        <f>IF(N345="zákl. přenesená",J345,0)</f>
        <v>0</v>
      </c>
      <c r="BH345" s="226">
        <f>IF(N345="sníž. přenesená",J345,0)</f>
        <v>0</v>
      </c>
      <c r="BI345" s="226">
        <f>IF(N345="nulová",J345,0)</f>
        <v>0</v>
      </c>
      <c r="BJ345" s="19" t="s">
        <v>80</v>
      </c>
      <c r="BK345" s="226">
        <f>ROUND(I345*H345,2)</f>
        <v>0</v>
      </c>
      <c r="BL345" s="19" t="s">
        <v>205</v>
      </c>
      <c r="BM345" s="225" t="s">
        <v>2441</v>
      </c>
    </row>
    <row r="346" s="2" customFormat="1">
      <c r="A346" s="40"/>
      <c r="B346" s="41"/>
      <c r="C346" s="42"/>
      <c r="D346" s="227" t="s">
        <v>207</v>
      </c>
      <c r="E346" s="42"/>
      <c r="F346" s="228" t="s">
        <v>1066</v>
      </c>
      <c r="G346" s="42"/>
      <c r="H346" s="42"/>
      <c r="I346" s="229"/>
      <c r="J346" s="42"/>
      <c r="K346" s="42"/>
      <c r="L346" s="46"/>
      <c r="M346" s="230"/>
      <c r="N346" s="231"/>
      <c r="O346" s="86"/>
      <c r="P346" s="86"/>
      <c r="Q346" s="86"/>
      <c r="R346" s="86"/>
      <c r="S346" s="86"/>
      <c r="T346" s="87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T346" s="19" t="s">
        <v>207</v>
      </c>
      <c r="AU346" s="19" t="s">
        <v>82</v>
      </c>
    </row>
    <row r="347" s="13" customFormat="1">
      <c r="A347" s="13"/>
      <c r="B347" s="232"/>
      <c r="C347" s="233"/>
      <c r="D347" s="234" t="s">
        <v>218</v>
      </c>
      <c r="E347" s="235" t="s">
        <v>19</v>
      </c>
      <c r="F347" s="236" t="s">
        <v>1057</v>
      </c>
      <c r="G347" s="233"/>
      <c r="H347" s="237">
        <v>1</v>
      </c>
      <c r="I347" s="238"/>
      <c r="J347" s="233"/>
      <c r="K347" s="233"/>
      <c r="L347" s="239"/>
      <c r="M347" s="240"/>
      <c r="N347" s="241"/>
      <c r="O347" s="241"/>
      <c r="P347" s="241"/>
      <c r="Q347" s="241"/>
      <c r="R347" s="241"/>
      <c r="S347" s="241"/>
      <c r="T347" s="242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243" t="s">
        <v>218</v>
      </c>
      <c r="AU347" s="243" t="s">
        <v>82</v>
      </c>
      <c r="AV347" s="13" t="s">
        <v>82</v>
      </c>
      <c r="AW347" s="13" t="s">
        <v>35</v>
      </c>
      <c r="AX347" s="13" t="s">
        <v>73</v>
      </c>
      <c r="AY347" s="243" t="s">
        <v>198</v>
      </c>
    </row>
    <row r="348" s="14" customFormat="1">
      <c r="A348" s="14"/>
      <c r="B348" s="244"/>
      <c r="C348" s="245"/>
      <c r="D348" s="234" t="s">
        <v>218</v>
      </c>
      <c r="E348" s="246" t="s">
        <v>19</v>
      </c>
      <c r="F348" s="247" t="s">
        <v>233</v>
      </c>
      <c r="G348" s="245"/>
      <c r="H348" s="248">
        <v>1</v>
      </c>
      <c r="I348" s="249"/>
      <c r="J348" s="245"/>
      <c r="K348" s="245"/>
      <c r="L348" s="250"/>
      <c r="M348" s="251"/>
      <c r="N348" s="252"/>
      <c r="O348" s="252"/>
      <c r="P348" s="252"/>
      <c r="Q348" s="252"/>
      <c r="R348" s="252"/>
      <c r="S348" s="252"/>
      <c r="T348" s="253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254" t="s">
        <v>218</v>
      </c>
      <c r="AU348" s="254" t="s">
        <v>82</v>
      </c>
      <c r="AV348" s="14" t="s">
        <v>205</v>
      </c>
      <c r="AW348" s="14" t="s">
        <v>35</v>
      </c>
      <c r="AX348" s="14" t="s">
        <v>80</v>
      </c>
      <c r="AY348" s="254" t="s">
        <v>198</v>
      </c>
    </row>
    <row r="349" s="2" customFormat="1" ht="37.8" customHeight="1">
      <c r="A349" s="40"/>
      <c r="B349" s="41"/>
      <c r="C349" s="255" t="s">
        <v>500</v>
      </c>
      <c r="D349" s="255" t="s">
        <v>243</v>
      </c>
      <c r="E349" s="256" t="s">
        <v>2442</v>
      </c>
      <c r="F349" s="257" t="s">
        <v>2443</v>
      </c>
      <c r="G349" s="258" t="s">
        <v>441</v>
      </c>
      <c r="H349" s="259">
        <v>1</v>
      </c>
      <c r="I349" s="260"/>
      <c r="J349" s="261">
        <f>ROUND(I349*H349,2)</f>
        <v>0</v>
      </c>
      <c r="K349" s="257" t="s">
        <v>204</v>
      </c>
      <c r="L349" s="262"/>
      <c r="M349" s="263" t="s">
        <v>19</v>
      </c>
      <c r="N349" s="264" t="s">
        <v>44</v>
      </c>
      <c r="O349" s="86"/>
      <c r="P349" s="223">
        <f>O349*H349</f>
        <v>0</v>
      </c>
      <c r="Q349" s="223">
        <v>0.02521</v>
      </c>
      <c r="R349" s="223">
        <f>Q349*H349</f>
        <v>0.02521</v>
      </c>
      <c r="S349" s="223">
        <v>0</v>
      </c>
      <c r="T349" s="224">
        <f>S349*H349</f>
        <v>0</v>
      </c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R349" s="225" t="s">
        <v>247</v>
      </c>
      <c r="AT349" s="225" t="s">
        <v>243</v>
      </c>
      <c r="AU349" s="225" t="s">
        <v>82</v>
      </c>
      <c r="AY349" s="19" t="s">
        <v>198</v>
      </c>
      <c r="BE349" s="226">
        <f>IF(N349="základní",J349,0)</f>
        <v>0</v>
      </c>
      <c r="BF349" s="226">
        <f>IF(N349="snížená",J349,0)</f>
        <v>0</v>
      </c>
      <c r="BG349" s="226">
        <f>IF(N349="zákl. přenesená",J349,0)</f>
        <v>0</v>
      </c>
      <c r="BH349" s="226">
        <f>IF(N349="sníž. přenesená",J349,0)</f>
        <v>0</v>
      </c>
      <c r="BI349" s="226">
        <f>IF(N349="nulová",J349,0)</f>
        <v>0</v>
      </c>
      <c r="BJ349" s="19" t="s">
        <v>80</v>
      </c>
      <c r="BK349" s="226">
        <f>ROUND(I349*H349,2)</f>
        <v>0</v>
      </c>
      <c r="BL349" s="19" t="s">
        <v>205</v>
      </c>
      <c r="BM349" s="225" t="s">
        <v>2444</v>
      </c>
    </row>
    <row r="350" s="13" customFormat="1">
      <c r="A350" s="13"/>
      <c r="B350" s="232"/>
      <c r="C350" s="233"/>
      <c r="D350" s="234" t="s">
        <v>218</v>
      </c>
      <c r="E350" s="235" t="s">
        <v>19</v>
      </c>
      <c r="F350" s="236" t="s">
        <v>1057</v>
      </c>
      <c r="G350" s="233"/>
      <c r="H350" s="237">
        <v>1</v>
      </c>
      <c r="I350" s="238"/>
      <c r="J350" s="233"/>
      <c r="K350" s="233"/>
      <c r="L350" s="239"/>
      <c r="M350" s="240"/>
      <c r="N350" s="241"/>
      <c r="O350" s="241"/>
      <c r="P350" s="241"/>
      <c r="Q350" s="241"/>
      <c r="R350" s="241"/>
      <c r="S350" s="241"/>
      <c r="T350" s="242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43" t="s">
        <v>218</v>
      </c>
      <c r="AU350" s="243" t="s">
        <v>82</v>
      </c>
      <c r="AV350" s="13" t="s">
        <v>82</v>
      </c>
      <c r="AW350" s="13" t="s">
        <v>35</v>
      </c>
      <c r="AX350" s="13" t="s">
        <v>80</v>
      </c>
      <c r="AY350" s="243" t="s">
        <v>198</v>
      </c>
    </row>
    <row r="351" s="2" customFormat="1" ht="44.25" customHeight="1">
      <c r="A351" s="40"/>
      <c r="B351" s="41"/>
      <c r="C351" s="214" t="s">
        <v>504</v>
      </c>
      <c r="D351" s="214" t="s">
        <v>200</v>
      </c>
      <c r="E351" s="215" t="s">
        <v>1089</v>
      </c>
      <c r="F351" s="216" t="s">
        <v>1090</v>
      </c>
      <c r="G351" s="217" t="s">
        <v>441</v>
      </c>
      <c r="H351" s="218">
        <v>1</v>
      </c>
      <c r="I351" s="219"/>
      <c r="J351" s="220">
        <f>ROUND(I351*H351,2)</f>
        <v>0</v>
      </c>
      <c r="K351" s="216" t="s">
        <v>204</v>
      </c>
      <c r="L351" s="46"/>
      <c r="M351" s="221" t="s">
        <v>19</v>
      </c>
      <c r="N351" s="222" t="s">
        <v>44</v>
      </c>
      <c r="O351" s="86"/>
      <c r="P351" s="223">
        <f>O351*H351</f>
        <v>0</v>
      </c>
      <c r="Q351" s="223">
        <v>0.54769076000000005</v>
      </c>
      <c r="R351" s="223">
        <f>Q351*H351</f>
        <v>0.54769076000000005</v>
      </c>
      <c r="S351" s="223">
        <v>0</v>
      </c>
      <c r="T351" s="224">
        <f>S351*H351</f>
        <v>0</v>
      </c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R351" s="225" t="s">
        <v>205</v>
      </c>
      <c r="AT351" s="225" t="s">
        <v>200</v>
      </c>
      <c r="AU351" s="225" t="s">
        <v>82</v>
      </c>
      <c r="AY351" s="19" t="s">
        <v>198</v>
      </c>
      <c r="BE351" s="226">
        <f>IF(N351="základní",J351,0)</f>
        <v>0</v>
      </c>
      <c r="BF351" s="226">
        <f>IF(N351="snížená",J351,0)</f>
        <v>0</v>
      </c>
      <c r="BG351" s="226">
        <f>IF(N351="zákl. přenesená",J351,0)</f>
        <v>0</v>
      </c>
      <c r="BH351" s="226">
        <f>IF(N351="sníž. přenesená",J351,0)</f>
        <v>0</v>
      </c>
      <c r="BI351" s="226">
        <f>IF(N351="nulová",J351,0)</f>
        <v>0</v>
      </c>
      <c r="BJ351" s="19" t="s">
        <v>80</v>
      </c>
      <c r="BK351" s="226">
        <f>ROUND(I351*H351,2)</f>
        <v>0</v>
      </c>
      <c r="BL351" s="19" t="s">
        <v>205</v>
      </c>
      <c r="BM351" s="225" t="s">
        <v>2445</v>
      </c>
    </row>
    <row r="352" s="2" customFormat="1">
      <c r="A352" s="40"/>
      <c r="B352" s="41"/>
      <c r="C352" s="42"/>
      <c r="D352" s="227" t="s">
        <v>207</v>
      </c>
      <c r="E352" s="42"/>
      <c r="F352" s="228" t="s">
        <v>1092</v>
      </c>
      <c r="G352" s="42"/>
      <c r="H352" s="42"/>
      <c r="I352" s="229"/>
      <c r="J352" s="42"/>
      <c r="K352" s="42"/>
      <c r="L352" s="46"/>
      <c r="M352" s="230"/>
      <c r="N352" s="231"/>
      <c r="O352" s="86"/>
      <c r="P352" s="86"/>
      <c r="Q352" s="86"/>
      <c r="R352" s="86"/>
      <c r="S352" s="86"/>
      <c r="T352" s="87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T352" s="19" t="s">
        <v>207</v>
      </c>
      <c r="AU352" s="19" t="s">
        <v>82</v>
      </c>
    </row>
    <row r="353" s="13" customFormat="1">
      <c r="A353" s="13"/>
      <c r="B353" s="232"/>
      <c r="C353" s="233"/>
      <c r="D353" s="234" t="s">
        <v>218</v>
      </c>
      <c r="E353" s="235" t="s">
        <v>19</v>
      </c>
      <c r="F353" s="236" t="s">
        <v>2446</v>
      </c>
      <c r="G353" s="233"/>
      <c r="H353" s="237">
        <v>1</v>
      </c>
      <c r="I353" s="238"/>
      <c r="J353" s="233"/>
      <c r="K353" s="233"/>
      <c r="L353" s="239"/>
      <c r="M353" s="240"/>
      <c r="N353" s="241"/>
      <c r="O353" s="241"/>
      <c r="P353" s="241"/>
      <c r="Q353" s="241"/>
      <c r="R353" s="241"/>
      <c r="S353" s="241"/>
      <c r="T353" s="242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T353" s="243" t="s">
        <v>218</v>
      </c>
      <c r="AU353" s="243" t="s">
        <v>82</v>
      </c>
      <c r="AV353" s="13" t="s">
        <v>82</v>
      </c>
      <c r="AW353" s="13" t="s">
        <v>35</v>
      </c>
      <c r="AX353" s="13" t="s">
        <v>73</v>
      </c>
      <c r="AY353" s="243" t="s">
        <v>198</v>
      </c>
    </row>
    <row r="354" s="14" customFormat="1">
      <c r="A354" s="14"/>
      <c r="B354" s="244"/>
      <c r="C354" s="245"/>
      <c r="D354" s="234" t="s">
        <v>218</v>
      </c>
      <c r="E354" s="246" t="s">
        <v>19</v>
      </c>
      <c r="F354" s="247" t="s">
        <v>233</v>
      </c>
      <c r="G354" s="245"/>
      <c r="H354" s="248">
        <v>1</v>
      </c>
      <c r="I354" s="249"/>
      <c r="J354" s="245"/>
      <c r="K354" s="245"/>
      <c r="L354" s="250"/>
      <c r="M354" s="251"/>
      <c r="N354" s="252"/>
      <c r="O354" s="252"/>
      <c r="P354" s="252"/>
      <c r="Q354" s="252"/>
      <c r="R354" s="252"/>
      <c r="S354" s="252"/>
      <c r="T354" s="253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T354" s="254" t="s">
        <v>218</v>
      </c>
      <c r="AU354" s="254" t="s">
        <v>82</v>
      </c>
      <c r="AV354" s="14" t="s">
        <v>205</v>
      </c>
      <c r="AW354" s="14" t="s">
        <v>35</v>
      </c>
      <c r="AX354" s="14" t="s">
        <v>80</v>
      </c>
      <c r="AY354" s="254" t="s">
        <v>198</v>
      </c>
    </row>
    <row r="355" s="2" customFormat="1" ht="37.8" customHeight="1">
      <c r="A355" s="40"/>
      <c r="B355" s="41"/>
      <c r="C355" s="255" t="s">
        <v>508</v>
      </c>
      <c r="D355" s="255" t="s">
        <v>243</v>
      </c>
      <c r="E355" s="256" t="s">
        <v>1096</v>
      </c>
      <c r="F355" s="257" t="s">
        <v>1097</v>
      </c>
      <c r="G355" s="258" t="s">
        <v>441</v>
      </c>
      <c r="H355" s="259">
        <v>1</v>
      </c>
      <c r="I355" s="260"/>
      <c r="J355" s="261">
        <f>ROUND(I355*H355,2)</f>
        <v>0</v>
      </c>
      <c r="K355" s="257" t="s">
        <v>204</v>
      </c>
      <c r="L355" s="262"/>
      <c r="M355" s="263" t="s">
        <v>19</v>
      </c>
      <c r="N355" s="264" t="s">
        <v>44</v>
      </c>
      <c r="O355" s="86"/>
      <c r="P355" s="223">
        <f>O355*H355</f>
        <v>0</v>
      </c>
      <c r="Q355" s="223">
        <v>0.023099999999999999</v>
      </c>
      <c r="R355" s="223">
        <f>Q355*H355</f>
        <v>0.023099999999999999</v>
      </c>
      <c r="S355" s="223">
        <v>0</v>
      </c>
      <c r="T355" s="224">
        <f>S355*H355</f>
        <v>0</v>
      </c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R355" s="225" t="s">
        <v>247</v>
      </c>
      <c r="AT355" s="225" t="s">
        <v>243</v>
      </c>
      <c r="AU355" s="225" t="s">
        <v>82</v>
      </c>
      <c r="AY355" s="19" t="s">
        <v>198</v>
      </c>
      <c r="BE355" s="226">
        <f>IF(N355="základní",J355,0)</f>
        <v>0</v>
      </c>
      <c r="BF355" s="226">
        <f>IF(N355="snížená",J355,0)</f>
        <v>0</v>
      </c>
      <c r="BG355" s="226">
        <f>IF(N355="zákl. přenesená",J355,0)</f>
        <v>0</v>
      </c>
      <c r="BH355" s="226">
        <f>IF(N355="sníž. přenesená",J355,0)</f>
        <v>0</v>
      </c>
      <c r="BI355" s="226">
        <f>IF(N355="nulová",J355,0)</f>
        <v>0</v>
      </c>
      <c r="BJ355" s="19" t="s">
        <v>80</v>
      </c>
      <c r="BK355" s="226">
        <f>ROUND(I355*H355,2)</f>
        <v>0</v>
      </c>
      <c r="BL355" s="19" t="s">
        <v>205</v>
      </c>
      <c r="BM355" s="225" t="s">
        <v>2447</v>
      </c>
    </row>
    <row r="356" s="13" customFormat="1">
      <c r="A356" s="13"/>
      <c r="B356" s="232"/>
      <c r="C356" s="233"/>
      <c r="D356" s="234" t="s">
        <v>218</v>
      </c>
      <c r="E356" s="235" t="s">
        <v>19</v>
      </c>
      <c r="F356" s="236" t="s">
        <v>2446</v>
      </c>
      <c r="G356" s="233"/>
      <c r="H356" s="237">
        <v>1</v>
      </c>
      <c r="I356" s="238"/>
      <c r="J356" s="233"/>
      <c r="K356" s="233"/>
      <c r="L356" s="239"/>
      <c r="M356" s="240"/>
      <c r="N356" s="241"/>
      <c r="O356" s="241"/>
      <c r="P356" s="241"/>
      <c r="Q356" s="241"/>
      <c r="R356" s="241"/>
      <c r="S356" s="241"/>
      <c r="T356" s="242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43" t="s">
        <v>218</v>
      </c>
      <c r="AU356" s="243" t="s">
        <v>82</v>
      </c>
      <c r="AV356" s="13" t="s">
        <v>82</v>
      </c>
      <c r="AW356" s="13" t="s">
        <v>35</v>
      </c>
      <c r="AX356" s="13" t="s">
        <v>80</v>
      </c>
      <c r="AY356" s="243" t="s">
        <v>198</v>
      </c>
    </row>
    <row r="357" s="12" customFormat="1" ht="22.8" customHeight="1">
      <c r="A357" s="12"/>
      <c r="B357" s="198"/>
      <c r="C357" s="199"/>
      <c r="D357" s="200" t="s">
        <v>72</v>
      </c>
      <c r="E357" s="212" t="s">
        <v>254</v>
      </c>
      <c r="F357" s="212" t="s">
        <v>1103</v>
      </c>
      <c r="G357" s="199"/>
      <c r="H357" s="199"/>
      <c r="I357" s="202"/>
      <c r="J357" s="213">
        <f>BK357</f>
        <v>0</v>
      </c>
      <c r="K357" s="199"/>
      <c r="L357" s="204"/>
      <c r="M357" s="205"/>
      <c r="N357" s="206"/>
      <c r="O357" s="206"/>
      <c r="P357" s="207">
        <f>SUM(P358:P401)</f>
        <v>0</v>
      </c>
      <c r="Q357" s="206"/>
      <c r="R357" s="207">
        <f>SUM(R358:R401)</f>
        <v>0.081601999999999994</v>
      </c>
      <c r="S357" s="206"/>
      <c r="T357" s="208">
        <f>SUM(T358:T401)</f>
        <v>32.424799999999998</v>
      </c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R357" s="209" t="s">
        <v>80</v>
      </c>
      <c r="AT357" s="210" t="s">
        <v>72</v>
      </c>
      <c r="AU357" s="210" t="s">
        <v>80</v>
      </c>
      <c r="AY357" s="209" t="s">
        <v>198</v>
      </c>
      <c r="BK357" s="211">
        <f>SUM(BK358:BK401)</f>
        <v>0</v>
      </c>
    </row>
    <row r="358" s="2" customFormat="1" ht="44.25" customHeight="1">
      <c r="A358" s="40"/>
      <c r="B358" s="41"/>
      <c r="C358" s="214" t="s">
        <v>512</v>
      </c>
      <c r="D358" s="214" t="s">
        <v>200</v>
      </c>
      <c r="E358" s="215" t="s">
        <v>2448</v>
      </c>
      <c r="F358" s="216" t="s">
        <v>2449</v>
      </c>
      <c r="G358" s="217" t="s">
        <v>227</v>
      </c>
      <c r="H358" s="218">
        <v>346.5</v>
      </c>
      <c r="I358" s="219"/>
      <c r="J358" s="220">
        <f>ROUND(I358*H358,2)</f>
        <v>0</v>
      </c>
      <c r="K358" s="216" t="s">
        <v>204</v>
      </c>
      <c r="L358" s="46"/>
      <c r="M358" s="221" t="s">
        <v>19</v>
      </c>
      <c r="N358" s="222" t="s">
        <v>44</v>
      </c>
      <c r="O358" s="86"/>
      <c r="P358" s="223">
        <f>O358*H358</f>
        <v>0</v>
      </c>
      <c r="Q358" s="223">
        <v>0</v>
      </c>
      <c r="R358" s="223">
        <f>Q358*H358</f>
        <v>0</v>
      </c>
      <c r="S358" s="223">
        <v>0</v>
      </c>
      <c r="T358" s="224">
        <f>S358*H358</f>
        <v>0</v>
      </c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R358" s="225" t="s">
        <v>205</v>
      </c>
      <c r="AT358" s="225" t="s">
        <v>200</v>
      </c>
      <c r="AU358" s="225" t="s">
        <v>82</v>
      </c>
      <c r="AY358" s="19" t="s">
        <v>198</v>
      </c>
      <c r="BE358" s="226">
        <f>IF(N358="základní",J358,0)</f>
        <v>0</v>
      </c>
      <c r="BF358" s="226">
        <f>IF(N358="snížená",J358,0)</f>
        <v>0</v>
      </c>
      <c r="BG358" s="226">
        <f>IF(N358="zákl. přenesená",J358,0)</f>
        <v>0</v>
      </c>
      <c r="BH358" s="226">
        <f>IF(N358="sníž. přenesená",J358,0)</f>
        <v>0</v>
      </c>
      <c r="BI358" s="226">
        <f>IF(N358="nulová",J358,0)</f>
        <v>0</v>
      </c>
      <c r="BJ358" s="19" t="s">
        <v>80</v>
      </c>
      <c r="BK358" s="226">
        <f>ROUND(I358*H358,2)</f>
        <v>0</v>
      </c>
      <c r="BL358" s="19" t="s">
        <v>205</v>
      </c>
      <c r="BM358" s="225" t="s">
        <v>2450</v>
      </c>
    </row>
    <row r="359" s="2" customFormat="1">
      <c r="A359" s="40"/>
      <c r="B359" s="41"/>
      <c r="C359" s="42"/>
      <c r="D359" s="227" t="s">
        <v>207</v>
      </c>
      <c r="E359" s="42"/>
      <c r="F359" s="228" t="s">
        <v>2451</v>
      </c>
      <c r="G359" s="42"/>
      <c r="H359" s="42"/>
      <c r="I359" s="229"/>
      <c r="J359" s="42"/>
      <c r="K359" s="42"/>
      <c r="L359" s="46"/>
      <c r="M359" s="230"/>
      <c r="N359" s="231"/>
      <c r="O359" s="86"/>
      <c r="P359" s="86"/>
      <c r="Q359" s="86"/>
      <c r="R359" s="86"/>
      <c r="S359" s="86"/>
      <c r="T359" s="87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T359" s="19" t="s">
        <v>207</v>
      </c>
      <c r="AU359" s="19" t="s">
        <v>82</v>
      </c>
    </row>
    <row r="360" s="13" customFormat="1">
      <c r="A360" s="13"/>
      <c r="B360" s="232"/>
      <c r="C360" s="233"/>
      <c r="D360" s="234" t="s">
        <v>218</v>
      </c>
      <c r="E360" s="235" t="s">
        <v>19</v>
      </c>
      <c r="F360" s="236" t="s">
        <v>2452</v>
      </c>
      <c r="G360" s="233"/>
      <c r="H360" s="237">
        <v>346.5</v>
      </c>
      <c r="I360" s="238"/>
      <c r="J360" s="233"/>
      <c r="K360" s="233"/>
      <c r="L360" s="239"/>
      <c r="M360" s="240"/>
      <c r="N360" s="241"/>
      <c r="O360" s="241"/>
      <c r="P360" s="241"/>
      <c r="Q360" s="241"/>
      <c r="R360" s="241"/>
      <c r="S360" s="241"/>
      <c r="T360" s="242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43" t="s">
        <v>218</v>
      </c>
      <c r="AU360" s="243" t="s">
        <v>82</v>
      </c>
      <c r="AV360" s="13" t="s">
        <v>82</v>
      </c>
      <c r="AW360" s="13" t="s">
        <v>35</v>
      </c>
      <c r="AX360" s="13" t="s">
        <v>80</v>
      </c>
      <c r="AY360" s="243" t="s">
        <v>198</v>
      </c>
    </row>
    <row r="361" s="2" customFormat="1" ht="49.05" customHeight="1">
      <c r="A361" s="40"/>
      <c r="B361" s="41"/>
      <c r="C361" s="214" t="s">
        <v>517</v>
      </c>
      <c r="D361" s="214" t="s">
        <v>200</v>
      </c>
      <c r="E361" s="215" t="s">
        <v>2453</v>
      </c>
      <c r="F361" s="216" t="s">
        <v>2454</v>
      </c>
      <c r="G361" s="217" t="s">
        <v>227</v>
      </c>
      <c r="H361" s="218">
        <v>10395</v>
      </c>
      <c r="I361" s="219"/>
      <c r="J361" s="220">
        <f>ROUND(I361*H361,2)</f>
        <v>0</v>
      </c>
      <c r="K361" s="216" t="s">
        <v>204</v>
      </c>
      <c r="L361" s="46"/>
      <c r="M361" s="221" t="s">
        <v>19</v>
      </c>
      <c r="N361" s="222" t="s">
        <v>44</v>
      </c>
      <c r="O361" s="86"/>
      <c r="P361" s="223">
        <f>O361*H361</f>
        <v>0</v>
      </c>
      <c r="Q361" s="223">
        <v>0</v>
      </c>
      <c r="R361" s="223">
        <f>Q361*H361</f>
        <v>0</v>
      </c>
      <c r="S361" s="223">
        <v>0</v>
      </c>
      <c r="T361" s="224">
        <f>S361*H361</f>
        <v>0</v>
      </c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R361" s="225" t="s">
        <v>205</v>
      </c>
      <c r="AT361" s="225" t="s">
        <v>200</v>
      </c>
      <c r="AU361" s="225" t="s">
        <v>82</v>
      </c>
      <c r="AY361" s="19" t="s">
        <v>198</v>
      </c>
      <c r="BE361" s="226">
        <f>IF(N361="základní",J361,0)</f>
        <v>0</v>
      </c>
      <c r="BF361" s="226">
        <f>IF(N361="snížená",J361,0)</f>
        <v>0</v>
      </c>
      <c r="BG361" s="226">
        <f>IF(N361="zákl. přenesená",J361,0)</f>
        <v>0</v>
      </c>
      <c r="BH361" s="226">
        <f>IF(N361="sníž. přenesená",J361,0)</f>
        <v>0</v>
      </c>
      <c r="BI361" s="226">
        <f>IF(N361="nulová",J361,0)</f>
        <v>0</v>
      </c>
      <c r="BJ361" s="19" t="s">
        <v>80</v>
      </c>
      <c r="BK361" s="226">
        <f>ROUND(I361*H361,2)</f>
        <v>0</v>
      </c>
      <c r="BL361" s="19" t="s">
        <v>205</v>
      </c>
      <c r="BM361" s="225" t="s">
        <v>2455</v>
      </c>
    </row>
    <row r="362" s="2" customFormat="1">
      <c r="A362" s="40"/>
      <c r="B362" s="41"/>
      <c r="C362" s="42"/>
      <c r="D362" s="227" t="s">
        <v>207</v>
      </c>
      <c r="E362" s="42"/>
      <c r="F362" s="228" t="s">
        <v>2456</v>
      </c>
      <c r="G362" s="42"/>
      <c r="H362" s="42"/>
      <c r="I362" s="229"/>
      <c r="J362" s="42"/>
      <c r="K362" s="42"/>
      <c r="L362" s="46"/>
      <c r="M362" s="230"/>
      <c r="N362" s="231"/>
      <c r="O362" s="86"/>
      <c r="P362" s="86"/>
      <c r="Q362" s="86"/>
      <c r="R362" s="86"/>
      <c r="S362" s="86"/>
      <c r="T362" s="87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T362" s="19" t="s">
        <v>207</v>
      </c>
      <c r="AU362" s="19" t="s">
        <v>82</v>
      </c>
    </row>
    <row r="363" s="13" customFormat="1">
      <c r="A363" s="13"/>
      <c r="B363" s="232"/>
      <c r="C363" s="233"/>
      <c r="D363" s="234" t="s">
        <v>218</v>
      </c>
      <c r="E363" s="235" t="s">
        <v>19</v>
      </c>
      <c r="F363" s="236" t="s">
        <v>2457</v>
      </c>
      <c r="G363" s="233"/>
      <c r="H363" s="237">
        <v>10395</v>
      </c>
      <c r="I363" s="238"/>
      <c r="J363" s="233"/>
      <c r="K363" s="233"/>
      <c r="L363" s="239"/>
      <c r="M363" s="240"/>
      <c r="N363" s="241"/>
      <c r="O363" s="241"/>
      <c r="P363" s="241"/>
      <c r="Q363" s="241"/>
      <c r="R363" s="241"/>
      <c r="S363" s="241"/>
      <c r="T363" s="242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43" t="s">
        <v>218</v>
      </c>
      <c r="AU363" s="243" t="s">
        <v>82</v>
      </c>
      <c r="AV363" s="13" t="s">
        <v>82</v>
      </c>
      <c r="AW363" s="13" t="s">
        <v>35</v>
      </c>
      <c r="AX363" s="13" t="s">
        <v>80</v>
      </c>
      <c r="AY363" s="243" t="s">
        <v>198</v>
      </c>
    </row>
    <row r="364" s="2" customFormat="1" ht="44.25" customHeight="1">
      <c r="A364" s="40"/>
      <c r="B364" s="41"/>
      <c r="C364" s="214" t="s">
        <v>551</v>
      </c>
      <c r="D364" s="214" t="s">
        <v>200</v>
      </c>
      <c r="E364" s="215" t="s">
        <v>2458</v>
      </c>
      <c r="F364" s="216" t="s">
        <v>2459</v>
      </c>
      <c r="G364" s="217" t="s">
        <v>227</v>
      </c>
      <c r="H364" s="218">
        <v>346.5</v>
      </c>
      <c r="I364" s="219"/>
      <c r="J364" s="220">
        <f>ROUND(I364*H364,2)</f>
        <v>0</v>
      </c>
      <c r="K364" s="216" t="s">
        <v>204</v>
      </c>
      <c r="L364" s="46"/>
      <c r="M364" s="221" t="s">
        <v>19</v>
      </c>
      <c r="N364" s="222" t="s">
        <v>44</v>
      </c>
      <c r="O364" s="86"/>
      <c r="P364" s="223">
        <f>O364*H364</f>
        <v>0</v>
      </c>
      <c r="Q364" s="223">
        <v>0</v>
      </c>
      <c r="R364" s="223">
        <f>Q364*H364</f>
        <v>0</v>
      </c>
      <c r="S364" s="223">
        <v>0</v>
      </c>
      <c r="T364" s="224">
        <f>S364*H364</f>
        <v>0</v>
      </c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R364" s="225" t="s">
        <v>205</v>
      </c>
      <c r="AT364" s="225" t="s">
        <v>200</v>
      </c>
      <c r="AU364" s="225" t="s">
        <v>82</v>
      </c>
      <c r="AY364" s="19" t="s">
        <v>198</v>
      </c>
      <c r="BE364" s="226">
        <f>IF(N364="základní",J364,0)</f>
        <v>0</v>
      </c>
      <c r="BF364" s="226">
        <f>IF(N364="snížená",J364,0)</f>
        <v>0</v>
      </c>
      <c r="BG364" s="226">
        <f>IF(N364="zákl. přenesená",J364,0)</f>
        <v>0</v>
      </c>
      <c r="BH364" s="226">
        <f>IF(N364="sníž. přenesená",J364,0)</f>
        <v>0</v>
      </c>
      <c r="BI364" s="226">
        <f>IF(N364="nulová",J364,0)</f>
        <v>0</v>
      </c>
      <c r="BJ364" s="19" t="s">
        <v>80</v>
      </c>
      <c r="BK364" s="226">
        <f>ROUND(I364*H364,2)</f>
        <v>0</v>
      </c>
      <c r="BL364" s="19" t="s">
        <v>205</v>
      </c>
      <c r="BM364" s="225" t="s">
        <v>2460</v>
      </c>
    </row>
    <row r="365" s="2" customFormat="1">
      <c r="A365" s="40"/>
      <c r="B365" s="41"/>
      <c r="C365" s="42"/>
      <c r="D365" s="227" t="s">
        <v>207</v>
      </c>
      <c r="E365" s="42"/>
      <c r="F365" s="228" t="s">
        <v>2461</v>
      </c>
      <c r="G365" s="42"/>
      <c r="H365" s="42"/>
      <c r="I365" s="229"/>
      <c r="J365" s="42"/>
      <c r="K365" s="42"/>
      <c r="L365" s="46"/>
      <c r="M365" s="230"/>
      <c r="N365" s="231"/>
      <c r="O365" s="86"/>
      <c r="P365" s="86"/>
      <c r="Q365" s="86"/>
      <c r="R365" s="86"/>
      <c r="S365" s="86"/>
      <c r="T365" s="87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T365" s="19" t="s">
        <v>207</v>
      </c>
      <c r="AU365" s="19" t="s">
        <v>82</v>
      </c>
    </row>
    <row r="366" s="13" customFormat="1">
      <c r="A366" s="13"/>
      <c r="B366" s="232"/>
      <c r="C366" s="233"/>
      <c r="D366" s="234" t="s">
        <v>218</v>
      </c>
      <c r="E366" s="235" t="s">
        <v>19</v>
      </c>
      <c r="F366" s="236" t="s">
        <v>2452</v>
      </c>
      <c r="G366" s="233"/>
      <c r="H366" s="237">
        <v>346.5</v>
      </c>
      <c r="I366" s="238"/>
      <c r="J366" s="233"/>
      <c r="K366" s="233"/>
      <c r="L366" s="239"/>
      <c r="M366" s="240"/>
      <c r="N366" s="241"/>
      <c r="O366" s="241"/>
      <c r="P366" s="241"/>
      <c r="Q366" s="241"/>
      <c r="R366" s="241"/>
      <c r="S366" s="241"/>
      <c r="T366" s="242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43" t="s">
        <v>218</v>
      </c>
      <c r="AU366" s="243" t="s">
        <v>82</v>
      </c>
      <c r="AV366" s="13" t="s">
        <v>82</v>
      </c>
      <c r="AW366" s="13" t="s">
        <v>35</v>
      </c>
      <c r="AX366" s="13" t="s">
        <v>80</v>
      </c>
      <c r="AY366" s="243" t="s">
        <v>198</v>
      </c>
    </row>
    <row r="367" s="2" customFormat="1" ht="37.8" customHeight="1">
      <c r="A367" s="40"/>
      <c r="B367" s="41"/>
      <c r="C367" s="214" t="s">
        <v>560</v>
      </c>
      <c r="D367" s="214" t="s">
        <v>200</v>
      </c>
      <c r="E367" s="215" t="s">
        <v>1111</v>
      </c>
      <c r="F367" s="216" t="s">
        <v>1112</v>
      </c>
      <c r="G367" s="217" t="s">
        <v>203</v>
      </c>
      <c r="H367" s="218">
        <v>625</v>
      </c>
      <c r="I367" s="219"/>
      <c r="J367" s="220">
        <f>ROUND(I367*H367,2)</f>
        <v>0</v>
      </c>
      <c r="K367" s="216" t="s">
        <v>204</v>
      </c>
      <c r="L367" s="46"/>
      <c r="M367" s="221" t="s">
        <v>19</v>
      </c>
      <c r="N367" s="222" t="s">
        <v>44</v>
      </c>
      <c r="O367" s="86"/>
      <c r="P367" s="223">
        <f>O367*H367</f>
        <v>0</v>
      </c>
      <c r="Q367" s="223">
        <v>0.00012999999999999999</v>
      </c>
      <c r="R367" s="223">
        <f>Q367*H367</f>
        <v>0.081249999999999989</v>
      </c>
      <c r="S367" s="223">
        <v>0</v>
      </c>
      <c r="T367" s="224">
        <f>S367*H367</f>
        <v>0</v>
      </c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R367" s="225" t="s">
        <v>205</v>
      </c>
      <c r="AT367" s="225" t="s">
        <v>200</v>
      </c>
      <c r="AU367" s="225" t="s">
        <v>82</v>
      </c>
      <c r="AY367" s="19" t="s">
        <v>198</v>
      </c>
      <c r="BE367" s="226">
        <f>IF(N367="základní",J367,0)</f>
        <v>0</v>
      </c>
      <c r="BF367" s="226">
        <f>IF(N367="snížená",J367,0)</f>
        <v>0</v>
      </c>
      <c r="BG367" s="226">
        <f>IF(N367="zákl. přenesená",J367,0)</f>
        <v>0</v>
      </c>
      <c r="BH367" s="226">
        <f>IF(N367="sníž. přenesená",J367,0)</f>
        <v>0</v>
      </c>
      <c r="BI367" s="226">
        <f>IF(N367="nulová",J367,0)</f>
        <v>0</v>
      </c>
      <c r="BJ367" s="19" t="s">
        <v>80</v>
      </c>
      <c r="BK367" s="226">
        <f>ROUND(I367*H367,2)</f>
        <v>0</v>
      </c>
      <c r="BL367" s="19" t="s">
        <v>205</v>
      </c>
      <c r="BM367" s="225" t="s">
        <v>2462</v>
      </c>
    </row>
    <row r="368" s="2" customFormat="1">
      <c r="A368" s="40"/>
      <c r="B368" s="41"/>
      <c r="C368" s="42"/>
      <c r="D368" s="227" t="s">
        <v>207</v>
      </c>
      <c r="E368" s="42"/>
      <c r="F368" s="228" t="s">
        <v>1114</v>
      </c>
      <c r="G368" s="42"/>
      <c r="H368" s="42"/>
      <c r="I368" s="229"/>
      <c r="J368" s="42"/>
      <c r="K368" s="42"/>
      <c r="L368" s="46"/>
      <c r="M368" s="230"/>
      <c r="N368" s="231"/>
      <c r="O368" s="86"/>
      <c r="P368" s="86"/>
      <c r="Q368" s="86"/>
      <c r="R368" s="86"/>
      <c r="S368" s="86"/>
      <c r="T368" s="87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T368" s="19" t="s">
        <v>207</v>
      </c>
      <c r="AU368" s="19" t="s">
        <v>82</v>
      </c>
    </row>
    <row r="369" s="2" customFormat="1" ht="24.15" customHeight="1">
      <c r="A369" s="40"/>
      <c r="B369" s="41"/>
      <c r="C369" s="214" t="s">
        <v>569</v>
      </c>
      <c r="D369" s="214" t="s">
        <v>200</v>
      </c>
      <c r="E369" s="215" t="s">
        <v>2463</v>
      </c>
      <c r="F369" s="216" t="s">
        <v>2464</v>
      </c>
      <c r="G369" s="217" t="s">
        <v>203</v>
      </c>
      <c r="H369" s="218">
        <v>63</v>
      </c>
      <c r="I369" s="219"/>
      <c r="J369" s="220">
        <f>ROUND(I369*H369,2)</f>
        <v>0</v>
      </c>
      <c r="K369" s="216" t="s">
        <v>204</v>
      </c>
      <c r="L369" s="46"/>
      <c r="M369" s="221" t="s">
        <v>19</v>
      </c>
      <c r="N369" s="222" t="s">
        <v>44</v>
      </c>
      <c r="O369" s="86"/>
      <c r="P369" s="223">
        <f>O369*H369</f>
        <v>0</v>
      </c>
      <c r="Q369" s="223">
        <v>0</v>
      </c>
      <c r="R369" s="223">
        <f>Q369*H369</f>
        <v>0</v>
      </c>
      <c r="S369" s="223">
        <v>0</v>
      </c>
      <c r="T369" s="224">
        <f>S369*H369</f>
        <v>0</v>
      </c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R369" s="225" t="s">
        <v>205</v>
      </c>
      <c r="AT369" s="225" t="s">
        <v>200</v>
      </c>
      <c r="AU369" s="225" t="s">
        <v>82</v>
      </c>
      <c r="AY369" s="19" t="s">
        <v>198</v>
      </c>
      <c r="BE369" s="226">
        <f>IF(N369="základní",J369,0)</f>
        <v>0</v>
      </c>
      <c r="BF369" s="226">
        <f>IF(N369="snížená",J369,0)</f>
        <v>0</v>
      </c>
      <c r="BG369" s="226">
        <f>IF(N369="zákl. přenesená",J369,0)</f>
        <v>0</v>
      </c>
      <c r="BH369" s="226">
        <f>IF(N369="sníž. přenesená",J369,0)</f>
        <v>0</v>
      </c>
      <c r="BI369" s="226">
        <f>IF(N369="nulová",J369,0)</f>
        <v>0</v>
      </c>
      <c r="BJ369" s="19" t="s">
        <v>80</v>
      </c>
      <c r="BK369" s="226">
        <f>ROUND(I369*H369,2)</f>
        <v>0</v>
      </c>
      <c r="BL369" s="19" t="s">
        <v>205</v>
      </c>
      <c r="BM369" s="225" t="s">
        <v>2465</v>
      </c>
    </row>
    <row r="370" s="2" customFormat="1">
      <c r="A370" s="40"/>
      <c r="B370" s="41"/>
      <c r="C370" s="42"/>
      <c r="D370" s="227" t="s">
        <v>207</v>
      </c>
      <c r="E370" s="42"/>
      <c r="F370" s="228" t="s">
        <v>2466</v>
      </c>
      <c r="G370" s="42"/>
      <c r="H370" s="42"/>
      <c r="I370" s="229"/>
      <c r="J370" s="42"/>
      <c r="K370" s="42"/>
      <c r="L370" s="46"/>
      <c r="M370" s="230"/>
      <c r="N370" s="231"/>
      <c r="O370" s="86"/>
      <c r="P370" s="86"/>
      <c r="Q370" s="86"/>
      <c r="R370" s="86"/>
      <c r="S370" s="86"/>
      <c r="T370" s="87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T370" s="19" t="s">
        <v>207</v>
      </c>
      <c r="AU370" s="19" t="s">
        <v>82</v>
      </c>
    </row>
    <row r="371" s="13" customFormat="1">
      <c r="A371" s="13"/>
      <c r="B371" s="232"/>
      <c r="C371" s="233"/>
      <c r="D371" s="234" t="s">
        <v>218</v>
      </c>
      <c r="E371" s="235" t="s">
        <v>19</v>
      </c>
      <c r="F371" s="236" t="s">
        <v>2467</v>
      </c>
      <c r="G371" s="233"/>
      <c r="H371" s="237">
        <v>63</v>
      </c>
      <c r="I371" s="238"/>
      <c r="J371" s="233"/>
      <c r="K371" s="233"/>
      <c r="L371" s="239"/>
      <c r="M371" s="240"/>
      <c r="N371" s="241"/>
      <c r="O371" s="241"/>
      <c r="P371" s="241"/>
      <c r="Q371" s="241"/>
      <c r="R371" s="241"/>
      <c r="S371" s="241"/>
      <c r="T371" s="242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43" t="s">
        <v>218</v>
      </c>
      <c r="AU371" s="243" t="s">
        <v>82</v>
      </c>
      <c r="AV371" s="13" t="s">
        <v>82</v>
      </c>
      <c r="AW371" s="13" t="s">
        <v>35</v>
      </c>
      <c r="AX371" s="13" t="s">
        <v>80</v>
      </c>
      <c r="AY371" s="243" t="s">
        <v>198</v>
      </c>
    </row>
    <row r="372" s="2" customFormat="1" ht="37.8" customHeight="1">
      <c r="A372" s="40"/>
      <c r="B372" s="41"/>
      <c r="C372" s="214" t="s">
        <v>574</v>
      </c>
      <c r="D372" s="214" t="s">
        <v>200</v>
      </c>
      <c r="E372" s="215" t="s">
        <v>2468</v>
      </c>
      <c r="F372" s="216" t="s">
        <v>2469</v>
      </c>
      <c r="G372" s="217" t="s">
        <v>203</v>
      </c>
      <c r="H372" s="218">
        <v>1890</v>
      </c>
      <c r="I372" s="219"/>
      <c r="J372" s="220">
        <f>ROUND(I372*H372,2)</f>
        <v>0</v>
      </c>
      <c r="K372" s="216" t="s">
        <v>204</v>
      </c>
      <c r="L372" s="46"/>
      <c r="M372" s="221" t="s">
        <v>19</v>
      </c>
      <c r="N372" s="222" t="s">
        <v>44</v>
      </c>
      <c r="O372" s="86"/>
      <c r="P372" s="223">
        <f>O372*H372</f>
        <v>0</v>
      </c>
      <c r="Q372" s="223">
        <v>0</v>
      </c>
      <c r="R372" s="223">
        <f>Q372*H372</f>
        <v>0</v>
      </c>
      <c r="S372" s="223">
        <v>0</v>
      </c>
      <c r="T372" s="224">
        <f>S372*H372</f>
        <v>0</v>
      </c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R372" s="225" t="s">
        <v>205</v>
      </c>
      <c r="AT372" s="225" t="s">
        <v>200</v>
      </c>
      <c r="AU372" s="225" t="s">
        <v>82</v>
      </c>
      <c r="AY372" s="19" t="s">
        <v>198</v>
      </c>
      <c r="BE372" s="226">
        <f>IF(N372="základní",J372,0)</f>
        <v>0</v>
      </c>
      <c r="BF372" s="226">
        <f>IF(N372="snížená",J372,0)</f>
        <v>0</v>
      </c>
      <c r="BG372" s="226">
        <f>IF(N372="zákl. přenesená",J372,0)</f>
        <v>0</v>
      </c>
      <c r="BH372" s="226">
        <f>IF(N372="sníž. přenesená",J372,0)</f>
        <v>0</v>
      </c>
      <c r="BI372" s="226">
        <f>IF(N372="nulová",J372,0)</f>
        <v>0</v>
      </c>
      <c r="BJ372" s="19" t="s">
        <v>80</v>
      </c>
      <c r="BK372" s="226">
        <f>ROUND(I372*H372,2)</f>
        <v>0</v>
      </c>
      <c r="BL372" s="19" t="s">
        <v>205</v>
      </c>
      <c r="BM372" s="225" t="s">
        <v>2470</v>
      </c>
    </row>
    <row r="373" s="2" customFormat="1">
      <c r="A373" s="40"/>
      <c r="B373" s="41"/>
      <c r="C373" s="42"/>
      <c r="D373" s="227" t="s">
        <v>207</v>
      </c>
      <c r="E373" s="42"/>
      <c r="F373" s="228" t="s">
        <v>2471</v>
      </c>
      <c r="G373" s="42"/>
      <c r="H373" s="42"/>
      <c r="I373" s="229"/>
      <c r="J373" s="42"/>
      <c r="K373" s="42"/>
      <c r="L373" s="46"/>
      <c r="M373" s="230"/>
      <c r="N373" s="231"/>
      <c r="O373" s="86"/>
      <c r="P373" s="86"/>
      <c r="Q373" s="86"/>
      <c r="R373" s="86"/>
      <c r="S373" s="86"/>
      <c r="T373" s="87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T373" s="19" t="s">
        <v>207</v>
      </c>
      <c r="AU373" s="19" t="s">
        <v>82</v>
      </c>
    </row>
    <row r="374" s="13" customFormat="1">
      <c r="A374" s="13"/>
      <c r="B374" s="232"/>
      <c r="C374" s="233"/>
      <c r="D374" s="234" t="s">
        <v>218</v>
      </c>
      <c r="E374" s="235" t="s">
        <v>19</v>
      </c>
      <c r="F374" s="236" t="s">
        <v>2472</v>
      </c>
      <c r="G374" s="233"/>
      <c r="H374" s="237">
        <v>1890</v>
      </c>
      <c r="I374" s="238"/>
      <c r="J374" s="233"/>
      <c r="K374" s="233"/>
      <c r="L374" s="239"/>
      <c r="M374" s="240"/>
      <c r="N374" s="241"/>
      <c r="O374" s="241"/>
      <c r="P374" s="241"/>
      <c r="Q374" s="241"/>
      <c r="R374" s="241"/>
      <c r="S374" s="241"/>
      <c r="T374" s="242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43" t="s">
        <v>218</v>
      </c>
      <c r="AU374" s="243" t="s">
        <v>82</v>
      </c>
      <c r="AV374" s="13" t="s">
        <v>82</v>
      </c>
      <c r="AW374" s="13" t="s">
        <v>35</v>
      </c>
      <c r="AX374" s="13" t="s">
        <v>80</v>
      </c>
      <c r="AY374" s="243" t="s">
        <v>198</v>
      </c>
    </row>
    <row r="375" s="2" customFormat="1" ht="24.15" customHeight="1">
      <c r="A375" s="40"/>
      <c r="B375" s="41"/>
      <c r="C375" s="214" t="s">
        <v>583</v>
      </c>
      <c r="D375" s="214" t="s">
        <v>200</v>
      </c>
      <c r="E375" s="215" t="s">
        <v>2473</v>
      </c>
      <c r="F375" s="216" t="s">
        <v>2474</v>
      </c>
      <c r="G375" s="217" t="s">
        <v>203</v>
      </c>
      <c r="H375" s="218">
        <v>63</v>
      </c>
      <c r="I375" s="219"/>
      <c r="J375" s="220">
        <f>ROUND(I375*H375,2)</f>
        <v>0</v>
      </c>
      <c r="K375" s="216" t="s">
        <v>204</v>
      </c>
      <c r="L375" s="46"/>
      <c r="M375" s="221" t="s">
        <v>19</v>
      </c>
      <c r="N375" s="222" t="s">
        <v>44</v>
      </c>
      <c r="O375" s="86"/>
      <c r="P375" s="223">
        <f>O375*H375</f>
        <v>0</v>
      </c>
      <c r="Q375" s="223">
        <v>0</v>
      </c>
      <c r="R375" s="223">
        <f>Q375*H375</f>
        <v>0</v>
      </c>
      <c r="S375" s="223">
        <v>0</v>
      </c>
      <c r="T375" s="224">
        <f>S375*H375</f>
        <v>0</v>
      </c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R375" s="225" t="s">
        <v>205</v>
      </c>
      <c r="AT375" s="225" t="s">
        <v>200</v>
      </c>
      <c r="AU375" s="225" t="s">
        <v>82</v>
      </c>
      <c r="AY375" s="19" t="s">
        <v>198</v>
      </c>
      <c r="BE375" s="226">
        <f>IF(N375="základní",J375,0)</f>
        <v>0</v>
      </c>
      <c r="BF375" s="226">
        <f>IF(N375="snížená",J375,0)</f>
        <v>0</v>
      </c>
      <c r="BG375" s="226">
        <f>IF(N375="zákl. přenesená",J375,0)</f>
        <v>0</v>
      </c>
      <c r="BH375" s="226">
        <f>IF(N375="sníž. přenesená",J375,0)</f>
        <v>0</v>
      </c>
      <c r="BI375" s="226">
        <f>IF(N375="nulová",J375,0)</f>
        <v>0</v>
      </c>
      <c r="BJ375" s="19" t="s">
        <v>80</v>
      </c>
      <c r="BK375" s="226">
        <f>ROUND(I375*H375,2)</f>
        <v>0</v>
      </c>
      <c r="BL375" s="19" t="s">
        <v>205</v>
      </c>
      <c r="BM375" s="225" t="s">
        <v>2475</v>
      </c>
    </row>
    <row r="376" s="2" customFormat="1">
      <c r="A376" s="40"/>
      <c r="B376" s="41"/>
      <c r="C376" s="42"/>
      <c r="D376" s="227" t="s">
        <v>207</v>
      </c>
      <c r="E376" s="42"/>
      <c r="F376" s="228" t="s">
        <v>2476</v>
      </c>
      <c r="G376" s="42"/>
      <c r="H376" s="42"/>
      <c r="I376" s="229"/>
      <c r="J376" s="42"/>
      <c r="K376" s="42"/>
      <c r="L376" s="46"/>
      <c r="M376" s="230"/>
      <c r="N376" s="231"/>
      <c r="O376" s="86"/>
      <c r="P376" s="86"/>
      <c r="Q376" s="86"/>
      <c r="R376" s="86"/>
      <c r="S376" s="86"/>
      <c r="T376" s="87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T376" s="19" t="s">
        <v>207</v>
      </c>
      <c r="AU376" s="19" t="s">
        <v>82</v>
      </c>
    </row>
    <row r="377" s="13" customFormat="1">
      <c r="A377" s="13"/>
      <c r="B377" s="232"/>
      <c r="C377" s="233"/>
      <c r="D377" s="234" t="s">
        <v>218</v>
      </c>
      <c r="E377" s="235" t="s">
        <v>19</v>
      </c>
      <c r="F377" s="236" t="s">
        <v>2467</v>
      </c>
      <c r="G377" s="233"/>
      <c r="H377" s="237">
        <v>63</v>
      </c>
      <c r="I377" s="238"/>
      <c r="J377" s="233"/>
      <c r="K377" s="233"/>
      <c r="L377" s="239"/>
      <c r="M377" s="240"/>
      <c r="N377" s="241"/>
      <c r="O377" s="241"/>
      <c r="P377" s="241"/>
      <c r="Q377" s="241"/>
      <c r="R377" s="241"/>
      <c r="S377" s="241"/>
      <c r="T377" s="242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43" t="s">
        <v>218</v>
      </c>
      <c r="AU377" s="243" t="s">
        <v>82</v>
      </c>
      <c r="AV377" s="13" t="s">
        <v>82</v>
      </c>
      <c r="AW377" s="13" t="s">
        <v>35</v>
      </c>
      <c r="AX377" s="13" t="s">
        <v>80</v>
      </c>
      <c r="AY377" s="243" t="s">
        <v>198</v>
      </c>
    </row>
    <row r="378" s="2" customFormat="1" ht="24.15" customHeight="1">
      <c r="A378" s="40"/>
      <c r="B378" s="41"/>
      <c r="C378" s="214" t="s">
        <v>588</v>
      </c>
      <c r="D378" s="214" t="s">
        <v>200</v>
      </c>
      <c r="E378" s="215" t="s">
        <v>1116</v>
      </c>
      <c r="F378" s="216" t="s">
        <v>1117</v>
      </c>
      <c r="G378" s="217" t="s">
        <v>441</v>
      </c>
      <c r="H378" s="218">
        <v>2</v>
      </c>
      <c r="I378" s="219"/>
      <c r="J378" s="220">
        <f>ROUND(I378*H378,2)</f>
        <v>0</v>
      </c>
      <c r="K378" s="216" t="s">
        <v>204</v>
      </c>
      <c r="L378" s="46"/>
      <c r="M378" s="221" t="s">
        <v>19</v>
      </c>
      <c r="N378" s="222" t="s">
        <v>44</v>
      </c>
      <c r="O378" s="86"/>
      <c r="P378" s="223">
        <f>O378*H378</f>
        <v>0</v>
      </c>
      <c r="Q378" s="223">
        <v>0.000176</v>
      </c>
      <c r="R378" s="223">
        <f>Q378*H378</f>
        <v>0.00035199999999999999</v>
      </c>
      <c r="S378" s="223">
        <v>0</v>
      </c>
      <c r="T378" s="224">
        <f>S378*H378</f>
        <v>0</v>
      </c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R378" s="225" t="s">
        <v>205</v>
      </c>
      <c r="AT378" s="225" t="s">
        <v>200</v>
      </c>
      <c r="AU378" s="225" t="s">
        <v>82</v>
      </c>
      <c r="AY378" s="19" t="s">
        <v>198</v>
      </c>
      <c r="BE378" s="226">
        <f>IF(N378="základní",J378,0)</f>
        <v>0</v>
      </c>
      <c r="BF378" s="226">
        <f>IF(N378="snížená",J378,0)</f>
        <v>0</v>
      </c>
      <c r="BG378" s="226">
        <f>IF(N378="zákl. přenesená",J378,0)</f>
        <v>0</v>
      </c>
      <c r="BH378" s="226">
        <f>IF(N378="sníž. přenesená",J378,0)</f>
        <v>0</v>
      </c>
      <c r="BI378" s="226">
        <f>IF(N378="nulová",J378,0)</f>
        <v>0</v>
      </c>
      <c r="BJ378" s="19" t="s">
        <v>80</v>
      </c>
      <c r="BK378" s="226">
        <f>ROUND(I378*H378,2)</f>
        <v>0</v>
      </c>
      <c r="BL378" s="19" t="s">
        <v>205</v>
      </c>
      <c r="BM378" s="225" t="s">
        <v>2477</v>
      </c>
    </row>
    <row r="379" s="2" customFormat="1">
      <c r="A379" s="40"/>
      <c r="B379" s="41"/>
      <c r="C379" s="42"/>
      <c r="D379" s="227" t="s">
        <v>207</v>
      </c>
      <c r="E379" s="42"/>
      <c r="F379" s="228" t="s">
        <v>1119</v>
      </c>
      <c r="G379" s="42"/>
      <c r="H379" s="42"/>
      <c r="I379" s="229"/>
      <c r="J379" s="42"/>
      <c r="K379" s="42"/>
      <c r="L379" s="46"/>
      <c r="M379" s="230"/>
      <c r="N379" s="231"/>
      <c r="O379" s="86"/>
      <c r="P379" s="86"/>
      <c r="Q379" s="86"/>
      <c r="R379" s="86"/>
      <c r="S379" s="86"/>
      <c r="T379" s="87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T379" s="19" t="s">
        <v>207</v>
      </c>
      <c r="AU379" s="19" t="s">
        <v>82</v>
      </c>
    </row>
    <row r="380" s="2" customFormat="1" ht="24.15" customHeight="1">
      <c r="A380" s="40"/>
      <c r="B380" s="41"/>
      <c r="C380" s="255" t="s">
        <v>600</v>
      </c>
      <c r="D380" s="255" t="s">
        <v>243</v>
      </c>
      <c r="E380" s="256" t="s">
        <v>1121</v>
      </c>
      <c r="F380" s="257" t="s">
        <v>1126</v>
      </c>
      <c r="G380" s="258" t="s">
        <v>441</v>
      </c>
      <c r="H380" s="259">
        <v>1</v>
      </c>
      <c r="I380" s="260"/>
      <c r="J380" s="261">
        <f>ROUND(I380*H380,2)</f>
        <v>0</v>
      </c>
      <c r="K380" s="257" t="s">
        <v>19</v>
      </c>
      <c r="L380" s="262"/>
      <c r="M380" s="263" t="s">
        <v>19</v>
      </c>
      <c r="N380" s="264" t="s">
        <v>44</v>
      </c>
      <c r="O380" s="86"/>
      <c r="P380" s="223">
        <f>O380*H380</f>
        <v>0</v>
      </c>
      <c r="Q380" s="223">
        <v>0</v>
      </c>
      <c r="R380" s="223">
        <f>Q380*H380</f>
        <v>0</v>
      </c>
      <c r="S380" s="223">
        <v>0</v>
      </c>
      <c r="T380" s="224">
        <f>S380*H380</f>
        <v>0</v>
      </c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R380" s="225" t="s">
        <v>247</v>
      </c>
      <c r="AT380" s="225" t="s">
        <v>243</v>
      </c>
      <c r="AU380" s="225" t="s">
        <v>82</v>
      </c>
      <c r="AY380" s="19" t="s">
        <v>198</v>
      </c>
      <c r="BE380" s="226">
        <f>IF(N380="základní",J380,0)</f>
        <v>0</v>
      </c>
      <c r="BF380" s="226">
        <f>IF(N380="snížená",J380,0)</f>
        <v>0</v>
      </c>
      <c r="BG380" s="226">
        <f>IF(N380="zákl. přenesená",J380,0)</f>
        <v>0</v>
      </c>
      <c r="BH380" s="226">
        <f>IF(N380="sníž. přenesená",J380,0)</f>
        <v>0</v>
      </c>
      <c r="BI380" s="226">
        <f>IF(N380="nulová",J380,0)</f>
        <v>0</v>
      </c>
      <c r="BJ380" s="19" t="s">
        <v>80</v>
      </c>
      <c r="BK380" s="226">
        <f>ROUND(I380*H380,2)</f>
        <v>0</v>
      </c>
      <c r="BL380" s="19" t="s">
        <v>205</v>
      </c>
      <c r="BM380" s="225" t="s">
        <v>2478</v>
      </c>
    </row>
    <row r="381" s="2" customFormat="1" ht="24.15" customHeight="1">
      <c r="A381" s="40"/>
      <c r="B381" s="41"/>
      <c r="C381" s="255" t="s">
        <v>605</v>
      </c>
      <c r="D381" s="255" t="s">
        <v>243</v>
      </c>
      <c r="E381" s="256" t="s">
        <v>1059</v>
      </c>
      <c r="F381" s="257" t="s">
        <v>1130</v>
      </c>
      <c r="G381" s="258" t="s">
        <v>441</v>
      </c>
      <c r="H381" s="259">
        <v>1</v>
      </c>
      <c r="I381" s="260"/>
      <c r="J381" s="261">
        <f>ROUND(I381*H381,2)</f>
        <v>0</v>
      </c>
      <c r="K381" s="257" t="s">
        <v>19</v>
      </c>
      <c r="L381" s="262"/>
      <c r="M381" s="263" t="s">
        <v>19</v>
      </c>
      <c r="N381" s="264" t="s">
        <v>44</v>
      </c>
      <c r="O381" s="86"/>
      <c r="P381" s="223">
        <f>O381*H381</f>
        <v>0</v>
      </c>
      <c r="Q381" s="223">
        <v>0</v>
      </c>
      <c r="R381" s="223">
        <f>Q381*H381</f>
        <v>0</v>
      </c>
      <c r="S381" s="223">
        <v>0</v>
      </c>
      <c r="T381" s="224">
        <f>S381*H381</f>
        <v>0</v>
      </c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R381" s="225" t="s">
        <v>247</v>
      </c>
      <c r="AT381" s="225" t="s">
        <v>243</v>
      </c>
      <c r="AU381" s="225" t="s">
        <v>82</v>
      </c>
      <c r="AY381" s="19" t="s">
        <v>198</v>
      </c>
      <c r="BE381" s="226">
        <f>IF(N381="základní",J381,0)</f>
        <v>0</v>
      </c>
      <c r="BF381" s="226">
        <f>IF(N381="snížená",J381,0)</f>
        <v>0</v>
      </c>
      <c r="BG381" s="226">
        <f>IF(N381="zákl. přenesená",J381,0)</f>
        <v>0</v>
      </c>
      <c r="BH381" s="226">
        <f>IF(N381="sníž. přenesená",J381,0)</f>
        <v>0</v>
      </c>
      <c r="BI381" s="226">
        <f>IF(N381="nulová",J381,0)</f>
        <v>0</v>
      </c>
      <c r="BJ381" s="19" t="s">
        <v>80</v>
      </c>
      <c r="BK381" s="226">
        <f>ROUND(I381*H381,2)</f>
        <v>0</v>
      </c>
      <c r="BL381" s="19" t="s">
        <v>205</v>
      </c>
      <c r="BM381" s="225" t="s">
        <v>2479</v>
      </c>
    </row>
    <row r="382" s="2" customFormat="1" ht="24.15" customHeight="1">
      <c r="A382" s="40"/>
      <c r="B382" s="41"/>
      <c r="C382" s="214" t="s">
        <v>611</v>
      </c>
      <c r="D382" s="214" t="s">
        <v>200</v>
      </c>
      <c r="E382" s="215" t="s">
        <v>2480</v>
      </c>
      <c r="F382" s="216" t="s">
        <v>2481</v>
      </c>
      <c r="G382" s="217" t="s">
        <v>227</v>
      </c>
      <c r="H382" s="218">
        <v>13.497</v>
      </c>
      <c r="I382" s="219"/>
      <c r="J382" s="220">
        <f>ROUND(I382*H382,2)</f>
        <v>0</v>
      </c>
      <c r="K382" s="216" t="s">
        <v>204</v>
      </c>
      <c r="L382" s="46"/>
      <c r="M382" s="221" t="s">
        <v>19</v>
      </c>
      <c r="N382" s="222" t="s">
        <v>44</v>
      </c>
      <c r="O382" s="86"/>
      <c r="P382" s="223">
        <f>O382*H382</f>
        <v>0</v>
      </c>
      <c r="Q382" s="223">
        <v>0</v>
      </c>
      <c r="R382" s="223">
        <f>Q382*H382</f>
        <v>0</v>
      </c>
      <c r="S382" s="223">
        <v>2.3999999999999999</v>
      </c>
      <c r="T382" s="224">
        <f>S382*H382</f>
        <v>32.392800000000001</v>
      </c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R382" s="225" t="s">
        <v>205</v>
      </c>
      <c r="AT382" s="225" t="s">
        <v>200</v>
      </c>
      <c r="AU382" s="225" t="s">
        <v>82</v>
      </c>
      <c r="AY382" s="19" t="s">
        <v>198</v>
      </c>
      <c r="BE382" s="226">
        <f>IF(N382="základní",J382,0)</f>
        <v>0</v>
      </c>
      <c r="BF382" s="226">
        <f>IF(N382="snížená",J382,0)</f>
        <v>0</v>
      </c>
      <c r="BG382" s="226">
        <f>IF(N382="zákl. přenesená",J382,0)</f>
        <v>0</v>
      </c>
      <c r="BH382" s="226">
        <f>IF(N382="sníž. přenesená",J382,0)</f>
        <v>0</v>
      </c>
      <c r="BI382" s="226">
        <f>IF(N382="nulová",J382,0)</f>
        <v>0</v>
      </c>
      <c r="BJ382" s="19" t="s">
        <v>80</v>
      </c>
      <c r="BK382" s="226">
        <f>ROUND(I382*H382,2)</f>
        <v>0</v>
      </c>
      <c r="BL382" s="19" t="s">
        <v>205</v>
      </c>
      <c r="BM382" s="225" t="s">
        <v>2482</v>
      </c>
    </row>
    <row r="383" s="2" customFormat="1">
      <c r="A383" s="40"/>
      <c r="B383" s="41"/>
      <c r="C383" s="42"/>
      <c r="D383" s="227" t="s">
        <v>207</v>
      </c>
      <c r="E383" s="42"/>
      <c r="F383" s="228" t="s">
        <v>2483</v>
      </c>
      <c r="G383" s="42"/>
      <c r="H383" s="42"/>
      <c r="I383" s="229"/>
      <c r="J383" s="42"/>
      <c r="K383" s="42"/>
      <c r="L383" s="46"/>
      <c r="M383" s="230"/>
      <c r="N383" s="231"/>
      <c r="O383" s="86"/>
      <c r="P383" s="86"/>
      <c r="Q383" s="86"/>
      <c r="R383" s="86"/>
      <c r="S383" s="86"/>
      <c r="T383" s="87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T383" s="19" t="s">
        <v>207</v>
      </c>
      <c r="AU383" s="19" t="s">
        <v>82</v>
      </c>
    </row>
    <row r="384" s="13" customFormat="1">
      <c r="A384" s="13"/>
      <c r="B384" s="232"/>
      <c r="C384" s="233"/>
      <c r="D384" s="234" t="s">
        <v>218</v>
      </c>
      <c r="E384" s="235" t="s">
        <v>19</v>
      </c>
      <c r="F384" s="236" t="s">
        <v>2484</v>
      </c>
      <c r="G384" s="233"/>
      <c r="H384" s="237">
        <v>7.8600000000000003</v>
      </c>
      <c r="I384" s="238"/>
      <c r="J384" s="233"/>
      <c r="K384" s="233"/>
      <c r="L384" s="239"/>
      <c r="M384" s="240"/>
      <c r="N384" s="241"/>
      <c r="O384" s="241"/>
      <c r="P384" s="241"/>
      <c r="Q384" s="241"/>
      <c r="R384" s="241"/>
      <c r="S384" s="241"/>
      <c r="T384" s="242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43" t="s">
        <v>218</v>
      </c>
      <c r="AU384" s="243" t="s">
        <v>82</v>
      </c>
      <c r="AV384" s="13" t="s">
        <v>82</v>
      </c>
      <c r="AW384" s="13" t="s">
        <v>35</v>
      </c>
      <c r="AX384" s="13" t="s">
        <v>73</v>
      </c>
      <c r="AY384" s="243" t="s">
        <v>198</v>
      </c>
    </row>
    <row r="385" s="13" customFormat="1">
      <c r="A385" s="13"/>
      <c r="B385" s="232"/>
      <c r="C385" s="233"/>
      <c r="D385" s="234" t="s">
        <v>218</v>
      </c>
      <c r="E385" s="235" t="s">
        <v>19</v>
      </c>
      <c r="F385" s="236" t="s">
        <v>2485</v>
      </c>
      <c r="G385" s="233"/>
      <c r="H385" s="237">
        <v>5.6369999999999996</v>
      </c>
      <c r="I385" s="238"/>
      <c r="J385" s="233"/>
      <c r="K385" s="233"/>
      <c r="L385" s="239"/>
      <c r="M385" s="240"/>
      <c r="N385" s="241"/>
      <c r="O385" s="241"/>
      <c r="P385" s="241"/>
      <c r="Q385" s="241"/>
      <c r="R385" s="241"/>
      <c r="S385" s="241"/>
      <c r="T385" s="242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43" t="s">
        <v>218</v>
      </c>
      <c r="AU385" s="243" t="s">
        <v>82</v>
      </c>
      <c r="AV385" s="13" t="s">
        <v>82</v>
      </c>
      <c r="AW385" s="13" t="s">
        <v>35</v>
      </c>
      <c r="AX385" s="13" t="s">
        <v>73</v>
      </c>
      <c r="AY385" s="243" t="s">
        <v>198</v>
      </c>
    </row>
    <row r="386" s="14" customFormat="1">
      <c r="A386" s="14"/>
      <c r="B386" s="244"/>
      <c r="C386" s="245"/>
      <c r="D386" s="234" t="s">
        <v>218</v>
      </c>
      <c r="E386" s="246" t="s">
        <v>19</v>
      </c>
      <c r="F386" s="247" t="s">
        <v>233</v>
      </c>
      <c r="G386" s="245"/>
      <c r="H386" s="248">
        <v>13.497</v>
      </c>
      <c r="I386" s="249"/>
      <c r="J386" s="245"/>
      <c r="K386" s="245"/>
      <c r="L386" s="250"/>
      <c r="M386" s="251"/>
      <c r="N386" s="252"/>
      <c r="O386" s="252"/>
      <c r="P386" s="252"/>
      <c r="Q386" s="252"/>
      <c r="R386" s="252"/>
      <c r="S386" s="252"/>
      <c r="T386" s="253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54" t="s">
        <v>218</v>
      </c>
      <c r="AU386" s="254" t="s">
        <v>82</v>
      </c>
      <c r="AV386" s="14" t="s">
        <v>205</v>
      </c>
      <c r="AW386" s="14" t="s">
        <v>35</v>
      </c>
      <c r="AX386" s="14" t="s">
        <v>80</v>
      </c>
      <c r="AY386" s="254" t="s">
        <v>198</v>
      </c>
    </row>
    <row r="387" s="2" customFormat="1" ht="44.25" customHeight="1">
      <c r="A387" s="40"/>
      <c r="B387" s="41"/>
      <c r="C387" s="214" t="s">
        <v>619</v>
      </c>
      <c r="D387" s="214" t="s">
        <v>200</v>
      </c>
      <c r="E387" s="215" t="s">
        <v>2486</v>
      </c>
      <c r="F387" s="216" t="s">
        <v>2487</v>
      </c>
      <c r="G387" s="217" t="s">
        <v>441</v>
      </c>
      <c r="H387" s="218">
        <v>8</v>
      </c>
      <c r="I387" s="219"/>
      <c r="J387" s="220">
        <f>ROUND(I387*H387,2)</f>
        <v>0</v>
      </c>
      <c r="K387" s="216" t="s">
        <v>204</v>
      </c>
      <c r="L387" s="46"/>
      <c r="M387" s="221" t="s">
        <v>19</v>
      </c>
      <c r="N387" s="222" t="s">
        <v>44</v>
      </c>
      <c r="O387" s="86"/>
      <c r="P387" s="223">
        <f>O387*H387</f>
        <v>0</v>
      </c>
      <c r="Q387" s="223">
        <v>0</v>
      </c>
      <c r="R387" s="223">
        <f>Q387*H387</f>
        <v>0</v>
      </c>
      <c r="S387" s="223">
        <v>0.0040000000000000001</v>
      </c>
      <c r="T387" s="224">
        <f>S387*H387</f>
        <v>0.032000000000000001</v>
      </c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R387" s="225" t="s">
        <v>205</v>
      </c>
      <c r="AT387" s="225" t="s">
        <v>200</v>
      </c>
      <c r="AU387" s="225" t="s">
        <v>82</v>
      </c>
      <c r="AY387" s="19" t="s">
        <v>198</v>
      </c>
      <c r="BE387" s="226">
        <f>IF(N387="základní",J387,0)</f>
        <v>0</v>
      </c>
      <c r="BF387" s="226">
        <f>IF(N387="snížená",J387,0)</f>
        <v>0</v>
      </c>
      <c r="BG387" s="226">
        <f>IF(N387="zákl. přenesená",J387,0)</f>
        <v>0</v>
      </c>
      <c r="BH387" s="226">
        <f>IF(N387="sníž. přenesená",J387,0)</f>
        <v>0</v>
      </c>
      <c r="BI387" s="226">
        <f>IF(N387="nulová",J387,0)</f>
        <v>0</v>
      </c>
      <c r="BJ387" s="19" t="s">
        <v>80</v>
      </c>
      <c r="BK387" s="226">
        <f>ROUND(I387*H387,2)</f>
        <v>0</v>
      </c>
      <c r="BL387" s="19" t="s">
        <v>205</v>
      </c>
      <c r="BM387" s="225" t="s">
        <v>2488</v>
      </c>
    </row>
    <row r="388" s="2" customFormat="1">
      <c r="A388" s="40"/>
      <c r="B388" s="41"/>
      <c r="C388" s="42"/>
      <c r="D388" s="227" t="s">
        <v>207</v>
      </c>
      <c r="E388" s="42"/>
      <c r="F388" s="228" t="s">
        <v>2489</v>
      </c>
      <c r="G388" s="42"/>
      <c r="H388" s="42"/>
      <c r="I388" s="229"/>
      <c r="J388" s="42"/>
      <c r="K388" s="42"/>
      <c r="L388" s="46"/>
      <c r="M388" s="230"/>
      <c r="N388" s="231"/>
      <c r="O388" s="86"/>
      <c r="P388" s="86"/>
      <c r="Q388" s="86"/>
      <c r="R388" s="86"/>
      <c r="S388" s="86"/>
      <c r="T388" s="87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T388" s="19" t="s">
        <v>207</v>
      </c>
      <c r="AU388" s="19" t="s">
        <v>82</v>
      </c>
    </row>
    <row r="389" s="2" customFormat="1" ht="37.8" customHeight="1">
      <c r="A389" s="40"/>
      <c r="B389" s="41"/>
      <c r="C389" s="214" t="s">
        <v>626</v>
      </c>
      <c r="D389" s="214" t="s">
        <v>200</v>
      </c>
      <c r="E389" s="215" t="s">
        <v>2490</v>
      </c>
      <c r="F389" s="216" t="s">
        <v>2491</v>
      </c>
      <c r="G389" s="217" t="s">
        <v>203</v>
      </c>
      <c r="H389" s="218">
        <v>30</v>
      </c>
      <c r="I389" s="219"/>
      <c r="J389" s="220">
        <f>ROUND(I389*H389,2)</f>
        <v>0</v>
      </c>
      <c r="K389" s="216" t="s">
        <v>204</v>
      </c>
      <c r="L389" s="46"/>
      <c r="M389" s="221" t="s">
        <v>19</v>
      </c>
      <c r="N389" s="222" t="s">
        <v>44</v>
      </c>
      <c r="O389" s="86"/>
      <c r="P389" s="223">
        <f>O389*H389</f>
        <v>0</v>
      </c>
      <c r="Q389" s="223">
        <v>0</v>
      </c>
      <c r="R389" s="223">
        <f>Q389*H389</f>
        <v>0</v>
      </c>
      <c r="S389" s="223">
        <v>0</v>
      </c>
      <c r="T389" s="224">
        <f>S389*H389</f>
        <v>0</v>
      </c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R389" s="225" t="s">
        <v>205</v>
      </c>
      <c r="AT389" s="225" t="s">
        <v>200</v>
      </c>
      <c r="AU389" s="225" t="s">
        <v>82</v>
      </c>
      <c r="AY389" s="19" t="s">
        <v>198</v>
      </c>
      <c r="BE389" s="226">
        <f>IF(N389="základní",J389,0)</f>
        <v>0</v>
      </c>
      <c r="BF389" s="226">
        <f>IF(N389="snížená",J389,0)</f>
        <v>0</v>
      </c>
      <c r="BG389" s="226">
        <f>IF(N389="zákl. přenesená",J389,0)</f>
        <v>0</v>
      </c>
      <c r="BH389" s="226">
        <f>IF(N389="sníž. přenesená",J389,0)</f>
        <v>0</v>
      </c>
      <c r="BI389" s="226">
        <f>IF(N389="nulová",J389,0)</f>
        <v>0</v>
      </c>
      <c r="BJ389" s="19" t="s">
        <v>80</v>
      </c>
      <c r="BK389" s="226">
        <f>ROUND(I389*H389,2)</f>
        <v>0</v>
      </c>
      <c r="BL389" s="19" t="s">
        <v>205</v>
      </c>
      <c r="BM389" s="225" t="s">
        <v>2492</v>
      </c>
    </row>
    <row r="390" s="2" customFormat="1">
      <c r="A390" s="40"/>
      <c r="B390" s="41"/>
      <c r="C390" s="42"/>
      <c r="D390" s="227" t="s">
        <v>207</v>
      </c>
      <c r="E390" s="42"/>
      <c r="F390" s="228" t="s">
        <v>2493</v>
      </c>
      <c r="G390" s="42"/>
      <c r="H390" s="42"/>
      <c r="I390" s="229"/>
      <c r="J390" s="42"/>
      <c r="K390" s="42"/>
      <c r="L390" s="46"/>
      <c r="M390" s="230"/>
      <c r="N390" s="231"/>
      <c r="O390" s="86"/>
      <c r="P390" s="86"/>
      <c r="Q390" s="86"/>
      <c r="R390" s="86"/>
      <c r="S390" s="86"/>
      <c r="T390" s="87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T390" s="19" t="s">
        <v>207</v>
      </c>
      <c r="AU390" s="19" t="s">
        <v>82</v>
      </c>
    </row>
    <row r="391" s="13" customFormat="1">
      <c r="A391" s="13"/>
      <c r="B391" s="232"/>
      <c r="C391" s="233"/>
      <c r="D391" s="234" t="s">
        <v>218</v>
      </c>
      <c r="E391" s="235" t="s">
        <v>19</v>
      </c>
      <c r="F391" s="236" t="s">
        <v>2494</v>
      </c>
      <c r="G391" s="233"/>
      <c r="H391" s="237">
        <v>30</v>
      </c>
      <c r="I391" s="238"/>
      <c r="J391" s="233"/>
      <c r="K391" s="233"/>
      <c r="L391" s="239"/>
      <c r="M391" s="240"/>
      <c r="N391" s="241"/>
      <c r="O391" s="241"/>
      <c r="P391" s="241"/>
      <c r="Q391" s="241"/>
      <c r="R391" s="241"/>
      <c r="S391" s="241"/>
      <c r="T391" s="242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243" t="s">
        <v>218</v>
      </c>
      <c r="AU391" s="243" t="s">
        <v>82</v>
      </c>
      <c r="AV391" s="13" t="s">
        <v>82</v>
      </c>
      <c r="AW391" s="13" t="s">
        <v>35</v>
      </c>
      <c r="AX391" s="13" t="s">
        <v>80</v>
      </c>
      <c r="AY391" s="243" t="s">
        <v>198</v>
      </c>
    </row>
    <row r="392" s="2" customFormat="1" ht="44.25" customHeight="1">
      <c r="A392" s="40"/>
      <c r="B392" s="41"/>
      <c r="C392" s="214" t="s">
        <v>634</v>
      </c>
      <c r="D392" s="214" t="s">
        <v>200</v>
      </c>
      <c r="E392" s="215" t="s">
        <v>2495</v>
      </c>
      <c r="F392" s="216" t="s">
        <v>2496</v>
      </c>
      <c r="G392" s="217" t="s">
        <v>203</v>
      </c>
      <c r="H392" s="218">
        <v>900</v>
      </c>
      <c r="I392" s="219"/>
      <c r="J392" s="220">
        <f>ROUND(I392*H392,2)</f>
        <v>0</v>
      </c>
      <c r="K392" s="216" t="s">
        <v>204</v>
      </c>
      <c r="L392" s="46"/>
      <c r="M392" s="221" t="s">
        <v>19</v>
      </c>
      <c r="N392" s="222" t="s">
        <v>44</v>
      </c>
      <c r="O392" s="86"/>
      <c r="P392" s="223">
        <f>O392*H392</f>
        <v>0</v>
      </c>
      <c r="Q392" s="223">
        <v>0</v>
      </c>
      <c r="R392" s="223">
        <f>Q392*H392</f>
        <v>0</v>
      </c>
      <c r="S392" s="223">
        <v>0</v>
      </c>
      <c r="T392" s="224">
        <f>S392*H392</f>
        <v>0</v>
      </c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R392" s="225" t="s">
        <v>205</v>
      </c>
      <c r="AT392" s="225" t="s">
        <v>200</v>
      </c>
      <c r="AU392" s="225" t="s">
        <v>82</v>
      </c>
      <c r="AY392" s="19" t="s">
        <v>198</v>
      </c>
      <c r="BE392" s="226">
        <f>IF(N392="základní",J392,0)</f>
        <v>0</v>
      </c>
      <c r="BF392" s="226">
        <f>IF(N392="snížená",J392,0)</f>
        <v>0</v>
      </c>
      <c r="BG392" s="226">
        <f>IF(N392="zákl. přenesená",J392,0)</f>
        <v>0</v>
      </c>
      <c r="BH392" s="226">
        <f>IF(N392="sníž. přenesená",J392,0)</f>
        <v>0</v>
      </c>
      <c r="BI392" s="226">
        <f>IF(N392="nulová",J392,0)</f>
        <v>0</v>
      </c>
      <c r="BJ392" s="19" t="s">
        <v>80</v>
      </c>
      <c r="BK392" s="226">
        <f>ROUND(I392*H392,2)</f>
        <v>0</v>
      </c>
      <c r="BL392" s="19" t="s">
        <v>205</v>
      </c>
      <c r="BM392" s="225" t="s">
        <v>2497</v>
      </c>
    </row>
    <row r="393" s="2" customFormat="1">
      <c r="A393" s="40"/>
      <c r="B393" s="41"/>
      <c r="C393" s="42"/>
      <c r="D393" s="227" t="s">
        <v>207</v>
      </c>
      <c r="E393" s="42"/>
      <c r="F393" s="228" t="s">
        <v>2498</v>
      </c>
      <c r="G393" s="42"/>
      <c r="H393" s="42"/>
      <c r="I393" s="229"/>
      <c r="J393" s="42"/>
      <c r="K393" s="42"/>
      <c r="L393" s="46"/>
      <c r="M393" s="230"/>
      <c r="N393" s="231"/>
      <c r="O393" s="86"/>
      <c r="P393" s="86"/>
      <c r="Q393" s="86"/>
      <c r="R393" s="86"/>
      <c r="S393" s="86"/>
      <c r="T393" s="87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T393" s="19" t="s">
        <v>207</v>
      </c>
      <c r="AU393" s="19" t="s">
        <v>82</v>
      </c>
    </row>
    <row r="394" s="13" customFormat="1">
      <c r="A394" s="13"/>
      <c r="B394" s="232"/>
      <c r="C394" s="233"/>
      <c r="D394" s="234" t="s">
        <v>218</v>
      </c>
      <c r="E394" s="235" t="s">
        <v>19</v>
      </c>
      <c r="F394" s="236" t="s">
        <v>2499</v>
      </c>
      <c r="G394" s="233"/>
      <c r="H394" s="237">
        <v>900</v>
      </c>
      <c r="I394" s="238"/>
      <c r="J394" s="233"/>
      <c r="K394" s="233"/>
      <c r="L394" s="239"/>
      <c r="M394" s="240"/>
      <c r="N394" s="241"/>
      <c r="O394" s="241"/>
      <c r="P394" s="241"/>
      <c r="Q394" s="241"/>
      <c r="R394" s="241"/>
      <c r="S394" s="241"/>
      <c r="T394" s="242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T394" s="243" t="s">
        <v>218</v>
      </c>
      <c r="AU394" s="243" t="s">
        <v>82</v>
      </c>
      <c r="AV394" s="13" t="s">
        <v>82</v>
      </c>
      <c r="AW394" s="13" t="s">
        <v>35</v>
      </c>
      <c r="AX394" s="13" t="s">
        <v>80</v>
      </c>
      <c r="AY394" s="243" t="s">
        <v>198</v>
      </c>
    </row>
    <row r="395" s="2" customFormat="1" ht="37.8" customHeight="1">
      <c r="A395" s="40"/>
      <c r="B395" s="41"/>
      <c r="C395" s="214" t="s">
        <v>642</v>
      </c>
      <c r="D395" s="214" t="s">
        <v>200</v>
      </c>
      <c r="E395" s="215" t="s">
        <v>2500</v>
      </c>
      <c r="F395" s="216" t="s">
        <v>2501</v>
      </c>
      <c r="G395" s="217" t="s">
        <v>203</v>
      </c>
      <c r="H395" s="218">
        <v>30</v>
      </c>
      <c r="I395" s="219"/>
      <c r="J395" s="220">
        <f>ROUND(I395*H395,2)</f>
        <v>0</v>
      </c>
      <c r="K395" s="216" t="s">
        <v>204</v>
      </c>
      <c r="L395" s="46"/>
      <c r="M395" s="221" t="s">
        <v>19</v>
      </c>
      <c r="N395" s="222" t="s">
        <v>44</v>
      </c>
      <c r="O395" s="86"/>
      <c r="P395" s="223">
        <f>O395*H395</f>
        <v>0</v>
      </c>
      <c r="Q395" s="223">
        <v>0</v>
      </c>
      <c r="R395" s="223">
        <f>Q395*H395</f>
        <v>0</v>
      </c>
      <c r="S395" s="223">
        <v>0</v>
      </c>
      <c r="T395" s="224">
        <f>S395*H395</f>
        <v>0</v>
      </c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R395" s="225" t="s">
        <v>205</v>
      </c>
      <c r="AT395" s="225" t="s">
        <v>200</v>
      </c>
      <c r="AU395" s="225" t="s">
        <v>82</v>
      </c>
      <c r="AY395" s="19" t="s">
        <v>198</v>
      </c>
      <c r="BE395" s="226">
        <f>IF(N395="základní",J395,0)</f>
        <v>0</v>
      </c>
      <c r="BF395" s="226">
        <f>IF(N395="snížená",J395,0)</f>
        <v>0</v>
      </c>
      <c r="BG395" s="226">
        <f>IF(N395="zákl. přenesená",J395,0)</f>
        <v>0</v>
      </c>
      <c r="BH395" s="226">
        <f>IF(N395="sníž. přenesená",J395,0)</f>
        <v>0</v>
      </c>
      <c r="BI395" s="226">
        <f>IF(N395="nulová",J395,0)</f>
        <v>0</v>
      </c>
      <c r="BJ395" s="19" t="s">
        <v>80</v>
      </c>
      <c r="BK395" s="226">
        <f>ROUND(I395*H395,2)</f>
        <v>0</v>
      </c>
      <c r="BL395" s="19" t="s">
        <v>205</v>
      </c>
      <c r="BM395" s="225" t="s">
        <v>2502</v>
      </c>
    </row>
    <row r="396" s="2" customFormat="1">
      <c r="A396" s="40"/>
      <c r="B396" s="41"/>
      <c r="C396" s="42"/>
      <c r="D396" s="227" t="s">
        <v>207</v>
      </c>
      <c r="E396" s="42"/>
      <c r="F396" s="228" t="s">
        <v>2503</v>
      </c>
      <c r="G396" s="42"/>
      <c r="H396" s="42"/>
      <c r="I396" s="229"/>
      <c r="J396" s="42"/>
      <c r="K396" s="42"/>
      <c r="L396" s="46"/>
      <c r="M396" s="230"/>
      <c r="N396" s="231"/>
      <c r="O396" s="86"/>
      <c r="P396" s="86"/>
      <c r="Q396" s="86"/>
      <c r="R396" s="86"/>
      <c r="S396" s="86"/>
      <c r="T396" s="87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T396" s="19" t="s">
        <v>207</v>
      </c>
      <c r="AU396" s="19" t="s">
        <v>82</v>
      </c>
    </row>
    <row r="397" s="13" customFormat="1">
      <c r="A397" s="13"/>
      <c r="B397" s="232"/>
      <c r="C397" s="233"/>
      <c r="D397" s="234" t="s">
        <v>218</v>
      </c>
      <c r="E397" s="235" t="s">
        <v>19</v>
      </c>
      <c r="F397" s="236" t="s">
        <v>2494</v>
      </c>
      <c r="G397" s="233"/>
      <c r="H397" s="237">
        <v>30</v>
      </c>
      <c r="I397" s="238"/>
      <c r="J397" s="233"/>
      <c r="K397" s="233"/>
      <c r="L397" s="239"/>
      <c r="M397" s="240"/>
      <c r="N397" s="241"/>
      <c r="O397" s="241"/>
      <c r="P397" s="241"/>
      <c r="Q397" s="241"/>
      <c r="R397" s="241"/>
      <c r="S397" s="241"/>
      <c r="T397" s="242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243" t="s">
        <v>218</v>
      </c>
      <c r="AU397" s="243" t="s">
        <v>82</v>
      </c>
      <c r="AV397" s="13" t="s">
        <v>82</v>
      </c>
      <c r="AW397" s="13" t="s">
        <v>35</v>
      </c>
      <c r="AX397" s="13" t="s">
        <v>80</v>
      </c>
      <c r="AY397" s="243" t="s">
        <v>198</v>
      </c>
    </row>
    <row r="398" s="2" customFormat="1" ht="44.25" customHeight="1">
      <c r="A398" s="40"/>
      <c r="B398" s="41"/>
      <c r="C398" s="214" t="s">
        <v>656</v>
      </c>
      <c r="D398" s="214" t="s">
        <v>200</v>
      </c>
      <c r="E398" s="215" t="s">
        <v>2504</v>
      </c>
      <c r="F398" s="216" t="s">
        <v>2505</v>
      </c>
      <c r="G398" s="217" t="s">
        <v>203</v>
      </c>
      <c r="H398" s="218">
        <v>30</v>
      </c>
      <c r="I398" s="219"/>
      <c r="J398" s="220">
        <f>ROUND(I398*H398,2)</f>
        <v>0</v>
      </c>
      <c r="K398" s="216" t="s">
        <v>204</v>
      </c>
      <c r="L398" s="46"/>
      <c r="M398" s="221" t="s">
        <v>19</v>
      </c>
      <c r="N398" s="222" t="s">
        <v>44</v>
      </c>
      <c r="O398" s="86"/>
      <c r="P398" s="223">
        <f>O398*H398</f>
        <v>0</v>
      </c>
      <c r="Q398" s="223">
        <v>0</v>
      </c>
      <c r="R398" s="223">
        <f>Q398*H398</f>
        <v>0</v>
      </c>
      <c r="S398" s="223">
        <v>0</v>
      </c>
      <c r="T398" s="224">
        <f>S398*H398</f>
        <v>0</v>
      </c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R398" s="225" t="s">
        <v>205</v>
      </c>
      <c r="AT398" s="225" t="s">
        <v>200</v>
      </c>
      <c r="AU398" s="225" t="s">
        <v>82</v>
      </c>
      <c r="AY398" s="19" t="s">
        <v>198</v>
      </c>
      <c r="BE398" s="226">
        <f>IF(N398="základní",J398,0)</f>
        <v>0</v>
      </c>
      <c r="BF398" s="226">
        <f>IF(N398="snížená",J398,0)</f>
        <v>0</v>
      </c>
      <c r="BG398" s="226">
        <f>IF(N398="zákl. přenesená",J398,0)</f>
        <v>0</v>
      </c>
      <c r="BH398" s="226">
        <f>IF(N398="sníž. přenesená",J398,0)</f>
        <v>0</v>
      </c>
      <c r="BI398" s="226">
        <f>IF(N398="nulová",J398,0)</f>
        <v>0</v>
      </c>
      <c r="BJ398" s="19" t="s">
        <v>80</v>
      </c>
      <c r="BK398" s="226">
        <f>ROUND(I398*H398,2)</f>
        <v>0</v>
      </c>
      <c r="BL398" s="19" t="s">
        <v>205</v>
      </c>
      <c r="BM398" s="225" t="s">
        <v>2506</v>
      </c>
    </row>
    <row r="399" s="2" customFormat="1">
      <c r="A399" s="40"/>
      <c r="B399" s="41"/>
      <c r="C399" s="42"/>
      <c r="D399" s="227" t="s">
        <v>207</v>
      </c>
      <c r="E399" s="42"/>
      <c r="F399" s="228" t="s">
        <v>2507</v>
      </c>
      <c r="G399" s="42"/>
      <c r="H399" s="42"/>
      <c r="I399" s="229"/>
      <c r="J399" s="42"/>
      <c r="K399" s="42"/>
      <c r="L399" s="46"/>
      <c r="M399" s="230"/>
      <c r="N399" s="231"/>
      <c r="O399" s="86"/>
      <c r="P399" s="86"/>
      <c r="Q399" s="86"/>
      <c r="R399" s="86"/>
      <c r="S399" s="86"/>
      <c r="T399" s="87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T399" s="19" t="s">
        <v>207</v>
      </c>
      <c r="AU399" s="19" t="s">
        <v>82</v>
      </c>
    </row>
    <row r="400" s="2" customFormat="1" ht="55.5" customHeight="1">
      <c r="A400" s="40"/>
      <c r="B400" s="41"/>
      <c r="C400" s="214" t="s">
        <v>661</v>
      </c>
      <c r="D400" s="214" t="s">
        <v>200</v>
      </c>
      <c r="E400" s="215" t="s">
        <v>2508</v>
      </c>
      <c r="F400" s="216" t="s">
        <v>2509</v>
      </c>
      <c r="G400" s="217" t="s">
        <v>203</v>
      </c>
      <c r="H400" s="218">
        <v>30</v>
      </c>
      <c r="I400" s="219"/>
      <c r="J400" s="220">
        <f>ROUND(I400*H400,2)</f>
        <v>0</v>
      </c>
      <c r="K400" s="216" t="s">
        <v>204</v>
      </c>
      <c r="L400" s="46"/>
      <c r="M400" s="221" t="s">
        <v>19</v>
      </c>
      <c r="N400" s="222" t="s">
        <v>44</v>
      </c>
      <c r="O400" s="86"/>
      <c r="P400" s="223">
        <f>O400*H400</f>
        <v>0</v>
      </c>
      <c r="Q400" s="223">
        <v>0</v>
      </c>
      <c r="R400" s="223">
        <f>Q400*H400</f>
        <v>0</v>
      </c>
      <c r="S400" s="223">
        <v>0</v>
      </c>
      <c r="T400" s="224">
        <f>S400*H400</f>
        <v>0</v>
      </c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R400" s="225" t="s">
        <v>205</v>
      </c>
      <c r="AT400" s="225" t="s">
        <v>200</v>
      </c>
      <c r="AU400" s="225" t="s">
        <v>82</v>
      </c>
      <c r="AY400" s="19" t="s">
        <v>198</v>
      </c>
      <c r="BE400" s="226">
        <f>IF(N400="základní",J400,0)</f>
        <v>0</v>
      </c>
      <c r="BF400" s="226">
        <f>IF(N400="snížená",J400,0)</f>
        <v>0</v>
      </c>
      <c r="BG400" s="226">
        <f>IF(N400="zákl. přenesená",J400,0)</f>
        <v>0</v>
      </c>
      <c r="BH400" s="226">
        <f>IF(N400="sníž. přenesená",J400,0)</f>
        <v>0</v>
      </c>
      <c r="BI400" s="226">
        <f>IF(N400="nulová",J400,0)</f>
        <v>0</v>
      </c>
      <c r="BJ400" s="19" t="s">
        <v>80</v>
      </c>
      <c r="BK400" s="226">
        <f>ROUND(I400*H400,2)</f>
        <v>0</v>
      </c>
      <c r="BL400" s="19" t="s">
        <v>205</v>
      </c>
      <c r="BM400" s="225" t="s">
        <v>2510</v>
      </c>
    </row>
    <row r="401" s="2" customFormat="1">
      <c r="A401" s="40"/>
      <c r="B401" s="41"/>
      <c r="C401" s="42"/>
      <c r="D401" s="227" t="s">
        <v>207</v>
      </c>
      <c r="E401" s="42"/>
      <c r="F401" s="228" t="s">
        <v>2511</v>
      </c>
      <c r="G401" s="42"/>
      <c r="H401" s="42"/>
      <c r="I401" s="229"/>
      <c r="J401" s="42"/>
      <c r="K401" s="42"/>
      <c r="L401" s="46"/>
      <c r="M401" s="230"/>
      <c r="N401" s="231"/>
      <c r="O401" s="86"/>
      <c r="P401" s="86"/>
      <c r="Q401" s="86"/>
      <c r="R401" s="86"/>
      <c r="S401" s="86"/>
      <c r="T401" s="87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T401" s="19" t="s">
        <v>207</v>
      </c>
      <c r="AU401" s="19" t="s">
        <v>82</v>
      </c>
    </row>
    <row r="402" s="12" customFormat="1" ht="22.8" customHeight="1">
      <c r="A402" s="12"/>
      <c r="B402" s="198"/>
      <c r="C402" s="199"/>
      <c r="D402" s="200" t="s">
        <v>72</v>
      </c>
      <c r="E402" s="212" t="s">
        <v>1173</v>
      </c>
      <c r="F402" s="212" t="s">
        <v>1174</v>
      </c>
      <c r="G402" s="199"/>
      <c r="H402" s="199"/>
      <c r="I402" s="202"/>
      <c r="J402" s="213">
        <f>BK402</f>
        <v>0</v>
      </c>
      <c r="K402" s="199"/>
      <c r="L402" s="204"/>
      <c r="M402" s="205"/>
      <c r="N402" s="206"/>
      <c r="O402" s="206"/>
      <c r="P402" s="207">
        <f>SUM(P403:P413)</f>
        <v>0</v>
      </c>
      <c r="Q402" s="206"/>
      <c r="R402" s="207">
        <f>SUM(R403:R413)</f>
        <v>0</v>
      </c>
      <c r="S402" s="206"/>
      <c r="T402" s="208">
        <f>SUM(T403:T413)</f>
        <v>0</v>
      </c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R402" s="209" t="s">
        <v>80</v>
      </c>
      <c r="AT402" s="210" t="s">
        <v>72</v>
      </c>
      <c r="AU402" s="210" t="s">
        <v>80</v>
      </c>
      <c r="AY402" s="209" t="s">
        <v>198</v>
      </c>
      <c r="BK402" s="211">
        <f>SUM(BK403:BK413)</f>
        <v>0</v>
      </c>
    </row>
    <row r="403" s="2" customFormat="1" ht="37.8" customHeight="1">
      <c r="A403" s="40"/>
      <c r="B403" s="41"/>
      <c r="C403" s="214" t="s">
        <v>666</v>
      </c>
      <c r="D403" s="214" t="s">
        <v>200</v>
      </c>
      <c r="E403" s="215" t="s">
        <v>1176</v>
      </c>
      <c r="F403" s="216" t="s">
        <v>1177</v>
      </c>
      <c r="G403" s="217" t="s">
        <v>246</v>
      </c>
      <c r="H403" s="218">
        <v>190.493</v>
      </c>
      <c r="I403" s="219"/>
      <c r="J403" s="220">
        <f>ROUND(I403*H403,2)</f>
        <v>0</v>
      </c>
      <c r="K403" s="216" t="s">
        <v>204</v>
      </c>
      <c r="L403" s="46"/>
      <c r="M403" s="221" t="s">
        <v>19</v>
      </c>
      <c r="N403" s="222" t="s">
        <v>44</v>
      </c>
      <c r="O403" s="86"/>
      <c r="P403" s="223">
        <f>O403*H403</f>
        <v>0</v>
      </c>
      <c r="Q403" s="223">
        <v>0</v>
      </c>
      <c r="R403" s="223">
        <f>Q403*H403</f>
        <v>0</v>
      </c>
      <c r="S403" s="223">
        <v>0</v>
      </c>
      <c r="T403" s="224">
        <f>S403*H403</f>
        <v>0</v>
      </c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R403" s="225" t="s">
        <v>205</v>
      </c>
      <c r="AT403" s="225" t="s">
        <v>200</v>
      </c>
      <c r="AU403" s="225" t="s">
        <v>82</v>
      </c>
      <c r="AY403" s="19" t="s">
        <v>198</v>
      </c>
      <c r="BE403" s="226">
        <f>IF(N403="základní",J403,0)</f>
        <v>0</v>
      </c>
      <c r="BF403" s="226">
        <f>IF(N403="snížená",J403,0)</f>
        <v>0</v>
      </c>
      <c r="BG403" s="226">
        <f>IF(N403="zákl. přenesená",J403,0)</f>
        <v>0</v>
      </c>
      <c r="BH403" s="226">
        <f>IF(N403="sníž. přenesená",J403,0)</f>
        <v>0</v>
      </c>
      <c r="BI403" s="226">
        <f>IF(N403="nulová",J403,0)</f>
        <v>0</v>
      </c>
      <c r="BJ403" s="19" t="s">
        <v>80</v>
      </c>
      <c r="BK403" s="226">
        <f>ROUND(I403*H403,2)</f>
        <v>0</v>
      </c>
      <c r="BL403" s="19" t="s">
        <v>205</v>
      </c>
      <c r="BM403" s="225" t="s">
        <v>2512</v>
      </c>
    </row>
    <row r="404" s="2" customFormat="1">
      <c r="A404" s="40"/>
      <c r="B404" s="41"/>
      <c r="C404" s="42"/>
      <c r="D404" s="227" t="s">
        <v>207</v>
      </c>
      <c r="E404" s="42"/>
      <c r="F404" s="228" t="s">
        <v>1179</v>
      </c>
      <c r="G404" s="42"/>
      <c r="H404" s="42"/>
      <c r="I404" s="229"/>
      <c r="J404" s="42"/>
      <c r="K404" s="42"/>
      <c r="L404" s="46"/>
      <c r="M404" s="230"/>
      <c r="N404" s="231"/>
      <c r="O404" s="86"/>
      <c r="P404" s="86"/>
      <c r="Q404" s="86"/>
      <c r="R404" s="86"/>
      <c r="S404" s="86"/>
      <c r="T404" s="87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T404" s="19" t="s">
        <v>207</v>
      </c>
      <c r="AU404" s="19" t="s">
        <v>82</v>
      </c>
    </row>
    <row r="405" s="2" customFormat="1" ht="33" customHeight="1">
      <c r="A405" s="40"/>
      <c r="B405" s="41"/>
      <c r="C405" s="214" t="s">
        <v>671</v>
      </c>
      <c r="D405" s="214" t="s">
        <v>200</v>
      </c>
      <c r="E405" s="215" t="s">
        <v>1181</v>
      </c>
      <c r="F405" s="216" t="s">
        <v>1182</v>
      </c>
      <c r="G405" s="217" t="s">
        <v>246</v>
      </c>
      <c r="H405" s="218">
        <v>190.493</v>
      </c>
      <c r="I405" s="219"/>
      <c r="J405" s="220">
        <f>ROUND(I405*H405,2)</f>
        <v>0</v>
      </c>
      <c r="K405" s="216" t="s">
        <v>204</v>
      </c>
      <c r="L405" s="46"/>
      <c r="M405" s="221" t="s">
        <v>19</v>
      </c>
      <c r="N405" s="222" t="s">
        <v>44</v>
      </c>
      <c r="O405" s="86"/>
      <c r="P405" s="223">
        <f>O405*H405</f>
        <v>0</v>
      </c>
      <c r="Q405" s="223">
        <v>0</v>
      </c>
      <c r="R405" s="223">
        <f>Q405*H405</f>
        <v>0</v>
      </c>
      <c r="S405" s="223">
        <v>0</v>
      </c>
      <c r="T405" s="224">
        <f>S405*H405</f>
        <v>0</v>
      </c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R405" s="225" t="s">
        <v>205</v>
      </c>
      <c r="AT405" s="225" t="s">
        <v>200</v>
      </c>
      <c r="AU405" s="225" t="s">
        <v>82</v>
      </c>
      <c r="AY405" s="19" t="s">
        <v>198</v>
      </c>
      <c r="BE405" s="226">
        <f>IF(N405="základní",J405,0)</f>
        <v>0</v>
      </c>
      <c r="BF405" s="226">
        <f>IF(N405="snížená",J405,0)</f>
        <v>0</v>
      </c>
      <c r="BG405" s="226">
        <f>IF(N405="zákl. přenesená",J405,0)</f>
        <v>0</v>
      </c>
      <c r="BH405" s="226">
        <f>IF(N405="sníž. přenesená",J405,0)</f>
        <v>0</v>
      </c>
      <c r="BI405" s="226">
        <f>IF(N405="nulová",J405,0)</f>
        <v>0</v>
      </c>
      <c r="BJ405" s="19" t="s">
        <v>80</v>
      </c>
      <c r="BK405" s="226">
        <f>ROUND(I405*H405,2)</f>
        <v>0</v>
      </c>
      <c r="BL405" s="19" t="s">
        <v>205</v>
      </c>
      <c r="BM405" s="225" t="s">
        <v>2513</v>
      </c>
    </row>
    <row r="406" s="2" customFormat="1">
      <c r="A406" s="40"/>
      <c r="B406" s="41"/>
      <c r="C406" s="42"/>
      <c r="D406" s="227" t="s">
        <v>207</v>
      </c>
      <c r="E406" s="42"/>
      <c r="F406" s="228" t="s">
        <v>1184</v>
      </c>
      <c r="G406" s="42"/>
      <c r="H406" s="42"/>
      <c r="I406" s="229"/>
      <c r="J406" s="42"/>
      <c r="K406" s="42"/>
      <c r="L406" s="46"/>
      <c r="M406" s="230"/>
      <c r="N406" s="231"/>
      <c r="O406" s="86"/>
      <c r="P406" s="86"/>
      <c r="Q406" s="86"/>
      <c r="R406" s="86"/>
      <c r="S406" s="86"/>
      <c r="T406" s="87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T406" s="19" t="s">
        <v>207</v>
      </c>
      <c r="AU406" s="19" t="s">
        <v>82</v>
      </c>
    </row>
    <row r="407" s="2" customFormat="1" ht="44.25" customHeight="1">
      <c r="A407" s="40"/>
      <c r="B407" s="41"/>
      <c r="C407" s="214" t="s">
        <v>676</v>
      </c>
      <c r="D407" s="214" t="s">
        <v>200</v>
      </c>
      <c r="E407" s="215" t="s">
        <v>1186</v>
      </c>
      <c r="F407" s="216" t="s">
        <v>1187</v>
      </c>
      <c r="G407" s="217" t="s">
        <v>246</v>
      </c>
      <c r="H407" s="218">
        <v>2666.902</v>
      </c>
      <c r="I407" s="219"/>
      <c r="J407" s="220">
        <f>ROUND(I407*H407,2)</f>
        <v>0</v>
      </c>
      <c r="K407" s="216" t="s">
        <v>204</v>
      </c>
      <c r="L407" s="46"/>
      <c r="M407" s="221" t="s">
        <v>19</v>
      </c>
      <c r="N407" s="222" t="s">
        <v>44</v>
      </c>
      <c r="O407" s="86"/>
      <c r="P407" s="223">
        <f>O407*H407</f>
        <v>0</v>
      </c>
      <c r="Q407" s="223">
        <v>0</v>
      </c>
      <c r="R407" s="223">
        <f>Q407*H407</f>
        <v>0</v>
      </c>
      <c r="S407" s="223">
        <v>0</v>
      </c>
      <c r="T407" s="224">
        <f>S407*H407</f>
        <v>0</v>
      </c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R407" s="225" t="s">
        <v>205</v>
      </c>
      <c r="AT407" s="225" t="s">
        <v>200</v>
      </c>
      <c r="AU407" s="225" t="s">
        <v>82</v>
      </c>
      <c r="AY407" s="19" t="s">
        <v>198</v>
      </c>
      <c r="BE407" s="226">
        <f>IF(N407="základní",J407,0)</f>
        <v>0</v>
      </c>
      <c r="BF407" s="226">
        <f>IF(N407="snížená",J407,0)</f>
        <v>0</v>
      </c>
      <c r="BG407" s="226">
        <f>IF(N407="zákl. přenesená",J407,0)</f>
        <v>0</v>
      </c>
      <c r="BH407" s="226">
        <f>IF(N407="sníž. přenesená",J407,0)</f>
        <v>0</v>
      </c>
      <c r="BI407" s="226">
        <f>IF(N407="nulová",J407,0)</f>
        <v>0</v>
      </c>
      <c r="BJ407" s="19" t="s">
        <v>80</v>
      </c>
      <c r="BK407" s="226">
        <f>ROUND(I407*H407,2)</f>
        <v>0</v>
      </c>
      <c r="BL407" s="19" t="s">
        <v>205</v>
      </c>
      <c r="BM407" s="225" t="s">
        <v>2514</v>
      </c>
    </row>
    <row r="408" s="2" customFormat="1">
      <c r="A408" s="40"/>
      <c r="B408" s="41"/>
      <c r="C408" s="42"/>
      <c r="D408" s="227" t="s">
        <v>207</v>
      </c>
      <c r="E408" s="42"/>
      <c r="F408" s="228" t="s">
        <v>1189</v>
      </c>
      <c r="G408" s="42"/>
      <c r="H408" s="42"/>
      <c r="I408" s="229"/>
      <c r="J408" s="42"/>
      <c r="K408" s="42"/>
      <c r="L408" s="46"/>
      <c r="M408" s="230"/>
      <c r="N408" s="231"/>
      <c r="O408" s="86"/>
      <c r="P408" s="86"/>
      <c r="Q408" s="86"/>
      <c r="R408" s="86"/>
      <c r="S408" s="86"/>
      <c r="T408" s="87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T408" s="19" t="s">
        <v>207</v>
      </c>
      <c r="AU408" s="19" t="s">
        <v>82</v>
      </c>
    </row>
    <row r="409" s="13" customFormat="1">
      <c r="A409" s="13"/>
      <c r="B409" s="232"/>
      <c r="C409" s="233"/>
      <c r="D409" s="234" t="s">
        <v>218</v>
      </c>
      <c r="E409" s="233"/>
      <c r="F409" s="236" t="s">
        <v>2515</v>
      </c>
      <c r="G409" s="233"/>
      <c r="H409" s="237">
        <v>2666.902</v>
      </c>
      <c r="I409" s="238"/>
      <c r="J409" s="233"/>
      <c r="K409" s="233"/>
      <c r="L409" s="239"/>
      <c r="M409" s="240"/>
      <c r="N409" s="241"/>
      <c r="O409" s="241"/>
      <c r="P409" s="241"/>
      <c r="Q409" s="241"/>
      <c r="R409" s="241"/>
      <c r="S409" s="241"/>
      <c r="T409" s="242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T409" s="243" t="s">
        <v>218</v>
      </c>
      <c r="AU409" s="243" t="s">
        <v>82</v>
      </c>
      <c r="AV409" s="13" t="s">
        <v>82</v>
      </c>
      <c r="AW409" s="13" t="s">
        <v>4</v>
      </c>
      <c r="AX409" s="13" t="s">
        <v>80</v>
      </c>
      <c r="AY409" s="243" t="s">
        <v>198</v>
      </c>
    </row>
    <row r="410" s="2" customFormat="1" ht="37.8" customHeight="1">
      <c r="A410" s="40"/>
      <c r="B410" s="41"/>
      <c r="C410" s="214" t="s">
        <v>681</v>
      </c>
      <c r="D410" s="214" t="s">
        <v>200</v>
      </c>
      <c r="E410" s="215" t="s">
        <v>2516</v>
      </c>
      <c r="F410" s="216" t="s">
        <v>2517</v>
      </c>
      <c r="G410" s="217" t="s">
        <v>246</v>
      </c>
      <c r="H410" s="218">
        <v>120.724</v>
      </c>
      <c r="I410" s="219"/>
      <c r="J410" s="220">
        <f>ROUND(I410*H410,2)</f>
        <v>0</v>
      </c>
      <c r="K410" s="216" t="s">
        <v>204</v>
      </c>
      <c r="L410" s="46"/>
      <c r="M410" s="221" t="s">
        <v>19</v>
      </c>
      <c r="N410" s="222" t="s">
        <v>44</v>
      </c>
      <c r="O410" s="86"/>
      <c r="P410" s="223">
        <f>O410*H410</f>
        <v>0</v>
      </c>
      <c r="Q410" s="223">
        <v>0</v>
      </c>
      <c r="R410" s="223">
        <f>Q410*H410</f>
        <v>0</v>
      </c>
      <c r="S410" s="223">
        <v>0</v>
      </c>
      <c r="T410" s="224">
        <f>S410*H410</f>
        <v>0</v>
      </c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R410" s="225" t="s">
        <v>205</v>
      </c>
      <c r="AT410" s="225" t="s">
        <v>200</v>
      </c>
      <c r="AU410" s="225" t="s">
        <v>82</v>
      </c>
      <c r="AY410" s="19" t="s">
        <v>198</v>
      </c>
      <c r="BE410" s="226">
        <f>IF(N410="základní",J410,0)</f>
        <v>0</v>
      </c>
      <c r="BF410" s="226">
        <f>IF(N410="snížená",J410,0)</f>
        <v>0</v>
      </c>
      <c r="BG410" s="226">
        <f>IF(N410="zákl. přenesená",J410,0)</f>
        <v>0</v>
      </c>
      <c r="BH410" s="226">
        <f>IF(N410="sníž. přenesená",J410,0)</f>
        <v>0</v>
      </c>
      <c r="BI410" s="226">
        <f>IF(N410="nulová",J410,0)</f>
        <v>0</v>
      </c>
      <c r="BJ410" s="19" t="s">
        <v>80</v>
      </c>
      <c r="BK410" s="226">
        <f>ROUND(I410*H410,2)</f>
        <v>0</v>
      </c>
      <c r="BL410" s="19" t="s">
        <v>205</v>
      </c>
      <c r="BM410" s="225" t="s">
        <v>2518</v>
      </c>
    </row>
    <row r="411" s="2" customFormat="1">
      <c r="A411" s="40"/>
      <c r="B411" s="41"/>
      <c r="C411" s="42"/>
      <c r="D411" s="227" t="s">
        <v>207</v>
      </c>
      <c r="E411" s="42"/>
      <c r="F411" s="228" t="s">
        <v>2519</v>
      </c>
      <c r="G411" s="42"/>
      <c r="H411" s="42"/>
      <c r="I411" s="229"/>
      <c r="J411" s="42"/>
      <c r="K411" s="42"/>
      <c r="L411" s="46"/>
      <c r="M411" s="230"/>
      <c r="N411" s="231"/>
      <c r="O411" s="86"/>
      <c r="P411" s="86"/>
      <c r="Q411" s="86"/>
      <c r="R411" s="86"/>
      <c r="S411" s="86"/>
      <c r="T411" s="87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T411" s="19" t="s">
        <v>207</v>
      </c>
      <c r="AU411" s="19" t="s">
        <v>82</v>
      </c>
    </row>
    <row r="412" s="2" customFormat="1" ht="55.5" customHeight="1">
      <c r="A412" s="40"/>
      <c r="B412" s="41"/>
      <c r="C412" s="214" t="s">
        <v>686</v>
      </c>
      <c r="D412" s="214" t="s">
        <v>200</v>
      </c>
      <c r="E412" s="215" t="s">
        <v>1192</v>
      </c>
      <c r="F412" s="216" t="s">
        <v>1193</v>
      </c>
      <c r="G412" s="217" t="s">
        <v>246</v>
      </c>
      <c r="H412" s="218">
        <v>69.739999999999995</v>
      </c>
      <c r="I412" s="219"/>
      <c r="J412" s="220">
        <f>ROUND(I412*H412,2)</f>
        <v>0</v>
      </c>
      <c r="K412" s="216" t="s">
        <v>204</v>
      </c>
      <c r="L412" s="46"/>
      <c r="M412" s="221" t="s">
        <v>19</v>
      </c>
      <c r="N412" s="222" t="s">
        <v>44</v>
      </c>
      <c r="O412" s="86"/>
      <c r="P412" s="223">
        <f>O412*H412</f>
        <v>0</v>
      </c>
      <c r="Q412" s="223">
        <v>0</v>
      </c>
      <c r="R412" s="223">
        <f>Q412*H412</f>
        <v>0</v>
      </c>
      <c r="S412" s="223">
        <v>0</v>
      </c>
      <c r="T412" s="224">
        <f>S412*H412</f>
        <v>0</v>
      </c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R412" s="225" t="s">
        <v>205</v>
      </c>
      <c r="AT412" s="225" t="s">
        <v>200</v>
      </c>
      <c r="AU412" s="225" t="s">
        <v>82</v>
      </c>
      <c r="AY412" s="19" t="s">
        <v>198</v>
      </c>
      <c r="BE412" s="226">
        <f>IF(N412="základní",J412,0)</f>
        <v>0</v>
      </c>
      <c r="BF412" s="226">
        <f>IF(N412="snížená",J412,0)</f>
        <v>0</v>
      </c>
      <c r="BG412" s="226">
        <f>IF(N412="zákl. přenesená",J412,0)</f>
        <v>0</v>
      </c>
      <c r="BH412" s="226">
        <f>IF(N412="sníž. přenesená",J412,0)</f>
        <v>0</v>
      </c>
      <c r="BI412" s="226">
        <f>IF(N412="nulová",J412,0)</f>
        <v>0</v>
      </c>
      <c r="BJ412" s="19" t="s">
        <v>80</v>
      </c>
      <c r="BK412" s="226">
        <f>ROUND(I412*H412,2)</f>
        <v>0</v>
      </c>
      <c r="BL412" s="19" t="s">
        <v>205</v>
      </c>
      <c r="BM412" s="225" t="s">
        <v>2520</v>
      </c>
    </row>
    <row r="413" s="2" customFormat="1">
      <c r="A413" s="40"/>
      <c r="B413" s="41"/>
      <c r="C413" s="42"/>
      <c r="D413" s="227" t="s">
        <v>207</v>
      </c>
      <c r="E413" s="42"/>
      <c r="F413" s="228" t="s">
        <v>1195</v>
      </c>
      <c r="G413" s="42"/>
      <c r="H413" s="42"/>
      <c r="I413" s="229"/>
      <c r="J413" s="42"/>
      <c r="K413" s="42"/>
      <c r="L413" s="46"/>
      <c r="M413" s="230"/>
      <c r="N413" s="231"/>
      <c r="O413" s="86"/>
      <c r="P413" s="86"/>
      <c r="Q413" s="86"/>
      <c r="R413" s="86"/>
      <c r="S413" s="86"/>
      <c r="T413" s="87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T413" s="19" t="s">
        <v>207</v>
      </c>
      <c r="AU413" s="19" t="s">
        <v>82</v>
      </c>
    </row>
    <row r="414" s="12" customFormat="1" ht="22.8" customHeight="1">
      <c r="A414" s="12"/>
      <c r="B414" s="198"/>
      <c r="C414" s="199"/>
      <c r="D414" s="200" t="s">
        <v>72</v>
      </c>
      <c r="E414" s="212" t="s">
        <v>1196</v>
      </c>
      <c r="F414" s="212" t="s">
        <v>1197</v>
      </c>
      <c r="G414" s="199"/>
      <c r="H414" s="199"/>
      <c r="I414" s="202"/>
      <c r="J414" s="213">
        <f>BK414</f>
        <v>0</v>
      </c>
      <c r="K414" s="199"/>
      <c r="L414" s="204"/>
      <c r="M414" s="205"/>
      <c r="N414" s="206"/>
      <c r="O414" s="206"/>
      <c r="P414" s="207">
        <f>SUM(P415:P416)</f>
        <v>0</v>
      </c>
      <c r="Q414" s="206"/>
      <c r="R414" s="207">
        <f>SUM(R415:R416)</f>
        <v>0</v>
      </c>
      <c r="S414" s="206"/>
      <c r="T414" s="208">
        <f>SUM(T415:T416)</f>
        <v>0</v>
      </c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R414" s="209" t="s">
        <v>80</v>
      </c>
      <c r="AT414" s="210" t="s">
        <v>72</v>
      </c>
      <c r="AU414" s="210" t="s">
        <v>80</v>
      </c>
      <c r="AY414" s="209" t="s">
        <v>198</v>
      </c>
      <c r="BK414" s="211">
        <f>SUM(BK415:BK416)</f>
        <v>0</v>
      </c>
    </row>
    <row r="415" s="2" customFormat="1" ht="78" customHeight="1">
      <c r="A415" s="40"/>
      <c r="B415" s="41"/>
      <c r="C415" s="214" t="s">
        <v>692</v>
      </c>
      <c r="D415" s="214" t="s">
        <v>200</v>
      </c>
      <c r="E415" s="215" t="s">
        <v>1199</v>
      </c>
      <c r="F415" s="216" t="s">
        <v>1200</v>
      </c>
      <c r="G415" s="217" t="s">
        <v>246</v>
      </c>
      <c r="H415" s="218">
        <v>267.58699999999999</v>
      </c>
      <c r="I415" s="219"/>
      <c r="J415" s="220">
        <f>ROUND(I415*H415,2)</f>
        <v>0</v>
      </c>
      <c r="K415" s="216" t="s">
        <v>204</v>
      </c>
      <c r="L415" s="46"/>
      <c r="M415" s="221" t="s">
        <v>19</v>
      </c>
      <c r="N415" s="222" t="s">
        <v>44</v>
      </c>
      <c r="O415" s="86"/>
      <c r="P415" s="223">
        <f>O415*H415</f>
        <v>0</v>
      </c>
      <c r="Q415" s="223">
        <v>0</v>
      </c>
      <c r="R415" s="223">
        <f>Q415*H415</f>
        <v>0</v>
      </c>
      <c r="S415" s="223">
        <v>0</v>
      </c>
      <c r="T415" s="224">
        <f>S415*H415</f>
        <v>0</v>
      </c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R415" s="225" t="s">
        <v>205</v>
      </c>
      <c r="AT415" s="225" t="s">
        <v>200</v>
      </c>
      <c r="AU415" s="225" t="s">
        <v>82</v>
      </c>
      <c r="AY415" s="19" t="s">
        <v>198</v>
      </c>
      <c r="BE415" s="226">
        <f>IF(N415="základní",J415,0)</f>
        <v>0</v>
      </c>
      <c r="BF415" s="226">
        <f>IF(N415="snížená",J415,0)</f>
        <v>0</v>
      </c>
      <c r="BG415" s="226">
        <f>IF(N415="zákl. přenesená",J415,0)</f>
        <v>0</v>
      </c>
      <c r="BH415" s="226">
        <f>IF(N415="sníž. přenesená",J415,0)</f>
        <v>0</v>
      </c>
      <c r="BI415" s="226">
        <f>IF(N415="nulová",J415,0)</f>
        <v>0</v>
      </c>
      <c r="BJ415" s="19" t="s">
        <v>80</v>
      </c>
      <c r="BK415" s="226">
        <f>ROUND(I415*H415,2)</f>
        <v>0</v>
      </c>
      <c r="BL415" s="19" t="s">
        <v>205</v>
      </c>
      <c r="BM415" s="225" t="s">
        <v>1201</v>
      </c>
    </row>
    <row r="416" s="2" customFormat="1">
      <c r="A416" s="40"/>
      <c r="B416" s="41"/>
      <c r="C416" s="42"/>
      <c r="D416" s="227" t="s">
        <v>207</v>
      </c>
      <c r="E416" s="42"/>
      <c r="F416" s="228" t="s">
        <v>1202</v>
      </c>
      <c r="G416" s="42"/>
      <c r="H416" s="42"/>
      <c r="I416" s="229"/>
      <c r="J416" s="42"/>
      <c r="K416" s="42"/>
      <c r="L416" s="46"/>
      <c r="M416" s="230"/>
      <c r="N416" s="231"/>
      <c r="O416" s="86"/>
      <c r="P416" s="86"/>
      <c r="Q416" s="86"/>
      <c r="R416" s="86"/>
      <c r="S416" s="86"/>
      <c r="T416" s="87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T416" s="19" t="s">
        <v>207</v>
      </c>
      <c r="AU416" s="19" t="s">
        <v>82</v>
      </c>
    </row>
    <row r="417" s="12" customFormat="1" ht="25.92" customHeight="1">
      <c r="A417" s="12"/>
      <c r="B417" s="198"/>
      <c r="C417" s="199"/>
      <c r="D417" s="200" t="s">
        <v>72</v>
      </c>
      <c r="E417" s="201" t="s">
        <v>1203</v>
      </c>
      <c r="F417" s="201" t="s">
        <v>1204</v>
      </c>
      <c r="G417" s="199"/>
      <c r="H417" s="199"/>
      <c r="I417" s="202"/>
      <c r="J417" s="203">
        <f>BK417</f>
        <v>0</v>
      </c>
      <c r="K417" s="199"/>
      <c r="L417" s="204"/>
      <c r="M417" s="205"/>
      <c r="N417" s="206"/>
      <c r="O417" s="206"/>
      <c r="P417" s="207">
        <f>P418+P423+P425+P440+P537+P546+P549+P656+P710+P759+P858+P885+P970+P989</f>
        <v>0</v>
      </c>
      <c r="Q417" s="206"/>
      <c r="R417" s="207">
        <f>R418+R423+R425+R440+R537+R546+R549+R656+R710+R759+R858+R885+R970+R989</f>
        <v>58.251510475829008</v>
      </c>
      <c r="S417" s="206"/>
      <c r="T417" s="208">
        <f>T418+T423+T425+T440+T537+T546+T549+T656+T710+T759+T858+T885+T970+T989</f>
        <v>158.06807040000001</v>
      </c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R417" s="209" t="s">
        <v>82</v>
      </c>
      <c r="AT417" s="210" t="s">
        <v>72</v>
      </c>
      <c r="AU417" s="210" t="s">
        <v>73</v>
      </c>
      <c r="AY417" s="209" t="s">
        <v>198</v>
      </c>
      <c r="BK417" s="211">
        <f>BK418+BK423+BK425+BK440+BK537+BK546+BK549+BK656+BK710+BK759+BK858+BK885+BK970+BK989</f>
        <v>0</v>
      </c>
    </row>
    <row r="418" s="12" customFormat="1" ht="22.8" customHeight="1">
      <c r="A418" s="12"/>
      <c r="B418" s="198"/>
      <c r="C418" s="199"/>
      <c r="D418" s="200" t="s">
        <v>72</v>
      </c>
      <c r="E418" s="212" t="s">
        <v>2125</v>
      </c>
      <c r="F418" s="212" t="s">
        <v>2126</v>
      </c>
      <c r="G418" s="199"/>
      <c r="H418" s="199"/>
      <c r="I418" s="202"/>
      <c r="J418" s="213">
        <f>BK418</f>
        <v>0</v>
      </c>
      <c r="K418" s="199"/>
      <c r="L418" s="204"/>
      <c r="M418" s="205"/>
      <c r="N418" s="206"/>
      <c r="O418" s="206"/>
      <c r="P418" s="207">
        <f>SUM(P419:P422)</f>
        <v>0</v>
      </c>
      <c r="Q418" s="206"/>
      <c r="R418" s="207">
        <f>SUM(R419:R422)</f>
        <v>0</v>
      </c>
      <c r="S418" s="206"/>
      <c r="T418" s="208">
        <f>SUM(T419:T422)</f>
        <v>1.5857800000000002</v>
      </c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R418" s="209" t="s">
        <v>82</v>
      </c>
      <c r="AT418" s="210" t="s">
        <v>72</v>
      </c>
      <c r="AU418" s="210" t="s">
        <v>80</v>
      </c>
      <c r="AY418" s="209" t="s">
        <v>198</v>
      </c>
      <c r="BK418" s="211">
        <f>SUM(BK419:BK422)</f>
        <v>0</v>
      </c>
    </row>
    <row r="419" s="2" customFormat="1" ht="55.5" customHeight="1">
      <c r="A419" s="40"/>
      <c r="B419" s="41"/>
      <c r="C419" s="214" t="s">
        <v>697</v>
      </c>
      <c r="D419" s="214" t="s">
        <v>200</v>
      </c>
      <c r="E419" s="215" t="s">
        <v>2521</v>
      </c>
      <c r="F419" s="216" t="s">
        <v>2522</v>
      </c>
      <c r="G419" s="217" t="s">
        <v>203</v>
      </c>
      <c r="H419" s="218">
        <v>658</v>
      </c>
      <c r="I419" s="219"/>
      <c r="J419" s="220">
        <f>ROUND(I419*H419,2)</f>
        <v>0</v>
      </c>
      <c r="K419" s="216" t="s">
        <v>204</v>
      </c>
      <c r="L419" s="46"/>
      <c r="M419" s="221" t="s">
        <v>19</v>
      </c>
      <c r="N419" s="222" t="s">
        <v>44</v>
      </c>
      <c r="O419" s="86"/>
      <c r="P419" s="223">
        <f>O419*H419</f>
        <v>0</v>
      </c>
      <c r="Q419" s="223">
        <v>0</v>
      </c>
      <c r="R419" s="223">
        <f>Q419*H419</f>
        <v>0</v>
      </c>
      <c r="S419" s="223">
        <v>0.0023</v>
      </c>
      <c r="T419" s="224">
        <f>S419*H419</f>
        <v>1.5134000000000001</v>
      </c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R419" s="225" t="s">
        <v>302</v>
      </c>
      <c r="AT419" s="225" t="s">
        <v>200</v>
      </c>
      <c r="AU419" s="225" t="s">
        <v>82</v>
      </c>
      <c r="AY419" s="19" t="s">
        <v>198</v>
      </c>
      <c r="BE419" s="226">
        <f>IF(N419="základní",J419,0)</f>
        <v>0</v>
      </c>
      <c r="BF419" s="226">
        <f>IF(N419="snížená",J419,0)</f>
        <v>0</v>
      </c>
      <c r="BG419" s="226">
        <f>IF(N419="zákl. přenesená",J419,0)</f>
        <v>0</v>
      </c>
      <c r="BH419" s="226">
        <f>IF(N419="sníž. přenesená",J419,0)</f>
        <v>0</v>
      </c>
      <c r="BI419" s="226">
        <f>IF(N419="nulová",J419,0)</f>
        <v>0</v>
      </c>
      <c r="BJ419" s="19" t="s">
        <v>80</v>
      </c>
      <c r="BK419" s="226">
        <f>ROUND(I419*H419,2)</f>
        <v>0</v>
      </c>
      <c r="BL419" s="19" t="s">
        <v>302</v>
      </c>
      <c r="BM419" s="225" t="s">
        <v>2523</v>
      </c>
    </row>
    <row r="420" s="2" customFormat="1">
      <c r="A420" s="40"/>
      <c r="B420" s="41"/>
      <c r="C420" s="42"/>
      <c r="D420" s="227" t="s">
        <v>207</v>
      </c>
      <c r="E420" s="42"/>
      <c r="F420" s="228" t="s">
        <v>2524</v>
      </c>
      <c r="G420" s="42"/>
      <c r="H420" s="42"/>
      <c r="I420" s="229"/>
      <c r="J420" s="42"/>
      <c r="K420" s="42"/>
      <c r="L420" s="46"/>
      <c r="M420" s="230"/>
      <c r="N420" s="231"/>
      <c r="O420" s="86"/>
      <c r="P420" s="86"/>
      <c r="Q420" s="86"/>
      <c r="R420" s="86"/>
      <c r="S420" s="86"/>
      <c r="T420" s="87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T420" s="19" t="s">
        <v>207</v>
      </c>
      <c r="AU420" s="19" t="s">
        <v>82</v>
      </c>
    </row>
    <row r="421" s="2" customFormat="1" ht="37.8" customHeight="1">
      <c r="A421" s="40"/>
      <c r="B421" s="41"/>
      <c r="C421" s="214" t="s">
        <v>701</v>
      </c>
      <c r="D421" s="214" t="s">
        <v>200</v>
      </c>
      <c r="E421" s="215" t="s">
        <v>2525</v>
      </c>
      <c r="F421" s="216" t="s">
        <v>2526</v>
      </c>
      <c r="G421" s="217" t="s">
        <v>203</v>
      </c>
      <c r="H421" s="218">
        <v>723.79999999999995</v>
      </c>
      <c r="I421" s="219"/>
      <c r="J421" s="220">
        <f>ROUND(I421*H421,2)</f>
        <v>0</v>
      </c>
      <c r="K421" s="216" t="s">
        <v>19</v>
      </c>
      <c r="L421" s="46"/>
      <c r="M421" s="221" t="s">
        <v>19</v>
      </c>
      <c r="N421" s="222" t="s">
        <v>44</v>
      </c>
      <c r="O421" s="86"/>
      <c r="P421" s="223">
        <f>O421*H421</f>
        <v>0</v>
      </c>
      <c r="Q421" s="223">
        <v>0</v>
      </c>
      <c r="R421" s="223">
        <f>Q421*H421</f>
        <v>0</v>
      </c>
      <c r="S421" s="223">
        <v>0.00010000000000000001</v>
      </c>
      <c r="T421" s="224">
        <f>S421*H421</f>
        <v>0.07238</v>
      </c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R421" s="225" t="s">
        <v>302</v>
      </c>
      <c r="AT421" s="225" t="s">
        <v>200</v>
      </c>
      <c r="AU421" s="225" t="s">
        <v>82</v>
      </c>
      <c r="AY421" s="19" t="s">
        <v>198</v>
      </c>
      <c r="BE421" s="226">
        <f>IF(N421="základní",J421,0)</f>
        <v>0</v>
      </c>
      <c r="BF421" s="226">
        <f>IF(N421="snížená",J421,0)</f>
        <v>0</v>
      </c>
      <c r="BG421" s="226">
        <f>IF(N421="zákl. přenesená",J421,0)</f>
        <v>0</v>
      </c>
      <c r="BH421" s="226">
        <f>IF(N421="sníž. přenesená",J421,0)</f>
        <v>0</v>
      </c>
      <c r="BI421" s="226">
        <f>IF(N421="nulová",J421,0)</f>
        <v>0</v>
      </c>
      <c r="BJ421" s="19" t="s">
        <v>80</v>
      </c>
      <c r="BK421" s="226">
        <f>ROUND(I421*H421,2)</f>
        <v>0</v>
      </c>
      <c r="BL421" s="19" t="s">
        <v>302</v>
      </c>
      <c r="BM421" s="225" t="s">
        <v>2527</v>
      </c>
    </row>
    <row r="422" s="13" customFormat="1">
      <c r="A422" s="13"/>
      <c r="B422" s="232"/>
      <c r="C422" s="233"/>
      <c r="D422" s="234" t="s">
        <v>218</v>
      </c>
      <c r="E422" s="235" t="s">
        <v>19</v>
      </c>
      <c r="F422" s="236" t="s">
        <v>2528</v>
      </c>
      <c r="G422" s="233"/>
      <c r="H422" s="237">
        <v>723.79999999999995</v>
      </c>
      <c r="I422" s="238"/>
      <c r="J422" s="233"/>
      <c r="K422" s="233"/>
      <c r="L422" s="239"/>
      <c r="M422" s="240"/>
      <c r="N422" s="241"/>
      <c r="O422" s="241"/>
      <c r="P422" s="241"/>
      <c r="Q422" s="241"/>
      <c r="R422" s="241"/>
      <c r="S422" s="241"/>
      <c r="T422" s="242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T422" s="243" t="s">
        <v>218</v>
      </c>
      <c r="AU422" s="243" t="s">
        <v>82</v>
      </c>
      <c r="AV422" s="13" t="s">
        <v>82</v>
      </c>
      <c r="AW422" s="13" t="s">
        <v>35</v>
      </c>
      <c r="AX422" s="13" t="s">
        <v>80</v>
      </c>
      <c r="AY422" s="243" t="s">
        <v>198</v>
      </c>
    </row>
    <row r="423" s="12" customFormat="1" ht="22.8" customHeight="1">
      <c r="A423" s="12"/>
      <c r="B423" s="198"/>
      <c r="C423" s="199"/>
      <c r="D423" s="200" t="s">
        <v>72</v>
      </c>
      <c r="E423" s="212" t="s">
        <v>1234</v>
      </c>
      <c r="F423" s="212" t="s">
        <v>1235</v>
      </c>
      <c r="G423" s="199"/>
      <c r="H423" s="199"/>
      <c r="I423" s="202"/>
      <c r="J423" s="213">
        <f>BK423</f>
        <v>0</v>
      </c>
      <c r="K423" s="199"/>
      <c r="L423" s="204"/>
      <c r="M423" s="205"/>
      <c r="N423" s="206"/>
      <c r="O423" s="206"/>
      <c r="P423" s="207">
        <f>P424</f>
        <v>0</v>
      </c>
      <c r="Q423" s="206"/>
      <c r="R423" s="207">
        <f>R424</f>
        <v>0.0044099999999999999</v>
      </c>
      <c r="S423" s="206"/>
      <c r="T423" s="208">
        <f>T424</f>
        <v>0</v>
      </c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R423" s="209" t="s">
        <v>82</v>
      </c>
      <c r="AT423" s="210" t="s">
        <v>72</v>
      </c>
      <c r="AU423" s="210" t="s">
        <v>80</v>
      </c>
      <c r="AY423" s="209" t="s">
        <v>198</v>
      </c>
      <c r="BK423" s="211">
        <f>BK424</f>
        <v>0</v>
      </c>
    </row>
    <row r="424" s="2" customFormat="1" ht="16.5" customHeight="1">
      <c r="A424" s="40"/>
      <c r="B424" s="41"/>
      <c r="C424" s="214" t="s">
        <v>706</v>
      </c>
      <c r="D424" s="214" t="s">
        <v>200</v>
      </c>
      <c r="E424" s="215" t="s">
        <v>1237</v>
      </c>
      <c r="F424" s="216" t="s">
        <v>1238</v>
      </c>
      <c r="G424" s="217" t="s">
        <v>1135</v>
      </c>
      <c r="H424" s="218">
        <v>1</v>
      </c>
      <c r="I424" s="219"/>
      <c r="J424" s="220">
        <f>ROUND(I424*H424,2)</f>
        <v>0</v>
      </c>
      <c r="K424" s="216" t="s">
        <v>19</v>
      </c>
      <c r="L424" s="46"/>
      <c r="M424" s="221" t="s">
        <v>19</v>
      </c>
      <c r="N424" s="222" t="s">
        <v>44</v>
      </c>
      <c r="O424" s="86"/>
      <c r="P424" s="223">
        <f>O424*H424</f>
        <v>0</v>
      </c>
      <c r="Q424" s="223">
        <v>0.0044099999999999999</v>
      </c>
      <c r="R424" s="223">
        <f>Q424*H424</f>
        <v>0.0044099999999999999</v>
      </c>
      <c r="S424" s="223">
        <v>0</v>
      </c>
      <c r="T424" s="224">
        <f>S424*H424</f>
        <v>0</v>
      </c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R424" s="225" t="s">
        <v>302</v>
      </c>
      <c r="AT424" s="225" t="s">
        <v>200</v>
      </c>
      <c r="AU424" s="225" t="s">
        <v>82</v>
      </c>
      <c r="AY424" s="19" t="s">
        <v>198</v>
      </c>
      <c r="BE424" s="226">
        <f>IF(N424="základní",J424,0)</f>
        <v>0</v>
      </c>
      <c r="BF424" s="226">
        <f>IF(N424="snížená",J424,0)</f>
        <v>0</v>
      </c>
      <c r="BG424" s="226">
        <f>IF(N424="zákl. přenesená",J424,0)</f>
        <v>0</v>
      </c>
      <c r="BH424" s="226">
        <f>IF(N424="sníž. přenesená",J424,0)</f>
        <v>0</v>
      </c>
      <c r="BI424" s="226">
        <f>IF(N424="nulová",J424,0)</f>
        <v>0</v>
      </c>
      <c r="BJ424" s="19" t="s">
        <v>80</v>
      </c>
      <c r="BK424" s="226">
        <f>ROUND(I424*H424,2)</f>
        <v>0</v>
      </c>
      <c r="BL424" s="19" t="s">
        <v>302</v>
      </c>
      <c r="BM424" s="225" t="s">
        <v>2529</v>
      </c>
    </row>
    <row r="425" s="12" customFormat="1" ht="22.8" customHeight="1">
      <c r="A425" s="12"/>
      <c r="B425" s="198"/>
      <c r="C425" s="199"/>
      <c r="D425" s="200" t="s">
        <v>72</v>
      </c>
      <c r="E425" s="212" t="s">
        <v>2530</v>
      </c>
      <c r="F425" s="212" t="s">
        <v>2531</v>
      </c>
      <c r="G425" s="199"/>
      <c r="H425" s="199"/>
      <c r="I425" s="202"/>
      <c r="J425" s="213">
        <f>BK425</f>
        <v>0</v>
      </c>
      <c r="K425" s="199"/>
      <c r="L425" s="204"/>
      <c r="M425" s="205"/>
      <c r="N425" s="206"/>
      <c r="O425" s="206"/>
      <c r="P425" s="207">
        <f>SUM(P426:P439)</f>
        <v>0</v>
      </c>
      <c r="Q425" s="206"/>
      <c r="R425" s="207">
        <f>SUM(R426:R439)</f>
        <v>0</v>
      </c>
      <c r="S425" s="206"/>
      <c r="T425" s="208">
        <f>SUM(T426:T439)</f>
        <v>120.72797999999999</v>
      </c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R425" s="209" t="s">
        <v>82</v>
      </c>
      <c r="AT425" s="210" t="s">
        <v>72</v>
      </c>
      <c r="AU425" s="210" t="s">
        <v>80</v>
      </c>
      <c r="AY425" s="209" t="s">
        <v>198</v>
      </c>
      <c r="BK425" s="211">
        <f>SUM(BK426:BK439)</f>
        <v>0</v>
      </c>
    </row>
    <row r="426" s="2" customFormat="1" ht="37.8" customHeight="1">
      <c r="A426" s="40"/>
      <c r="B426" s="41"/>
      <c r="C426" s="214" t="s">
        <v>711</v>
      </c>
      <c r="D426" s="214" t="s">
        <v>200</v>
      </c>
      <c r="E426" s="215" t="s">
        <v>2532</v>
      </c>
      <c r="F426" s="216" t="s">
        <v>2533</v>
      </c>
      <c r="G426" s="217" t="s">
        <v>237</v>
      </c>
      <c r="H426" s="218">
        <v>1377.9000000000001</v>
      </c>
      <c r="I426" s="219"/>
      <c r="J426" s="220">
        <f>ROUND(I426*H426,2)</f>
        <v>0</v>
      </c>
      <c r="K426" s="216" t="s">
        <v>204</v>
      </c>
      <c r="L426" s="46"/>
      <c r="M426" s="221" t="s">
        <v>19</v>
      </c>
      <c r="N426" s="222" t="s">
        <v>44</v>
      </c>
      <c r="O426" s="86"/>
      <c r="P426" s="223">
        <f>O426*H426</f>
        <v>0</v>
      </c>
      <c r="Q426" s="223">
        <v>0</v>
      </c>
      <c r="R426" s="223">
        <f>Q426*H426</f>
        <v>0</v>
      </c>
      <c r="S426" s="223">
        <v>0.014</v>
      </c>
      <c r="T426" s="224">
        <f>S426*H426</f>
        <v>19.290600000000001</v>
      </c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R426" s="225" t="s">
        <v>302</v>
      </c>
      <c r="AT426" s="225" t="s">
        <v>200</v>
      </c>
      <c r="AU426" s="225" t="s">
        <v>82</v>
      </c>
      <c r="AY426" s="19" t="s">
        <v>198</v>
      </c>
      <c r="BE426" s="226">
        <f>IF(N426="základní",J426,0)</f>
        <v>0</v>
      </c>
      <c r="BF426" s="226">
        <f>IF(N426="snížená",J426,0)</f>
        <v>0</v>
      </c>
      <c r="BG426" s="226">
        <f>IF(N426="zákl. přenesená",J426,0)</f>
        <v>0</v>
      </c>
      <c r="BH426" s="226">
        <f>IF(N426="sníž. přenesená",J426,0)</f>
        <v>0</v>
      </c>
      <c r="BI426" s="226">
        <f>IF(N426="nulová",J426,0)</f>
        <v>0</v>
      </c>
      <c r="BJ426" s="19" t="s">
        <v>80</v>
      </c>
      <c r="BK426" s="226">
        <f>ROUND(I426*H426,2)</f>
        <v>0</v>
      </c>
      <c r="BL426" s="19" t="s">
        <v>302</v>
      </c>
      <c r="BM426" s="225" t="s">
        <v>2534</v>
      </c>
    </row>
    <row r="427" s="2" customFormat="1">
      <c r="A427" s="40"/>
      <c r="B427" s="41"/>
      <c r="C427" s="42"/>
      <c r="D427" s="227" t="s">
        <v>207</v>
      </c>
      <c r="E427" s="42"/>
      <c r="F427" s="228" t="s">
        <v>2535</v>
      </c>
      <c r="G427" s="42"/>
      <c r="H427" s="42"/>
      <c r="I427" s="229"/>
      <c r="J427" s="42"/>
      <c r="K427" s="42"/>
      <c r="L427" s="46"/>
      <c r="M427" s="230"/>
      <c r="N427" s="231"/>
      <c r="O427" s="86"/>
      <c r="P427" s="86"/>
      <c r="Q427" s="86"/>
      <c r="R427" s="86"/>
      <c r="S427" s="86"/>
      <c r="T427" s="87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T427" s="19" t="s">
        <v>207</v>
      </c>
      <c r="AU427" s="19" t="s">
        <v>82</v>
      </c>
    </row>
    <row r="428" s="2" customFormat="1" ht="37.8" customHeight="1">
      <c r="A428" s="40"/>
      <c r="B428" s="41"/>
      <c r="C428" s="214" t="s">
        <v>716</v>
      </c>
      <c r="D428" s="214" t="s">
        <v>200</v>
      </c>
      <c r="E428" s="215" t="s">
        <v>2536</v>
      </c>
      <c r="F428" s="216" t="s">
        <v>2537</v>
      </c>
      <c r="G428" s="217" t="s">
        <v>237</v>
      </c>
      <c r="H428" s="218">
        <v>1664</v>
      </c>
      <c r="I428" s="219"/>
      <c r="J428" s="220">
        <f>ROUND(I428*H428,2)</f>
        <v>0</v>
      </c>
      <c r="K428" s="216" t="s">
        <v>204</v>
      </c>
      <c r="L428" s="46"/>
      <c r="M428" s="221" t="s">
        <v>19</v>
      </c>
      <c r="N428" s="222" t="s">
        <v>44</v>
      </c>
      <c r="O428" s="86"/>
      <c r="P428" s="223">
        <f>O428*H428</f>
        <v>0</v>
      </c>
      <c r="Q428" s="223">
        <v>0</v>
      </c>
      <c r="R428" s="223">
        <f>Q428*H428</f>
        <v>0</v>
      </c>
      <c r="S428" s="223">
        <v>0.024</v>
      </c>
      <c r="T428" s="224">
        <f>S428*H428</f>
        <v>39.936</v>
      </c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R428" s="225" t="s">
        <v>302</v>
      </c>
      <c r="AT428" s="225" t="s">
        <v>200</v>
      </c>
      <c r="AU428" s="225" t="s">
        <v>82</v>
      </c>
      <c r="AY428" s="19" t="s">
        <v>198</v>
      </c>
      <c r="BE428" s="226">
        <f>IF(N428="základní",J428,0)</f>
        <v>0</v>
      </c>
      <c r="BF428" s="226">
        <f>IF(N428="snížená",J428,0)</f>
        <v>0</v>
      </c>
      <c r="BG428" s="226">
        <f>IF(N428="zákl. přenesená",J428,0)</f>
        <v>0</v>
      </c>
      <c r="BH428" s="226">
        <f>IF(N428="sníž. přenesená",J428,0)</f>
        <v>0</v>
      </c>
      <c r="BI428" s="226">
        <f>IF(N428="nulová",J428,0)</f>
        <v>0</v>
      </c>
      <c r="BJ428" s="19" t="s">
        <v>80</v>
      </c>
      <c r="BK428" s="226">
        <f>ROUND(I428*H428,2)</f>
        <v>0</v>
      </c>
      <c r="BL428" s="19" t="s">
        <v>302</v>
      </c>
      <c r="BM428" s="225" t="s">
        <v>2538</v>
      </c>
    </row>
    <row r="429" s="2" customFormat="1">
      <c r="A429" s="40"/>
      <c r="B429" s="41"/>
      <c r="C429" s="42"/>
      <c r="D429" s="227" t="s">
        <v>207</v>
      </c>
      <c r="E429" s="42"/>
      <c r="F429" s="228" t="s">
        <v>2539</v>
      </c>
      <c r="G429" s="42"/>
      <c r="H429" s="42"/>
      <c r="I429" s="229"/>
      <c r="J429" s="42"/>
      <c r="K429" s="42"/>
      <c r="L429" s="46"/>
      <c r="M429" s="230"/>
      <c r="N429" s="231"/>
      <c r="O429" s="86"/>
      <c r="P429" s="86"/>
      <c r="Q429" s="86"/>
      <c r="R429" s="86"/>
      <c r="S429" s="86"/>
      <c r="T429" s="87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T429" s="19" t="s">
        <v>207</v>
      </c>
      <c r="AU429" s="19" t="s">
        <v>82</v>
      </c>
    </row>
    <row r="430" s="2" customFormat="1" ht="37.8" customHeight="1">
      <c r="A430" s="40"/>
      <c r="B430" s="41"/>
      <c r="C430" s="214" t="s">
        <v>721</v>
      </c>
      <c r="D430" s="214" t="s">
        <v>200</v>
      </c>
      <c r="E430" s="215" t="s">
        <v>2540</v>
      </c>
      <c r="F430" s="216" t="s">
        <v>2541</v>
      </c>
      <c r="G430" s="217" t="s">
        <v>237</v>
      </c>
      <c r="H430" s="218">
        <v>383</v>
      </c>
      <c r="I430" s="219"/>
      <c r="J430" s="220">
        <f>ROUND(I430*H430,2)</f>
        <v>0</v>
      </c>
      <c r="K430" s="216" t="s">
        <v>204</v>
      </c>
      <c r="L430" s="46"/>
      <c r="M430" s="221" t="s">
        <v>19</v>
      </c>
      <c r="N430" s="222" t="s">
        <v>44</v>
      </c>
      <c r="O430" s="86"/>
      <c r="P430" s="223">
        <f>O430*H430</f>
        <v>0</v>
      </c>
      <c r="Q430" s="223">
        <v>0</v>
      </c>
      <c r="R430" s="223">
        <f>Q430*H430</f>
        <v>0</v>
      </c>
      <c r="S430" s="223">
        <v>0.032000000000000001</v>
      </c>
      <c r="T430" s="224">
        <f>S430*H430</f>
        <v>12.256</v>
      </c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R430" s="225" t="s">
        <v>302</v>
      </c>
      <c r="AT430" s="225" t="s">
        <v>200</v>
      </c>
      <c r="AU430" s="225" t="s">
        <v>82</v>
      </c>
      <c r="AY430" s="19" t="s">
        <v>198</v>
      </c>
      <c r="BE430" s="226">
        <f>IF(N430="základní",J430,0)</f>
        <v>0</v>
      </c>
      <c r="BF430" s="226">
        <f>IF(N430="snížená",J430,0)</f>
        <v>0</v>
      </c>
      <c r="BG430" s="226">
        <f>IF(N430="zákl. přenesená",J430,0)</f>
        <v>0</v>
      </c>
      <c r="BH430" s="226">
        <f>IF(N430="sníž. přenesená",J430,0)</f>
        <v>0</v>
      </c>
      <c r="BI430" s="226">
        <f>IF(N430="nulová",J430,0)</f>
        <v>0</v>
      </c>
      <c r="BJ430" s="19" t="s">
        <v>80</v>
      </c>
      <c r="BK430" s="226">
        <f>ROUND(I430*H430,2)</f>
        <v>0</v>
      </c>
      <c r="BL430" s="19" t="s">
        <v>302</v>
      </c>
      <c r="BM430" s="225" t="s">
        <v>2542</v>
      </c>
    </row>
    <row r="431" s="2" customFormat="1">
      <c r="A431" s="40"/>
      <c r="B431" s="41"/>
      <c r="C431" s="42"/>
      <c r="D431" s="227" t="s">
        <v>207</v>
      </c>
      <c r="E431" s="42"/>
      <c r="F431" s="228" t="s">
        <v>2543</v>
      </c>
      <c r="G431" s="42"/>
      <c r="H431" s="42"/>
      <c r="I431" s="229"/>
      <c r="J431" s="42"/>
      <c r="K431" s="42"/>
      <c r="L431" s="46"/>
      <c r="M431" s="230"/>
      <c r="N431" s="231"/>
      <c r="O431" s="86"/>
      <c r="P431" s="86"/>
      <c r="Q431" s="86"/>
      <c r="R431" s="86"/>
      <c r="S431" s="86"/>
      <c r="T431" s="87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T431" s="19" t="s">
        <v>207</v>
      </c>
      <c r="AU431" s="19" t="s">
        <v>82</v>
      </c>
    </row>
    <row r="432" s="2" customFormat="1" ht="49.05" customHeight="1">
      <c r="A432" s="40"/>
      <c r="B432" s="41"/>
      <c r="C432" s="214" t="s">
        <v>726</v>
      </c>
      <c r="D432" s="214" t="s">
        <v>200</v>
      </c>
      <c r="E432" s="215" t="s">
        <v>2544</v>
      </c>
      <c r="F432" s="216" t="s">
        <v>2545</v>
      </c>
      <c r="G432" s="217" t="s">
        <v>203</v>
      </c>
      <c r="H432" s="218">
        <v>802.78999999999996</v>
      </c>
      <c r="I432" s="219"/>
      <c r="J432" s="220">
        <f>ROUND(I432*H432,2)</f>
        <v>0</v>
      </c>
      <c r="K432" s="216" t="s">
        <v>204</v>
      </c>
      <c r="L432" s="46"/>
      <c r="M432" s="221" t="s">
        <v>19</v>
      </c>
      <c r="N432" s="222" t="s">
        <v>44</v>
      </c>
      <c r="O432" s="86"/>
      <c r="P432" s="223">
        <f>O432*H432</f>
        <v>0</v>
      </c>
      <c r="Q432" s="223">
        <v>0</v>
      </c>
      <c r="R432" s="223">
        <f>Q432*H432</f>
        <v>0</v>
      </c>
      <c r="S432" s="223">
        <v>0.014999999999999999</v>
      </c>
      <c r="T432" s="224">
        <f>S432*H432</f>
        <v>12.041849999999998</v>
      </c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R432" s="225" t="s">
        <v>302</v>
      </c>
      <c r="AT432" s="225" t="s">
        <v>200</v>
      </c>
      <c r="AU432" s="225" t="s">
        <v>82</v>
      </c>
      <c r="AY432" s="19" t="s">
        <v>198</v>
      </c>
      <c r="BE432" s="226">
        <f>IF(N432="základní",J432,0)</f>
        <v>0</v>
      </c>
      <c r="BF432" s="226">
        <f>IF(N432="snížená",J432,0)</f>
        <v>0</v>
      </c>
      <c r="BG432" s="226">
        <f>IF(N432="zákl. přenesená",J432,0)</f>
        <v>0</v>
      </c>
      <c r="BH432" s="226">
        <f>IF(N432="sníž. přenesená",J432,0)</f>
        <v>0</v>
      </c>
      <c r="BI432" s="226">
        <f>IF(N432="nulová",J432,0)</f>
        <v>0</v>
      </c>
      <c r="BJ432" s="19" t="s">
        <v>80</v>
      </c>
      <c r="BK432" s="226">
        <f>ROUND(I432*H432,2)</f>
        <v>0</v>
      </c>
      <c r="BL432" s="19" t="s">
        <v>302</v>
      </c>
      <c r="BM432" s="225" t="s">
        <v>2546</v>
      </c>
    </row>
    <row r="433" s="2" customFormat="1">
      <c r="A433" s="40"/>
      <c r="B433" s="41"/>
      <c r="C433" s="42"/>
      <c r="D433" s="227" t="s">
        <v>207</v>
      </c>
      <c r="E433" s="42"/>
      <c r="F433" s="228" t="s">
        <v>2547</v>
      </c>
      <c r="G433" s="42"/>
      <c r="H433" s="42"/>
      <c r="I433" s="229"/>
      <c r="J433" s="42"/>
      <c r="K433" s="42"/>
      <c r="L433" s="46"/>
      <c r="M433" s="230"/>
      <c r="N433" s="231"/>
      <c r="O433" s="86"/>
      <c r="P433" s="86"/>
      <c r="Q433" s="86"/>
      <c r="R433" s="86"/>
      <c r="S433" s="86"/>
      <c r="T433" s="87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T433" s="19" t="s">
        <v>207</v>
      </c>
      <c r="AU433" s="19" t="s">
        <v>82</v>
      </c>
    </row>
    <row r="434" s="2" customFormat="1" ht="49.05" customHeight="1">
      <c r="A434" s="40"/>
      <c r="B434" s="41"/>
      <c r="C434" s="214" t="s">
        <v>740</v>
      </c>
      <c r="D434" s="214" t="s">
        <v>200</v>
      </c>
      <c r="E434" s="215" t="s">
        <v>2548</v>
      </c>
      <c r="F434" s="216" t="s">
        <v>2549</v>
      </c>
      <c r="G434" s="217" t="s">
        <v>203</v>
      </c>
      <c r="H434" s="218">
        <v>802.78999999999996</v>
      </c>
      <c r="I434" s="219"/>
      <c r="J434" s="220">
        <f>ROUND(I434*H434,2)</f>
        <v>0</v>
      </c>
      <c r="K434" s="216" t="s">
        <v>204</v>
      </c>
      <c r="L434" s="46"/>
      <c r="M434" s="221" t="s">
        <v>19</v>
      </c>
      <c r="N434" s="222" t="s">
        <v>44</v>
      </c>
      <c r="O434" s="86"/>
      <c r="P434" s="223">
        <f>O434*H434</f>
        <v>0</v>
      </c>
      <c r="Q434" s="223">
        <v>0</v>
      </c>
      <c r="R434" s="223">
        <f>Q434*H434</f>
        <v>0</v>
      </c>
      <c r="S434" s="223">
        <v>0.0070000000000000001</v>
      </c>
      <c r="T434" s="224">
        <f>S434*H434</f>
        <v>5.6195300000000001</v>
      </c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R434" s="225" t="s">
        <v>302</v>
      </c>
      <c r="AT434" s="225" t="s">
        <v>200</v>
      </c>
      <c r="AU434" s="225" t="s">
        <v>82</v>
      </c>
      <c r="AY434" s="19" t="s">
        <v>198</v>
      </c>
      <c r="BE434" s="226">
        <f>IF(N434="základní",J434,0)</f>
        <v>0</v>
      </c>
      <c r="BF434" s="226">
        <f>IF(N434="snížená",J434,0)</f>
        <v>0</v>
      </c>
      <c r="BG434" s="226">
        <f>IF(N434="zákl. přenesená",J434,0)</f>
        <v>0</v>
      </c>
      <c r="BH434" s="226">
        <f>IF(N434="sníž. přenesená",J434,0)</f>
        <v>0</v>
      </c>
      <c r="BI434" s="226">
        <f>IF(N434="nulová",J434,0)</f>
        <v>0</v>
      </c>
      <c r="BJ434" s="19" t="s">
        <v>80</v>
      </c>
      <c r="BK434" s="226">
        <f>ROUND(I434*H434,2)</f>
        <v>0</v>
      </c>
      <c r="BL434" s="19" t="s">
        <v>302</v>
      </c>
      <c r="BM434" s="225" t="s">
        <v>2550</v>
      </c>
    </row>
    <row r="435" s="2" customFormat="1">
      <c r="A435" s="40"/>
      <c r="B435" s="41"/>
      <c r="C435" s="42"/>
      <c r="D435" s="227" t="s">
        <v>207</v>
      </c>
      <c r="E435" s="42"/>
      <c r="F435" s="228" t="s">
        <v>2551</v>
      </c>
      <c r="G435" s="42"/>
      <c r="H435" s="42"/>
      <c r="I435" s="229"/>
      <c r="J435" s="42"/>
      <c r="K435" s="42"/>
      <c r="L435" s="46"/>
      <c r="M435" s="230"/>
      <c r="N435" s="231"/>
      <c r="O435" s="86"/>
      <c r="P435" s="86"/>
      <c r="Q435" s="86"/>
      <c r="R435" s="86"/>
      <c r="S435" s="86"/>
      <c r="T435" s="87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T435" s="19" t="s">
        <v>207</v>
      </c>
      <c r="AU435" s="19" t="s">
        <v>82</v>
      </c>
    </row>
    <row r="436" s="2" customFormat="1" ht="21.75" customHeight="1">
      <c r="A436" s="40"/>
      <c r="B436" s="41"/>
      <c r="C436" s="214" t="s">
        <v>749</v>
      </c>
      <c r="D436" s="214" t="s">
        <v>200</v>
      </c>
      <c r="E436" s="215" t="s">
        <v>2552</v>
      </c>
      <c r="F436" s="216" t="s">
        <v>2553</v>
      </c>
      <c r="G436" s="217" t="s">
        <v>203</v>
      </c>
      <c r="H436" s="218">
        <v>658</v>
      </c>
      <c r="I436" s="219"/>
      <c r="J436" s="220">
        <f>ROUND(I436*H436,2)</f>
        <v>0</v>
      </c>
      <c r="K436" s="216" t="s">
        <v>204</v>
      </c>
      <c r="L436" s="46"/>
      <c r="M436" s="221" t="s">
        <v>19</v>
      </c>
      <c r="N436" s="222" t="s">
        <v>44</v>
      </c>
      <c r="O436" s="86"/>
      <c r="P436" s="223">
        <f>O436*H436</f>
        <v>0</v>
      </c>
      <c r="Q436" s="223">
        <v>0</v>
      </c>
      <c r="R436" s="223">
        <f>Q436*H436</f>
        <v>0</v>
      </c>
      <c r="S436" s="223">
        <v>0.017999999999999999</v>
      </c>
      <c r="T436" s="224">
        <f>S436*H436</f>
        <v>11.843999999999999</v>
      </c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R436" s="225" t="s">
        <v>302</v>
      </c>
      <c r="AT436" s="225" t="s">
        <v>200</v>
      </c>
      <c r="AU436" s="225" t="s">
        <v>82</v>
      </c>
      <c r="AY436" s="19" t="s">
        <v>198</v>
      </c>
      <c r="BE436" s="226">
        <f>IF(N436="základní",J436,0)</f>
        <v>0</v>
      </c>
      <c r="BF436" s="226">
        <f>IF(N436="snížená",J436,0)</f>
        <v>0</v>
      </c>
      <c r="BG436" s="226">
        <f>IF(N436="zákl. přenesená",J436,0)</f>
        <v>0</v>
      </c>
      <c r="BH436" s="226">
        <f>IF(N436="sníž. přenesená",J436,0)</f>
        <v>0</v>
      </c>
      <c r="BI436" s="226">
        <f>IF(N436="nulová",J436,0)</f>
        <v>0</v>
      </c>
      <c r="BJ436" s="19" t="s">
        <v>80</v>
      </c>
      <c r="BK436" s="226">
        <f>ROUND(I436*H436,2)</f>
        <v>0</v>
      </c>
      <c r="BL436" s="19" t="s">
        <v>302</v>
      </c>
      <c r="BM436" s="225" t="s">
        <v>2554</v>
      </c>
    </row>
    <row r="437" s="2" customFormat="1">
      <c r="A437" s="40"/>
      <c r="B437" s="41"/>
      <c r="C437" s="42"/>
      <c r="D437" s="227" t="s">
        <v>207</v>
      </c>
      <c r="E437" s="42"/>
      <c r="F437" s="228" t="s">
        <v>2555</v>
      </c>
      <c r="G437" s="42"/>
      <c r="H437" s="42"/>
      <c r="I437" s="229"/>
      <c r="J437" s="42"/>
      <c r="K437" s="42"/>
      <c r="L437" s="46"/>
      <c r="M437" s="230"/>
      <c r="N437" s="231"/>
      <c r="O437" s="86"/>
      <c r="P437" s="86"/>
      <c r="Q437" s="86"/>
      <c r="R437" s="86"/>
      <c r="S437" s="86"/>
      <c r="T437" s="87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T437" s="19" t="s">
        <v>207</v>
      </c>
      <c r="AU437" s="19" t="s">
        <v>82</v>
      </c>
    </row>
    <row r="438" s="2" customFormat="1" ht="33" customHeight="1">
      <c r="A438" s="40"/>
      <c r="B438" s="41"/>
      <c r="C438" s="214" t="s">
        <v>757</v>
      </c>
      <c r="D438" s="214" t="s">
        <v>200</v>
      </c>
      <c r="E438" s="215" t="s">
        <v>2556</v>
      </c>
      <c r="F438" s="216" t="s">
        <v>2557</v>
      </c>
      <c r="G438" s="217" t="s">
        <v>203</v>
      </c>
      <c r="H438" s="218">
        <v>658</v>
      </c>
      <c r="I438" s="219"/>
      <c r="J438" s="220">
        <f>ROUND(I438*H438,2)</f>
        <v>0</v>
      </c>
      <c r="K438" s="216" t="s">
        <v>204</v>
      </c>
      <c r="L438" s="46"/>
      <c r="M438" s="221" t="s">
        <v>19</v>
      </c>
      <c r="N438" s="222" t="s">
        <v>44</v>
      </c>
      <c r="O438" s="86"/>
      <c r="P438" s="223">
        <f>O438*H438</f>
        <v>0</v>
      </c>
      <c r="Q438" s="223">
        <v>0</v>
      </c>
      <c r="R438" s="223">
        <f>Q438*H438</f>
        <v>0</v>
      </c>
      <c r="S438" s="223">
        <v>0.029999999999999999</v>
      </c>
      <c r="T438" s="224">
        <f>S438*H438</f>
        <v>19.739999999999998</v>
      </c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R438" s="225" t="s">
        <v>302</v>
      </c>
      <c r="AT438" s="225" t="s">
        <v>200</v>
      </c>
      <c r="AU438" s="225" t="s">
        <v>82</v>
      </c>
      <c r="AY438" s="19" t="s">
        <v>198</v>
      </c>
      <c r="BE438" s="226">
        <f>IF(N438="základní",J438,0)</f>
        <v>0</v>
      </c>
      <c r="BF438" s="226">
        <f>IF(N438="snížená",J438,0)</f>
        <v>0</v>
      </c>
      <c r="BG438" s="226">
        <f>IF(N438="zákl. přenesená",J438,0)</f>
        <v>0</v>
      </c>
      <c r="BH438" s="226">
        <f>IF(N438="sníž. přenesená",J438,0)</f>
        <v>0</v>
      </c>
      <c r="BI438" s="226">
        <f>IF(N438="nulová",J438,0)</f>
        <v>0</v>
      </c>
      <c r="BJ438" s="19" t="s">
        <v>80</v>
      </c>
      <c r="BK438" s="226">
        <f>ROUND(I438*H438,2)</f>
        <v>0</v>
      </c>
      <c r="BL438" s="19" t="s">
        <v>302</v>
      </c>
      <c r="BM438" s="225" t="s">
        <v>2558</v>
      </c>
    </row>
    <row r="439" s="2" customFormat="1">
      <c r="A439" s="40"/>
      <c r="B439" s="41"/>
      <c r="C439" s="42"/>
      <c r="D439" s="227" t="s">
        <v>207</v>
      </c>
      <c r="E439" s="42"/>
      <c r="F439" s="228" t="s">
        <v>2559</v>
      </c>
      <c r="G439" s="42"/>
      <c r="H439" s="42"/>
      <c r="I439" s="229"/>
      <c r="J439" s="42"/>
      <c r="K439" s="42"/>
      <c r="L439" s="46"/>
      <c r="M439" s="230"/>
      <c r="N439" s="231"/>
      <c r="O439" s="86"/>
      <c r="P439" s="86"/>
      <c r="Q439" s="86"/>
      <c r="R439" s="86"/>
      <c r="S439" s="86"/>
      <c r="T439" s="87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T439" s="19" t="s">
        <v>207</v>
      </c>
      <c r="AU439" s="19" t="s">
        <v>82</v>
      </c>
    </row>
    <row r="440" s="12" customFormat="1" ht="22.8" customHeight="1">
      <c r="A440" s="12"/>
      <c r="B440" s="198"/>
      <c r="C440" s="199"/>
      <c r="D440" s="200" t="s">
        <v>72</v>
      </c>
      <c r="E440" s="212" t="s">
        <v>1240</v>
      </c>
      <c r="F440" s="212" t="s">
        <v>1241</v>
      </c>
      <c r="G440" s="199"/>
      <c r="H440" s="199"/>
      <c r="I440" s="202"/>
      <c r="J440" s="213">
        <f>BK440</f>
        <v>0</v>
      </c>
      <c r="K440" s="199"/>
      <c r="L440" s="204"/>
      <c r="M440" s="205"/>
      <c r="N440" s="206"/>
      <c r="O440" s="206"/>
      <c r="P440" s="207">
        <f>SUM(P441:P536)</f>
        <v>0</v>
      </c>
      <c r="Q440" s="206"/>
      <c r="R440" s="207">
        <f>SUM(R441:R536)</f>
        <v>42.286718053464007</v>
      </c>
      <c r="S440" s="206"/>
      <c r="T440" s="208">
        <f>SUM(T441:T536)</f>
        <v>0</v>
      </c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R440" s="209" t="s">
        <v>82</v>
      </c>
      <c r="AT440" s="210" t="s">
        <v>72</v>
      </c>
      <c r="AU440" s="210" t="s">
        <v>80</v>
      </c>
      <c r="AY440" s="209" t="s">
        <v>198</v>
      </c>
      <c r="BK440" s="211">
        <f>SUM(BK441:BK536)</f>
        <v>0</v>
      </c>
    </row>
    <row r="441" s="2" customFormat="1" ht="55.5" customHeight="1">
      <c r="A441" s="40"/>
      <c r="B441" s="41"/>
      <c r="C441" s="214" t="s">
        <v>762</v>
      </c>
      <c r="D441" s="214" t="s">
        <v>200</v>
      </c>
      <c r="E441" s="215" t="s">
        <v>2560</v>
      </c>
      <c r="F441" s="216" t="s">
        <v>2561</v>
      </c>
      <c r="G441" s="217" t="s">
        <v>203</v>
      </c>
      <c r="H441" s="218">
        <v>20.25</v>
      </c>
      <c r="I441" s="219"/>
      <c r="J441" s="220">
        <f>ROUND(I441*H441,2)</f>
        <v>0</v>
      </c>
      <c r="K441" s="216" t="s">
        <v>204</v>
      </c>
      <c r="L441" s="46"/>
      <c r="M441" s="221" t="s">
        <v>19</v>
      </c>
      <c r="N441" s="222" t="s">
        <v>44</v>
      </c>
      <c r="O441" s="86"/>
      <c r="P441" s="223">
        <f>O441*H441</f>
        <v>0</v>
      </c>
      <c r="Q441" s="223">
        <v>0.031064399999999999</v>
      </c>
      <c r="R441" s="223">
        <f>Q441*H441</f>
        <v>0.62905409999999995</v>
      </c>
      <c r="S441" s="223">
        <v>0</v>
      </c>
      <c r="T441" s="224">
        <f>S441*H441</f>
        <v>0</v>
      </c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R441" s="225" t="s">
        <v>302</v>
      </c>
      <c r="AT441" s="225" t="s">
        <v>200</v>
      </c>
      <c r="AU441" s="225" t="s">
        <v>82</v>
      </c>
      <c r="AY441" s="19" t="s">
        <v>198</v>
      </c>
      <c r="BE441" s="226">
        <f>IF(N441="základní",J441,0)</f>
        <v>0</v>
      </c>
      <c r="BF441" s="226">
        <f>IF(N441="snížená",J441,0)</f>
        <v>0</v>
      </c>
      <c r="BG441" s="226">
        <f>IF(N441="zákl. přenesená",J441,0)</f>
        <v>0</v>
      </c>
      <c r="BH441" s="226">
        <f>IF(N441="sníž. přenesená",J441,0)</f>
        <v>0</v>
      </c>
      <c r="BI441" s="226">
        <f>IF(N441="nulová",J441,0)</f>
        <v>0</v>
      </c>
      <c r="BJ441" s="19" t="s">
        <v>80</v>
      </c>
      <c r="BK441" s="226">
        <f>ROUND(I441*H441,2)</f>
        <v>0</v>
      </c>
      <c r="BL441" s="19" t="s">
        <v>302</v>
      </c>
      <c r="BM441" s="225" t="s">
        <v>2562</v>
      </c>
    </row>
    <row r="442" s="2" customFormat="1">
      <c r="A442" s="40"/>
      <c r="B442" s="41"/>
      <c r="C442" s="42"/>
      <c r="D442" s="227" t="s">
        <v>207</v>
      </c>
      <c r="E442" s="42"/>
      <c r="F442" s="228" t="s">
        <v>2563</v>
      </c>
      <c r="G442" s="42"/>
      <c r="H442" s="42"/>
      <c r="I442" s="229"/>
      <c r="J442" s="42"/>
      <c r="K442" s="42"/>
      <c r="L442" s="46"/>
      <c r="M442" s="230"/>
      <c r="N442" s="231"/>
      <c r="O442" s="86"/>
      <c r="P442" s="86"/>
      <c r="Q442" s="86"/>
      <c r="R442" s="86"/>
      <c r="S442" s="86"/>
      <c r="T442" s="87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T442" s="19" t="s">
        <v>207</v>
      </c>
      <c r="AU442" s="19" t="s">
        <v>82</v>
      </c>
    </row>
    <row r="443" s="13" customFormat="1">
      <c r="A443" s="13"/>
      <c r="B443" s="232"/>
      <c r="C443" s="233"/>
      <c r="D443" s="234" t="s">
        <v>218</v>
      </c>
      <c r="E443" s="235" t="s">
        <v>19</v>
      </c>
      <c r="F443" s="236" t="s">
        <v>2564</v>
      </c>
      <c r="G443" s="233"/>
      <c r="H443" s="237">
        <v>20.25</v>
      </c>
      <c r="I443" s="238"/>
      <c r="J443" s="233"/>
      <c r="K443" s="233"/>
      <c r="L443" s="239"/>
      <c r="M443" s="240"/>
      <c r="N443" s="241"/>
      <c r="O443" s="241"/>
      <c r="P443" s="241"/>
      <c r="Q443" s="241"/>
      <c r="R443" s="241"/>
      <c r="S443" s="241"/>
      <c r="T443" s="242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T443" s="243" t="s">
        <v>218</v>
      </c>
      <c r="AU443" s="243" t="s">
        <v>82</v>
      </c>
      <c r="AV443" s="13" t="s">
        <v>82</v>
      </c>
      <c r="AW443" s="13" t="s">
        <v>35</v>
      </c>
      <c r="AX443" s="13" t="s">
        <v>80</v>
      </c>
      <c r="AY443" s="243" t="s">
        <v>198</v>
      </c>
    </row>
    <row r="444" s="2" customFormat="1" ht="66.75" customHeight="1">
      <c r="A444" s="40"/>
      <c r="B444" s="41"/>
      <c r="C444" s="214" t="s">
        <v>770</v>
      </c>
      <c r="D444" s="214" t="s">
        <v>200</v>
      </c>
      <c r="E444" s="215" t="s">
        <v>2565</v>
      </c>
      <c r="F444" s="216" t="s">
        <v>2566</v>
      </c>
      <c r="G444" s="217" t="s">
        <v>203</v>
      </c>
      <c r="H444" s="218">
        <v>243.05500000000001</v>
      </c>
      <c r="I444" s="219"/>
      <c r="J444" s="220">
        <f>ROUND(I444*H444,2)</f>
        <v>0</v>
      </c>
      <c r="K444" s="216" t="s">
        <v>204</v>
      </c>
      <c r="L444" s="46"/>
      <c r="M444" s="221" t="s">
        <v>19</v>
      </c>
      <c r="N444" s="222" t="s">
        <v>44</v>
      </c>
      <c r="O444" s="86"/>
      <c r="P444" s="223">
        <f>O444*H444</f>
        <v>0</v>
      </c>
      <c r="Q444" s="223">
        <v>0.072443400000000005</v>
      </c>
      <c r="R444" s="223">
        <f>Q444*H444</f>
        <v>17.607730587000002</v>
      </c>
      <c r="S444" s="223">
        <v>0</v>
      </c>
      <c r="T444" s="224">
        <f>S444*H444</f>
        <v>0</v>
      </c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R444" s="225" t="s">
        <v>302</v>
      </c>
      <c r="AT444" s="225" t="s">
        <v>200</v>
      </c>
      <c r="AU444" s="225" t="s">
        <v>82</v>
      </c>
      <c r="AY444" s="19" t="s">
        <v>198</v>
      </c>
      <c r="BE444" s="226">
        <f>IF(N444="základní",J444,0)</f>
        <v>0</v>
      </c>
      <c r="BF444" s="226">
        <f>IF(N444="snížená",J444,0)</f>
        <v>0</v>
      </c>
      <c r="BG444" s="226">
        <f>IF(N444="zákl. přenesená",J444,0)</f>
        <v>0</v>
      </c>
      <c r="BH444" s="226">
        <f>IF(N444="sníž. přenesená",J444,0)</f>
        <v>0</v>
      </c>
      <c r="BI444" s="226">
        <f>IF(N444="nulová",J444,0)</f>
        <v>0</v>
      </c>
      <c r="BJ444" s="19" t="s">
        <v>80</v>
      </c>
      <c r="BK444" s="226">
        <f>ROUND(I444*H444,2)</f>
        <v>0</v>
      </c>
      <c r="BL444" s="19" t="s">
        <v>302</v>
      </c>
      <c r="BM444" s="225" t="s">
        <v>2567</v>
      </c>
    </row>
    <row r="445" s="2" customFormat="1">
      <c r="A445" s="40"/>
      <c r="B445" s="41"/>
      <c r="C445" s="42"/>
      <c r="D445" s="227" t="s">
        <v>207</v>
      </c>
      <c r="E445" s="42"/>
      <c r="F445" s="228" t="s">
        <v>2568</v>
      </c>
      <c r="G445" s="42"/>
      <c r="H445" s="42"/>
      <c r="I445" s="229"/>
      <c r="J445" s="42"/>
      <c r="K445" s="42"/>
      <c r="L445" s="46"/>
      <c r="M445" s="230"/>
      <c r="N445" s="231"/>
      <c r="O445" s="86"/>
      <c r="P445" s="86"/>
      <c r="Q445" s="86"/>
      <c r="R445" s="86"/>
      <c r="S445" s="86"/>
      <c r="T445" s="87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T445" s="19" t="s">
        <v>207</v>
      </c>
      <c r="AU445" s="19" t="s">
        <v>82</v>
      </c>
    </row>
    <row r="446" s="13" customFormat="1">
      <c r="A446" s="13"/>
      <c r="B446" s="232"/>
      <c r="C446" s="233"/>
      <c r="D446" s="234" t="s">
        <v>218</v>
      </c>
      <c r="E446" s="235" t="s">
        <v>19</v>
      </c>
      <c r="F446" s="236" t="s">
        <v>2569</v>
      </c>
      <c r="G446" s="233"/>
      <c r="H446" s="237">
        <v>122.575</v>
      </c>
      <c r="I446" s="238"/>
      <c r="J446" s="233"/>
      <c r="K446" s="233"/>
      <c r="L446" s="239"/>
      <c r="M446" s="240"/>
      <c r="N446" s="241"/>
      <c r="O446" s="241"/>
      <c r="P446" s="241"/>
      <c r="Q446" s="241"/>
      <c r="R446" s="241"/>
      <c r="S446" s="241"/>
      <c r="T446" s="242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T446" s="243" t="s">
        <v>218</v>
      </c>
      <c r="AU446" s="243" t="s">
        <v>82</v>
      </c>
      <c r="AV446" s="13" t="s">
        <v>82</v>
      </c>
      <c r="AW446" s="13" t="s">
        <v>35</v>
      </c>
      <c r="AX446" s="13" t="s">
        <v>73</v>
      </c>
      <c r="AY446" s="243" t="s">
        <v>198</v>
      </c>
    </row>
    <row r="447" s="13" customFormat="1">
      <c r="A447" s="13"/>
      <c r="B447" s="232"/>
      <c r="C447" s="233"/>
      <c r="D447" s="234" t="s">
        <v>218</v>
      </c>
      <c r="E447" s="235" t="s">
        <v>19</v>
      </c>
      <c r="F447" s="236" t="s">
        <v>2570</v>
      </c>
      <c r="G447" s="233"/>
      <c r="H447" s="237">
        <v>54.229999999999997</v>
      </c>
      <c r="I447" s="238"/>
      <c r="J447" s="233"/>
      <c r="K447" s="233"/>
      <c r="L447" s="239"/>
      <c r="M447" s="240"/>
      <c r="N447" s="241"/>
      <c r="O447" s="241"/>
      <c r="P447" s="241"/>
      <c r="Q447" s="241"/>
      <c r="R447" s="241"/>
      <c r="S447" s="241"/>
      <c r="T447" s="242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243" t="s">
        <v>218</v>
      </c>
      <c r="AU447" s="243" t="s">
        <v>82</v>
      </c>
      <c r="AV447" s="13" t="s">
        <v>82</v>
      </c>
      <c r="AW447" s="13" t="s">
        <v>35</v>
      </c>
      <c r="AX447" s="13" t="s">
        <v>73</v>
      </c>
      <c r="AY447" s="243" t="s">
        <v>198</v>
      </c>
    </row>
    <row r="448" s="13" customFormat="1">
      <c r="A448" s="13"/>
      <c r="B448" s="232"/>
      <c r="C448" s="233"/>
      <c r="D448" s="234" t="s">
        <v>218</v>
      </c>
      <c r="E448" s="235" t="s">
        <v>19</v>
      </c>
      <c r="F448" s="236" t="s">
        <v>2571</v>
      </c>
      <c r="G448" s="233"/>
      <c r="H448" s="237">
        <v>66.25</v>
      </c>
      <c r="I448" s="238"/>
      <c r="J448" s="233"/>
      <c r="K448" s="233"/>
      <c r="L448" s="239"/>
      <c r="M448" s="240"/>
      <c r="N448" s="241"/>
      <c r="O448" s="241"/>
      <c r="P448" s="241"/>
      <c r="Q448" s="241"/>
      <c r="R448" s="241"/>
      <c r="S448" s="241"/>
      <c r="T448" s="242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T448" s="243" t="s">
        <v>218</v>
      </c>
      <c r="AU448" s="243" t="s">
        <v>82</v>
      </c>
      <c r="AV448" s="13" t="s">
        <v>82</v>
      </c>
      <c r="AW448" s="13" t="s">
        <v>35</v>
      </c>
      <c r="AX448" s="13" t="s">
        <v>73</v>
      </c>
      <c r="AY448" s="243" t="s">
        <v>198</v>
      </c>
    </row>
    <row r="449" s="14" customFormat="1">
      <c r="A449" s="14"/>
      <c r="B449" s="244"/>
      <c r="C449" s="245"/>
      <c r="D449" s="234" t="s">
        <v>218</v>
      </c>
      <c r="E449" s="246" t="s">
        <v>19</v>
      </c>
      <c r="F449" s="247" t="s">
        <v>233</v>
      </c>
      <c r="G449" s="245"/>
      <c r="H449" s="248">
        <v>243.05500000000001</v>
      </c>
      <c r="I449" s="249"/>
      <c r="J449" s="245"/>
      <c r="K449" s="245"/>
      <c r="L449" s="250"/>
      <c r="M449" s="251"/>
      <c r="N449" s="252"/>
      <c r="O449" s="252"/>
      <c r="P449" s="252"/>
      <c r="Q449" s="252"/>
      <c r="R449" s="252"/>
      <c r="S449" s="252"/>
      <c r="T449" s="253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T449" s="254" t="s">
        <v>218</v>
      </c>
      <c r="AU449" s="254" t="s">
        <v>82</v>
      </c>
      <c r="AV449" s="14" t="s">
        <v>205</v>
      </c>
      <c r="AW449" s="14" t="s">
        <v>35</v>
      </c>
      <c r="AX449" s="14" t="s">
        <v>80</v>
      </c>
      <c r="AY449" s="254" t="s">
        <v>198</v>
      </c>
    </row>
    <row r="450" s="2" customFormat="1" ht="62.7" customHeight="1">
      <c r="A450" s="40"/>
      <c r="B450" s="41"/>
      <c r="C450" s="214" t="s">
        <v>775</v>
      </c>
      <c r="D450" s="214" t="s">
        <v>200</v>
      </c>
      <c r="E450" s="215" t="s">
        <v>1243</v>
      </c>
      <c r="F450" s="216" t="s">
        <v>1244</v>
      </c>
      <c r="G450" s="217" t="s">
        <v>203</v>
      </c>
      <c r="H450" s="218">
        <v>152.50200000000001</v>
      </c>
      <c r="I450" s="219"/>
      <c r="J450" s="220">
        <f>ROUND(I450*H450,2)</f>
        <v>0</v>
      </c>
      <c r="K450" s="216" t="s">
        <v>19</v>
      </c>
      <c r="L450" s="46"/>
      <c r="M450" s="221" t="s">
        <v>19</v>
      </c>
      <c r="N450" s="222" t="s">
        <v>44</v>
      </c>
      <c r="O450" s="86"/>
      <c r="P450" s="223">
        <f>O450*H450</f>
        <v>0</v>
      </c>
      <c r="Q450" s="223">
        <v>0.077249999999999999</v>
      </c>
      <c r="R450" s="223">
        <f>Q450*H450</f>
        <v>11.780779500000001</v>
      </c>
      <c r="S450" s="223">
        <v>0</v>
      </c>
      <c r="T450" s="224">
        <f>S450*H450</f>
        <v>0</v>
      </c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R450" s="225" t="s">
        <v>302</v>
      </c>
      <c r="AT450" s="225" t="s">
        <v>200</v>
      </c>
      <c r="AU450" s="225" t="s">
        <v>82</v>
      </c>
      <c r="AY450" s="19" t="s">
        <v>198</v>
      </c>
      <c r="BE450" s="226">
        <f>IF(N450="základní",J450,0)</f>
        <v>0</v>
      </c>
      <c r="BF450" s="226">
        <f>IF(N450="snížená",J450,0)</f>
        <v>0</v>
      </c>
      <c r="BG450" s="226">
        <f>IF(N450="zákl. přenesená",J450,0)</f>
        <v>0</v>
      </c>
      <c r="BH450" s="226">
        <f>IF(N450="sníž. přenesená",J450,0)</f>
        <v>0</v>
      </c>
      <c r="BI450" s="226">
        <f>IF(N450="nulová",J450,0)</f>
        <v>0</v>
      </c>
      <c r="BJ450" s="19" t="s">
        <v>80</v>
      </c>
      <c r="BK450" s="226">
        <f>ROUND(I450*H450,2)</f>
        <v>0</v>
      </c>
      <c r="BL450" s="19" t="s">
        <v>302</v>
      </c>
      <c r="BM450" s="225" t="s">
        <v>2572</v>
      </c>
    </row>
    <row r="451" s="13" customFormat="1">
      <c r="A451" s="13"/>
      <c r="B451" s="232"/>
      <c r="C451" s="233"/>
      <c r="D451" s="234" t="s">
        <v>218</v>
      </c>
      <c r="E451" s="235" t="s">
        <v>19</v>
      </c>
      <c r="F451" s="236" t="s">
        <v>2573</v>
      </c>
      <c r="G451" s="233"/>
      <c r="H451" s="237">
        <v>111.79900000000001</v>
      </c>
      <c r="I451" s="238"/>
      <c r="J451" s="233"/>
      <c r="K451" s="233"/>
      <c r="L451" s="239"/>
      <c r="M451" s="240"/>
      <c r="N451" s="241"/>
      <c r="O451" s="241"/>
      <c r="P451" s="241"/>
      <c r="Q451" s="241"/>
      <c r="R451" s="241"/>
      <c r="S451" s="241"/>
      <c r="T451" s="242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243" t="s">
        <v>218</v>
      </c>
      <c r="AU451" s="243" t="s">
        <v>82</v>
      </c>
      <c r="AV451" s="13" t="s">
        <v>82</v>
      </c>
      <c r="AW451" s="13" t="s">
        <v>35</v>
      </c>
      <c r="AX451" s="13" t="s">
        <v>73</v>
      </c>
      <c r="AY451" s="243" t="s">
        <v>198</v>
      </c>
    </row>
    <row r="452" s="13" customFormat="1">
      <c r="A452" s="13"/>
      <c r="B452" s="232"/>
      <c r="C452" s="233"/>
      <c r="D452" s="234" t="s">
        <v>218</v>
      </c>
      <c r="E452" s="235" t="s">
        <v>19</v>
      </c>
      <c r="F452" s="236" t="s">
        <v>2574</v>
      </c>
      <c r="G452" s="233"/>
      <c r="H452" s="237">
        <v>40.703000000000003</v>
      </c>
      <c r="I452" s="238"/>
      <c r="J452" s="233"/>
      <c r="K452" s="233"/>
      <c r="L452" s="239"/>
      <c r="M452" s="240"/>
      <c r="N452" s="241"/>
      <c r="O452" s="241"/>
      <c r="P452" s="241"/>
      <c r="Q452" s="241"/>
      <c r="R452" s="241"/>
      <c r="S452" s="241"/>
      <c r="T452" s="242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T452" s="243" t="s">
        <v>218</v>
      </c>
      <c r="AU452" s="243" t="s">
        <v>82</v>
      </c>
      <c r="AV452" s="13" t="s">
        <v>82</v>
      </c>
      <c r="AW452" s="13" t="s">
        <v>35</v>
      </c>
      <c r="AX452" s="13" t="s">
        <v>73</v>
      </c>
      <c r="AY452" s="243" t="s">
        <v>198</v>
      </c>
    </row>
    <row r="453" s="14" customFormat="1">
      <c r="A453" s="14"/>
      <c r="B453" s="244"/>
      <c r="C453" s="245"/>
      <c r="D453" s="234" t="s">
        <v>218</v>
      </c>
      <c r="E453" s="246" t="s">
        <v>19</v>
      </c>
      <c r="F453" s="247" t="s">
        <v>233</v>
      </c>
      <c r="G453" s="245"/>
      <c r="H453" s="248">
        <v>152.50200000000001</v>
      </c>
      <c r="I453" s="249"/>
      <c r="J453" s="245"/>
      <c r="K453" s="245"/>
      <c r="L453" s="250"/>
      <c r="M453" s="251"/>
      <c r="N453" s="252"/>
      <c r="O453" s="252"/>
      <c r="P453" s="252"/>
      <c r="Q453" s="252"/>
      <c r="R453" s="252"/>
      <c r="S453" s="252"/>
      <c r="T453" s="253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T453" s="254" t="s">
        <v>218</v>
      </c>
      <c r="AU453" s="254" t="s">
        <v>82</v>
      </c>
      <c r="AV453" s="14" t="s">
        <v>205</v>
      </c>
      <c r="AW453" s="14" t="s">
        <v>35</v>
      </c>
      <c r="AX453" s="14" t="s">
        <v>80</v>
      </c>
      <c r="AY453" s="254" t="s">
        <v>198</v>
      </c>
    </row>
    <row r="454" s="2" customFormat="1" ht="49.05" customHeight="1">
      <c r="A454" s="40"/>
      <c r="B454" s="41"/>
      <c r="C454" s="214" t="s">
        <v>797</v>
      </c>
      <c r="D454" s="214" t="s">
        <v>200</v>
      </c>
      <c r="E454" s="215" t="s">
        <v>1256</v>
      </c>
      <c r="F454" s="216" t="s">
        <v>1257</v>
      </c>
      <c r="G454" s="217" t="s">
        <v>203</v>
      </c>
      <c r="H454" s="218">
        <v>386.13</v>
      </c>
      <c r="I454" s="219"/>
      <c r="J454" s="220">
        <f>ROUND(I454*H454,2)</f>
        <v>0</v>
      </c>
      <c r="K454" s="216" t="s">
        <v>204</v>
      </c>
      <c r="L454" s="46"/>
      <c r="M454" s="221" t="s">
        <v>19</v>
      </c>
      <c r="N454" s="222" t="s">
        <v>44</v>
      </c>
      <c r="O454" s="86"/>
      <c r="P454" s="223">
        <f>O454*H454</f>
        <v>0</v>
      </c>
      <c r="Q454" s="223">
        <v>0.021873490900000001</v>
      </c>
      <c r="R454" s="223">
        <f>Q454*H454</f>
        <v>8.446011041217</v>
      </c>
      <c r="S454" s="223">
        <v>0</v>
      </c>
      <c r="T454" s="224">
        <f>S454*H454</f>
        <v>0</v>
      </c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R454" s="225" t="s">
        <v>302</v>
      </c>
      <c r="AT454" s="225" t="s">
        <v>200</v>
      </c>
      <c r="AU454" s="225" t="s">
        <v>82</v>
      </c>
      <c r="AY454" s="19" t="s">
        <v>198</v>
      </c>
      <c r="BE454" s="226">
        <f>IF(N454="základní",J454,0)</f>
        <v>0</v>
      </c>
      <c r="BF454" s="226">
        <f>IF(N454="snížená",J454,0)</f>
        <v>0</v>
      </c>
      <c r="BG454" s="226">
        <f>IF(N454="zákl. přenesená",J454,0)</f>
        <v>0</v>
      </c>
      <c r="BH454" s="226">
        <f>IF(N454="sníž. přenesená",J454,0)</f>
        <v>0</v>
      </c>
      <c r="BI454" s="226">
        <f>IF(N454="nulová",J454,0)</f>
        <v>0</v>
      </c>
      <c r="BJ454" s="19" t="s">
        <v>80</v>
      </c>
      <c r="BK454" s="226">
        <f>ROUND(I454*H454,2)</f>
        <v>0</v>
      </c>
      <c r="BL454" s="19" t="s">
        <v>302</v>
      </c>
      <c r="BM454" s="225" t="s">
        <v>2575</v>
      </c>
    </row>
    <row r="455" s="2" customFormat="1">
      <c r="A455" s="40"/>
      <c r="B455" s="41"/>
      <c r="C455" s="42"/>
      <c r="D455" s="227" t="s">
        <v>207</v>
      </c>
      <c r="E455" s="42"/>
      <c r="F455" s="228" t="s">
        <v>1259</v>
      </c>
      <c r="G455" s="42"/>
      <c r="H455" s="42"/>
      <c r="I455" s="229"/>
      <c r="J455" s="42"/>
      <c r="K455" s="42"/>
      <c r="L455" s="46"/>
      <c r="M455" s="230"/>
      <c r="N455" s="231"/>
      <c r="O455" s="86"/>
      <c r="P455" s="86"/>
      <c r="Q455" s="86"/>
      <c r="R455" s="86"/>
      <c r="S455" s="86"/>
      <c r="T455" s="87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T455" s="19" t="s">
        <v>207</v>
      </c>
      <c r="AU455" s="19" t="s">
        <v>82</v>
      </c>
    </row>
    <row r="456" s="13" customFormat="1">
      <c r="A456" s="13"/>
      <c r="B456" s="232"/>
      <c r="C456" s="233"/>
      <c r="D456" s="234" t="s">
        <v>218</v>
      </c>
      <c r="E456" s="235" t="s">
        <v>19</v>
      </c>
      <c r="F456" s="236" t="s">
        <v>2576</v>
      </c>
      <c r="G456" s="233"/>
      <c r="H456" s="237">
        <v>23.789999999999999</v>
      </c>
      <c r="I456" s="238"/>
      <c r="J456" s="233"/>
      <c r="K456" s="233"/>
      <c r="L456" s="239"/>
      <c r="M456" s="240"/>
      <c r="N456" s="241"/>
      <c r="O456" s="241"/>
      <c r="P456" s="241"/>
      <c r="Q456" s="241"/>
      <c r="R456" s="241"/>
      <c r="S456" s="241"/>
      <c r="T456" s="242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T456" s="243" t="s">
        <v>218</v>
      </c>
      <c r="AU456" s="243" t="s">
        <v>82</v>
      </c>
      <c r="AV456" s="13" t="s">
        <v>82</v>
      </c>
      <c r="AW456" s="13" t="s">
        <v>35</v>
      </c>
      <c r="AX456" s="13" t="s">
        <v>73</v>
      </c>
      <c r="AY456" s="243" t="s">
        <v>198</v>
      </c>
    </row>
    <row r="457" s="13" customFormat="1">
      <c r="A457" s="13"/>
      <c r="B457" s="232"/>
      <c r="C457" s="233"/>
      <c r="D457" s="234" t="s">
        <v>218</v>
      </c>
      <c r="E457" s="235" t="s">
        <v>19</v>
      </c>
      <c r="F457" s="236" t="s">
        <v>2577</v>
      </c>
      <c r="G457" s="233"/>
      <c r="H457" s="237">
        <v>7.6699999999999999</v>
      </c>
      <c r="I457" s="238"/>
      <c r="J457" s="233"/>
      <c r="K457" s="233"/>
      <c r="L457" s="239"/>
      <c r="M457" s="240"/>
      <c r="N457" s="241"/>
      <c r="O457" s="241"/>
      <c r="P457" s="241"/>
      <c r="Q457" s="241"/>
      <c r="R457" s="241"/>
      <c r="S457" s="241"/>
      <c r="T457" s="242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T457" s="243" t="s">
        <v>218</v>
      </c>
      <c r="AU457" s="243" t="s">
        <v>82</v>
      </c>
      <c r="AV457" s="13" t="s">
        <v>82</v>
      </c>
      <c r="AW457" s="13" t="s">
        <v>35</v>
      </c>
      <c r="AX457" s="13" t="s">
        <v>73</v>
      </c>
      <c r="AY457" s="243" t="s">
        <v>198</v>
      </c>
    </row>
    <row r="458" s="13" customFormat="1">
      <c r="A458" s="13"/>
      <c r="B458" s="232"/>
      <c r="C458" s="233"/>
      <c r="D458" s="234" t="s">
        <v>218</v>
      </c>
      <c r="E458" s="235" t="s">
        <v>19</v>
      </c>
      <c r="F458" s="236" t="s">
        <v>2578</v>
      </c>
      <c r="G458" s="233"/>
      <c r="H458" s="237">
        <v>7.6699999999999999</v>
      </c>
      <c r="I458" s="238"/>
      <c r="J458" s="233"/>
      <c r="K458" s="233"/>
      <c r="L458" s="239"/>
      <c r="M458" s="240"/>
      <c r="N458" s="241"/>
      <c r="O458" s="241"/>
      <c r="P458" s="241"/>
      <c r="Q458" s="241"/>
      <c r="R458" s="241"/>
      <c r="S458" s="241"/>
      <c r="T458" s="242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T458" s="243" t="s">
        <v>218</v>
      </c>
      <c r="AU458" s="243" t="s">
        <v>82</v>
      </c>
      <c r="AV458" s="13" t="s">
        <v>82</v>
      </c>
      <c r="AW458" s="13" t="s">
        <v>35</v>
      </c>
      <c r="AX458" s="13" t="s">
        <v>73</v>
      </c>
      <c r="AY458" s="243" t="s">
        <v>198</v>
      </c>
    </row>
    <row r="459" s="13" customFormat="1">
      <c r="A459" s="13"/>
      <c r="B459" s="232"/>
      <c r="C459" s="233"/>
      <c r="D459" s="234" t="s">
        <v>218</v>
      </c>
      <c r="E459" s="235" t="s">
        <v>19</v>
      </c>
      <c r="F459" s="236" t="s">
        <v>2579</v>
      </c>
      <c r="G459" s="233"/>
      <c r="H459" s="237">
        <v>25.550000000000001</v>
      </c>
      <c r="I459" s="238"/>
      <c r="J459" s="233"/>
      <c r="K459" s="233"/>
      <c r="L459" s="239"/>
      <c r="M459" s="240"/>
      <c r="N459" s="241"/>
      <c r="O459" s="241"/>
      <c r="P459" s="241"/>
      <c r="Q459" s="241"/>
      <c r="R459" s="241"/>
      <c r="S459" s="241"/>
      <c r="T459" s="242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T459" s="243" t="s">
        <v>218</v>
      </c>
      <c r="AU459" s="243" t="s">
        <v>82</v>
      </c>
      <c r="AV459" s="13" t="s">
        <v>82</v>
      </c>
      <c r="AW459" s="13" t="s">
        <v>35</v>
      </c>
      <c r="AX459" s="13" t="s">
        <v>73</v>
      </c>
      <c r="AY459" s="243" t="s">
        <v>198</v>
      </c>
    </row>
    <row r="460" s="13" customFormat="1">
      <c r="A460" s="13"/>
      <c r="B460" s="232"/>
      <c r="C460" s="233"/>
      <c r="D460" s="234" t="s">
        <v>218</v>
      </c>
      <c r="E460" s="235" t="s">
        <v>19</v>
      </c>
      <c r="F460" s="236" t="s">
        <v>2580</v>
      </c>
      <c r="G460" s="233"/>
      <c r="H460" s="237">
        <v>10.699999999999999</v>
      </c>
      <c r="I460" s="238"/>
      <c r="J460" s="233"/>
      <c r="K460" s="233"/>
      <c r="L460" s="239"/>
      <c r="M460" s="240"/>
      <c r="N460" s="241"/>
      <c r="O460" s="241"/>
      <c r="P460" s="241"/>
      <c r="Q460" s="241"/>
      <c r="R460" s="241"/>
      <c r="S460" s="241"/>
      <c r="T460" s="242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T460" s="243" t="s">
        <v>218</v>
      </c>
      <c r="AU460" s="243" t="s">
        <v>82</v>
      </c>
      <c r="AV460" s="13" t="s">
        <v>82</v>
      </c>
      <c r="AW460" s="13" t="s">
        <v>35</v>
      </c>
      <c r="AX460" s="13" t="s">
        <v>73</v>
      </c>
      <c r="AY460" s="243" t="s">
        <v>198</v>
      </c>
    </row>
    <row r="461" s="13" customFormat="1">
      <c r="A461" s="13"/>
      <c r="B461" s="232"/>
      <c r="C461" s="233"/>
      <c r="D461" s="234" t="s">
        <v>218</v>
      </c>
      <c r="E461" s="235" t="s">
        <v>19</v>
      </c>
      <c r="F461" s="236" t="s">
        <v>2412</v>
      </c>
      <c r="G461" s="233"/>
      <c r="H461" s="237">
        <v>28.239999999999998</v>
      </c>
      <c r="I461" s="238"/>
      <c r="J461" s="233"/>
      <c r="K461" s="233"/>
      <c r="L461" s="239"/>
      <c r="M461" s="240"/>
      <c r="N461" s="241"/>
      <c r="O461" s="241"/>
      <c r="P461" s="241"/>
      <c r="Q461" s="241"/>
      <c r="R461" s="241"/>
      <c r="S461" s="241"/>
      <c r="T461" s="242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T461" s="243" t="s">
        <v>218</v>
      </c>
      <c r="AU461" s="243" t="s">
        <v>82</v>
      </c>
      <c r="AV461" s="13" t="s">
        <v>82</v>
      </c>
      <c r="AW461" s="13" t="s">
        <v>35</v>
      </c>
      <c r="AX461" s="13" t="s">
        <v>73</v>
      </c>
      <c r="AY461" s="243" t="s">
        <v>198</v>
      </c>
    </row>
    <row r="462" s="13" customFormat="1">
      <c r="A462" s="13"/>
      <c r="B462" s="232"/>
      <c r="C462" s="233"/>
      <c r="D462" s="234" t="s">
        <v>218</v>
      </c>
      <c r="E462" s="235" t="s">
        <v>19</v>
      </c>
      <c r="F462" s="236" t="s">
        <v>2581</v>
      </c>
      <c r="G462" s="233"/>
      <c r="H462" s="237">
        <v>195.59999999999999</v>
      </c>
      <c r="I462" s="238"/>
      <c r="J462" s="233"/>
      <c r="K462" s="233"/>
      <c r="L462" s="239"/>
      <c r="M462" s="240"/>
      <c r="N462" s="241"/>
      <c r="O462" s="241"/>
      <c r="P462" s="241"/>
      <c r="Q462" s="241"/>
      <c r="R462" s="241"/>
      <c r="S462" s="241"/>
      <c r="T462" s="242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T462" s="243" t="s">
        <v>218</v>
      </c>
      <c r="AU462" s="243" t="s">
        <v>82</v>
      </c>
      <c r="AV462" s="13" t="s">
        <v>82</v>
      </c>
      <c r="AW462" s="13" t="s">
        <v>35</v>
      </c>
      <c r="AX462" s="13" t="s">
        <v>73</v>
      </c>
      <c r="AY462" s="243" t="s">
        <v>198</v>
      </c>
    </row>
    <row r="463" s="13" customFormat="1">
      <c r="A463" s="13"/>
      <c r="B463" s="232"/>
      <c r="C463" s="233"/>
      <c r="D463" s="234" t="s">
        <v>218</v>
      </c>
      <c r="E463" s="235" t="s">
        <v>19</v>
      </c>
      <c r="F463" s="236" t="s">
        <v>2582</v>
      </c>
      <c r="G463" s="233"/>
      <c r="H463" s="237">
        <v>66.290000000000006</v>
      </c>
      <c r="I463" s="238"/>
      <c r="J463" s="233"/>
      <c r="K463" s="233"/>
      <c r="L463" s="239"/>
      <c r="M463" s="240"/>
      <c r="N463" s="241"/>
      <c r="O463" s="241"/>
      <c r="P463" s="241"/>
      <c r="Q463" s="241"/>
      <c r="R463" s="241"/>
      <c r="S463" s="241"/>
      <c r="T463" s="242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T463" s="243" t="s">
        <v>218</v>
      </c>
      <c r="AU463" s="243" t="s">
        <v>82</v>
      </c>
      <c r="AV463" s="13" t="s">
        <v>82</v>
      </c>
      <c r="AW463" s="13" t="s">
        <v>35</v>
      </c>
      <c r="AX463" s="13" t="s">
        <v>73</v>
      </c>
      <c r="AY463" s="243" t="s">
        <v>198</v>
      </c>
    </row>
    <row r="464" s="13" customFormat="1">
      <c r="A464" s="13"/>
      <c r="B464" s="232"/>
      <c r="C464" s="233"/>
      <c r="D464" s="234" t="s">
        <v>218</v>
      </c>
      <c r="E464" s="235" t="s">
        <v>19</v>
      </c>
      <c r="F464" s="236" t="s">
        <v>2417</v>
      </c>
      <c r="G464" s="233"/>
      <c r="H464" s="237">
        <v>16.199999999999999</v>
      </c>
      <c r="I464" s="238"/>
      <c r="J464" s="233"/>
      <c r="K464" s="233"/>
      <c r="L464" s="239"/>
      <c r="M464" s="240"/>
      <c r="N464" s="241"/>
      <c r="O464" s="241"/>
      <c r="P464" s="241"/>
      <c r="Q464" s="241"/>
      <c r="R464" s="241"/>
      <c r="S464" s="241"/>
      <c r="T464" s="242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T464" s="243" t="s">
        <v>218</v>
      </c>
      <c r="AU464" s="243" t="s">
        <v>82</v>
      </c>
      <c r="AV464" s="13" t="s">
        <v>82</v>
      </c>
      <c r="AW464" s="13" t="s">
        <v>35</v>
      </c>
      <c r="AX464" s="13" t="s">
        <v>73</v>
      </c>
      <c r="AY464" s="243" t="s">
        <v>198</v>
      </c>
    </row>
    <row r="465" s="13" customFormat="1">
      <c r="A465" s="13"/>
      <c r="B465" s="232"/>
      <c r="C465" s="233"/>
      <c r="D465" s="234" t="s">
        <v>218</v>
      </c>
      <c r="E465" s="235" t="s">
        <v>19</v>
      </c>
      <c r="F465" s="236" t="s">
        <v>2424</v>
      </c>
      <c r="G465" s="233"/>
      <c r="H465" s="237">
        <v>4.4199999999999999</v>
      </c>
      <c r="I465" s="238"/>
      <c r="J465" s="233"/>
      <c r="K465" s="233"/>
      <c r="L465" s="239"/>
      <c r="M465" s="240"/>
      <c r="N465" s="241"/>
      <c r="O465" s="241"/>
      <c r="P465" s="241"/>
      <c r="Q465" s="241"/>
      <c r="R465" s="241"/>
      <c r="S465" s="241"/>
      <c r="T465" s="242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T465" s="243" t="s">
        <v>218</v>
      </c>
      <c r="AU465" s="243" t="s">
        <v>82</v>
      </c>
      <c r="AV465" s="13" t="s">
        <v>82</v>
      </c>
      <c r="AW465" s="13" t="s">
        <v>35</v>
      </c>
      <c r="AX465" s="13" t="s">
        <v>73</v>
      </c>
      <c r="AY465" s="243" t="s">
        <v>198</v>
      </c>
    </row>
    <row r="466" s="14" customFormat="1">
      <c r="A466" s="14"/>
      <c r="B466" s="244"/>
      <c r="C466" s="245"/>
      <c r="D466" s="234" t="s">
        <v>218</v>
      </c>
      <c r="E466" s="246" t="s">
        <v>19</v>
      </c>
      <c r="F466" s="247" t="s">
        <v>233</v>
      </c>
      <c r="G466" s="245"/>
      <c r="H466" s="248">
        <v>386.13</v>
      </c>
      <c r="I466" s="249"/>
      <c r="J466" s="245"/>
      <c r="K466" s="245"/>
      <c r="L466" s="250"/>
      <c r="M466" s="251"/>
      <c r="N466" s="252"/>
      <c r="O466" s="252"/>
      <c r="P466" s="252"/>
      <c r="Q466" s="252"/>
      <c r="R466" s="252"/>
      <c r="S466" s="252"/>
      <c r="T466" s="253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T466" s="254" t="s">
        <v>218</v>
      </c>
      <c r="AU466" s="254" t="s">
        <v>82</v>
      </c>
      <c r="AV466" s="14" t="s">
        <v>205</v>
      </c>
      <c r="AW466" s="14" t="s">
        <v>35</v>
      </c>
      <c r="AX466" s="14" t="s">
        <v>80</v>
      </c>
      <c r="AY466" s="254" t="s">
        <v>198</v>
      </c>
    </row>
    <row r="467" s="2" customFormat="1" ht="55.5" customHeight="1">
      <c r="A467" s="40"/>
      <c r="B467" s="41"/>
      <c r="C467" s="214" t="s">
        <v>814</v>
      </c>
      <c r="D467" s="214" t="s">
        <v>200</v>
      </c>
      <c r="E467" s="215" t="s">
        <v>2583</v>
      </c>
      <c r="F467" s="216" t="s">
        <v>2584</v>
      </c>
      <c r="G467" s="217" t="s">
        <v>203</v>
      </c>
      <c r="H467" s="218">
        <v>48.829999999999998</v>
      </c>
      <c r="I467" s="219"/>
      <c r="J467" s="220">
        <f>ROUND(I467*H467,2)</f>
        <v>0</v>
      </c>
      <c r="K467" s="216" t="s">
        <v>204</v>
      </c>
      <c r="L467" s="46"/>
      <c r="M467" s="221" t="s">
        <v>19</v>
      </c>
      <c r="N467" s="222" t="s">
        <v>44</v>
      </c>
      <c r="O467" s="86"/>
      <c r="P467" s="223">
        <f>O467*H467</f>
        <v>0</v>
      </c>
      <c r="Q467" s="223">
        <v>0.0226014109</v>
      </c>
      <c r="R467" s="223">
        <f>Q467*H467</f>
        <v>1.103626894247</v>
      </c>
      <c r="S467" s="223">
        <v>0</v>
      </c>
      <c r="T467" s="224">
        <f>S467*H467</f>
        <v>0</v>
      </c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R467" s="225" t="s">
        <v>302</v>
      </c>
      <c r="AT467" s="225" t="s">
        <v>200</v>
      </c>
      <c r="AU467" s="225" t="s">
        <v>82</v>
      </c>
      <c r="AY467" s="19" t="s">
        <v>198</v>
      </c>
      <c r="BE467" s="226">
        <f>IF(N467="základní",J467,0)</f>
        <v>0</v>
      </c>
      <c r="BF467" s="226">
        <f>IF(N467="snížená",J467,0)</f>
        <v>0</v>
      </c>
      <c r="BG467" s="226">
        <f>IF(N467="zákl. přenesená",J467,0)</f>
        <v>0</v>
      </c>
      <c r="BH467" s="226">
        <f>IF(N467="sníž. přenesená",J467,0)</f>
        <v>0</v>
      </c>
      <c r="BI467" s="226">
        <f>IF(N467="nulová",J467,0)</f>
        <v>0</v>
      </c>
      <c r="BJ467" s="19" t="s">
        <v>80</v>
      </c>
      <c r="BK467" s="226">
        <f>ROUND(I467*H467,2)</f>
        <v>0</v>
      </c>
      <c r="BL467" s="19" t="s">
        <v>302</v>
      </c>
      <c r="BM467" s="225" t="s">
        <v>2585</v>
      </c>
    </row>
    <row r="468" s="2" customFormat="1">
      <c r="A468" s="40"/>
      <c r="B468" s="41"/>
      <c r="C468" s="42"/>
      <c r="D468" s="227" t="s">
        <v>207</v>
      </c>
      <c r="E468" s="42"/>
      <c r="F468" s="228" t="s">
        <v>2586</v>
      </c>
      <c r="G468" s="42"/>
      <c r="H468" s="42"/>
      <c r="I468" s="229"/>
      <c r="J468" s="42"/>
      <c r="K468" s="42"/>
      <c r="L468" s="46"/>
      <c r="M468" s="230"/>
      <c r="N468" s="231"/>
      <c r="O468" s="86"/>
      <c r="P468" s="86"/>
      <c r="Q468" s="86"/>
      <c r="R468" s="86"/>
      <c r="S468" s="86"/>
      <c r="T468" s="87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T468" s="19" t="s">
        <v>207</v>
      </c>
      <c r="AU468" s="19" t="s">
        <v>82</v>
      </c>
    </row>
    <row r="469" s="13" customFormat="1">
      <c r="A469" s="13"/>
      <c r="B469" s="232"/>
      <c r="C469" s="233"/>
      <c r="D469" s="234" t="s">
        <v>218</v>
      </c>
      <c r="E469" s="235" t="s">
        <v>19</v>
      </c>
      <c r="F469" s="236" t="s">
        <v>2413</v>
      </c>
      <c r="G469" s="233"/>
      <c r="H469" s="237">
        <v>20.780000000000001</v>
      </c>
      <c r="I469" s="238"/>
      <c r="J469" s="233"/>
      <c r="K469" s="233"/>
      <c r="L469" s="239"/>
      <c r="M469" s="240"/>
      <c r="N469" s="241"/>
      <c r="O469" s="241"/>
      <c r="P469" s="241"/>
      <c r="Q469" s="241"/>
      <c r="R469" s="241"/>
      <c r="S469" s="241"/>
      <c r="T469" s="242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T469" s="243" t="s">
        <v>218</v>
      </c>
      <c r="AU469" s="243" t="s">
        <v>82</v>
      </c>
      <c r="AV469" s="13" t="s">
        <v>82</v>
      </c>
      <c r="AW469" s="13" t="s">
        <v>35</v>
      </c>
      <c r="AX469" s="13" t="s">
        <v>73</v>
      </c>
      <c r="AY469" s="243" t="s">
        <v>198</v>
      </c>
    </row>
    <row r="470" s="13" customFormat="1">
      <c r="A470" s="13"/>
      <c r="B470" s="232"/>
      <c r="C470" s="233"/>
      <c r="D470" s="234" t="s">
        <v>218</v>
      </c>
      <c r="E470" s="235" t="s">
        <v>19</v>
      </c>
      <c r="F470" s="236" t="s">
        <v>2414</v>
      </c>
      <c r="G470" s="233"/>
      <c r="H470" s="237">
        <v>18.510000000000002</v>
      </c>
      <c r="I470" s="238"/>
      <c r="J470" s="233"/>
      <c r="K470" s="233"/>
      <c r="L470" s="239"/>
      <c r="M470" s="240"/>
      <c r="N470" s="241"/>
      <c r="O470" s="241"/>
      <c r="P470" s="241"/>
      <c r="Q470" s="241"/>
      <c r="R470" s="241"/>
      <c r="S470" s="241"/>
      <c r="T470" s="242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T470" s="243" t="s">
        <v>218</v>
      </c>
      <c r="AU470" s="243" t="s">
        <v>82</v>
      </c>
      <c r="AV470" s="13" t="s">
        <v>82</v>
      </c>
      <c r="AW470" s="13" t="s">
        <v>35</v>
      </c>
      <c r="AX470" s="13" t="s">
        <v>73</v>
      </c>
      <c r="AY470" s="243" t="s">
        <v>198</v>
      </c>
    </row>
    <row r="471" s="13" customFormat="1">
      <c r="A471" s="13"/>
      <c r="B471" s="232"/>
      <c r="C471" s="233"/>
      <c r="D471" s="234" t="s">
        <v>218</v>
      </c>
      <c r="E471" s="235" t="s">
        <v>19</v>
      </c>
      <c r="F471" s="236" t="s">
        <v>2416</v>
      </c>
      <c r="G471" s="233"/>
      <c r="H471" s="237">
        <v>4.0199999999999996</v>
      </c>
      <c r="I471" s="238"/>
      <c r="J471" s="233"/>
      <c r="K471" s="233"/>
      <c r="L471" s="239"/>
      <c r="M471" s="240"/>
      <c r="N471" s="241"/>
      <c r="O471" s="241"/>
      <c r="P471" s="241"/>
      <c r="Q471" s="241"/>
      <c r="R471" s="241"/>
      <c r="S471" s="241"/>
      <c r="T471" s="242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T471" s="243" t="s">
        <v>218</v>
      </c>
      <c r="AU471" s="243" t="s">
        <v>82</v>
      </c>
      <c r="AV471" s="13" t="s">
        <v>82</v>
      </c>
      <c r="AW471" s="13" t="s">
        <v>35</v>
      </c>
      <c r="AX471" s="13" t="s">
        <v>73</v>
      </c>
      <c r="AY471" s="243" t="s">
        <v>198</v>
      </c>
    </row>
    <row r="472" s="13" customFormat="1">
      <c r="A472" s="13"/>
      <c r="B472" s="232"/>
      <c r="C472" s="233"/>
      <c r="D472" s="234" t="s">
        <v>218</v>
      </c>
      <c r="E472" s="235" t="s">
        <v>19</v>
      </c>
      <c r="F472" s="236" t="s">
        <v>2418</v>
      </c>
      <c r="G472" s="233"/>
      <c r="H472" s="237">
        <v>5.5199999999999996</v>
      </c>
      <c r="I472" s="238"/>
      <c r="J472" s="233"/>
      <c r="K472" s="233"/>
      <c r="L472" s="239"/>
      <c r="M472" s="240"/>
      <c r="N472" s="241"/>
      <c r="O472" s="241"/>
      <c r="P472" s="241"/>
      <c r="Q472" s="241"/>
      <c r="R472" s="241"/>
      <c r="S472" s="241"/>
      <c r="T472" s="242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T472" s="243" t="s">
        <v>218</v>
      </c>
      <c r="AU472" s="243" t="s">
        <v>82</v>
      </c>
      <c r="AV472" s="13" t="s">
        <v>82</v>
      </c>
      <c r="AW472" s="13" t="s">
        <v>35</v>
      </c>
      <c r="AX472" s="13" t="s">
        <v>73</v>
      </c>
      <c r="AY472" s="243" t="s">
        <v>198</v>
      </c>
    </row>
    <row r="473" s="14" customFormat="1">
      <c r="A473" s="14"/>
      <c r="B473" s="244"/>
      <c r="C473" s="245"/>
      <c r="D473" s="234" t="s">
        <v>218</v>
      </c>
      <c r="E473" s="246" t="s">
        <v>19</v>
      </c>
      <c r="F473" s="247" t="s">
        <v>233</v>
      </c>
      <c r="G473" s="245"/>
      <c r="H473" s="248">
        <v>48.829999999999998</v>
      </c>
      <c r="I473" s="249"/>
      <c r="J473" s="245"/>
      <c r="K473" s="245"/>
      <c r="L473" s="250"/>
      <c r="M473" s="251"/>
      <c r="N473" s="252"/>
      <c r="O473" s="252"/>
      <c r="P473" s="252"/>
      <c r="Q473" s="252"/>
      <c r="R473" s="252"/>
      <c r="S473" s="252"/>
      <c r="T473" s="253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T473" s="254" t="s">
        <v>218</v>
      </c>
      <c r="AU473" s="254" t="s">
        <v>82</v>
      </c>
      <c r="AV473" s="14" t="s">
        <v>205</v>
      </c>
      <c r="AW473" s="14" t="s">
        <v>35</v>
      </c>
      <c r="AX473" s="14" t="s">
        <v>80</v>
      </c>
      <c r="AY473" s="254" t="s">
        <v>198</v>
      </c>
    </row>
    <row r="474" s="2" customFormat="1" ht="44.25" customHeight="1">
      <c r="A474" s="40"/>
      <c r="B474" s="41"/>
      <c r="C474" s="214" t="s">
        <v>819</v>
      </c>
      <c r="D474" s="214" t="s">
        <v>200</v>
      </c>
      <c r="E474" s="215" t="s">
        <v>1274</v>
      </c>
      <c r="F474" s="216" t="s">
        <v>1275</v>
      </c>
      <c r="G474" s="217" t="s">
        <v>237</v>
      </c>
      <c r="H474" s="218">
        <v>119.40000000000001</v>
      </c>
      <c r="I474" s="219"/>
      <c r="J474" s="220">
        <f>ROUND(I474*H474,2)</f>
        <v>0</v>
      </c>
      <c r="K474" s="216" t="s">
        <v>204</v>
      </c>
      <c r="L474" s="46"/>
      <c r="M474" s="221" t="s">
        <v>19</v>
      </c>
      <c r="N474" s="222" t="s">
        <v>44</v>
      </c>
      <c r="O474" s="86"/>
      <c r="P474" s="223">
        <f>O474*H474</f>
        <v>0</v>
      </c>
      <c r="Q474" s="223">
        <v>1.0499999999999999E-05</v>
      </c>
      <c r="R474" s="223">
        <f>Q474*H474</f>
        <v>0.0012537</v>
      </c>
      <c r="S474" s="223">
        <v>0</v>
      </c>
      <c r="T474" s="224">
        <f>S474*H474</f>
        <v>0</v>
      </c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R474" s="225" t="s">
        <v>302</v>
      </c>
      <c r="AT474" s="225" t="s">
        <v>200</v>
      </c>
      <c r="AU474" s="225" t="s">
        <v>82</v>
      </c>
      <c r="AY474" s="19" t="s">
        <v>198</v>
      </c>
      <c r="BE474" s="226">
        <f>IF(N474="základní",J474,0)</f>
        <v>0</v>
      </c>
      <c r="BF474" s="226">
        <f>IF(N474="snížená",J474,0)</f>
        <v>0</v>
      </c>
      <c r="BG474" s="226">
        <f>IF(N474="zákl. přenesená",J474,0)</f>
        <v>0</v>
      </c>
      <c r="BH474" s="226">
        <f>IF(N474="sníž. přenesená",J474,0)</f>
        <v>0</v>
      </c>
      <c r="BI474" s="226">
        <f>IF(N474="nulová",J474,0)</f>
        <v>0</v>
      </c>
      <c r="BJ474" s="19" t="s">
        <v>80</v>
      </c>
      <c r="BK474" s="226">
        <f>ROUND(I474*H474,2)</f>
        <v>0</v>
      </c>
      <c r="BL474" s="19" t="s">
        <v>302</v>
      </c>
      <c r="BM474" s="225" t="s">
        <v>2587</v>
      </c>
    </row>
    <row r="475" s="2" customFormat="1">
      <c r="A475" s="40"/>
      <c r="B475" s="41"/>
      <c r="C475" s="42"/>
      <c r="D475" s="227" t="s">
        <v>207</v>
      </c>
      <c r="E475" s="42"/>
      <c r="F475" s="228" t="s">
        <v>1277</v>
      </c>
      <c r="G475" s="42"/>
      <c r="H475" s="42"/>
      <c r="I475" s="229"/>
      <c r="J475" s="42"/>
      <c r="K475" s="42"/>
      <c r="L475" s="46"/>
      <c r="M475" s="230"/>
      <c r="N475" s="231"/>
      <c r="O475" s="86"/>
      <c r="P475" s="86"/>
      <c r="Q475" s="86"/>
      <c r="R475" s="86"/>
      <c r="S475" s="86"/>
      <c r="T475" s="87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T475" s="19" t="s">
        <v>207</v>
      </c>
      <c r="AU475" s="19" t="s">
        <v>82</v>
      </c>
    </row>
    <row r="476" s="13" customFormat="1">
      <c r="A476" s="13"/>
      <c r="B476" s="232"/>
      <c r="C476" s="233"/>
      <c r="D476" s="234" t="s">
        <v>218</v>
      </c>
      <c r="E476" s="235" t="s">
        <v>19</v>
      </c>
      <c r="F476" s="236" t="s">
        <v>2588</v>
      </c>
      <c r="G476" s="233"/>
      <c r="H476" s="237">
        <v>48.600000000000001</v>
      </c>
      <c r="I476" s="238"/>
      <c r="J476" s="233"/>
      <c r="K476" s="233"/>
      <c r="L476" s="239"/>
      <c r="M476" s="240"/>
      <c r="N476" s="241"/>
      <c r="O476" s="241"/>
      <c r="P476" s="241"/>
      <c r="Q476" s="241"/>
      <c r="R476" s="241"/>
      <c r="S476" s="241"/>
      <c r="T476" s="242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T476" s="243" t="s">
        <v>218</v>
      </c>
      <c r="AU476" s="243" t="s">
        <v>82</v>
      </c>
      <c r="AV476" s="13" t="s">
        <v>82</v>
      </c>
      <c r="AW476" s="13" t="s">
        <v>35</v>
      </c>
      <c r="AX476" s="13" t="s">
        <v>73</v>
      </c>
      <c r="AY476" s="243" t="s">
        <v>198</v>
      </c>
    </row>
    <row r="477" s="13" customFormat="1">
      <c r="A477" s="13"/>
      <c r="B477" s="232"/>
      <c r="C477" s="233"/>
      <c r="D477" s="234" t="s">
        <v>218</v>
      </c>
      <c r="E477" s="235" t="s">
        <v>19</v>
      </c>
      <c r="F477" s="236" t="s">
        <v>2589</v>
      </c>
      <c r="G477" s="233"/>
      <c r="H477" s="237">
        <v>48.600000000000001</v>
      </c>
      <c r="I477" s="238"/>
      <c r="J477" s="233"/>
      <c r="K477" s="233"/>
      <c r="L477" s="239"/>
      <c r="M477" s="240"/>
      <c r="N477" s="241"/>
      <c r="O477" s="241"/>
      <c r="P477" s="241"/>
      <c r="Q477" s="241"/>
      <c r="R477" s="241"/>
      <c r="S477" s="241"/>
      <c r="T477" s="242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T477" s="243" t="s">
        <v>218</v>
      </c>
      <c r="AU477" s="243" t="s">
        <v>82</v>
      </c>
      <c r="AV477" s="13" t="s">
        <v>82</v>
      </c>
      <c r="AW477" s="13" t="s">
        <v>35</v>
      </c>
      <c r="AX477" s="13" t="s">
        <v>73</v>
      </c>
      <c r="AY477" s="243" t="s">
        <v>198</v>
      </c>
    </row>
    <row r="478" s="13" customFormat="1">
      <c r="A478" s="13"/>
      <c r="B478" s="232"/>
      <c r="C478" s="233"/>
      <c r="D478" s="234" t="s">
        <v>218</v>
      </c>
      <c r="E478" s="235" t="s">
        <v>19</v>
      </c>
      <c r="F478" s="236" t="s">
        <v>2590</v>
      </c>
      <c r="G478" s="233"/>
      <c r="H478" s="237">
        <v>22.199999999999999</v>
      </c>
      <c r="I478" s="238"/>
      <c r="J478" s="233"/>
      <c r="K478" s="233"/>
      <c r="L478" s="239"/>
      <c r="M478" s="240"/>
      <c r="N478" s="241"/>
      <c r="O478" s="241"/>
      <c r="P478" s="241"/>
      <c r="Q478" s="241"/>
      <c r="R478" s="241"/>
      <c r="S478" s="241"/>
      <c r="T478" s="242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T478" s="243" t="s">
        <v>218</v>
      </c>
      <c r="AU478" s="243" t="s">
        <v>82</v>
      </c>
      <c r="AV478" s="13" t="s">
        <v>82</v>
      </c>
      <c r="AW478" s="13" t="s">
        <v>35</v>
      </c>
      <c r="AX478" s="13" t="s">
        <v>73</v>
      </c>
      <c r="AY478" s="243" t="s">
        <v>198</v>
      </c>
    </row>
    <row r="479" s="14" customFormat="1">
      <c r="A479" s="14"/>
      <c r="B479" s="244"/>
      <c r="C479" s="245"/>
      <c r="D479" s="234" t="s">
        <v>218</v>
      </c>
      <c r="E479" s="246" t="s">
        <v>19</v>
      </c>
      <c r="F479" s="247" t="s">
        <v>233</v>
      </c>
      <c r="G479" s="245"/>
      <c r="H479" s="248">
        <v>119.40000000000001</v>
      </c>
      <c r="I479" s="249"/>
      <c r="J479" s="245"/>
      <c r="K479" s="245"/>
      <c r="L479" s="250"/>
      <c r="M479" s="251"/>
      <c r="N479" s="252"/>
      <c r="O479" s="252"/>
      <c r="P479" s="252"/>
      <c r="Q479" s="252"/>
      <c r="R479" s="252"/>
      <c r="S479" s="252"/>
      <c r="T479" s="253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T479" s="254" t="s">
        <v>218</v>
      </c>
      <c r="AU479" s="254" t="s">
        <v>82</v>
      </c>
      <c r="AV479" s="14" t="s">
        <v>205</v>
      </c>
      <c r="AW479" s="14" t="s">
        <v>35</v>
      </c>
      <c r="AX479" s="14" t="s">
        <v>80</v>
      </c>
      <c r="AY479" s="254" t="s">
        <v>198</v>
      </c>
    </row>
    <row r="480" s="2" customFormat="1" ht="37.8" customHeight="1">
      <c r="A480" s="40"/>
      <c r="B480" s="41"/>
      <c r="C480" s="214" t="s">
        <v>833</v>
      </c>
      <c r="D480" s="214" t="s">
        <v>200</v>
      </c>
      <c r="E480" s="215" t="s">
        <v>1285</v>
      </c>
      <c r="F480" s="216" t="s">
        <v>1286</v>
      </c>
      <c r="G480" s="217" t="s">
        <v>203</v>
      </c>
      <c r="H480" s="218">
        <v>175.40000000000001</v>
      </c>
      <c r="I480" s="219"/>
      <c r="J480" s="220">
        <f>ROUND(I480*H480,2)</f>
        <v>0</v>
      </c>
      <c r="K480" s="216" t="s">
        <v>204</v>
      </c>
      <c r="L480" s="46"/>
      <c r="M480" s="221" t="s">
        <v>19</v>
      </c>
      <c r="N480" s="222" t="s">
        <v>44</v>
      </c>
      <c r="O480" s="86"/>
      <c r="P480" s="223">
        <f>O480*H480</f>
        <v>0</v>
      </c>
      <c r="Q480" s="223">
        <v>0.00125314</v>
      </c>
      <c r="R480" s="223">
        <f>Q480*H480</f>
        <v>0.21980075600000001</v>
      </c>
      <c r="S480" s="223">
        <v>0</v>
      </c>
      <c r="T480" s="224">
        <f>S480*H480</f>
        <v>0</v>
      </c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R480" s="225" t="s">
        <v>302</v>
      </c>
      <c r="AT480" s="225" t="s">
        <v>200</v>
      </c>
      <c r="AU480" s="225" t="s">
        <v>82</v>
      </c>
      <c r="AY480" s="19" t="s">
        <v>198</v>
      </c>
      <c r="BE480" s="226">
        <f>IF(N480="základní",J480,0)</f>
        <v>0</v>
      </c>
      <c r="BF480" s="226">
        <f>IF(N480="snížená",J480,0)</f>
        <v>0</v>
      </c>
      <c r="BG480" s="226">
        <f>IF(N480="zákl. přenesená",J480,0)</f>
        <v>0</v>
      </c>
      <c r="BH480" s="226">
        <f>IF(N480="sníž. přenesená",J480,0)</f>
        <v>0</v>
      </c>
      <c r="BI480" s="226">
        <f>IF(N480="nulová",J480,0)</f>
        <v>0</v>
      </c>
      <c r="BJ480" s="19" t="s">
        <v>80</v>
      </c>
      <c r="BK480" s="226">
        <f>ROUND(I480*H480,2)</f>
        <v>0</v>
      </c>
      <c r="BL480" s="19" t="s">
        <v>302</v>
      </c>
      <c r="BM480" s="225" t="s">
        <v>2591</v>
      </c>
    </row>
    <row r="481" s="2" customFormat="1">
      <c r="A481" s="40"/>
      <c r="B481" s="41"/>
      <c r="C481" s="42"/>
      <c r="D481" s="227" t="s">
        <v>207</v>
      </c>
      <c r="E481" s="42"/>
      <c r="F481" s="228" t="s">
        <v>1288</v>
      </c>
      <c r="G481" s="42"/>
      <c r="H481" s="42"/>
      <c r="I481" s="229"/>
      <c r="J481" s="42"/>
      <c r="K481" s="42"/>
      <c r="L481" s="46"/>
      <c r="M481" s="230"/>
      <c r="N481" s="231"/>
      <c r="O481" s="86"/>
      <c r="P481" s="86"/>
      <c r="Q481" s="86"/>
      <c r="R481" s="86"/>
      <c r="S481" s="86"/>
      <c r="T481" s="87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T481" s="19" t="s">
        <v>207</v>
      </c>
      <c r="AU481" s="19" t="s">
        <v>82</v>
      </c>
    </row>
    <row r="482" s="13" customFormat="1">
      <c r="A482" s="13"/>
      <c r="B482" s="232"/>
      <c r="C482" s="233"/>
      <c r="D482" s="234" t="s">
        <v>218</v>
      </c>
      <c r="E482" s="235" t="s">
        <v>19</v>
      </c>
      <c r="F482" s="236" t="s">
        <v>2592</v>
      </c>
      <c r="G482" s="233"/>
      <c r="H482" s="237">
        <v>59.399999999999999</v>
      </c>
      <c r="I482" s="238"/>
      <c r="J482" s="233"/>
      <c r="K482" s="233"/>
      <c r="L482" s="239"/>
      <c r="M482" s="240"/>
      <c r="N482" s="241"/>
      <c r="O482" s="241"/>
      <c r="P482" s="241"/>
      <c r="Q482" s="241"/>
      <c r="R482" s="241"/>
      <c r="S482" s="241"/>
      <c r="T482" s="242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T482" s="243" t="s">
        <v>218</v>
      </c>
      <c r="AU482" s="243" t="s">
        <v>82</v>
      </c>
      <c r="AV482" s="13" t="s">
        <v>82</v>
      </c>
      <c r="AW482" s="13" t="s">
        <v>35</v>
      </c>
      <c r="AX482" s="13" t="s">
        <v>73</v>
      </c>
      <c r="AY482" s="243" t="s">
        <v>198</v>
      </c>
    </row>
    <row r="483" s="13" customFormat="1">
      <c r="A483" s="13"/>
      <c r="B483" s="232"/>
      <c r="C483" s="233"/>
      <c r="D483" s="234" t="s">
        <v>218</v>
      </c>
      <c r="E483" s="235" t="s">
        <v>19</v>
      </c>
      <c r="F483" s="236" t="s">
        <v>2593</v>
      </c>
      <c r="G483" s="233"/>
      <c r="H483" s="237">
        <v>59.399999999999999</v>
      </c>
      <c r="I483" s="238"/>
      <c r="J483" s="233"/>
      <c r="K483" s="233"/>
      <c r="L483" s="239"/>
      <c r="M483" s="240"/>
      <c r="N483" s="241"/>
      <c r="O483" s="241"/>
      <c r="P483" s="241"/>
      <c r="Q483" s="241"/>
      <c r="R483" s="241"/>
      <c r="S483" s="241"/>
      <c r="T483" s="242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T483" s="243" t="s">
        <v>218</v>
      </c>
      <c r="AU483" s="243" t="s">
        <v>82</v>
      </c>
      <c r="AV483" s="13" t="s">
        <v>82</v>
      </c>
      <c r="AW483" s="13" t="s">
        <v>35</v>
      </c>
      <c r="AX483" s="13" t="s">
        <v>73</v>
      </c>
      <c r="AY483" s="243" t="s">
        <v>198</v>
      </c>
    </row>
    <row r="484" s="13" customFormat="1">
      <c r="A484" s="13"/>
      <c r="B484" s="232"/>
      <c r="C484" s="233"/>
      <c r="D484" s="234" t="s">
        <v>218</v>
      </c>
      <c r="E484" s="235" t="s">
        <v>19</v>
      </c>
      <c r="F484" s="236" t="s">
        <v>2594</v>
      </c>
      <c r="G484" s="233"/>
      <c r="H484" s="237">
        <v>56.600000000000001</v>
      </c>
      <c r="I484" s="238"/>
      <c r="J484" s="233"/>
      <c r="K484" s="233"/>
      <c r="L484" s="239"/>
      <c r="M484" s="240"/>
      <c r="N484" s="241"/>
      <c r="O484" s="241"/>
      <c r="P484" s="241"/>
      <c r="Q484" s="241"/>
      <c r="R484" s="241"/>
      <c r="S484" s="241"/>
      <c r="T484" s="242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T484" s="243" t="s">
        <v>218</v>
      </c>
      <c r="AU484" s="243" t="s">
        <v>82</v>
      </c>
      <c r="AV484" s="13" t="s">
        <v>82</v>
      </c>
      <c r="AW484" s="13" t="s">
        <v>35</v>
      </c>
      <c r="AX484" s="13" t="s">
        <v>73</v>
      </c>
      <c r="AY484" s="243" t="s">
        <v>198</v>
      </c>
    </row>
    <row r="485" s="14" customFormat="1">
      <c r="A485" s="14"/>
      <c r="B485" s="244"/>
      <c r="C485" s="245"/>
      <c r="D485" s="234" t="s">
        <v>218</v>
      </c>
      <c r="E485" s="246" t="s">
        <v>19</v>
      </c>
      <c r="F485" s="247" t="s">
        <v>233</v>
      </c>
      <c r="G485" s="245"/>
      <c r="H485" s="248">
        <v>175.40000000000001</v>
      </c>
      <c r="I485" s="249"/>
      <c r="J485" s="245"/>
      <c r="K485" s="245"/>
      <c r="L485" s="250"/>
      <c r="M485" s="251"/>
      <c r="N485" s="252"/>
      <c r="O485" s="252"/>
      <c r="P485" s="252"/>
      <c r="Q485" s="252"/>
      <c r="R485" s="252"/>
      <c r="S485" s="252"/>
      <c r="T485" s="253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T485" s="254" t="s">
        <v>218</v>
      </c>
      <c r="AU485" s="254" t="s">
        <v>82</v>
      </c>
      <c r="AV485" s="14" t="s">
        <v>205</v>
      </c>
      <c r="AW485" s="14" t="s">
        <v>35</v>
      </c>
      <c r="AX485" s="14" t="s">
        <v>80</v>
      </c>
      <c r="AY485" s="254" t="s">
        <v>198</v>
      </c>
    </row>
    <row r="486" s="2" customFormat="1" ht="24.15" customHeight="1">
      <c r="A486" s="40"/>
      <c r="B486" s="41"/>
      <c r="C486" s="255" t="s">
        <v>838</v>
      </c>
      <c r="D486" s="255" t="s">
        <v>243</v>
      </c>
      <c r="E486" s="256" t="s">
        <v>1296</v>
      </c>
      <c r="F486" s="257" t="s">
        <v>1297</v>
      </c>
      <c r="G486" s="258" t="s">
        <v>203</v>
      </c>
      <c r="H486" s="259">
        <v>150.15000000000001</v>
      </c>
      <c r="I486" s="260"/>
      <c r="J486" s="261">
        <f>ROUND(I486*H486,2)</f>
        <v>0</v>
      </c>
      <c r="K486" s="257" t="s">
        <v>204</v>
      </c>
      <c r="L486" s="262"/>
      <c r="M486" s="263" t="s">
        <v>19</v>
      </c>
      <c r="N486" s="264" t="s">
        <v>44</v>
      </c>
      <c r="O486" s="86"/>
      <c r="P486" s="223">
        <f>O486*H486</f>
        <v>0</v>
      </c>
      <c r="Q486" s="223">
        <v>0.0070000000000000001</v>
      </c>
      <c r="R486" s="223">
        <f>Q486*H486</f>
        <v>1.05105</v>
      </c>
      <c r="S486" s="223">
        <v>0</v>
      </c>
      <c r="T486" s="224">
        <f>S486*H486</f>
        <v>0</v>
      </c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R486" s="225" t="s">
        <v>399</v>
      </c>
      <c r="AT486" s="225" t="s">
        <v>243</v>
      </c>
      <c r="AU486" s="225" t="s">
        <v>82</v>
      </c>
      <c r="AY486" s="19" t="s">
        <v>198</v>
      </c>
      <c r="BE486" s="226">
        <f>IF(N486="základní",J486,0)</f>
        <v>0</v>
      </c>
      <c r="BF486" s="226">
        <f>IF(N486="snížená",J486,0)</f>
        <v>0</v>
      </c>
      <c r="BG486" s="226">
        <f>IF(N486="zákl. přenesená",J486,0)</f>
        <v>0</v>
      </c>
      <c r="BH486" s="226">
        <f>IF(N486="sníž. přenesená",J486,0)</f>
        <v>0</v>
      </c>
      <c r="BI486" s="226">
        <f>IF(N486="nulová",J486,0)</f>
        <v>0</v>
      </c>
      <c r="BJ486" s="19" t="s">
        <v>80</v>
      </c>
      <c r="BK486" s="226">
        <f>ROUND(I486*H486,2)</f>
        <v>0</v>
      </c>
      <c r="BL486" s="19" t="s">
        <v>302</v>
      </c>
      <c r="BM486" s="225" t="s">
        <v>2595</v>
      </c>
    </row>
    <row r="487" s="13" customFormat="1">
      <c r="A487" s="13"/>
      <c r="B487" s="232"/>
      <c r="C487" s="233"/>
      <c r="D487" s="234" t="s">
        <v>218</v>
      </c>
      <c r="E487" s="235" t="s">
        <v>19</v>
      </c>
      <c r="F487" s="236" t="s">
        <v>2596</v>
      </c>
      <c r="G487" s="233"/>
      <c r="H487" s="237">
        <v>48.600000000000001</v>
      </c>
      <c r="I487" s="238"/>
      <c r="J487" s="233"/>
      <c r="K487" s="233"/>
      <c r="L487" s="239"/>
      <c r="M487" s="240"/>
      <c r="N487" s="241"/>
      <c r="O487" s="241"/>
      <c r="P487" s="241"/>
      <c r="Q487" s="241"/>
      <c r="R487" s="241"/>
      <c r="S487" s="241"/>
      <c r="T487" s="242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T487" s="243" t="s">
        <v>218</v>
      </c>
      <c r="AU487" s="243" t="s">
        <v>82</v>
      </c>
      <c r="AV487" s="13" t="s">
        <v>82</v>
      </c>
      <c r="AW487" s="13" t="s">
        <v>35</v>
      </c>
      <c r="AX487" s="13" t="s">
        <v>73</v>
      </c>
      <c r="AY487" s="243" t="s">
        <v>198</v>
      </c>
    </row>
    <row r="488" s="13" customFormat="1">
      <c r="A488" s="13"/>
      <c r="B488" s="232"/>
      <c r="C488" s="233"/>
      <c r="D488" s="234" t="s">
        <v>218</v>
      </c>
      <c r="E488" s="235" t="s">
        <v>19</v>
      </c>
      <c r="F488" s="236" t="s">
        <v>2597</v>
      </c>
      <c r="G488" s="233"/>
      <c r="H488" s="237">
        <v>48.600000000000001</v>
      </c>
      <c r="I488" s="238"/>
      <c r="J488" s="233"/>
      <c r="K488" s="233"/>
      <c r="L488" s="239"/>
      <c r="M488" s="240"/>
      <c r="N488" s="241"/>
      <c r="O488" s="241"/>
      <c r="P488" s="241"/>
      <c r="Q488" s="241"/>
      <c r="R488" s="241"/>
      <c r="S488" s="241"/>
      <c r="T488" s="242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T488" s="243" t="s">
        <v>218</v>
      </c>
      <c r="AU488" s="243" t="s">
        <v>82</v>
      </c>
      <c r="AV488" s="13" t="s">
        <v>82</v>
      </c>
      <c r="AW488" s="13" t="s">
        <v>35</v>
      </c>
      <c r="AX488" s="13" t="s">
        <v>73</v>
      </c>
      <c r="AY488" s="243" t="s">
        <v>198</v>
      </c>
    </row>
    <row r="489" s="13" customFormat="1">
      <c r="A489" s="13"/>
      <c r="B489" s="232"/>
      <c r="C489" s="233"/>
      <c r="D489" s="234" t="s">
        <v>218</v>
      </c>
      <c r="E489" s="235" t="s">
        <v>19</v>
      </c>
      <c r="F489" s="236" t="s">
        <v>2598</v>
      </c>
      <c r="G489" s="233"/>
      <c r="H489" s="237">
        <v>45.799999999999997</v>
      </c>
      <c r="I489" s="238"/>
      <c r="J489" s="233"/>
      <c r="K489" s="233"/>
      <c r="L489" s="239"/>
      <c r="M489" s="240"/>
      <c r="N489" s="241"/>
      <c r="O489" s="241"/>
      <c r="P489" s="241"/>
      <c r="Q489" s="241"/>
      <c r="R489" s="241"/>
      <c r="S489" s="241"/>
      <c r="T489" s="242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T489" s="243" t="s">
        <v>218</v>
      </c>
      <c r="AU489" s="243" t="s">
        <v>82</v>
      </c>
      <c r="AV489" s="13" t="s">
        <v>82</v>
      </c>
      <c r="AW489" s="13" t="s">
        <v>35</v>
      </c>
      <c r="AX489" s="13" t="s">
        <v>73</v>
      </c>
      <c r="AY489" s="243" t="s">
        <v>198</v>
      </c>
    </row>
    <row r="490" s="14" customFormat="1">
      <c r="A490" s="14"/>
      <c r="B490" s="244"/>
      <c r="C490" s="245"/>
      <c r="D490" s="234" t="s">
        <v>218</v>
      </c>
      <c r="E490" s="246" t="s">
        <v>19</v>
      </c>
      <c r="F490" s="247" t="s">
        <v>233</v>
      </c>
      <c r="G490" s="245"/>
      <c r="H490" s="248">
        <v>143</v>
      </c>
      <c r="I490" s="249"/>
      <c r="J490" s="245"/>
      <c r="K490" s="245"/>
      <c r="L490" s="250"/>
      <c r="M490" s="251"/>
      <c r="N490" s="252"/>
      <c r="O490" s="252"/>
      <c r="P490" s="252"/>
      <c r="Q490" s="252"/>
      <c r="R490" s="252"/>
      <c r="S490" s="252"/>
      <c r="T490" s="253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T490" s="254" t="s">
        <v>218</v>
      </c>
      <c r="AU490" s="254" t="s">
        <v>82</v>
      </c>
      <c r="AV490" s="14" t="s">
        <v>205</v>
      </c>
      <c r="AW490" s="14" t="s">
        <v>35</v>
      </c>
      <c r="AX490" s="14" t="s">
        <v>80</v>
      </c>
      <c r="AY490" s="254" t="s">
        <v>198</v>
      </c>
    </row>
    <row r="491" s="13" customFormat="1">
      <c r="A491" s="13"/>
      <c r="B491" s="232"/>
      <c r="C491" s="233"/>
      <c r="D491" s="234" t="s">
        <v>218</v>
      </c>
      <c r="E491" s="233"/>
      <c r="F491" s="236" t="s">
        <v>2599</v>
      </c>
      <c r="G491" s="233"/>
      <c r="H491" s="237">
        <v>150.15000000000001</v>
      </c>
      <c r="I491" s="238"/>
      <c r="J491" s="233"/>
      <c r="K491" s="233"/>
      <c r="L491" s="239"/>
      <c r="M491" s="240"/>
      <c r="N491" s="241"/>
      <c r="O491" s="241"/>
      <c r="P491" s="241"/>
      <c r="Q491" s="241"/>
      <c r="R491" s="241"/>
      <c r="S491" s="241"/>
      <c r="T491" s="242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T491" s="243" t="s">
        <v>218</v>
      </c>
      <c r="AU491" s="243" t="s">
        <v>82</v>
      </c>
      <c r="AV491" s="13" t="s">
        <v>82</v>
      </c>
      <c r="AW491" s="13" t="s">
        <v>4</v>
      </c>
      <c r="AX491" s="13" t="s">
        <v>80</v>
      </c>
      <c r="AY491" s="243" t="s">
        <v>198</v>
      </c>
    </row>
    <row r="492" s="2" customFormat="1" ht="24.15" customHeight="1">
      <c r="A492" s="40"/>
      <c r="B492" s="41"/>
      <c r="C492" s="255" t="s">
        <v>846</v>
      </c>
      <c r="D492" s="255" t="s">
        <v>243</v>
      </c>
      <c r="E492" s="256" t="s">
        <v>1307</v>
      </c>
      <c r="F492" s="257" t="s">
        <v>1308</v>
      </c>
      <c r="G492" s="258" t="s">
        <v>203</v>
      </c>
      <c r="H492" s="259">
        <v>34.020000000000003</v>
      </c>
      <c r="I492" s="260"/>
      <c r="J492" s="261">
        <f>ROUND(I492*H492,2)</f>
        <v>0</v>
      </c>
      <c r="K492" s="257" t="s">
        <v>204</v>
      </c>
      <c r="L492" s="262"/>
      <c r="M492" s="263" t="s">
        <v>19</v>
      </c>
      <c r="N492" s="264" t="s">
        <v>44</v>
      </c>
      <c r="O492" s="86"/>
      <c r="P492" s="223">
        <f>O492*H492</f>
        <v>0</v>
      </c>
      <c r="Q492" s="223">
        <v>0.0080000000000000002</v>
      </c>
      <c r="R492" s="223">
        <f>Q492*H492</f>
        <v>0.27216000000000001</v>
      </c>
      <c r="S492" s="223">
        <v>0</v>
      </c>
      <c r="T492" s="224">
        <f>S492*H492</f>
        <v>0</v>
      </c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R492" s="225" t="s">
        <v>399</v>
      </c>
      <c r="AT492" s="225" t="s">
        <v>243</v>
      </c>
      <c r="AU492" s="225" t="s">
        <v>82</v>
      </c>
      <c r="AY492" s="19" t="s">
        <v>198</v>
      </c>
      <c r="BE492" s="226">
        <f>IF(N492="základní",J492,0)</f>
        <v>0</v>
      </c>
      <c r="BF492" s="226">
        <f>IF(N492="snížená",J492,0)</f>
        <v>0</v>
      </c>
      <c r="BG492" s="226">
        <f>IF(N492="zákl. přenesená",J492,0)</f>
        <v>0</v>
      </c>
      <c r="BH492" s="226">
        <f>IF(N492="sníž. přenesená",J492,0)</f>
        <v>0</v>
      </c>
      <c r="BI492" s="226">
        <f>IF(N492="nulová",J492,0)</f>
        <v>0</v>
      </c>
      <c r="BJ492" s="19" t="s">
        <v>80</v>
      </c>
      <c r="BK492" s="226">
        <f>ROUND(I492*H492,2)</f>
        <v>0</v>
      </c>
      <c r="BL492" s="19" t="s">
        <v>302</v>
      </c>
      <c r="BM492" s="225" t="s">
        <v>2600</v>
      </c>
    </row>
    <row r="493" s="13" customFormat="1">
      <c r="A493" s="13"/>
      <c r="B493" s="232"/>
      <c r="C493" s="233"/>
      <c r="D493" s="234" t="s">
        <v>218</v>
      </c>
      <c r="E493" s="235" t="s">
        <v>19</v>
      </c>
      <c r="F493" s="236" t="s">
        <v>2601</v>
      </c>
      <c r="G493" s="233"/>
      <c r="H493" s="237">
        <v>10.800000000000001</v>
      </c>
      <c r="I493" s="238"/>
      <c r="J493" s="233"/>
      <c r="K493" s="233"/>
      <c r="L493" s="239"/>
      <c r="M493" s="240"/>
      <c r="N493" s="241"/>
      <c r="O493" s="241"/>
      <c r="P493" s="241"/>
      <c r="Q493" s="241"/>
      <c r="R493" s="241"/>
      <c r="S493" s="241"/>
      <c r="T493" s="242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T493" s="243" t="s">
        <v>218</v>
      </c>
      <c r="AU493" s="243" t="s">
        <v>82</v>
      </c>
      <c r="AV493" s="13" t="s">
        <v>82</v>
      </c>
      <c r="AW493" s="13" t="s">
        <v>35</v>
      </c>
      <c r="AX493" s="13" t="s">
        <v>73</v>
      </c>
      <c r="AY493" s="243" t="s">
        <v>198</v>
      </c>
    </row>
    <row r="494" s="13" customFormat="1">
      <c r="A494" s="13"/>
      <c r="B494" s="232"/>
      <c r="C494" s="233"/>
      <c r="D494" s="234" t="s">
        <v>218</v>
      </c>
      <c r="E494" s="235" t="s">
        <v>19</v>
      </c>
      <c r="F494" s="236" t="s">
        <v>2602</v>
      </c>
      <c r="G494" s="233"/>
      <c r="H494" s="237">
        <v>10.800000000000001</v>
      </c>
      <c r="I494" s="238"/>
      <c r="J494" s="233"/>
      <c r="K494" s="233"/>
      <c r="L494" s="239"/>
      <c r="M494" s="240"/>
      <c r="N494" s="241"/>
      <c r="O494" s="241"/>
      <c r="P494" s="241"/>
      <c r="Q494" s="241"/>
      <c r="R494" s="241"/>
      <c r="S494" s="241"/>
      <c r="T494" s="242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T494" s="243" t="s">
        <v>218</v>
      </c>
      <c r="AU494" s="243" t="s">
        <v>82</v>
      </c>
      <c r="AV494" s="13" t="s">
        <v>82</v>
      </c>
      <c r="AW494" s="13" t="s">
        <v>35</v>
      </c>
      <c r="AX494" s="13" t="s">
        <v>73</v>
      </c>
      <c r="AY494" s="243" t="s">
        <v>198</v>
      </c>
    </row>
    <row r="495" s="13" customFormat="1">
      <c r="A495" s="13"/>
      <c r="B495" s="232"/>
      <c r="C495" s="233"/>
      <c r="D495" s="234" t="s">
        <v>218</v>
      </c>
      <c r="E495" s="235" t="s">
        <v>19</v>
      </c>
      <c r="F495" s="236" t="s">
        <v>2603</v>
      </c>
      <c r="G495" s="233"/>
      <c r="H495" s="237">
        <v>10.800000000000001</v>
      </c>
      <c r="I495" s="238"/>
      <c r="J495" s="233"/>
      <c r="K495" s="233"/>
      <c r="L495" s="239"/>
      <c r="M495" s="240"/>
      <c r="N495" s="241"/>
      <c r="O495" s="241"/>
      <c r="P495" s="241"/>
      <c r="Q495" s="241"/>
      <c r="R495" s="241"/>
      <c r="S495" s="241"/>
      <c r="T495" s="242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T495" s="243" t="s">
        <v>218</v>
      </c>
      <c r="AU495" s="243" t="s">
        <v>82</v>
      </c>
      <c r="AV495" s="13" t="s">
        <v>82</v>
      </c>
      <c r="AW495" s="13" t="s">
        <v>35</v>
      </c>
      <c r="AX495" s="13" t="s">
        <v>73</v>
      </c>
      <c r="AY495" s="243" t="s">
        <v>198</v>
      </c>
    </row>
    <row r="496" s="14" customFormat="1">
      <c r="A496" s="14"/>
      <c r="B496" s="244"/>
      <c r="C496" s="245"/>
      <c r="D496" s="234" t="s">
        <v>218</v>
      </c>
      <c r="E496" s="246" t="s">
        <v>19</v>
      </c>
      <c r="F496" s="247" t="s">
        <v>233</v>
      </c>
      <c r="G496" s="245"/>
      <c r="H496" s="248">
        <v>32.399999999999999</v>
      </c>
      <c r="I496" s="249"/>
      <c r="J496" s="245"/>
      <c r="K496" s="245"/>
      <c r="L496" s="250"/>
      <c r="M496" s="251"/>
      <c r="N496" s="252"/>
      <c r="O496" s="252"/>
      <c r="P496" s="252"/>
      <c r="Q496" s="252"/>
      <c r="R496" s="252"/>
      <c r="S496" s="252"/>
      <c r="T496" s="253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T496" s="254" t="s">
        <v>218</v>
      </c>
      <c r="AU496" s="254" t="s">
        <v>82</v>
      </c>
      <c r="AV496" s="14" t="s">
        <v>205</v>
      </c>
      <c r="AW496" s="14" t="s">
        <v>35</v>
      </c>
      <c r="AX496" s="14" t="s">
        <v>80</v>
      </c>
      <c r="AY496" s="254" t="s">
        <v>198</v>
      </c>
    </row>
    <row r="497" s="13" customFormat="1">
      <c r="A497" s="13"/>
      <c r="B497" s="232"/>
      <c r="C497" s="233"/>
      <c r="D497" s="234" t="s">
        <v>218</v>
      </c>
      <c r="E497" s="233"/>
      <c r="F497" s="236" t="s">
        <v>2604</v>
      </c>
      <c r="G497" s="233"/>
      <c r="H497" s="237">
        <v>34.020000000000003</v>
      </c>
      <c r="I497" s="238"/>
      <c r="J497" s="233"/>
      <c r="K497" s="233"/>
      <c r="L497" s="239"/>
      <c r="M497" s="240"/>
      <c r="N497" s="241"/>
      <c r="O497" s="241"/>
      <c r="P497" s="241"/>
      <c r="Q497" s="241"/>
      <c r="R497" s="241"/>
      <c r="S497" s="241"/>
      <c r="T497" s="242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T497" s="243" t="s">
        <v>218</v>
      </c>
      <c r="AU497" s="243" t="s">
        <v>82</v>
      </c>
      <c r="AV497" s="13" t="s">
        <v>82</v>
      </c>
      <c r="AW497" s="13" t="s">
        <v>4</v>
      </c>
      <c r="AX497" s="13" t="s">
        <v>80</v>
      </c>
      <c r="AY497" s="243" t="s">
        <v>198</v>
      </c>
    </row>
    <row r="498" s="2" customFormat="1" ht="24.15" customHeight="1">
      <c r="A498" s="40"/>
      <c r="B498" s="41"/>
      <c r="C498" s="214" t="s">
        <v>851</v>
      </c>
      <c r="D498" s="214" t="s">
        <v>200</v>
      </c>
      <c r="E498" s="215" t="s">
        <v>1317</v>
      </c>
      <c r="F498" s="216" t="s">
        <v>1318</v>
      </c>
      <c r="G498" s="217" t="s">
        <v>203</v>
      </c>
      <c r="H498" s="218">
        <v>201.44</v>
      </c>
      <c r="I498" s="219"/>
      <c r="J498" s="220">
        <f>ROUND(I498*H498,2)</f>
        <v>0</v>
      </c>
      <c r="K498" s="216" t="s">
        <v>204</v>
      </c>
      <c r="L498" s="46"/>
      <c r="M498" s="221" t="s">
        <v>19</v>
      </c>
      <c r="N498" s="222" t="s">
        <v>44</v>
      </c>
      <c r="O498" s="86"/>
      <c r="P498" s="223">
        <f>O498*H498</f>
        <v>0</v>
      </c>
      <c r="Q498" s="223">
        <v>0</v>
      </c>
      <c r="R498" s="223">
        <f>Q498*H498</f>
        <v>0</v>
      </c>
      <c r="S498" s="223">
        <v>0</v>
      </c>
      <c r="T498" s="224">
        <f>S498*H498</f>
        <v>0</v>
      </c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R498" s="225" t="s">
        <v>302</v>
      </c>
      <c r="AT498" s="225" t="s">
        <v>200</v>
      </c>
      <c r="AU498" s="225" t="s">
        <v>82</v>
      </c>
      <c r="AY498" s="19" t="s">
        <v>198</v>
      </c>
      <c r="BE498" s="226">
        <f>IF(N498="základní",J498,0)</f>
        <v>0</v>
      </c>
      <c r="BF498" s="226">
        <f>IF(N498="snížená",J498,0)</f>
        <v>0</v>
      </c>
      <c r="BG498" s="226">
        <f>IF(N498="zákl. přenesená",J498,0)</f>
        <v>0</v>
      </c>
      <c r="BH498" s="226">
        <f>IF(N498="sníž. přenesená",J498,0)</f>
        <v>0</v>
      </c>
      <c r="BI498" s="226">
        <f>IF(N498="nulová",J498,0)</f>
        <v>0</v>
      </c>
      <c r="BJ498" s="19" t="s">
        <v>80</v>
      </c>
      <c r="BK498" s="226">
        <f>ROUND(I498*H498,2)</f>
        <v>0</v>
      </c>
      <c r="BL498" s="19" t="s">
        <v>302</v>
      </c>
      <c r="BM498" s="225" t="s">
        <v>2605</v>
      </c>
    </row>
    <row r="499" s="2" customFormat="1">
      <c r="A499" s="40"/>
      <c r="B499" s="41"/>
      <c r="C499" s="42"/>
      <c r="D499" s="227" t="s">
        <v>207</v>
      </c>
      <c r="E499" s="42"/>
      <c r="F499" s="228" t="s">
        <v>1320</v>
      </c>
      <c r="G499" s="42"/>
      <c r="H499" s="42"/>
      <c r="I499" s="229"/>
      <c r="J499" s="42"/>
      <c r="K499" s="42"/>
      <c r="L499" s="46"/>
      <c r="M499" s="230"/>
      <c r="N499" s="231"/>
      <c r="O499" s="86"/>
      <c r="P499" s="86"/>
      <c r="Q499" s="86"/>
      <c r="R499" s="86"/>
      <c r="S499" s="86"/>
      <c r="T499" s="87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T499" s="19" t="s">
        <v>207</v>
      </c>
      <c r="AU499" s="19" t="s">
        <v>82</v>
      </c>
    </row>
    <row r="500" s="13" customFormat="1">
      <c r="A500" s="13"/>
      <c r="B500" s="232"/>
      <c r="C500" s="233"/>
      <c r="D500" s="234" t="s">
        <v>218</v>
      </c>
      <c r="E500" s="235" t="s">
        <v>19</v>
      </c>
      <c r="F500" s="236" t="s">
        <v>2606</v>
      </c>
      <c r="G500" s="233"/>
      <c r="H500" s="237">
        <v>67.069999999999993</v>
      </c>
      <c r="I500" s="238"/>
      <c r="J500" s="233"/>
      <c r="K500" s="233"/>
      <c r="L500" s="239"/>
      <c r="M500" s="240"/>
      <c r="N500" s="241"/>
      <c r="O500" s="241"/>
      <c r="P500" s="241"/>
      <c r="Q500" s="241"/>
      <c r="R500" s="241"/>
      <c r="S500" s="241"/>
      <c r="T500" s="242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T500" s="243" t="s">
        <v>218</v>
      </c>
      <c r="AU500" s="243" t="s">
        <v>82</v>
      </c>
      <c r="AV500" s="13" t="s">
        <v>82</v>
      </c>
      <c r="AW500" s="13" t="s">
        <v>35</v>
      </c>
      <c r="AX500" s="13" t="s">
        <v>73</v>
      </c>
      <c r="AY500" s="243" t="s">
        <v>198</v>
      </c>
    </row>
    <row r="501" s="13" customFormat="1">
      <c r="A501" s="13"/>
      <c r="B501" s="232"/>
      <c r="C501" s="233"/>
      <c r="D501" s="234" t="s">
        <v>218</v>
      </c>
      <c r="E501" s="235" t="s">
        <v>19</v>
      </c>
      <c r="F501" s="236" t="s">
        <v>2607</v>
      </c>
      <c r="G501" s="233"/>
      <c r="H501" s="237">
        <v>67.069999999999993</v>
      </c>
      <c r="I501" s="238"/>
      <c r="J501" s="233"/>
      <c r="K501" s="233"/>
      <c r="L501" s="239"/>
      <c r="M501" s="240"/>
      <c r="N501" s="241"/>
      <c r="O501" s="241"/>
      <c r="P501" s="241"/>
      <c r="Q501" s="241"/>
      <c r="R501" s="241"/>
      <c r="S501" s="241"/>
      <c r="T501" s="242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T501" s="243" t="s">
        <v>218</v>
      </c>
      <c r="AU501" s="243" t="s">
        <v>82</v>
      </c>
      <c r="AV501" s="13" t="s">
        <v>82</v>
      </c>
      <c r="AW501" s="13" t="s">
        <v>35</v>
      </c>
      <c r="AX501" s="13" t="s">
        <v>73</v>
      </c>
      <c r="AY501" s="243" t="s">
        <v>198</v>
      </c>
    </row>
    <row r="502" s="13" customFormat="1">
      <c r="A502" s="13"/>
      <c r="B502" s="232"/>
      <c r="C502" s="233"/>
      <c r="D502" s="234" t="s">
        <v>218</v>
      </c>
      <c r="E502" s="235" t="s">
        <v>19</v>
      </c>
      <c r="F502" s="236" t="s">
        <v>2608</v>
      </c>
      <c r="G502" s="233"/>
      <c r="H502" s="237">
        <v>67.299999999999997</v>
      </c>
      <c r="I502" s="238"/>
      <c r="J502" s="233"/>
      <c r="K502" s="233"/>
      <c r="L502" s="239"/>
      <c r="M502" s="240"/>
      <c r="N502" s="241"/>
      <c r="O502" s="241"/>
      <c r="P502" s="241"/>
      <c r="Q502" s="241"/>
      <c r="R502" s="241"/>
      <c r="S502" s="241"/>
      <c r="T502" s="242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T502" s="243" t="s">
        <v>218</v>
      </c>
      <c r="AU502" s="243" t="s">
        <v>82</v>
      </c>
      <c r="AV502" s="13" t="s">
        <v>82</v>
      </c>
      <c r="AW502" s="13" t="s">
        <v>35</v>
      </c>
      <c r="AX502" s="13" t="s">
        <v>73</v>
      </c>
      <c r="AY502" s="243" t="s">
        <v>198</v>
      </c>
    </row>
    <row r="503" s="14" customFormat="1">
      <c r="A503" s="14"/>
      <c r="B503" s="244"/>
      <c r="C503" s="245"/>
      <c r="D503" s="234" t="s">
        <v>218</v>
      </c>
      <c r="E503" s="246" t="s">
        <v>19</v>
      </c>
      <c r="F503" s="247" t="s">
        <v>233</v>
      </c>
      <c r="G503" s="245"/>
      <c r="H503" s="248">
        <v>201.44</v>
      </c>
      <c r="I503" s="249"/>
      <c r="J503" s="245"/>
      <c r="K503" s="245"/>
      <c r="L503" s="250"/>
      <c r="M503" s="251"/>
      <c r="N503" s="252"/>
      <c r="O503" s="252"/>
      <c r="P503" s="252"/>
      <c r="Q503" s="252"/>
      <c r="R503" s="252"/>
      <c r="S503" s="252"/>
      <c r="T503" s="253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T503" s="254" t="s">
        <v>218</v>
      </c>
      <c r="AU503" s="254" t="s">
        <v>82</v>
      </c>
      <c r="AV503" s="14" t="s">
        <v>205</v>
      </c>
      <c r="AW503" s="14" t="s">
        <v>35</v>
      </c>
      <c r="AX503" s="14" t="s">
        <v>80</v>
      </c>
      <c r="AY503" s="254" t="s">
        <v>198</v>
      </c>
    </row>
    <row r="504" s="2" customFormat="1" ht="24.15" customHeight="1">
      <c r="A504" s="40"/>
      <c r="B504" s="41"/>
      <c r="C504" s="255" t="s">
        <v>862</v>
      </c>
      <c r="D504" s="255" t="s">
        <v>243</v>
      </c>
      <c r="E504" s="256" t="s">
        <v>1322</v>
      </c>
      <c r="F504" s="257" t="s">
        <v>1323</v>
      </c>
      <c r="G504" s="258" t="s">
        <v>203</v>
      </c>
      <c r="H504" s="259">
        <v>205.46899999999999</v>
      </c>
      <c r="I504" s="260"/>
      <c r="J504" s="261">
        <f>ROUND(I504*H504,2)</f>
        <v>0</v>
      </c>
      <c r="K504" s="257" t="s">
        <v>204</v>
      </c>
      <c r="L504" s="262"/>
      <c r="M504" s="263" t="s">
        <v>19</v>
      </c>
      <c r="N504" s="264" t="s">
        <v>44</v>
      </c>
      <c r="O504" s="86"/>
      <c r="P504" s="223">
        <f>O504*H504</f>
        <v>0</v>
      </c>
      <c r="Q504" s="223">
        <v>0.0030000000000000001</v>
      </c>
      <c r="R504" s="223">
        <f>Q504*H504</f>
        <v>0.61640700000000004</v>
      </c>
      <c r="S504" s="223">
        <v>0</v>
      </c>
      <c r="T504" s="224">
        <f>S504*H504</f>
        <v>0</v>
      </c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R504" s="225" t="s">
        <v>399</v>
      </c>
      <c r="AT504" s="225" t="s">
        <v>243</v>
      </c>
      <c r="AU504" s="225" t="s">
        <v>82</v>
      </c>
      <c r="AY504" s="19" t="s">
        <v>198</v>
      </c>
      <c r="BE504" s="226">
        <f>IF(N504="základní",J504,0)</f>
        <v>0</v>
      </c>
      <c r="BF504" s="226">
        <f>IF(N504="snížená",J504,0)</f>
        <v>0</v>
      </c>
      <c r="BG504" s="226">
        <f>IF(N504="zákl. přenesená",J504,0)</f>
        <v>0</v>
      </c>
      <c r="BH504" s="226">
        <f>IF(N504="sníž. přenesená",J504,0)</f>
        <v>0</v>
      </c>
      <c r="BI504" s="226">
        <f>IF(N504="nulová",J504,0)</f>
        <v>0</v>
      </c>
      <c r="BJ504" s="19" t="s">
        <v>80</v>
      </c>
      <c r="BK504" s="226">
        <f>ROUND(I504*H504,2)</f>
        <v>0</v>
      </c>
      <c r="BL504" s="19" t="s">
        <v>302</v>
      </c>
      <c r="BM504" s="225" t="s">
        <v>2609</v>
      </c>
    </row>
    <row r="505" s="13" customFormat="1">
      <c r="A505" s="13"/>
      <c r="B505" s="232"/>
      <c r="C505" s="233"/>
      <c r="D505" s="234" t="s">
        <v>218</v>
      </c>
      <c r="E505" s="233"/>
      <c r="F505" s="236" t="s">
        <v>2610</v>
      </c>
      <c r="G505" s="233"/>
      <c r="H505" s="237">
        <v>205.46899999999999</v>
      </c>
      <c r="I505" s="238"/>
      <c r="J505" s="233"/>
      <c r="K505" s="233"/>
      <c r="L505" s="239"/>
      <c r="M505" s="240"/>
      <c r="N505" s="241"/>
      <c r="O505" s="241"/>
      <c r="P505" s="241"/>
      <c r="Q505" s="241"/>
      <c r="R505" s="241"/>
      <c r="S505" s="241"/>
      <c r="T505" s="242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T505" s="243" t="s">
        <v>218</v>
      </c>
      <c r="AU505" s="243" t="s">
        <v>82</v>
      </c>
      <c r="AV505" s="13" t="s">
        <v>82</v>
      </c>
      <c r="AW505" s="13" t="s">
        <v>4</v>
      </c>
      <c r="AX505" s="13" t="s">
        <v>80</v>
      </c>
      <c r="AY505" s="243" t="s">
        <v>198</v>
      </c>
    </row>
    <row r="506" s="2" customFormat="1" ht="33" customHeight="1">
      <c r="A506" s="40"/>
      <c r="B506" s="41"/>
      <c r="C506" s="214" t="s">
        <v>868</v>
      </c>
      <c r="D506" s="214" t="s">
        <v>200</v>
      </c>
      <c r="E506" s="215" t="s">
        <v>2611</v>
      </c>
      <c r="F506" s="216" t="s">
        <v>2612</v>
      </c>
      <c r="G506" s="217" t="s">
        <v>441</v>
      </c>
      <c r="H506" s="218">
        <v>11</v>
      </c>
      <c r="I506" s="219"/>
      <c r="J506" s="220">
        <f>ROUND(I506*H506,2)</f>
        <v>0</v>
      </c>
      <c r="K506" s="216" t="s">
        <v>204</v>
      </c>
      <c r="L506" s="46"/>
      <c r="M506" s="221" t="s">
        <v>19</v>
      </c>
      <c r="N506" s="222" t="s">
        <v>44</v>
      </c>
      <c r="O506" s="86"/>
      <c r="P506" s="223">
        <f>O506*H506</f>
        <v>0</v>
      </c>
      <c r="Q506" s="223">
        <v>0.00022000000000000001</v>
      </c>
      <c r="R506" s="223">
        <f>Q506*H506</f>
        <v>0.0024200000000000003</v>
      </c>
      <c r="S506" s="223">
        <v>0</v>
      </c>
      <c r="T506" s="224">
        <f>S506*H506</f>
        <v>0</v>
      </c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R506" s="225" t="s">
        <v>302</v>
      </c>
      <c r="AT506" s="225" t="s">
        <v>200</v>
      </c>
      <c r="AU506" s="225" t="s">
        <v>82</v>
      </c>
      <c r="AY506" s="19" t="s">
        <v>198</v>
      </c>
      <c r="BE506" s="226">
        <f>IF(N506="základní",J506,0)</f>
        <v>0</v>
      </c>
      <c r="BF506" s="226">
        <f>IF(N506="snížená",J506,0)</f>
        <v>0</v>
      </c>
      <c r="BG506" s="226">
        <f>IF(N506="zákl. přenesená",J506,0)</f>
        <v>0</v>
      </c>
      <c r="BH506" s="226">
        <f>IF(N506="sníž. přenesená",J506,0)</f>
        <v>0</v>
      </c>
      <c r="BI506" s="226">
        <f>IF(N506="nulová",J506,0)</f>
        <v>0</v>
      </c>
      <c r="BJ506" s="19" t="s">
        <v>80</v>
      </c>
      <c r="BK506" s="226">
        <f>ROUND(I506*H506,2)</f>
        <v>0</v>
      </c>
      <c r="BL506" s="19" t="s">
        <v>302</v>
      </c>
      <c r="BM506" s="225" t="s">
        <v>2613</v>
      </c>
    </row>
    <row r="507" s="2" customFormat="1">
      <c r="A507" s="40"/>
      <c r="B507" s="41"/>
      <c r="C507" s="42"/>
      <c r="D507" s="227" t="s">
        <v>207</v>
      </c>
      <c r="E507" s="42"/>
      <c r="F507" s="228" t="s">
        <v>2614</v>
      </c>
      <c r="G507" s="42"/>
      <c r="H507" s="42"/>
      <c r="I507" s="229"/>
      <c r="J507" s="42"/>
      <c r="K507" s="42"/>
      <c r="L507" s="46"/>
      <c r="M507" s="230"/>
      <c r="N507" s="231"/>
      <c r="O507" s="86"/>
      <c r="P507" s="86"/>
      <c r="Q507" s="86"/>
      <c r="R507" s="86"/>
      <c r="S507" s="86"/>
      <c r="T507" s="87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T507" s="19" t="s">
        <v>207</v>
      </c>
      <c r="AU507" s="19" t="s">
        <v>82</v>
      </c>
    </row>
    <row r="508" s="13" customFormat="1">
      <c r="A508" s="13"/>
      <c r="B508" s="232"/>
      <c r="C508" s="233"/>
      <c r="D508" s="234" t="s">
        <v>218</v>
      </c>
      <c r="E508" s="235" t="s">
        <v>19</v>
      </c>
      <c r="F508" s="236" t="s">
        <v>1424</v>
      </c>
      <c r="G508" s="233"/>
      <c r="H508" s="237">
        <v>1</v>
      </c>
      <c r="I508" s="238"/>
      <c r="J508" s="233"/>
      <c r="K508" s="233"/>
      <c r="L508" s="239"/>
      <c r="M508" s="240"/>
      <c r="N508" s="241"/>
      <c r="O508" s="241"/>
      <c r="P508" s="241"/>
      <c r="Q508" s="241"/>
      <c r="R508" s="241"/>
      <c r="S508" s="241"/>
      <c r="T508" s="242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T508" s="243" t="s">
        <v>218</v>
      </c>
      <c r="AU508" s="243" t="s">
        <v>82</v>
      </c>
      <c r="AV508" s="13" t="s">
        <v>82</v>
      </c>
      <c r="AW508" s="13" t="s">
        <v>35</v>
      </c>
      <c r="AX508" s="13" t="s">
        <v>73</v>
      </c>
      <c r="AY508" s="243" t="s">
        <v>198</v>
      </c>
    </row>
    <row r="509" s="13" customFormat="1">
      <c r="A509" s="13"/>
      <c r="B509" s="232"/>
      <c r="C509" s="233"/>
      <c r="D509" s="234" t="s">
        <v>218</v>
      </c>
      <c r="E509" s="235" t="s">
        <v>19</v>
      </c>
      <c r="F509" s="236" t="s">
        <v>2615</v>
      </c>
      <c r="G509" s="233"/>
      <c r="H509" s="237">
        <v>2</v>
      </c>
      <c r="I509" s="238"/>
      <c r="J509" s="233"/>
      <c r="K509" s="233"/>
      <c r="L509" s="239"/>
      <c r="M509" s="240"/>
      <c r="N509" s="241"/>
      <c r="O509" s="241"/>
      <c r="P509" s="241"/>
      <c r="Q509" s="241"/>
      <c r="R509" s="241"/>
      <c r="S509" s="241"/>
      <c r="T509" s="242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T509" s="243" t="s">
        <v>218</v>
      </c>
      <c r="AU509" s="243" t="s">
        <v>82</v>
      </c>
      <c r="AV509" s="13" t="s">
        <v>82</v>
      </c>
      <c r="AW509" s="13" t="s">
        <v>35</v>
      </c>
      <c r="AX509" s="13" t="s">
        <v>73</v>
      </c>
      <c r="AY509" s="243" t="s">
        <v>198</v>
      </c>
    </row>
    <row r="510" s="13" customFormat="1">
      <c r="A510" s="13"/>
      <c r="B510" s="232"/>
      <c r="C510" s="233"/>
      <c r="D510" s="234" t="s">
        <v>218</v>
      </c>
      <c r="E510" s="235" t="s">
        <v>19</v>
      </c>
      <c r="F510" s="236" t="s">
        <v>1560</v>
      </c>
      <c r="G510" s="233"/>
      <c r="H510" s="237">
        <v>2</v>
      </c>
      <c r="I510" s="238"/>
      <c r="J510" s="233"/>
      <c r="K510" s="233"/>
      <c r="L510" s="239"/>
      <c r="M510" s="240"/>
      <c r="N510" s="241"/>
      <c r="O510" s="241"/>
      <c r="P510" s="241"/>
      <c r="Q510" s="241"/>
      <c r="R510" s="241"/>
      <c r="S510" s="241"/>
      <c r="T510" s="242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T510" s="243" t="s">
        <v>218</v>
      </c>
      <c r="AU510" s="243" t="s">
        <v>82</v>
      </c>
      <c r="AV510" s="13" t="s">
        <v>82</v>
      </c>
      <c r="AW510" s="13" t="s">
        <v>35</v>
      </c>
      <c r="AX510" s="13" t="s">
        <v>73</v>
      </c>
      <c r="AY510" s="243" t="s">
        <v>198</v>
      </c>
    </row>
    <row r="511" s="13" customFormat="1">
      <c r="A511" s="13"/>
      <c r="B511" s="232"/>
      <c r="C511" s="233"/>
      <c r="D511" s="234" t="s">
        <v>218</v>
      </c>
      <c r="E511" s="235" t="s">
        <v>19</v>
      </c>
      <c r="F511" s="236" t="s">
        <v>2616</v>
      </c>
      <c r="G511" s="233"/>
      <c r="H511" s="237">
        <v>1</v>
      </c>
      <c r="I511" s="238"/>
      <c r="J511" s="233"/>
      <c r="K511" s="233"/>
      <c r="L511" s="239"/>
      <c r="M511" s="240"/>
      <c r="N511" s="241"/>
      <c r="O511" s="241"/>
      <c r="P511" s="241"/>
      <c r="Q511" s="241"/>
      <c r="R511" s="241"/>
      <c r="S511" s="241"/>
      <c r="T511" s="242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T511" s="243" t="s">
        <v>218</v>
      </c>
      <c r="AU511" s="243" t="s">
        <v>82</v>
      </c>
      <c r="AV511" s="13" t="s">
        <v>82</v>
      </c>
      <c r="AW511" s="13" t="s">
        <v>35</v>
      </c>
      <c r="AX511" s="13" t="s">
        <v>73</v>
      </c>
      <c r="AY511" s="243" t="s">
        <v>198</v>
      </c>
    </row>
    <row r="512" s="13" customFormat="1">
      <c r="A512" s="13"/>
      <c r="B512" s="232"/>
      <c r="C512" s="233"/>
      <c r="D512" s="234" t="s">
        <v>218</v>
      </c>
      <c r="E512" s="235" t="s">
        <v>19</v>
      </c>
      <c r="F512" s="236" t="s">
        <v>1074</v>
      </c>
      <c r="G512" s="233"/>
      <c r="H512" s="237">
        <v>1</v>
      </c>
      <c r="I512" s="238"/>
      <c r="J512" s="233"/>
      <c r="K512" s="233"/>
      <c r="L512" s="239"/>
      <c r="M512" s="240"/>
      <c r="N512" s="241"/>
      <c r="O512" s="241"/>
      <c r="P512" s="241"/>
      <c r="Q512" s="241"/>
      <c r="R512" s="241"/>
      <c r="S512" s="241"/>
      <c r="T512" s="242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T512" s="243" t="s">
        <v>218</v>
      </c>
      <c r="AU512" s="243" t="s">
        <v>82</v>
      </c>
      <c r="AV512" s="13" t="s">
        <v>82</v>
      </c>
      <c r="AW512" s="13" t="s">
        <v>35</v>
      </c>
      <c r="AX512" s="13" t="s">
        <v>73</v>
      </c>
      <c r="AY512" s="243" t="s">
        <v>198</v>
      </c>
    </row>
    <row r="513" s="13" customFormat="1">
      <c r="A513" s="13"/>
      <c r="B513" s="232"/>
      <c r="C513" s="233"/>
      <c r="D513" s="234" t="s">
        <v>218</v>
      </c>
      <c r="E513" s="235" t="s">
        <v>19</v>
      </c>
      <c r="F513" s="236" t="s">
        <v>2617</v>
      </c>
      <c r="G513" s="233"/>
      <c r="H513" s="237">
        <v>1</v>
      </c>
      <c r="I513" s="238"/>
      <c r="J513" s="233"/>
      <c r="K513" s="233"/>
      <c r="L513" s="239"/>
      <c r="M513" s="240"/>
      <c r="N513" s="241"/>
      <c r="O513" s="241"/>
      <c r="P513" s="241"/>
      <c r="Q513" s="241"/>
      <c r="R513" s="241"/>
      <c r="S513" s="241"/>
      <c r="T513" s="242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T513" s="243" t="s">
        <v>218</v>
      </c>
      <c r="AU513" s="243" t="s">
        <v>82</v>
      </c>
      <c r="AV513" s="13" t="s">
        <v>82</v>
      </c>
      <c r="AW513" s="13" t="s">
        <v>35</v>
      </c>
      <c r="AX513" s="13" t="s">
        <v>73</v>
      </c>
      <c r="AY513" s="243" t="s">
        <v>198</v>
      </c>
    </row>
    <row r="514" s="13" customFormat="1">
      <c r="A514" s="13"/>
      <c r="B514" s="232"/>
      <c r="C514" s="233"/>
      <c r="D514" s="234" t="s">
        <v>218</v>
      </c>
      <c r="E514" s="235" t="s">
        <v>19</v>
      </c>
      <c r="F514" s="236" t="s">
        <v>2618</v>
      </c>
      <c r="G514" s="233"/>
      <c r="H514" s="237">
        <v>3</v>
      </c>
      <c r="I514" s="238"/>
      <c r="J514" s="233"/>
      <c r="K514" s="233"/>
      <c r="L514" s="239"/>
      <c r="M514" s="240"/>
      <c r="N514" s="241"/>
      <c r="O514" s="241"/>
      <c r="P514" s="241"/>
      <c r="Q514" s="241"/>
      <c r="R514" s="241"/>
      <c r="S514" s="241"/>
      <c r="T514" s="242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T514" s="243" t="s">
        <v>218</v>
      </c>
      <c r="AU514" s="243" t="s">
        <v>82</v>
      </c>
      <c r="AV514" s="13" t="s">
        <v>82</v>
      </c>
      <c r="AW514" s="13" t="s">
        <v>35</v>
      </c>
      <c r="AX514" s="13" t="s">
        <v>73</v>
      </c>
      <c r="AY514" s="243" t="s">
        <v>198</v>
      </c>
    </row>
    <row r="515" s="14" customFormat="1">
      <c r="A515" s="14"/>
      <c r="B515" s="244"/>
      <c r="C515" s="245"/>
      <c r="D515" s="234" t="s">
        <v>218</v>
      </c>
      <c r="E515" s="246" t="s">
        <v>19</v>
      </c>
      <c r="F515" s="247" t="s">
        <v>233</v>
      </c>
      <c r="G515" s="245"/>
      <c r="H515" s="248">
        <v>11</v>
      </c>
      <c r="I515" s="249"/>
      <c r="J515" s="245"/>
      <c r="K515" s="245"/>
      <c r="L515" s="250"/>
      <c r="M515" s="251"/>
      <c r="N515" s="252"/>
      <c r="O515" s="252"/>
      <c r="P515" s="252"/>
      <c r="Q515" s="252"/>
      <c r="R515" s="252"/>
      <c r="S515" s="252"/>
      <c r="T515" s="253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T515" s="254" t="s">
        <v>218</v>
      </c>
      <c r="AU515" s="254" t="s">
        <v>82</v>
      </c>
      <c r="AV515" s="14" t="s">
        <v>205</v>
      </c>
      <c r="AW515" s="14" t="s">
        <v>35</v>
      </c>
      <c r="AX515" s="14" t="s">
        <v>80</v>
      </c>
      <c r="AY515" s="254" t="s">
        <v>198</v>
      </c>
    </row>
    <row r="516" s="2" customFormat="1" ht="33" customHeight="1">
      <c r="A516" s="40"/>
      <c r="B516" s="41"/>
      <c r="C516" s="255" t="s">
        <v>873</v>
      </c>
      <c r="D516" s="255" t="s">
        <v>243</v>
      </c>
      <c r="E516" s="256" t="s">
        <v>2619</v>
      </c>
      <c r="F516" s="257" t="s">
        <v>2620</v>
      </c>
      <c r="G516" s="258" t="s">
        <v>441</v>
      </c>
      <c r="H516" s="259">
        <v>1</v>
      </c>
      <c r="I516" s="260"/>
      <c r="J516" s="261">
        <f>ROUND(I516*H516,2)</f>
        <v>0</v>
      </c>
      <c r="K516" s="257" t="s">
        <v>204</v>
      </c>
      <c r="L516" s="262"/>
      <c r="M516" s="263" t="s">
        <v>19</v>
      </c>
      <c r="N516" s="264" t="s">
        <v>44</v>
      </c>
      <c r="O516" s="86"/>
      <c r="P516" s="223">
        <f>O516*H516</f>
        <v>0</v>
      </c>
      <c r="Q516" s="223">
        <v>0.01272</v>
      </c>
      <c r="R516" s="223">
        <f>Q516*H516</f>
        <v>0.01272</v>
      </c>
      <c r="S516" s="223">
        <v>0</v>
      </c>
      <c r="T516" s="224">
        <f>S516*H516</f>
        <v>0</v>
      </c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R516" s="225" t="s">
        <v>399</v>
      </c>
      <c r="AT516" s="225" t="s">
        <v>243</v>
      </c>
      <c r="AU516" s="225" t="s">
        <v>82</v>
      </c>
      <c r="AY516" s="19" t="s">
        <v>198</v>
      </c>
      <c r="BE516" s="226">
        <f>IF(N516="základní",J516,0)</f>
        <v>0</v>
      </c>
      <c r="BF516" s="226">
        <f>IF(N516="snížená",J516,0)</f>
        <v>0</v>
      </c>
      <c r="BG516" s="226">
        <f>IF(N516="zákl. přenesená",J516,0)</f>
        <v>0</v>
      </c>
      <c r="BH516" s="226">
        <f>IF(N516="sníž. přenesená",J516,0)</f>
        <v>0</v>
      </c>
      <c r="BI516" s="226">
        <f>IF(N516="nulová",J516,0)</f>
        <v>0</v>
      </c>
      <c r="BJ516" s="19" t="s">
        <v>80</v>
      </c>
      <c r="BK516" s="226">
        <f>ROUND(I516*H516,2)</f>
        <v>0</v>
      </c>
      <c r="BL516" s="19" t="s">
        <v>302</v>
      </c>
      <c r="BM516" s="225" t="s">
        <v>2621</v>
      </c>
    </row>
    <row r="517" s="13" customFormat="1">
      <c r="A517" s="13"/>
      <c r="B517" s="232"/>
      <c r="C517" s="233"/>
      <c r="D517" s="234" t="s">
        <v>218</v>
      </c>
      <c r="E517" s="235" t="s">
        <v>19</v>
      </c>
      <c r="F517" s="236" t="s">
        <v>1424</v>
      </c>
      <c r="G517" s="233"/>
      <c r="H517" s="237">
        <v>1</v>
      </c>
      <c r="I517" s="238"/>
      <c r="J517" s="233"/>
      <c r="K517" s="233"/>
      <c r="L517" s="239"/>
      <c r="M517" s="240"/>
      <c r="N517" s="241"/>
      <c r="O517" s="241"/>
      <c r="P517" s="241"/>
      <c r="Q517" s="241"/>
      <c r="R517" s="241"/>
      <c r="S517" s="241"/>
      <c r="T517" s="242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T517" s="243" t="s">
        <v>218</v>
      </c>
      <c r="AU517" s="243" t="s">
        <v>82</v>
      </c>
      <c r="AV517" s="13" t="s">
        <v>82</v>
      </c>
      <c r="AW517" s="13" t="s">
        <v>35</v>
      </c>
      <c r="AX517" s="13" t="s">
        <v>80</v>
      </c>
      <c r="AY517" s="243" t="s">
        <v>198</v>
      </c>
    </row>
    <row r="518" s="2" customFormat="1" ht="33" customHeight="1">
      <c r="A518" s="40"/>
      <c r="B518" s="41"/>
      <c r="C518" s="255" t="s">
        <v>878</v>
      </c>
      <c r="D518" s="255" t="s">
        <v>243</v>
      </c>
      <c r="E518" s="256" t="s">
        <v>2622</v>
      </c>
      <c r="F518" s="257" t="s">
        <v>2623</v>
      </c>
      <c r="G518" s="258" t="s">
        <v>441</v>
      </c>
      <c r="H518" s="259">
        <v>2</v>
      </c>
      <c r="I518" s="260"/>
      <c r="J518" s="261">
        <f>ROUND(I518*H518,2)</f>
        <v>0</v>
      </c>
      <c r="K518" s="257" t="s">
        <v>204</v>
      </c>
      <c r="L518" s="262"/>
      <c r="M518" s="263" t="s">
        <v>19</v>
      </c>
      <c r="N518" s="264" t="s">
        <v>44</v>
      </c>
      <c r="O518" s="86"/>
      <c r="P518" s="223">
        <f>O518*H518</f>
        <v>0</v>
      </c>
      <c r="Q518" s="223">
        <v>0.01553</v>
      </c>
      <c r="R518" s="223">
        <f>Q518*H518</f>
        <v>0.031060000000000001</v>
      </c>
      <c r="S518" s="223">
        <v>0</v>
      </c>
      <c r="T518" s="224">
        <f>S518*H518</f>
        <v>0</v>
      </c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R518" s="225" t="s">
        <v>399</v>
      </c>
      <c r="AT518" s="225" t="s">
        <v>243</v>
      </c>
      <c r="AU518" s="225" t="s">
        <v>82</v>
      </c>
      <c r="AY518" s="19" t="s">
        <v>198</v>
      </c>
      <c r="BE518" s="226">
        <f>IF(N518="základní",J518,0)</f>
        <v>0</v>
      </c>
      <c r="BF518" s="226">
        <f>IF(N518="snížená",J518,0)</f>
        <v>0</v>
      </c>
      <c r="BG518" s="226">
        <f>IF(N518="zákl. přenesená",J518,0)</f>
        <v>0</v>
      </c>
      <c r="BH518" s="226">
        <f>IF(N518="sníž. přenesená",J518,0)</f>
        <v>0</v>
      </c>
      <c r="BI518" s="226">
        <f>IF(N518="nulová",J518,0)</f>
        <v>0</v>
      </c>
      <c r="BJ518" s="19" t="s">
        <v>80</v>
      </c>
      <c r="BK518" s="226">
        <f>ROUND(I518*H518,2)</f>
        <v>0</v>
      </c>
      <c r="BL518" s="19" t="s">
        <v>302</v>
      </c>
      <c r="BM518" s="225" t="s">
        <v>2624</v>
      </c>
    </row>
    <row r="519" s="13" customFormat="1">
      <c r="A519" s="13"/>
      <c r="B519" s="232"/>
      <c r="C519" s="233"/>
      <c r="D519" s="234" t="s">
        <v>218</v>
      </c>
      <c r="E519" s="235" t="s">
        <v>19</v>
      </c>
      <c r="F519" s="236" t="s">
        <v>2615</v>
      </c>
      <c r="G519" s="233"/>
      <c r="H519" s="237">
        <v>2</v>
      </c>
      <c r="I519" s="238"/>
      <c r="J519" s="233"/>
      <c r="K519" s="233"/>
      <c r="L519" s="239"/>
      <c r="M519" s="240"/>
      <c r="N519" s="241"/>
      <c r="O519" s="241"/>
      <c r="P519" s="241"/>
      <c r="Q519" s="241"/>
      <c r="R519" s="241"/>
      <c r="S519" s="241"/>
      <c r="T519" s="242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T519" s="243" t="s">
        <v>218</v>
      </c>
      <c r="AU519" s="243" t="s">
        <v>82</v>
      </c>
      <c r="AV519" s="13" t="s">
        <v>82</v>
      </c>
      <c r="AW519" s="13" t="s">
        <v>35</v>
      </c>
      <c r="AX519" s="13" t="s">
        <v>80</v>
      </c>
      <c r="AY519" s="243" t="s">
        <v>198</v>
      </c>
    </row>
    <row r="520" s="2" customFormat="1" ht="33" customHeight="1">
      <c r="A520" s="40"/>
      <c r="B520" s="41"/>
      <c r="C520" s="255" t="s">
        <v>883</v>
      </c>
      <c r="D520" s="255" t="s">
        <v>243</v>
      </c>
      <c r="E520" s="256" t="s">
        <v>2625</v>
      </c>
      <c r="F520" s="257" t="s">
        <v>2626</v>
      </c>
      <c r="G520" s="258" t="s">
        <v>441</v>
      </c>
      <c r="H520" s="259">
        <v>4</v>
      </c>
      <c r="I520" s="260"/>
      <c r="J520" s="261">
        <f>ROUND(I520*H520,2)</f>
        <v>0</v>
      </c>
      <c r="K520" s="257" t="s">
        <v>204</v>
      </c>
      <c r="L520" s="262"/>
      <c r="M520" s="263" t="s">
        <v>19</v>
      </c>
      <c r="N520" s="264" t="s">
        <v>44</v>
      </c>
      <c r="O520" s="86"/>
      <c r="P520" s="223">
        <f>O520*H520</f>
        <v>0</v>
      </c>
      <c r="Q520" s="223">
        <v>0.017930000000000001</v>
      </c>
      <c r="R520" s="223">
        <f>Q520*H520</f>
        <v>0.071720000000000006</v>
      </c>
      <c r="S520" s="223">
        <v>0</v>
      </c>
      <c r="T520" s="224">
        <f>S520*H520</f>
        <v>0</v>
      </c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R520" s="225" t="s">
        <v>399</v>
      </c>
      <c r="AT520" s="225" t="s">
        <v>243</v>
      </c>
      <c r="AU520" s="225" t="s">
        <v>82</v>
      </c>
      <c r="AY520" s="19" t="s">
        <v>198</v>
      </c>
      <c r="BE520" s="226">
        <f>IF(N520="základní",J520,0)</f>
        <v>0</v>
      </c>
      <c r="BF520" s="226">
        <f>IF(N520="snížená",J520,0)</f>
        <v>0</v>
      </c>
      <c r="BG520" s="226">
        <f>IF(N520="zákl. přenesená",J520,0)</f>
        <v>0</v>
      </c>
      <c r="BH520" s="226">
        <f>IF(N520="sníž. přenesená",J520,0)</f>
        <v>0</v>
      </c>
      <c r="BI520" s="226">
        <f>IF(N520="nulová",J520,0)</f>
        <v>0</v>
      </c>
      <c r="BJ520" s="19" t="s">
        <v>80</v>
      </c>
      <c r="BK520" s="226">
        <f>ROUND(I520*H520,2)</f>
        <v>0</v>
      </c>
      <c r="BL520" s="19" t="s">
        <v>302</v>
      </c>
      <c r="BM520" s="225" t="s">
        <v>2627</v>
      </c>
    </row>
    <row r="521" s="13" customFormat="1">
      <c r="A521" s="13"/>
      <c r="B521" s="232"/>
      <c r="C521" s="233"/>
      <c r="D521" s="234" t="s">
        <v>218</v>
      </c>
      <c r="E521" s="235" t="s">
        <v>19</v>
      </c>
      <c r="F521" s="236" t="s">
        <v>2617</v>
      </c>
      <c r="G521" s="233"/>
      <c r="H521" s="237">
        <v>1</v>
      </c>
      <c r="I521" s="238"/>
      <c r="J521" s="233"/>
      <c r="K521" s="233"/>
      <c r="L521" s="239"/>
      <c r="M521" s="240"/>
      <c r="N521" s="241"/>
      <c r="O521" s="241"/>
      <c r="P521" s="241"/>
      <c r="Q521" s="241"/>
      <c r="R521" s="241"/>
      <c r="S521" s="241"/>
      <c r="T521" s="242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T521" s="243" t="s">
        <v>218</v>
      </c>
      <c r="AU521" s="243" t="s">
        <v>82</v>
      </c>
      <c r="AV521" s="13" t="s">
        <v>82</v>
      </c>
      <c r="AW521" s="13" t="s">
        <v>35</v>
      </c>
      <c r="AX521" s="13" t="s">
        <v>73</v>
      </c>
      <c r="AY521" s="243" t="s">
        <v>198</v>
      </c>
    </row>
    <row r="522" s="13" customFormat="1">
      <c r="A522" s="13"/>
      <c r="B522" s="232"/>
      <c r="C522" s="233"/>
      <c r="D522" s="234" t="s">
        <v>218</v>
      </c>
      <c r="E522" s="235" t="s">
        <v>19</v>
      </c>
      <c r="F522" s="236" t="s">
        <v>2618</v>
      </c>
      <c r="G522" s="233"/>
      <c r="H522" s="237">
        <v>3</v>
      </c>
      <c r="I522" s="238"/>
      <c r="J522" s="233"/>
      <c r="K522" s="233"/>
      <c r="L522" s="239"/>
      <c r="M522" s="240"/>
      <c r="N522" s="241"/>
      <c r="O522" s="241"/>
      <c r="P522" s="241"/>
      <c r="Q522" s="241"/>
      <c r="R522" s="241"/>
      <c r="S522" s="241"/>
      <c r="T522" s="242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T522" s="243" t="s">
        <v>218</v>
      </c>
      <c r="AU522" s="243" t="s">
        <v>82</v>
      </c>
      <c r="AV522" s="13" t="s">
        <v>82</v>
      </c>
      <c r="AW522" s="13" t="s">
        <v>35</v>
      </c>
      <c r="AX522" s="13" t="s">
        <v>73</v>
      </c>
      <c r="AY522" s="243" t="s">
        <v>198</v>
      </c>
    </row>
    <row r="523" s="14" customFormat="1">
      <c r="A523" s="14"/>
      <c r="B523" s="244"/>
      <c r="C523" s="245"/>
      <c r="D523" s="234" t="s">
        <v>218</v>
      </c>
      <c r="E523" s="246" t="s">
        <v>19</v>
      </c>
      <c r="F523" s="247" t="s">
        <v>233</v>
      </c>
      <c r="G523" s="245"/>
      <c r="H523" s="248">
        <v>4</v>
      </c>
      <c r="I523" s="249"/>
      <c r="J523" s="245"/>
      <c r="K523" s="245"/>
      <c r="L523" s="250"/>
      <c r="M523" s="251"/>
      <c r="N523" s="252"/>
      <c r="O523" s="252"/>
      <c r="P523" s="252"/>
      <c r="Q523" s="252"/>
      <c r="R523" s="252"/>
      <c r="S523" s="252"/>
      <c r="T523" s="253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T523" s="254" t="s">
        <v>218</v>
      </c>
      <c r="AU523" s="254" t="s">
        <v>82</v>
      </c>
      <c r="AV523" s="14" t="s">
        <v>205</v>
      </c>
      <c r="AW523" s="14" t="s">
        <v>35</v>
      </c>
      <c r="AX523" s="14" t="s">
        <v>80</v>
      </c>
      <c r="AY523" s="254" t="s">
        <v>198</v>
      </c>
    </row>
    <row r="524" s="2" customFormat="1" ht="37.8" customHeight="1">
      <c r="A524" s="40"/>
      <c r="B524" s="41"/>
      <c r="C524" s="255" t="s">
        <v>892</v>
      </c>
      <c r="D524" s="255" t="s">
        <v>243</v>
      </c>
      <c r="E524" s="256" t="s">
        <v>2628</v>
      </c>
      <c r="F524" s="257" t="s">
        <v>2629</v>
      </c>
      <c r="G524" s="258" t="s">
        <v>441</v>
      </c>
      <c r="H524" s="259">
        <v>3</v>
      </c>
      <c r="I524" s="260"/>
      <c r="J524" s="261">
        <f>ROUND(I524*H524,2)</f>
        <v>0</v>
      </c>
      <c r="K524" s="257" t="s">
        <v>19</v>
      </c>
      <c r="L524" s="262"/>
      <c r="M524" s="263" t="s">
        <v>19</v>
      </c>
      <c r="N524" s="264" t="s">
        <v>44</v>
      </c>
      <c r="O524" s="86"/>
      <c r="P524" s="223">
        <f>O524*H524</f>
        <v>0</v>
      </c>
      <c r="Q524" s="223">
        <v>0.017930000000000001</v>
      </c>
      <c r="R524" s="223">
        <f>Q524*H524</f>
        <v>0.053790000000000004</v>
      </c>
      <c r="S524" s="223">
        <v>0</v>
      </c>
      <c r="T524" s="224">
        <f>S524*H524</f>
        <v>0</v>
      </c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R524" s="225" t="s">
        <v>399</v>
      </c>
      <c r="AT524" s="225" t="s">
        <v>243</v>
      </c>
      <c r="AU524" s="225" t="s">
        <v>82</v>
      </c>
      <c r="AY524" s="19" t="s">
        <v>198</v>
      </c>
      <c r="BE524" s="226">
        <f>IF(N524="základní",J524,0)</f>
        <v>0</v>
      </c>
      <c r="BF524" s="226">
        <f>IF(N524="snížená",J524,0)</f>
        <v>0</v>
      </c>
      <c r="BG524" s="226">
        <f>IF(N524="zákl. přenesená",J524,0)</f>
        <v>0</v>
      </c>
      <c r="BH524" s="226">
        <f>IF(N524="sníž. přenesená",J524,0)</f>
        <v>0</v>
      </c>
      <c r="BI524" s="226">
        <f>IF(N524="nulová",J524,0)</f>
        <v>0</v>
      </c>
      <c r="BJ524" s="19" t="s">
        <v>80</v>
      </c>
      <c r="BK524" s="226">
        <f>ROUND(I524*H524,2)</f>
        <v>0</v>
      </c>
      <c r="BL524" s="19" t="s">
        <v>302</v>
      </c>
      <c r="BM524" s="225" t="s">
        <v>2630</v>
      </c>
    </row>
    <row r="525" s="13" customFormat="1">
      <c r="A525" s="13"/>
      <c r="B525" s="232"/>
      <c r="C525" s="233"/>
      <c r="D525" s="234" t="s">
        <v>218</v>
      </c>
      <c r="E525" s="235" t="s">
        <v>19</v>
      </c>
      <c r="F525" s="236" t="s">
        <v>1560</v>
      </c>
      <c r="G525" s="233"/>
      <c r="H525" s="237">
        <v>2</v>
      </c>
      <c r="I525" s="238"/>
      <c r="J525" s="233"/>
      <c r="K525" s="233"/>
      <c r="L525" s="239"/>
      <c r="M525" s="240"/>
      <c r="N525" s="241"/>
      <c r="O525" s="241"/>
      <c r="P525" s="241"/>
      <c r="Q525" s="241"/>
      <c r="R525" s="241"/>
      <c r="S525" s="241"/>
      <c r="T525" s="242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T525" s="243" t="s">
        <v>218</v>
      </c>
      <c r="AU525" s="243" t="s">
        <v>82</v>
      </c>
      <c r="AV525" s="13" t="s">
        <v>82</v>
      </c>
      <c r="AW525" s="13" t="s">
        <v>35</v>
      </c>
      <c r="AX525" s="13" t="s">
        <v>73</v>
      </c>
      <c r="AY525" s="243" t="s">
        <v>198</v>
      </c>
    </row>
    <row r="526" s="13" customFormat="1">
      <c r="A526" s="13"/>
      <c r="B526" s="232"/>
      <c r="C526" s="233"/>
      <c r="D526" s="234" t="s">
        <v>218</v>
      </c>
      <c r="E526" s="235" t="s">
        <v>19</v>
      </c>
      <c r="F526" s="236" t="s">
        <v>2616</v>
      </c>
      <c r="G526" s="233"/>
      <c r="H526" s="237">
        <v>1</v>
      </c>
      <c r="I526" s="238"/>
      <c r="J526" s="233"/>
      <c r="K526" s="233"/>
      <c r="L526" s="239"/>
      <c r="M526" s="240"/>
      <c r="N526" s="241"/>
      <c r="O526" s="241"/>
      <c r="P526" s="241"/>
      <c r="Q526" s="241"/>
      <c r="R526" s="241"/>
      <c r="S526" s="241"/>
      <c r="T526" s="242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T526" s="243" t="s">
        <v>218</v>
      </c>
      <c r="AU526" s="243" t="s">
        <v>82</v>
      </c>
      <c r="AV526" s="13" t="s">
        <v>82</v>
      </c>
      <c r="AW526" s="13" t="s">
        <v>35</v>
      </c>
      <c r="AX526" s="13" t="s">
        <v>73</v>
      </c>
      <c r="AY526" s="243" t="s">
        <v>198</v>
      </c>
    </row>
    <row r="527" s="14" customFormat="1">
      <c r="A527" s="14"/>
      <c r="B527" s="244"/>
      <c r="C527" s="245"/>
      <c r="D527" s="234" t="s">
        <v>218</v>
      </c>
      <c r="E527" s="246" t="s">
        <v>19</v>
      </c>
      <c r="F527" s="247" t="s">
        <v>233</v>
      </c>
      <c r="G527" s="245"/>
      <c r="H527" s="248">
        <v>3</v>
      </c>
      <c r="I527" s="249"/>
      <c r="J527" s="245"/>
      <c r="K527" s="245"/>
      <c r="L527" s="250"/>
      <c r="M527" s="251"/>
      <c r="N527" s="252"/>
      <c r="O527" s="252"/>
      <c r="P527" s="252"/>
      <c r="Q527" s="252"/>
      <c r="R527" s="252"/>
      <c r="S527" s="252"/>
      <c r="T527" s="253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T527" s="254" t="s">
        <v>218</v>
      </c>
      <c r="AU527" s="254" t="s">
        <v>82</v>
      </c>
      <c r="AV527" s="14" t="s">
        <v>205</v>
      </c>
      <c r="AW527" s="14" t="s">
        <v>35</v>
      </c>
      <c r="AX527" s="14" t="s">
        <v>80</v>
      </c>
      <c r="AY527" s="254" t="s">
        <v>198</v>
      </c>
    </row>
    <row r="528" s="2" customFormat="1" ht="33" customHeight="1">
      <c r="A528" s="40"/>
      <c r="B528" s="41"/>
      <c r="C528" s="255" t="s">
        <v>897</v>
      </c>
      <c r="D528" s="255" t="s">
        <v>243</v>
      </c>
      <c r="E528" s="256" t="s">
        <v>2631</v>
      </c>
      <c r="F528" s="257" t="s">
        <v>2632</v>
      </c>
      <c r="G528" s="258" t="s">
        <v>441</v>
      </c>
      <c r="H528" s="259">
        <v>1</v>
      </c>
      <c r="I528" s="260"/>
      <c r="J528" s="261">
        <f>ROUND(I528*H528,2)</f>
        <v>0</v>
      </c>
      <c r="K528" s="257" t="s">
        <v>204</v>
      </c>
      <c r="L528" s="262"/>
      <c r="M528" s="263" t="s">
        <v>19</v>
      </c>
      <c r="N528" s="264" t="s">
        <v>44</v>
      </c>
      <c r="O528" s="86"/>
      <c r="P528" s="223">
        <f>O528*H528</f>
        <v>0</v>
      </c>
      <c r="Q528" s="223">
        <v>0.018339999999999999</v>
      </c>
      <c r="R528" s="223">
        <f>Q528*H528</f>
        <v>0.018339999999999999</v>
      </c>
      <c r="S528" s="223">
        <v>0</v>
      </c>
      <c r="T528" s="224">
        <f>S528*H528</f>
        <v>0</v>
      </c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R528" s="225" t="s">
        <v>399</v>
      </c>
      <c r="AT528" s="225" t="s">
        <v>243</v>
      </c>
      <c r="AU528" s="225" t="s">
        <v>82</v>
      </c>
      <c r="AY528" s="19" t="s">
        <v>198</v>
      </c>
      <c r="BE528" s="226">
        <f>IF(N528="základní",J528,0)</f>
        <v>0</v>
      </c>
      <c r="BF528" s="226">
        <f>IF(N528="snížená",J528,0)</f>
        <v>0</v>
      </c>
      <c r="BG528" s="226">
        <f>IF(N528="zákl. přenesená",J528,0)</f>
        <v>0</v>
      </c>
      <c r="BH528" s="226">
        <f>IF(N528="sníž. přenesená",J528,0)</f>
        <v>0</v>
      </c>
      <c r="BI528" s="226">
        <f>IF(N528="nulová",J528,0)</f>
        <v>0</v>
      </c>
      <c r="BJ528" s="19" t="s">
        <v>80</v>
      </c>
      <c r="BK528" s="226">
        <f>ROUND(I528*H528,2)</f>
        <v>0</v>
      </c>
      <c r="BL528" s="19" t="s">
        <v>302</v>
      </c>
      <c r="BM528" s="225" t="s">
        <v>2633</v>
      </c>
    </row>
    <row r="529" s="13" customFormat="1">
      <c r="A529" s="13"/>
      <c r="B529" s="232"/>
      <c r="C529" s="233"/>
      <c r="D529" s="234" t="s">
        <v>218</v>
      </c>
      <c r="E529" s="235" t="s">
        <v>19</v>
      </c>
      <c r="F529" s="236" t="s">
        <v>1074</v>
      </c>
      <c r="G529" s="233"/>
      <c r="H529" s="237">
        <v>1</v>
      </c>
      <c r="I529" s="238"/>
      <c r="J529" s="233"/>
      <c r="K529" s="233"/>
      <c r="L529" s="239"/>
      <c r="M529" s="240"/>
      <c r="N529" s="241"/>
      <c r="O529" s="241"/>
      <c r="P529" s="241"/>
      <c r="Q529" s="241"/>
      <c r="R529" s="241"/>
      <c r="S529" s="241"/>
      <c r="T529" s="242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T529" s="243" t="s">
        <v>218</v>
      </c>
      <c r="AU529" s="243" t="s">
        <v>82</v>
      </c>
      <c r="AV529" s="13" t="s">
        <v>82</v>
      </c>
      <c r="AW529" s="13" t="s">
        <v>35</v>
      </c>
      <c r="AX529" s="13" t="s">
        <v>80</v>
      </c>
      <c r="AY529" s="243" t="s">
        <v>198</v>
      </c>
    </row>
    <row r="530" s="2" customFormat="1" ht="33" customHeight="1">
      <c r="A530" s="40"/>
      <c r="B530" s="41"/>
      <c r="C530" s="214" t="s">
        <v>903</v>
      </c>
      <c r="D530" s="214" t="s">
        <v>200</v>
      </c>
      <c r="E530" s="215" t="s">
        <v>2634</v>
      </c>
      <c r="F530" s="216" t="s">
        <v>2635</v>
      </c>
      <c r="G530" s="217" t="s">
        <v>203</v>
      </c>
      <c r="H530" s="218">
        <v>15.550000000000001</v>
      </c>
      <c r="I530" s="219"/>
      <c r="J530" s="220">
        <f>ROUND(I530*H530,2)</f>
        <v>0</v>
      </c>
      <c r="K530" s="216" t="s">
        <v>204</v>
      </c>
      <c r="L530" s="46"/>
      <c r="M530" s="221" t="s">
        <v>19</v>
      </c>
      <c r="N530" s="222" t="s">
        <v>44</v>
      </c>
      <c r="O530" s="86"/>
      <c r="P530" s="223">
        <f>O530*H530</f>
        <v>0</v>
      </c>
      <c r="Q530" s="223">
        <v>0.017096099999999999</v>
      </c>
      <c r="R530" s="223">
        <f>Q530*H530</f>
        <v>0.26584435499999998</v>
      </c>
      <c r="S530" s="223">
        <v>0</v>
      </c>
      <c r="T530" s="224">
        <f>S530*H530</f>
        <v>0</v>
      </c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R530" s="225" t="s">
        <v>302</v>
      </c>
      <c r="AT530" s="225" t="s">
        <v>200</v>
      </c>
      <c r="AU530" s="225" t="s">
        <v>82</v>
      </c>
      <c r="AY530" s="19" t="s">
        <v>198</v>
      </c>
      <c r="BE530" s="226">
        <f>IF(N530="základní",J530,0)</f>
        <v>0</v>
      </c>
      <c r="BF530" s="226">
        <f>IF(N530="snížená",J530,0)</f>
        <v>0</v>
      </c>
      <c r="BG530" s="226">
        <f>IF(N530="zákl. přenesená",J530,0)</f>
        <v>0</v>
      </c>
      <c r="BH530" s="226">
        <f>IF(N530="sníž. přenesená",J530,0)</f>
        <v>0</v>
      </c>
      <c r="BI530" s="226">
        <f>IF(N530="nulová",J530,0)</f>
        <v>0</v>
      </c>
      <c r="BJ530" s="19" t="s">
        <v>80</v>
      </c>
      <c r="BK530" s="226">
        <f>ROUND(I530*H530,2)</f>
        <v>0</v>
      </c>
      <c r="BL530" s="19" t="s">
        <v>302</v>
      </c>
      <c r="BM530" s="225" t="s">
        <v>2636</v>
      </c>
    </row>
    <row r="531" s="2" customFormat="1">
      <c r="A531" s="40"/>
      <c r="B531" s="41"/>
      <c r="C531" s="42"/>
      <c r="D531" s="227" t="s">
        <v>207</v>
      </c>
      <c r="E531" s="42"/>
      <c r="F531" s="228" t="s">
        <v>2637</v>
      </c>
      <c r="G531" s="42"/>
      <c r="H531" s="42"/>
      <c r="I531" s="229"/>
      <c r="J531" s="42"/>
      <c r="K531" s="42"/>
      <c r="L531" s="46"/>
      <c r="M531" s="230"/>
      <c r="N531" s="231"/>
      <c r="O531" s="86"/>
      <c r="P531" s="86"/>
      <c r="Q531" s="86"/>
      <c r="R531" s="86"/>
      <c r="S531" s="86"/>
      <c r="T531" s="87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T531" s="19" t="s">
        <v>207</v>
      </c>
      <c r="AU531" s="19" t="s">
        <v>82</v>
      </c>
    </row>
    <row r="532" s="13" customFormat="1">
      <c r="A532" s="13"/>
      <c r="B532" s="232"/>
      <c r="C532" s="233"/>
      <c r="D532" s="234" t="s">
        <v>218</v>
      </c>
      <c r="E532" s="235" t="s">
        <v>19</v>
      </c>
      <c r="F532" s="236" t="s">
        <v>2638</v>
      </c>
      <c r="G532" s="233"/>
      <c r="H532" s="237">
        <v>15.550000000000001</v>
      </c>
      <c r="I532" s="238"/>
      <c r="J532" s="233"/>
      <c r="K532" s="233"/>
      <c r="L532" s="239"/>
      <c r="M532" s="240"/>
      <c r="N532" s="241"/>
      <c r="O532" s="241"/>
      <c r="P532" s="241"/>
      <c r="Q532" s="241"/>
      <c r="R532" s="241"/>
      <c r="S532" s="241"/>
      <c r="T532" s="242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T532" s="243" t="s">
        <v>218</v>
      </c>
      <c r="AU532" s="243" t="s">
        <v>82</v>
      </c>
      <c r="AV532" s="13" t="s">
        <v>82</v>
      </c>
      <c r="AW532" s="13" t="s">
        <v>35</v>
      </c>
      <c r="AX532" s="13" t="s">
        <v>80</v>
      </c>
      <c r="AY532" s="243" t="s">
        <v>198</v>
      </c>
    </row>
    <row r="533" s="2" customFormat="1" ht="55.5" customHeight="1">
      <c r="A533" s="40"/>
      <c r="B533" s="41"/>
      <c r="C533" s="214" t="s">
        <v>911</v>
      </c>
      <c r="D533" s="214" t="s">
        <v>200</v>
      </c>
      <c r="E533" s="215" t="s">
        <v>2639</v>
      </c>
      <c r="F533" s="216" t="s">
        <v>2640</v>
      </c>
      <c r="G533" s="217" t="s">
        <v>441</v>
      </c>
      <c r="H533" s="218">
        <v>4</v>
      </c>
      <c r="I533" s="219"/>
      <c r="J533" s="220">
        <f>ROUND(I533*H533,2)</f>
        <v>0</v>
      </c>
      <c r="K533" s="216" t="s">
        <v>204</v>
      </c>
      <c r="L533" s="46"/>
      <c r="M533" s="221" t="s">
        <v>19</v>
      </c>
      <c r="N533" s="222" t="s">
        <v>44</v>
      </c>
      <c r="O533" s="86"/>
      <c r="P533" s="223">
        <f>O533*H533</f>
        <v>0</v>
      </c>
      <c r="Q533" s="223">
        <v>0.025737530000000002</v>
      </c>
      <c r="R533" s="223">
        <f>Q533*H533</f>
        <v>0.10295012000000001</v>
      </c>
      <c r="S533" s="223">
        <v>0</v>
      </c>
      <c r="T533" s="224">
        <f>S533*H533</f>
        <v>0</v>
      </c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R533" s="225" t="s">
        <v>302</v>
      </c>
      <c r="AT533" s="225" t="s">
        <v>200</v>
      </c>
      <c r="AU533" s="225" t="s">
        <v>82</v>
      </c>
      <c r="AY533" s="19" t="s">
        <v>198</v>
      </c>
      <c r="BE533" s="226">
        <f>IF(N533="základní",J533,0)</f>
        <v>0</v>
      </c>
      <c r="BF533" s="226">
        <f>IF(N533="snížená",J533,0)</f>
        <v>0</v>
      </c>
      <c r="BG533" s="226">
        <f>IF(N533="zákl. přenesená",J533,0)</f>
        <v>0</v>
      </c>
      <c r="BH533" s="226">
        <f>IF(N533="sníž. přenesená",J533,0)</f>
        <v>0</v>
      </c>
      <c r="BI533" s="226">
        <f>IF(N533="nulová",J533,0)</f>
        <v>0</v>
      </c>
      <c r="BJ533" s="19" t="s">
        <v>80</v>
      </c>
      <c r="BK533" s="226">
        <f>ROUND(I533*H533,2)</f>
        <v>0</v>
      </c>
      <c r="BL533" s="19" t="s">
        <v>302</v>
      </c>
      <c r="BM533" s="225" t="s">
        <v>2641</v>
      </c>
    </row>
    <row r="534" s="2" customFormat="1">
      <c r="A534" s="40"/>
      <c r="B534" s="41"/>
      <c r="C534" s="42"/>
      <c r="D534" s="227" t="s">
        <v>207</v>
      </c>
      <c r="E534" s="42"/>
      <c r="F534" s="228" t="s">
        <v>2642</v>
      </c>
      <c r="G534" s="42"/>
      <c r="H534" s="42"/>
      <c r="I534" s="229"/>
      <c r="J534" s="42"/>
      <c r="K534" s="42"/>
      <c r="L534" s="46"/>
      <c r="M534" s="230"/>
      <c r="N534" s="231"/>
      <c r="O534" s="86"/>
      <c r="P534" s="86"/>
      <c r="Q534" s="86"/>
      <c r="R534" s="86"/>
      <c r="S534" s="86"/>
      <c r="T534" s="87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T534" s="19" t="s">
        <v>207</v>
      </c>
      <c r="AU534" s="19" t="s">
        <v>82</v>
      </c>
    </row>
    <row r="535" s="2" customFormat="1" ht="76.35" customHeight="1">
      <c r="A535" s="40"/>
      <c r="B535" s="41"/>
      <c r="C535" s="214" t="s">
        <v>916</v>
      </c>
      <c r="D535" s="214" t="s">
        <v>200</v>
      </c>
      <c r="E535" s="215" t="s">
        <v>1327</v>
      </c>
      <c r="F535" s="216" t="s">
        <v>1328</v>
      </c>
      <c r="G535" s="217" t="s">
        <v>246</v>
      </c>
      <c r="H535" s="218">
        <v>42.286999999999999</v>
      </c>
      <c r="I535" s="219"/>
      <c r="J535" s="220">
        <f>ROUND(I535*H535,2)</f>
        <v>0</v>
      </c>
      <c r="K535" s="216" t="s">
        <v>204</v>
      </c>
      <c r="L535" s="46"/>
      <c r="M535" s="221" t="s">
        <v>19</v>
      </c>
      <c r="N535" s="222" t="s">
        <v>44</v>
      </c>
      <c r="O535" s="86"/>
      <c r="P535" s="223">
        <f>O535*H535</f>
        <v>0</v>
      </c>
      <c r="Q535" s="223">
        <v>0</v>
      </c>
      <c r="R535" s="223">
        <f>Q535*H535</f>
        <v>0</v>
      </c>
      <c r="S535" s="223">
        <v>0</v>
      </c>
      <c r="T535" s="224">
        <f>S535*H535</f>
        <v>0</v>
      </c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R535" s="225" t="s">
        <v>302</v>
      </c>
      <c r="AT535" s="225" t="s">
        <v>200</v>
      </c>
      <c r="AU535" s="225" t="s">
        <v>82</v>
      </c>
      <c r="AY535" s="19" t="s">
        <v>198</v>
      </c>
      <c r="BE535" s="226">
        <f>IF(N535="základní",J535,0)</f>
        <v>0</v>
      </c>
      <c r="BF535" s="226">
        <f>IF(N535="snížená",J535,0)</f>
        <v>0</v>
      </c>
      <c r="BG535" s="226">
        <f>IF(N535="zákl. přenesená",J535,0)</f>
        <v>0</v>
      </c>
      <c r="BH535" s="226">
        <f>IF(N535="sníž. přenesená",J535,0)</f>
        <v>0</v>
      </c>
      <c r="BI535" s="226">
        <f>IF(N535="nulová",J535,0)</f>
        <v>0</v>
      </c>
      <c r="BJ535" s="19" t="s">
        <v>80</v>
      </c>
      <c r="BK535" s="226">
        <f>ROUND(I535*H535,2)</f>
        <v>0</v>
      </c>
      <c r="BL535" s="19" t="s">
        <v>302</v>
      </c>
      <c r="BM535" s="225" t="s">
        <v>1329</v>
      </c>
    </row>
    <row r="536" s="2" customFormat="1">
      <c r="A536" s="40"/>
      <c r="B536" s="41"/>
      <c r="C536" s="42"/>
      <c r="D536" s="227" t="s">
        <v>207</v>
      </c>
      <c r="E536" s="42"/>
      <c r="F536" s="228" t="s">
        <v>1330</v>
      </c>
      <c r="G536" s="42"/>
      <c r="H536" s="42"/>
      <c r="I536" s="229"/>
      <c r="J536" s="42"/>
      <c r="K536" s="42"/>
      <c r="L536" s="46"/>
      <c r="M536" s="230"/>
      <c r="N536" s="231"/>
      <c r="O536" s="86"/>
      <c r="P536" s="86"/>
      <c r="Q536" s="86"/>
      <c r="R536" s="86"/>
      <c r="S536" s="86"/>
      <c r="T536" s="87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T536" s="19" t="s">
        <v>207</v>
      </c>
      <c r="AU536" s="19" t="s">
        <v>82</v>
      </c>
    </row>
    <row r="537" s="12" customFormat="1" ht="22.8" customHeight="1">
      <c r="A537" s="12"/>
      <c r="B537" s="198"/>
      <c r="C537" s="199"/>
      <c r="D537" s="200" t="s">
        <v>72</v>
      </c>
      <c r="E537" s="212" t="s">
        <v>1331</v>
      </c>
      <c r="F537" s="212" t="s">
        <v>1332</v>
      </c>
      <c r="G537" s="199"/>
      <c r="H537" s="199"/>
      <c r="I537" s="202"/>
      <c r="J537" s="213">
        <f>BK537</f>
        <v>0</v>
      </c>
      <c r="K537" s="199"/>
      <c r="L537" s="204"/>
      <c r="M537" s="205"/>
      <c r="N537" s="206"/>
      <c r="O537" s="206"/>
      <c r="P537" s="207">
        <f>SUM(P538:P545)</f>
        <v>0</v>
      </c>
      <c r="Q537" s="206"/>
      <c r="R537" s="207">
        <f>SUM(R538:R545)</f>
        <v>0.024252735000000001</v>
      </c>
      <c r="S537" s="206"/>
      <c r="T537" s="208">
        <f>SUM(T538:T545)</f>
        <v>0</v>
      </c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R537" s="209" t="s">
        <v>82</v>
      </c>
      <c r="AT537" s="210" t="s">
        <v>72</v>
      </c>
      <c r="AU537" s="210" t="s">
        <v>80</v>
      </c>
      <c r="AY537" s="209" t="s">
        <v>198</v>
      </c>
      <c r="BK537" s="211">
        <f>SUM(BK538:BK545)</f>
        <v>0</v>
      </c>
    </row>
    <row r="538" s="2" customFormat="1" ht="33" customHeight="1">
      <c r="A538" s="40"/>
      <c r="B538" s="41"/>
      <c r="C538" s="214" t="s">
        <v>951</v>
      </c>
      <c r="D538" s="214" t="s">
        <v>200</v>
      </c>
      <c r="E538" s="215" t="s">
        <v>2643</v>
      </c>
      <c r="F538" s="216" t="s">
        <v>2644</v>
      </c>
      <c r="G538" s="217" t="s">
        <v>237</v>
      </c>
      <c r="H538" s="218">
        <v>11.5</v>
      </c>
      <c r="I538" s="219"/>
      <c r="J538" s="220">
        <f>ROUND(I538*H538,2)</f>
        <v>0</v>
      </c>
      <c r="K538" s="216" t="s">
        <v>204</v>
      </c>
      <c r="L538" s="46"/>
      <c r="M538" s="221" t="s">
        <v>19</v>
      </c>
      <c r="N538" s="222" t="s">
        <v>44</v>
      </c>
      <c r="O538" s="86"/>
      <c r="P538" s="223">
        <f>O538*H538</f>
        <v>0</v>
      </c>
      <c r="Q538" s="223">
        <v>0.00050221599999999999</v>
      </c>
      <c r="R538" s="223">
        <f>Q538*H538</f>
        <v>0.005775484</v>
      </c>
      <c r="S538" s="223">
        <v>0</v>
      </c>
      <c r="T538" s="224">
        <f>S538*H538</f>
        <v>0</v>
      </c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R538" s="225" t="s">
        <v>302</v>
      </c>
      <c r="AT538" s="225" t="s">
        <v>200</v>
      </c>
      <c r="AU538" s="225" t="s">
        <v>82</v>
      </c>
      <c r="AY538" s="19" t="s">
        <v>198</v>
      </c>
      <c r="BE538" s="226">
        <f>IF(N538="základní",J538,0)</f>
        <v>0</v>
      </c>
      <c r="BF538" s="226">
        <f>IF(N538="snížená",J538,0)</f>
        <v>0</v>
      </c>
      <c r="BG538" s="226">
        <f>IF(N538="zákl. přenesená",J538,0)</f>
        <v>0</v>
      </c>
      <c r="BH538" s="226">
        <f>IF(N538="sníž. přenesená",J538,0)</f>
        <v>0</v>
      </c>
      <c r="BI538" s="226">
        <f>IF(N538="nulová",J538,0)</f>
        <v>0</v>
      </c>
      <c r="BJ538" s="19" t="s">
        <v>80</v>
      </c>
      <c r="BK538" s="226">
        <f>ROUND(I538*H538,2)</f>
        <v>0</v>
      </c>
      <c r="BL538" s="19" t="s">
        <v>302</v>
      </c>
      <c r="BM538" s="225" t="s">
        <v>2645</v>
      </c>
    </row>
    <row r="539" s="2" customFormat="1">
      <c r="A539" s="40"/>
      <c r="B539" s="41"/>
      <c r="C539" s="42"/>
      <c r="D539" s="227" t="s">
        <v>207</v>
      </c>
      <c r="E539" s="42"/>
      <c r="F539" s="228" t="s">
        <v>2646</v>
      </c>
      <c r="G539" s="42"/>
      <c r="H539" s="42"/>
      <c r="I539" s="229"/>
      <c r="J539" s="42"/>
      <c r="K539" s="42"/>
      <c r="L539" s="46"/>
      <c r="M539" s="230"/>
      <c r="N539" s="231"/>
      <c r="O539" s="86"/>
      <c r="P539" s="86"/>
      <c r="Q539" s="86"/>
      <c r="R539" s="86"/>
      <c r="S539" s="86"/>
      <c r="T539" s="87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T539" s="19" t="s">
        <v>207</v>
      </c>
      <c r="AU539" s="19" t="s">
        <v>82</v>
      </c>
    </row>
    <row r="540" s="13" customFormat="1">
      <c r="A540" s="13"/>
      <c r="B540" s="232"/>
      <c r="C540" s="233"/>
      <c r="D540" s="234" t="s">
        <v>218</v>
      </c>
      <c r="E540" s="235" t="s">
        <v>19</v>
      </c>
      <c r="F540" s="236" t="s">
        <v>2647</v>
      </c>
      <c r="G540" s="233"/>
      <c r="H540" s="237">
        <v>11.5</v>
      </c>
      <c r="I540" s="238"/>
      <c r="J540" s="233"/>
      <c r="K540" s="233"/>
      <c r="L540" s="239"/>
      <c r="M540" s="240"/>
      <c r="N540" s="241"/>
      <c r="O540" s="241"/>
      <c r="P540" s="241"/>
      <c r="Q540" s="241"/>
      <c r="R540" s="241"/>
      <c r="S540" s="241"/>
      <c r="T540" s="242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T540" s="243" t="s">
        <v>218</v>
      </c>
      <c r="AU540" s="243" t="s">
        <v>82</v>
      </c>
      <c r="AV540" s="13" t="s">
        <v>82</v>
      </c>
      <c r="AW540" s="13" t="s">
        <v>35</v>
      </c>
      <c r="AX540" s="13" t="s">
        <v>80</v>
      </c>
      <c r="AY540" s="243" t="s">
        <v>198</v>
      </c>
    </row>
    <row r="541" s="2" customFormat="1" ht="33" customHeight="1">
      <c r="A541" s="40"/>
      <c r="B541" s="41"/>
      <c r="C541" s="214" t="s">
        <v>958</v>
      </c>
      <c r="D541" s="214" t="s">
        <v>200</v>
      </c>
      <c r="E541" s="215" t="s">
        <v>1334</v>
      </c>
      <c r="F541" s="216" t="s">
        <v>1335</v>
      </c>
      <c r="G541" s="217" t="s">
        <v>237</v>
      </c>
      <c r="H541" s="218">
        <v>23.5</v>
      </c>
      <c r="I541" s="219"/>
      <c r="J541" s="220">
        <f>ROUND(I541*H541,2)</f>
        <v>0</v>
      </c>
      <c r="K541" s="216" t="s">
        <v>204</v>
      </c>
      <c r="L541" s="46"/>
      <c r="M541" s="221" t="s">
        <v>19</v>
      </c>
      <c r="N541" s="222" t="s">
        <v>44</v>
      </c>
      <c r="O541" s="86"/>
      <c r="P541" s="223">
        <f>O541*H541</f>
        <v>0</v>
      </c>
      <c r="Q541" s="223">
        <v>0.00078626599999999998</v>
      </c>
      <c r="R541" s="223">
        <f>Q541*H541</f>
        <v>0.018477251</v>
      </c>
      <c r="S541" s="223">
        <v>0</v>
      </c>
      <c r="T541" s="224">
        <f>S541*H541</f>
        <v>0</v>
      </c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R541" s="225" t="s">
        <v>302</v>
      </c>
      <c r="AT541" s="225" t="s">
        <v>200</v>
      </c>
      <c r="AU541" s="225" t="s">
        <v>82</v>
      </c>
      <c r="AY541" s="19" t="s">
        <v>198</v>
      </c>
      <c r="BE541" s="226">
        <f>IF(N541="základní",J541,0)</f>
        <v>0</v>
      </c>
      <c r="BF541" s="226">
        <f>IF(N541="snížená",J541,0)</f>
        <v>0</v>
      </c>
      <c r="BG541" s="226">
        <f>IF(N541="zákl. přenesená",J541,0)</f>
        <v>0</v>
      </c>
      <c r="BH541" s="226">
        <f>IF(N541="sníž. přenesená",J541,0)</f>
        <v>0</v>
      </c>
      <c r="BI541" s="226">
        <f>IF(N541="nulová",J541,0)</f>
        <v>0</v>
      </c>
      <c r="BJ541" s="19" t="s">
        <v>80</v>
      </c>
      <c r="BK541" s="226">
        <f>ROUND(I541*H541,2)</f>
        <v>0</v>
      </c>
      <c r="BL541" s="19" t="s">
        <v>302</v>
      </c>
      <c r="BM541" s="225" t="s">
        <v>2648</v>
      </c>
    </row>
    <row r="542" s="2" customFormat="1">
      <c r="A542" s="40"/>
      <c r="B542" s="41"/>
      <c r="C542" s="42"/>
      <c r="D542" s="227" t="s">
        <v>207</v>
      </c>
      <c r="E542" s="42"/>
      <c r="F542" s="228" t="s">
        <v>1337</v>
      </c>
      <c r="G542" s="42"/>
      <c r="H542" s="42"/>
      <c r="I542" s="229"/>
      <c r="J542" s="42"/>
      <c r="K542" s="42"/>
      <c r="L542" s="46"/>
      <c r="M542" s="230"/>
      <c r="N542" s="231"/>
      <c r="O542" s="86"/>
      <c r="P542" s="86"/>
      <c r="Q542" s="86"/>
      <c r="R542" s="86"/>
      <c r="S542" s="86"/>
      <c r="T542" s="87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T542" s="19" t="s">
        <v>207</v>
      </c>
      <c r="AU542" s="19" t="s">
        <v>82</v>
      </c>
    </row>
    <row r="543" s="13" customFormat="1">
      <c r="A543" s="13"/>
      <c r="B543" s="232"/>
      <c r="C543" s="233"/>
      <c r="D543" s="234" t="s">
        <v>218</v>
      </c>
      <c r="E543" s="235" t="s">
        <v>19</v>
      </c>
      <c r="F543" s="236" t="s">
        <v>2649</v>
      </c>
      <c r="G543" s="233"/>
      <c r="H543" s="237">
        <v>23.5</v>
      </c>
      <c r="I543" s="238"/>
      <c r="J543" s="233"/>
      <c r="K543" s="233"/>
      <c r="L543" s="239"/>
      <c r="M543" s="240"/>
      <c r="N543" s="241"/>
      <c r="O543" s="241"/>
      <c r="P543" s="241"/>
      <c r="Q543" s="241"/>
      <c r="R543" s="241"/>
      <c r="S543" s="241"/>
      <c r="T543" s="242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T543" s="243" t="s">
        <v>218</v>
      </c>
      <c r="AU543" s="243" t="s">
        <v>82</v>
      </c>
      <c r="AV543" s="13" t="s">
        <v>82</v>
      </c>
      <c r="AW543" s="13" t="s">
        <v>35</v>
      </c>
      <c r="AX543" s="13" t="s">
        <v>80</v>
      </c>
      <c r="AY543" s="243" t="s">
        <v>198</v>
      </c>
    </row>
    <row r="544" s="2" customFormat="1" ht="49.05" customHeight="1">
      <c r="A544" s="40"/>
      <c r="B544" s="41"/>
      <c r="C544" s="214" t="s">
        <v>979</v>
      </c>
      <c r="D544" s="214" t="s">
        <v>200</v>
      </c>
      <c r="E544" s="215" t="s">
        <v>1340</v>
      </c>
      <c r="F544" s="216" t="s">
        <v>1341</v>
      </c>
      <c r="G544" s="217" t="s">
        <v>246</v>
      </c>
      <c r="H544" s="218">
        <v>0.024</v>
      </c>
      <c r="I544" s="219"/>
      <c r="J544" s="220">
        <f>ROUND(I544*H544,2)</f>
        <v>0</v>
      </c>
      <c r="K544" s="216" t="s">
        <v>204</v>
      </c>
      <c r="L544" s="46"/>
      <c r="M544" s="221" t="s">
        <v>19</v>
      </c>
      <c r="N544" s="222" t="s">
        <v>44</v>
      </c>
      <c r="O544" s="86"/>
      <c r="P544" s="223">
        <f>O544*H544</f>
        <v>0</v>
      </c>
      <c r="Q544" s="223">
        <v>0</v>
      </c>
      <c r="R544" s="223">
        <f>Q544*H544</f>
        <v>0</v>
      </c>
      <c r="S544" s="223">
        <v>0</v>
      </c>
      <c r="T544" s="224">
        <f>S544*H544</f>
        <v>0</v>
      </c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R544" s="225" t="s">
        <v>302</v>
      </c>
      <c r="AT544" s="225" t="s">
        <v>200</v>
      </c>
      <c r="AU544" s="225" t="s">
        <v>82</v>
      </c>
      <c r="AY544" s="19" t="s">
        <v>198</v>
      </c>
      <c r="BE544" s="226">
        <f>IF(N544="základní",J544,0)</f>
        <v>0</v>
      </c>
      <c r="BF544" s="226">
        <f>IF(N544="snížená",J544,0)</f>
        <v>0</v>
      </c>
      <c r="BG544" s="226">
        <f>IF(N544="zákl. přenesená",J544,0)</f>
        <v>0</v>
      </c>
      <c r="BH544" s="226">
        <f>IF(N544="sníž. přenesená",J544,0)</f>
        <v>0</v>
      </c>
      <c r="BI544" s="226">
        <f>IF(N544="nulová",J544,0)</f>
        <v>0</v>
      </c>
      <c r="BJ544" s="19" t="s">
        <v>80</v>
      </c>
      <c r="BK544" s="226">
        <f>ROUND(I544*H544,2)</f>
        <v>0</v>
      </c>
      <c r="BL544" s="19" t="s">
        <v>302</v>
      </c>
      <c r="BM544" s="225" t="s">
        <v>2650</v>
      </c>
    </row>
    <row r="545" s="2" customFormat="1">
      <c r="A545" s="40"/>
      <c r="B545" s="41"/>
      <c r="C545" s="42"/>
      <c r="D545" s="227" t="s">
        <v>207</v>
      </c>
      <c r="E545" s="42"/>
      <c r="F545" s="228" t="s">
        <v>1343</v>
      </c>
      <c r="G545" s="42"/>
      <c r="H545" s="42"/>
      <c r="I545" s="229"/>
      <c r="J545" s="42"/>
      <c r="K545" s="42"/>
      <c r="L545" s="46"/>
      <c r="M545" s="230"/>
      <c r="N545" s="231"/>
      <c r="O545" s="86"/>
      <c r="P545" s="86"/>
      <c r="Q545" s="86"/>
      <c r="R545" s="86"/>
      <c r="S545" s="86"/>
      <c r="T545" s="87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T545" s="19" t="s">
        <v>207</v>
      </c>
      <c r="AU545" s="19" t="s">
        <v>82</v>
      </c>
    </row>
    <row r="546" s="12" customFormat="1" ht="22.8" customHeight="1">
      <c r="A546" s="12"/>
      <c r="B546" s="198"/>
      <c r="C546" s="199"/>
      <c r="D546" s="200" t="s">
        <v>72</v>
      </c>
      <c r="E546" s="212" t="s">
        <v>2651</v>
      </c>
      <c r="F546" s="212" t="s">
        <v>2652</v>
      </c>
      <c r="G546" s="199"/>
      <c r="H546" s="199"/>
      <c r="I546" s="202"/>
      <c r="J546" s="213">
        <f>BK546</f>
        <v>0</v>
      </c>
      <c r="K546" s="199"/>
      <c r="L546" s="204"/>
      <c r="M546" s="205"/>
      <c r="N546" s="206"/>
      <c r="O546" s="206"/>
      <c r="P546" s="207">
        <f>SUM(P547:P548)</f>
        <v>0</v>
      </c>
      <c r="Q546" s="206"/>
      <c r="R546" s="207">
        <f>SUM(R547:R548)</f>
        <v>0</v>
      </c>
      <c r="S546" s="206"/>
      <c r="T546" s="208">
        <f>SUM(T547:T548)</f>
        <v>35.724154999999996</v>
      </c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R546" s="209" t="s">
        <v>82</v>
      </c>
      <c r="AT546" s="210" t="s">
        <v>72</v>
      </c>
      <c r="AU546" s="210" t="s">
        <v>80</v>
      </c>
      <c r="AY546" s="209" t="s">
        <v>198</v>
      </c>
      <c r="BK546" s="211">
        <f>SUM(BK547:BK548)</f>
        <v>0</v>
      </c>
    </row>
    <row r="547" s="2" customFormat="1" ht="24.15" customHeight="1">
      <c r="A547" s="40"/>
      <c r="B547" s="41"/>
      <c r="C547" s="214" t="s">
        <v>987</v>
      </c>
      <c r="D547" s="214" t="s">
        <v>200</v>
      </c>
      <c r="E547" s="215" t="s">
        <v>2653</v>
      </c>
      <c r="F547" s="216" t="s">
        <v>2654</v>
      </c>
      <c r="G547" s="217" t="s">
        <v>203</v>
      </c>
      <c r="H547" s="218">
        <v>802.78999999999996</v>
      </c>
      <c r="I547" s="219"/>
      <c r="J547" s="220">
        <f>ROUND(I547*H547,2)</f>
        <v>0</v>
      </c>
      <c r="K547" s="216" t="s">
        <v>204</v>
      </c>
      <c r="L547" s="46"/>
      <c r="M547" s="221" t="s">
        <v>19</v>
      </c>
      <c r="N547" s="222" t="s">
        <v>44</v>
      </c>
      <c r="O547" s="86"/>
      <c r="P547" s="223">
        <f>O547*H547</f>
        <v>0</v>
      </c>
      <c r="Q547" s="223">
        <v>0</v>
      </c>
      <c r="R547" s="223">
        <f>Q547*H547</f>
        <v>0</v>
      </c>
      <c r="S547" s="223">
        <v>0.044499999999999998</v>
      </c>
      <c r="T547" s="224">
        <f>S547*H547</f>
        <v>35.724154999999996</v>
      </c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R547" s="225" t="s">
        <v>302</v>
      </c>
      <c r="AT547" s="225" t="s">
        <v>200</v>
      </c>
      <c r="AU547" s="225" t="s">
        <v>82</v>
      </c>
      <c r="AY547" s="19" t="s">
        <v>198</v>
      </c>
      <c r="BE547" s="226">
        <f>IF(N547="základní",J547,0)</f>
        <v>0</v>
      </c>
      <c r="BF547" s="226">
        <f>IF(N547="snížená",J547,0)</f>
        <v>0</v>
      </c>
      <c r="BG547" s="226">
        <f>IF(N547="zákl. přenesená",J547,0)</f>
        <v>0</v>
      </c>
      <c r="BH547" s="226">
        <f>IF(N547="sníž. přenesená",J547,0)</f>
        <v>0</v>
      </c>
      <c r="BI547" s="226">
        <f>IF(N547="nulová",J547,0)</f>
        <v>0</v>
      </c>
      <c r="BJ547" s="19" t="s">
        <v>80</v>
      </c>
      <c r="BK547" s="226">
        <f>ROUND(I547*H547,2)</f>
        <v>0</v>
      </c>
      <c r="BL547" s="19" t="s">
        <v>302</v>
      </c>
      <c r="BM547" s="225" t="s">
        <v>2655</v>
      </c>
    </row>
    <row r="548" s="2" customFormat="1">
      <c r="A548" s="40"/>
      <c r="B548" s="41"/>
      <c r="C548" s="42"/>
      <c r="D548" s="227" t="s">
        <v>207</v>
      </c>
      <c r="E548" s="42"/>
      <c r="F548" s="228" t="s">
        <v>2656</v>
      </c>
      <c r="G548" s="42"/>
      <c r="H548" s="42"/>
      <c r="I548" s="229"/>
      <c r="J548" s="42"/>
      <c r="K548" s="42"/>
      <c r="L548" s="46"/>
      <c r="M548" s="230"/>
      <c r="N548" s="231"/>
      <c r="O548" s="86"/>
      <c r="P548" s="86"/>
      <c r="Q548" s="86"/>
      <c r="R548" s="86"/>
      <c r="S548" s="86"/>
      <c r="T548" s="87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T548" s="19" t="s">
        <v>207</v>
      </c>
      <c r="AU548" s="19" t="s">
        <v>82</v>
      </c>
    </row>
    <row r="549" s="12" customFormat="1" ht="22.8" customHeight="1">
      <c r="A549" s="12"/>
      <c r="B549" s="198"/>
      <c r="C549" s="199"/>
      <c r="D549" s="200" t="s">
        <v>72</v>
      </c>
      <c r="E549" s="212" t="s">
        <v>1344</v>
      </c>
      <c r="F549" s="212" t="s">
        <v>1345</v>
      </c>
      <c r="G549" s="199"/>
      <c r="H549" s="199"/>
      <c r="I549" s="202"/>
      <c r="J549" s="213">
        <f>BK549</f>
        <v>0</v>
      </c>
      <c r="K549" s="199"/>
      <c r="L549" s="204"/>
      <c r="M549" s="205"/>
      <c r="N549" s="206"/>
      <c r="O549" s="206"/>
      <c r="P549" s="207">
        <f>SUM(P550:P655)</f>
        <v>0</v>
      </c>
      <c r="Q549" s="206"/>
      <c r="R549" s="207">
        <f>SUM(R550:R655)</f>
        <v>3.6814138395000007</v>
      </c>
      <c r="S549" s="206"/>
      <c r="T549" s="208">
        <f>SUM(T550:T655)</f>
        <v>0</v>
      </c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R549" s="209" t="s">
        <v>82</v>
      </c>
      <c r="AT549" s="210" t="s">
        <v>72</v>
      </c>
      <c r="AU549" s="210" t="s">
        <v>80</v>
      </c>
      <c r="AY549" s="209" t="s">
        <v>198</v>
      </c>
      <c r="BK549" s="211">
        <f>SUM(BK550:BK655)</f>
        <v>0</v>
      </c>
    </row>
    <row r="550" s="2" customFormat="1" ht="33" customHeight="1">
      <c r="A550" s="40"/>
      <c r="B550" s="41"/>
      <c r="C550" s="214" t="s">
        <v>992</v>
      </c>
      <c r="D550" s="214" t="s">
        <v>200</v>
      </c>
      <c r="E550" s="215" t="s">
        <v>1358</v>
      </c>
      <c r="F550" s="216" t="s">
        <v>1359</v>
      </c>
      <c r="G550" s="217" t="s">
        <v>203</v>
      </c>
      <c r="H550" s="218">
        <v>46.740000000000002</v>
      </c>
      <c r="I550" s="219"/>
      <c r="J550" s="220">
        <f>ROUND(I550*H550,2)</f>
        <v>0</v>
      </c>
      <c r="K550" s="216" t="s">
        <v>204</v>
      </c>
      <c r="L550" s="46"/>
      <c r="M550" s="221" t="s">
        <v>19</v>
      </c>
      <c r="N550" s="222" t="s">
        <v>44</v>
      </c>
      <c r="O550" s="86"/>
      <c r="P550" s="223">
        <f>O550*H550</f>
        <v>0</v>
      </c>
      <c r="Q550" s="223">
        <v>0.000260425</v>
      </c>
      <c r="R550" s="223">
        <f>Q550*H550</f>
        <v>0.0121722645</v>
      </c>
      <c r="S550" s="223">
        <v>0</v>
      </c>
      <c r="T550" s="224">
        <f>S550*H550</f>
        <v>0</v>
      </c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R550" s="225" t="s">
        <v>302</v>
      </c>
      <c r="AT550" s="225" t="s">
        <v>200</v>
      </c>
      <c r="AU550" s="225" t="s">
        <v>82</v>
      </c>
      <c r="AY550" s="19" t="s">
        <v>198</v>
      </c>
      <c r="BE550" s="226">
        <f>IF(N550="základní",J550,0)</f>
        <v>0</v>
      </c>
      <c r="BF550" s="226">
        <f>IF(N550="snížená",J550,0)</f>
        <v>0</v>
      </c>
      <c r="BG550" s="226">
        <f>IF(N550="zákl. přenesená",J550,0)</f>
        <v>0</v>
      </c>
      <c r="BH550" s="226">
        <f>IF(N550="sníž. přenesená",J550,0)</f>
        <v>0</v>
      </c>
      <c r="BI550" s="226">
        <f>IF(N550="nulová",J550,0)</f>
        <v>0</v>
      </c>
      <c r="BJ550" s="19" t="s">
        <v>80</v>
      </c>
      <c r="BK550" s="226">
        <f>ROUND(I550*H550,2)</f>
        <v>0</v>
      </c>
      <c r="BL550" s="19" t="s">
        <v>302</v>
      </c>
      <c r="BM550" s="225" t="s">
        <v>2657</v>
      </c>
    </row>
    <row r="551" s="2" customFormat="1">
      <c r="A551" s="40"/>
      <c r="B551" s="41"/>
      <c r="C551" s="42"/>
      <c r="D551" s="227" t="s">
        <v>207</v>
      </c>
      <c r="E551" s="42"/>
      <c r="F551" s="228" t="s">
        <v>1361</v>
      </c>
      <c r="G551" s="42"/>
      <c r="H551" s="42"/>
      <c r="I551" s="229"/>
      <c r="J551" s="42"/>
      <c r="K551" s="42"/>
      <c r="L551" s="46"/>
      <c r="M551" s="230"/>
      <c r="N551" s="231"/>
      <c r="O551" s="86"/>
      <c r="P551" s="86"/>
      <c r="Q551" s="86"/>
      <c r="R551" s="86"/>
      <c r="S551" s="86"/>
      <c r="T551" s="87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T551" s="19" t="s">
        <v>207</v>
      </c>
      <c r="AU551" s="19" t="s">
        <v>82</v>
      </c>
    </row>
    <row r="552" s="13" customFormat="1">
      <c r="A552" s="13"/>
      <c r="B552" s="232"/>
      <c r="C552" s="233"/>
      <c r="D552" s="234" t="s">
        <v>218</v>
      </c>
      <c r="E552" s="235" t="s">
        <v>19</v>
      </c>
      <c r="F552" s="236" t="s">
        <v>2658</v>
      </c>
      <c r="G552" s="233"/>
      <c r="H552" s="237">
        <v>24.600000000000001</v>
      </c>
      <c r="I552" s="238"/>
      <c r="J552" s="233"/>
      <c r="K552" s="233"/>
      <c r="L552" s="239"/>
      <c r="M552" s="240"/>
      <c r="N552" s="241"/>
      <c r="O552" s="241"/>
      <c r="P552" s="241"/>
      <c r="Q552" s="241"/>
      <c r="R552" s="241"/>
      <c r="S552" s="241"/>
      <c r="T552" s="242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T552" s="243" t="s">
        <v>218</v>
      </c>
      <c r="AU552" s="243" t="s">
        <v>82</v>
      </c>
      <c r="AV552" s="13" t="s">
        <v>82</v>
      </c>
      <c r="AW552" s="13" t="s">
        <v>35</v>
      </c>
      <c r="AX552" s="13" t="s">
        <v>73</v>
      </c>
      <c r="AY552" s="243" t="s">
        <v>198</v>
      </c>
    </row>
    <row r="553" s="13" customFormat="1">
      <c r="A553" s="13"/>
      <c r="B553" s="232"/>
      <c r="C553" s="233"/>
      <c r="D553" s="234" t="s">
        <v>218</v>
      </c>
      <c r="E553" s="235" t="s">
        <v>19</v>
      </c>
      <c r="F553" s="236" t="s">
        <v>2659</v>
      </c>
      <c r="G553" s="233"/>
      <c r="H553" s="237">
        <v>22.140000000000001</v>
      </c>
      <c r="I553" s="238"/>
      <c r="J553" s="233"/>
      <c r="K553" s="233"/>
      <c r="L553" s="239"/>
      <c r="M553" s="240"/>
      <c r="N553" s="241"/>
      <c r="O553" s="241"/>
      <c r="P553" s="241"/>
      <c r="Q553" s="241"/>
      <c r="R553" s="241"/>
      <c r="S553" s="241"/>
      <c r="T553" s="242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T553" s="243" t="s">
        <v>218</v>
      </c>
      <c r="AU553" s="243" t="s">
        <v>82</v>
      </c>
      <c r="AV553" s="13" t="s">
        <v>82</v>
      </c>
      <c r="AW553" s="13" t="s">
        <v>35</v>
      </c>
      <c r="AX553" s="13" t="s">
        <v>73</v>
      </c>
      <c r="AY553" s="243" t="s">
        <v>198</v>
      </c>
    </row>
    <row r="554" s="14" customFormat="1">
      <c r="A554" s="14"/>
      <c r="B554" s="244"/>
      <c r="C554" s="245"/>
      <c r="D554" s="234" t="s">
        <v>218</v>
      </c>
      <c r="E554" s="246" t="s">
        <v>19</v>
      </c>
      <c r="F554" s="247" t="s">
        <v>233</v>
      </c>
      <c r="G554" s="245"/>
      <c r="H554" s="248">
        <v>46.740000000000002</v>
      </c>
      <c r="I554" s="249"/>
      <c r="J554" s="245"/>
      <c r="K554" s="245"/>
      <c r="L554" s="250"/>
      <c r="M554" s="251"/>
      <c r="N554" s="252"/>
      <c r="O554" s="252"/>
      <c r="P554" s="252"/>
      <c r="Q554" s="252"/>
      <c r="R554" s="252"/>
      <c r="S554" s="252"/>
      <c r="T554" s="253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T554" s="254" t="s">
        <v>218</v>
      </c>
      <c r="AU554" s="254" t="s">
        <v>82</v>
      </c>
      <c r="AV554" s="14" t="s">
        <v>205</v>
      </c>
      <c r="AW554" s="14" t="s">
        <v>35</v>
      </c>
      <c r="AX554" s="14" t="s">
        <v>80</v>
      </c>
      <c r="AY554" s="254" t="s">
        <v>198</v>
      </c>
    </row>
    <row r="555" s="2" customFormat="1" ht="24.15" customHeight="1">
      <c r="A555" s="40"/>
      <c r="B555" s="41"/>
      <c r="C555" s="255" t="s">
        <v>997</v>
      </c>
      <c r="D555" s="255" t="s">
        <v>243</v>
      </c>
      <c r="E555" s="256" t="s">
        <v>1366</v>
      </c>
      <c r="F555" s="257" t="s">
        <v>1367</v>
      </c>
      <c r="G555" s="258" t="s">
        <v>203</v>
      </c>
      <c r="H555" s="259">
        <v>46.740000000000002</v>
      </c>
      <c r="I555" s="260"/>
      <c r="J555" s="261">
        <f>ROUND(I555*H555,2)</f>
        <v>0</v>
      </c>
      <c r="K555" s="257" t="s">
        <v>204</v>
      </c>
      <c r="L555" s="262"/>
      <c r="M555" s="263" t="s">
        <v>19</v>
      </c>
      <c r="N555" s="264" t="s">
        <v>44</v>
      </c>
      <c r="O555" s="86"/>
      <c r="P555" s="223">
        <f>O555*H555</f>
        <v>0</v>
      </c>
      <c r="Q555" s="223">
        <v>0.036110000000000003</v>
      </c>
      <c r="R555" s="223">
        <f>Q555*H555</f>
        <v>1.6877814000000002</v>
      </c>
      <c r="S555" s="223">
        <v>0</v>
      </c>
      <c r="T555" s="224">
        <f>S555*H555</f>
        <v>0</v>
      </c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R555" s="225" t="s">
        <v>399</v>
      </c>
      <c r="AT555" s="225" t="s">
        <v>243</v>
      </c>
      <c r="AU555" s="225" t="s">
        <v>82</v>
      </c>
      <c r="AY555" s="19" t="s">
        <v>198</v>
      </c>
      <c r="BE555" s="226">
        <f>IF(N555="základní",J555,0)</f>
        <v>0</v>
      </c>
      <c r="BF555" s="226">
        <f>IF(N555="snížená",J555,0)</f>
        <v>0</v>
      </c>
      <c r="BG555" s="226">
        <f>IF(N555="zákl. přenesená",J555,0)</f>
        <v>0</v>
      </c>
      <c r="BH555" s="226">
        <f>IF(N555="sníž. přenesená",J555,0)</f>
        <v>0</v>
      </c>
      <c r="BI555" s="226">
        <f>IF(N555="nulová",J555,0)</f>
        <v>0</v>
      </c>
      <c r="BJ555" s="19" t="s">
        <v>80</v>
      </c>
      <c r="BK555" s="226">
        <f>ROUND(I555*H555,2)</f>
        <v>0</v>
      </c>
      <c r="BL555" s="19" t="s">
        <v>302</v>
      </c>
      <c r="BM555" s="225" t="s">
        <v>2660</v>
      </c>
    </row>
    <row r="556" s="13" customFormat="1">
      <c r="A556" s="13"/>
      <c r="B556" s="232"/>
      <c r="C556" s="233"/>
      <c r="D556" s="234" t="s">
        <v>218</v>
      </c>
      <c r="E556" s="235" t="s">
        <v>19</v>
      </c>
      <c r="F556" s="236" t="s">
        <v>2658</v>
      </c>
      <c r="G556" s="233"/>
      <c r="H556" s="237">
        <v>24.600000000000001</v>
      </c>
      <c r="I556" s="238"/>
      <c r="J556" s="233"/>
      <c r="K556" s="233"/>
      <c r="L556" s="239"/>
      <c r="M556" s="240"/>
      <c r="N556" s="241"/>
      <c r="O556" s="241"/>
      <c r="P556" s="241"/>
      <c r="Q556" s="241"/>
      <c r="R556" s="241"/>
      <c r="S556" s="241"/>
      <c r="T556" s="242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T556" s="243" t="s">
        <v>218</v>
      </c>
      <c r="AU556" s="243" t="s">
        <v>82</v>
      </c>
      <c r="AV556" s="13" t="s">
        <v>82</v>
      </c>
      <c r="AW556" s="13" t="s">
        <v>35</v>
      </c>
      <c r="AX556" s="13" t="s">
        <v>73</v>
      </c>
      <c r="AY556" s="243" t="s">
        <v>198</v>
      </c>
    </row>
    <row r="557" s="13" customFormat="1">
      <c r="A557" s="13"/>
      <c r="B557" s="232"/>
      <c r="C557" s="233"/>
      <c r="D557" s="234" t="s">
        <v>218</v>
      </c>
      <c r="E557" s="235" t="s">
        <v>19</v>
      </c>
      <c r="F557" s="236" t="s">
        <v>2659</v>
      </c>
      <c r="G557" s="233"/>
      <c r="H557" s="237">
        <v>22.140000000000001</v>
      </c>
      <c r="I557" s="238"/>
      <c r="J557" s="233"/>
      <c r="K557" s="233"/>
      <c r="L557" s="239"/>
      <c r="M557" s="240"/>
      <c r="N557" s="241"/>
      <c r="O557" s="241"/>
      <c r="P557" s="241"/>
      <c r="Q557" s="241"/>
      <c r="R557" s="241"/>
      <c r="S557" s="241"/>
      <c r="T557" s="242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T557" s="243" t="s">
        <v>218</v>
      </c>
      <c r="AU557" s="243" t="s">
        <v>82</v>
      </c>
      <c r="AV557" s="13" t="s">
        <v>82</v>
      </c>
      <c r="AW557" s="13" t="s">
        <v>35</v>
      </c>
      <c r="AX557" s="13" t="s">
        <v>73</v>
      </c>
      <c r="AY557" s="243" t="s">
        <v>198</v>
      </c>
    </row>
    <row r="558" s="14" customFormat="1">
      <c r="A558" s="14"/>
      <c r="B558" s="244"/>
      <c r="C558" s="245"/>
      <c r="D558" s="234" t="s">
        <v>218</v>
      </c>
      <c r="E558" s="246" t="s">
        <v>19</v>
      </c>
      <c r="F558" s="247" t="s">
        <v>233</v>
      </c>
      <c r="G558" s="245"/>
      <c r="H558" s="248">
        <v>46.740000000000002</v>
      </c>
      <c r="I558" s="249"/>
      <c r="J558" s="245"/>
      <c r="K558" s="245"/>
      <c r="L558" s="250"/>
      <c r="M558" s="251"/>
      <c r="N558" s="252"/>
      <c r="O558" s="252"/>
      <c r="P558" s="252"/>
      <c r="Q558" s="252"/>
      <c r="R558" s="252"/>
      <c r="S558" s="252"/>
      <c r="T558" s="253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T558" s="254" t="s">
        <v>218</v>
      </c>
      <c r="AU558" s="254" t="s">
        <v>82</v>
      </c>
      <c r="AV558" s="14" t="s">
        <v>205</v>
      </c>
      <c r="AW558" s="14" t="s">
        <v>35</v>
      </c>
      <c r="AX558" s="14" t="s">
        <v>80</v>
      </c>
      <c r="AY558" s="254" t="s">
        <v>198</v>
      </c>
    </row>
    <row r="559" s="2" customFormat="1" ht="37.8" customHeight="1">
      <c r="A559" s="40"/>
      <c r="B559" s="41"/>
      <c r="C559" s="214" t="s">
        <v>1005</v>
      </c>
      <c r="D559" s="214" t="s">
        <v>200</v>
      </c>
      <c r="E559" s="215" t="s">
        <v>2661</v>
      </c>
      <c r="F559" s="216" t="s">
        <v>2662</v>
      </c>
      <c r="G559" s="217" t="s">
        <v>441</v>
      </c>
      <c r="H559" s="218">
        <v>6</v>
      </c>
      <c r="I559" s="219"/>
      <c r="J559" s="220">
        <f>ROUND(I559*H559,2)</f>
        <v>0</v>
      </c>
      <c r="K559" s="216" t="s">
        <v>204</v>
      </c>
      <c r="L559" s="46"/>
      <c r="M559" s="221" t="s">
        <v>19</v>
      </c>
      <c r="N559" s="222" t="s">
        <v>44</v>
      </c>
      <c r="O559" s="86"/>
      <c r="P559" s="223">
        <f>O559*H559</f>
        <v>0</v>
      </c>
      <c r="Q559" s="223">
        <v>0</v>
      </c>
      <c r="R559" s="223">
        <f>Q559*H559</f>
        <v>0</v>
      </c>
      <c r="S559" s="223">
        <v>0</v>
      </c>
      <c r="T559" s="224">
        <f>S559*H559</f>
        <v>0</v>
      </c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R559" s="225" t="s">
        <v>302</v>
      </c>
      <c r="AT559" s="225" t="s">
        <v>200</v>
      </c>
      <c r="AU559" s="225" t="s">
        <v>82</v>
      </c>
      <c r="AY559" s="19" t="s">
        <v>198</v>
      </c>
      <c r="BE559" s="226">
        <f>IF(N559="základní",J559,0)</f>
        <v>0</v>
      </c>
      <c r="BF559" s="226">
        <f>IF(N559="snížená",J559,0)</f>
        <v>0</v>
      </c>
      <c r="BG559" s="226">
        <f>IF(N559="zákl. přenesená",J559,0)</f>
        <v>0</v>
      </c>
      <c r="BH559" s="226">
        <f>IF(N559="sníž. přenesená",J559,0)</f>
        <v>0</v>
      </c>
      <c r="BI559" s="226">
        <f>IF(N559="nulová",J559,0)</f>
        <v>0</v>
      </c>
      <c r="BJ559" s="19" t="s">
        <v>80</v>
      </c>
      <c r="BK559" s="226">
        <f>ROUND(I559*H559,2)</f>
        <v>0</v>
      </c>
      <c r="BL559" s="19" t="s">
        <v>302</v>
      </c>
      <c r="BM559" s="225" t="s">
        <v>2663</v>
      </c>
    </row>
    <row r="560" s="2" customFormat="1">
      <c r="A560" s="40"/>
      <c r="B560" s="41"/>
      <c r="C560" s="42"/>
      <c r="D560" s="227" t="s">
        <v>207</v>
      </c>
      <c r="E560" s="42"/>
      <c r="F560" s="228" t="s">
        <v>2664</v>
      </c>
      <c r="G560" s="42"/>
      <c r="H560" s="42"/>
      <c r="I560" s="229"/>
      <c r="J560" s="42"/>
      <c r="K560" s="42"/>
      <c r="L560" s="46"/>
      <c r="M560" s="230"/>
      <c r="N560" s="231"/>
      <c r="O560" s="86"/>
      <c r="P560" s="86"/>
      <c r="Q560" s="86"/>
      <c r="R560" s="86"/>
      <c r="S560" s="86"/>
      <c r="T560" s="87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T560" s="19" t="s">
        <v>207</v>
      </c>
      <c r="AU560" s="19" t="s">
        <v>82</v>
      </c>
    </row>
    <row r="561" s="13" customFormat="1">
      <c r="A561" s="13"/>
      <c r="B561" s="232"/>
      <c r="C561" s="233"/>
      <c r="D561" s="234" t="s">
        <v>218</v>
      </c>
      <c r="E561" s="235" t="s">
        <v>19</v>
      </c>
      <c r="F561" s="236" t="s">
        <v>2617</v>
      </c>
      <c r="G561" s="233"/>
      <c r="H561" s="237">
        <v>1</v>
      </c>
      <c r="I561" s="238"/>
      <c r="J561" s="233"/>
      <c r="K561" s="233"/>
      <c r="L561" s="239"/>
      <c r="M561" s="240"/>
      <c r="N561" s="241"/>
      <c r="O561" s="241"/>
      <c r="P561" s="241"/>
      <c r="Q561" s="241"/>
      <c r="R561" s="241"/>
      <c r="S561" s="241"/>
      <c r="T561" s="242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T561" s="243" t="s">
        <v>218</v>
      </c>
      <c r="AU561" s="243" t="s">
        <v>82</v>
      </c>
      <c r="AV561" s="13" t="s">
        <v>82</v>
      </c>
      <c r="AW561" s="13" t="s">
        <v>35</v>
      </c>
      <c r="AX561" s="13" t="s">
        <v>73</v>
      </c>
      <c r="AY561" s="243" t="s">
        <v>198</v>
      </c>
    </row>
    <row r="562" s="13" customFormat="1">
      <c r="A562" s="13"/>
      <c r="B562" s="232"/>
      <c r="C562" s="233"/>
      <c r="D562" s="234" t="s">
        <v>218</v>
      </c>
      <c r="E562" s="235" t="s">
        <v>19</v>
      </c>
      <c r="F562" s="236" t="s">
        <v>2665</v>
      </c>
      <c r="G562" s="233"/>
      <c r="H562" s="237">
        <v>5</v>
      </c>
      <c r="I562" s="238"/>
      <c r="J562" s="233"/>
      <c r="K562" s="233"/>
      <c r="L562" s="239"/>
      <c r="M562" s="240"/>
      <c r="N562" s="241"/>
      <c r="O562" s="241"/>
      <c r="P562" s="241"/>
      <c r="Q562" s="241"/>
      <c r="R562" s="241"/>
      <c r="S562" s="241"/>
      <c r="T562" s="242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T562" s="243" t="s">
        <v>218</v>
      </c>
      <c r="AU562" s="243" t="s">
        <v>82</v>
      </c>
      <c r="AV562" s="13" t="s">
        <v>82</v>
      </c>
      <c r="AW562" s="13" t="s">
        <v>35</v>
      </c>
      <c r="AX562" s="13" t="s">
        <v>73</v>
      </c>
      <c r="AY562" s="243" t="s">
        <v>198</v>
      </c>
    </row>
    <row r="563" s="14" customFormat="1">
      <c r="A563" s="14"/>
      <c r="B563" s="244"/>
      <c r="C563" s="245"/>
      <c r="D563" s="234" t="s">
        <v>218</v>
      </c>
      <c r="E563" s="246" t="s">
        <v>19</v>
      </c>
      <c r="F563" s="247" t="s">
        <v>233</v>
      </c>
      <c r="G563" s="245"/>
      <c r="H563" s="248">
        <v>6</v>
      </c>
      <c r="I563" s="249"/>
      <c r="J563" s="245"/>
      <c r="K563" s="245"/>
      <c r="L563" s="250"/>
      <c r="M563" s="251"/>
      <c r="N563" s="252"/>
      <c r="O563" s="252"/>
      <c r="P563" s="252"/>
      <c r="Q563" s="252"/>
      <c r="R563" s="252"/>
      <c r="S563" s="252"/>
      <c r="T563" s="253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T563" s="254" t="s">
        <v>218</v>
      </c>
      <c r="AU563" s="254" t="s">
        <v>82</v>
      </c>
      <c r="AV563" s="14" t="s">
        <v>205</v>
      </c>
      <c r="AW563" s="14" t="s">
        <v>35</v>
      </c>
      <c r="AX563" s="14" t="s">
        <v>80</v>
      </c>
      <c r="AY563" s="254" t="s">
        <v>198</v>
      </c>
    </row>
    <row r="564" s="2" customFormat="1" ht="33" customHeight="1">
      <c r="A564" s="40"/>
      <c r="B564" s="41"/>
      <c r="C564" s="255" t="s">
        <v>1010</v>
      </c>
      <c r="D564" s="255" t="s">
        <v>243</v>
      </c>
      <c r="E564" s="256" t="s">
        <v>1523</v>
      </c>
      <c r="F564" s="257" t="s">
        <v>2666</v>
      </c>
      <c r="G564" s="258" t="s">
        <v>441</v>
      </c>
      <c r="H564" s="259">
        <v>1</v>
      </c>
      <c r="I564" s="260"/>
      <c r="J564" s="261">
        <f>ROUND(I564*H564,2)</f>
        <v>0</v>
      </c>
      <c r="K564" s="257" t="s">
        <v>19</v>
      </c>
      <c r="L564" s="262"/>
      <c r="M564" s="263" t="s">
        <v>19</v>
      </c>
      <c r="N564" s="264" t="s">
        <v>44</v>
      </c>
      <c r="O564" s="86"/>
      <c r="P564" s="223">
        <f>O564*H564</f>
        <v>0</v>
      </c>
      <c r="Q564" s="223">
        <v>0.040000000000000001</v>
      </c>
      <c r="R564" s="223">
        <f>Q564*H564</f>
        <v>0.040000000000000001</v>
      </c>
      <c r="S564" s="223">
        <v>0</v>
      </c>
      <c r="T564" s="224">
        <f>S564*H564</f>
        <v>0</v>
      </c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R564" s="225" t="s">
        <v>399</v>
      </c>
      <c r="AT564" s="225" t="s">
        <v>243</v>
      </c>
      <c r="AU564" s="225" t="s">
        <v>82</v>
      </c>
      <c r="AY564" s="19" t="s">
        <v>198</v>
      </c>
      <c r="BE564" s="226">
        <f>IF(N564="základní",J564,0)</f>
        <v>0</v>
      </c>
      <c r="BF564" s="226">
        <f>IF(N564="snížená",J564,0)</f>
        <v>0</v>
      </c>
      <c r="BG564" s="226">
        <f>IF(N564="zákl. přenesená",J564,0)</f>
        <v>0</v>
      </c>
      <c r="BH564" s="226">
        <f>IF(N564="sníž. přenesená",J564,0)</f>
        <v>0</v>
      </c>
      <c r="BI564" s="226">
        <f>IF(N564="nulová",J564,0)</f>
        <v>0</v>
      </c>
      <c r="BJ564" s="19" t="s">
        <v>80</v>
      </c>
      <c r="BK564" s="226">
        <f>ROUND(I564*H564,2)</f>
        <v>0</v>
      </c>
      <c r="BL564" s="19" t="s">
        <v>302</v>
      </c>
      <c r="BM564" s="225" t="s">
        <v>2667</v>
      </c>
    </row>
    <row r="565" s="13" customFormat="1">
      <c r="A565" s="13"/>
      <c r="B565" s="232"/>
      <c r="C565" s="233"/>
      <c r="D565" s="234" t="s">
        <v>218</v>
      </c>
      <c r="E565" s="235" t="s">
        <v>19</v>
      </c>
      <c r="F565" s="236" t="s">
        <v>2617</v>
      </c>
      <c r="G565" s="233"/>
      <c r="H565" s="237">
        <v>1</v>
      </c>
      <c r="I565" s="238"/>
      <c r="J565" s="233"/>
      <c r="K565" s="233"/>
      <c r="L565" s="239"/>
      <c r="M565" s="240"/>
      <c r="N565" s="241"/>
      <c r="O565" s="241"/>
      <c r="P565" s="241"/>
      <c r="Q565" s="241"/>
      <c r="R565" s="241"/>
      <c r="S565" s="241"/>
      <c r="T565" s="242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T565" s="243" t="s">
        <v>218</v>
      </c>
      <c r="AU565" s="243" t="s">
        <v>82</v>
      </c>
      <c r="AV565" s="13" t="s">
        <v>82</v>
      </c>
      <c r="AW565" s="13" t="s">
        <v>35</v>
      </c>
      <c r="AX565" s="13" t="s">
        <v>80</v>
      </c>
      <c r="AY565" s="243" t="s">
        <v>198</v>
      </c>
    </row>
    <row r="566" s="2" customFormat="1" ht="37.8" customHeight="1">
      <c r="A566" s="40"/>
      <c r="B566" s="41"/>
      <c r="C566" s="255" t="s">
        <v>1016</v>
      </c>
      <c r="D566" s="255" t="s">
        <v>243</v>
      </c>
      <c r="E566" s="256" t="s">
        <v>1125</v>
      </c>
      <c r="F566" s="257" t="s">
        <v>2668</v>
      </c>
      <c r="G566" s="258" t="s">
        <v>441</v>
      </c>
      <c r="H566" s="259">
        <v>5</v>
      </c>
      <c r="I566" s="260"/>
      <c r="J566" s="261">
        <f>ROUND(I566*H566,2)</f>
        <v>0</v>
      </c>
      <c r="K566" s="257" t="s">
        <v>19</v>
      </c>
      <c r="L566" s="262"/>
      <c r="M566" s="263" t="s">
        <v>19</v>
      </c>
      <c r="N566" s="264" t="s">
        <v>44</v>
      </c>
      <c r="O566" s="86"/>
      <c r="P566" s="223">
        <f>O566*H566</f>
        <v>0</v>
      </c>
      <c r="Q566" s="223">
        <v>0.040000000000000001</v>
      </c>
      <c r="R566" s="223">
        <f>Q566*H566</f>
        <v>0.20000000000000001</v>
      </c>
      <c r="S566" s="223">
        <v>0</v>
      </c>
      <c r="T566" s="224">
        <f>S566*H566</f>
        <v>0</v>
      </c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R566" s="225" t="s">
        <v>399</v>
      </c>
      <c r="AT566" s="225" t="s">
        <v>243</v>
      </c>
      <c r="AU566" s="225" t="s">
        <v>82</v>
      </c>
      <c r="AY566" s="19" t="s">
        <v>198</v>
      </c>
      <c r="BE566" s="226">
        <f>IF(N566="základní",J566,0)</f>
        <v>0</v>
      </c>
      <c r="BF566" s="226">
        <f>IF(N566="snížená",J566,0)</f>
        <v>0</v>
      </c>
      <c r="BG566" s="226">
        <f>IF(N566="zákl. přenesená",J566,0)</f>
        <v>0</v>
      </c>
      <c r="BH566" s="226">
        <f>IF(N566="sníž. přenesená",J566,0)</f>
        <v>0</v>
      </c>
      <c r="BI566" s="226">
        <f>IF(N566="nulová",J566,0)</f>
        <v>0</v>
      </c>
      <c r="BJ566" s="19" t="s">
        <v>80</v>
      </c>
      <c r="BK566" s="226">
        <f>ROUND(I566*H566,2)</f>
        <v>0</v>
      </c>
      <c r="BL566" s="19" t="s">
        <v>302</v>
      </c>
      <c r="BM566" s="225" t="s">
        <v>2669</v>
      </c>
    </row>
    <row r="567" s="13" customFormat="1">
      <c r="A567" s="13"/>
      <c r="B567" s="232"/>
      <c r="C567" s="233"/>
      <c r="D567" s="234" t="s">
        <v>218</v>
      </c>
      <c r="E567" s="235" t="s">
        <v>19</v>
      </c>
      <c r="F567" s="236" t="s">
        <v>2665</v>
      </c>
      <c r="G567" s="233"/>
      <c r="H567" s="237">
        <v>5</v>
      </c>
      <c r="I567" s="238"/>
      <c r="J567" s="233"/>
      <c r="K567" s="233"/>
      <c r="L567" s="239"/>
      <c r="M567" s="240"/>
      <c r="N567" s="241"/>
      <c r="O567" s="241"/>
      <c r="P567" s="241"/>
      <c r="Q567" s="241"/>
      <c r="R567" s="241"/>
      <c r="S567" s="241"/>
      <c r="T567" s="242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T567" s="243" t="s">
        <v>218</v>
      </c>
      <c r="AU567" s="243" t="s">
        <v>82</v>
      </c>
      <c r="AV567" s="13" t="s">
        <v>82</v>
      </c>
      <c r="AW567" s="13" t="s">
        <v>35</v>
      </c>
      <c r="AX567" s="13" t="s">
        <v>80</v>
      </c>
      <c r="AY567" s="243" t="s">
        <v>198</v>
      </c>
    </row>
    <row r="568" s="2" customFormat="1" ht="37.8" customHeight="1">
      <c r="A568" s="40"/>
      <c r="B568" s="41"/>
      <c r="C568" s="214" t="s">
        <v>1031</v>
      </c>
      <c r="D568" s="214" t="s">
        <v>200</v>
      </c>
      <c r="E568" s="215" t="s">
        <v>1370</v>
      </c>
      <c r="F568" s="216" t="s">
        <v>1371</v>
      </c>
      <c r="G568" s="217" t="s">
        <v>441</v>
      </c>
      <c r="H568" s="218">
        <v>10</v>
      </c>
      <c r="I568" s="219"/>
      <c r="J568" s="220">
        <f>ROUND(I568*H568,2)</f>
        <v>0</v>
      </c>
      <c r="K568" s="216" t="s">
        <v>204</v>
      </c>
      <c r="L568" s="46"/>
      <c r="M568" s="221" t="s">
        <v>19</v>
      </c>
      <c r="N568" s="222" t="s">
        <v>44</v>
      </c>
      <c r="O568" s="86"/>
      <c r="P568" s="223">
        <f>O568*H568</f>
        <v>0</v>
      </c>
      <c r="Q568" s="223">
        <v>0</v>
      </c>
      <c r="R568" s="223">
        <f>Q568*H568</f>
        <v>0</v>
      </c>
      <c r="S568" s="223">
        <v>0</v>
      </c>
      <c r="T568" s="224">
        <f>S568*H568</f>
        <v>0</v>
      </c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R568" s="225" t="s">
        <v>302</v>
      </c>
      <c r="AT568" s="225" t="s">
        <v>200</v>
      </c>
      <c r="AU568" s="225" t="s">
        <v>82</v>
      </c>
      <c r="AY568" s="19" t="s">
        <v>198</v>
      </c>
      <c r="BE568" s="226">
        <f>IF(N568="základní",J568,0)</f>
        <v>0</v>
      </c>
      <c r="BF568" s="226">
        <f>IF(N568="snížená",J568,0)</f>
        <v>0</v>
      </c>
      <c r="BG568" s="226">
        <f>IF(N568="zákl. přenesená",J568,0)</f>
        <v>0</v>
      </c>
      <c r="BH568" s="226">
        <f>IF(N568="sníž. přenesená",J568,0)</f>
        <v>0</v>
      </c>
      <c r="BI568" s="226">
        <f>IF(N568="nulová",J568,0)</f>
        <v>0</v>
      </c>
      <c r="BJ568" s="19" t="s">
        <v>80</v>
      </c>
      <c r="BK568" s="226">
        <f>ROUND(I568*H568,2)</f>
        <v>0</v>
      </c>
      <c r="BL568" s="19" t="s">
        <v>302</v>
      </c>
      <c r="BM568" s="225" t="s">
        <v>2670</v>
      </c>
    </row>
    <row r="569" s="2" customFormat="1">
      <c r="A569" s="40"/>
      <c r="B569" s="41"/>
      <c r="C569" s="42"/>
      <c r="D569" s="227" t="s">
        <v>207</v>
      </c>
      <c r="E569" s="42"/>
      <c r="F569" s="228" t="s">
        <v>1373</v>
      </c>
      <c r="G569" s="42"/>
      <c r="H569" s="42"/>
      <c r="I569" s="229"/>
      <c r="J569" s="42"/>
      <c r="K569" s="42"/>
      <c r="L569" s="46"/>
      <c r="M569" s="230"/>
      <c r="N569" s="231"/>
      <c r="O569" s="86"/>
      <c r="P569" s="86"/>
      <c r="Q569" s="86"/>
      <c r="R569" s="86"/>
      <c r="S569" s="86"/>
      <c r="T569" s="87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T569" s="19" t="s">
        <v>207</v>
      </c>
      <c r="AU569" s="19" t="s">
        <v>82</v>
      </c>
    </row>
    <row r="570" s="13" customFormat="1">
      <c r="A570" s="13"/>
      <c r="B570" s="232"/>
      <c r="C570" s="233"/>
      <c r="D570" s="234" t="s">
        <v>218</v>
      </c>
      <c r="E570" s="235" t="s">
        <v>19</v>
      </c>
      <c r="F570" s="236" t="s">
        <v>1424</v>
      </c>
      <c r="G570" s="233"/>
      <c r="H570" s="237">
        <v>1</v>
      </c>
      <c r="I570" s="238"/>
      <c r="J570" s="233"/>
      <c r="K570" s="233"/>
      <c r="L570" s="239"/>
      <c r="M570" s="240"/>
      <c r="N570" s="241"/>
      <c r="O570" s="241"/>
      <c r="P570" s="241"/>
      <c r="Q570" s="241"/>
      <c r="R570" s="241"/>
      <c r="S570" s="241"/>
      <c r="T570" s="242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T570" s="243" t="s">
        <v>218</v>
      </c>
      <c r="AU570" s="243" t="s">
        <v>82</v>
      </c>
      <c r="AV570" s="13" t="s">
        <v>82</v>
      </c>
      <c r="AW570" s="13" t="s">
        <v>35</v>
      </c>
      <c r="AX570" s="13" t="s">
        <v>73</v>
      </c>
      <c r="AY570" s="243" t="s">
        <v>198</v>
      </c>
    </row>
    <row r="571" s="13" customFormat="1">
      <c r="A571" s="13"/>
      <c r="B571" s="232"/>
      <c r="C571" s="233"/>
      <c r="D571" s="234" t="s">
        <v>218</v>
      </c>
      <c r="E571" s="235" t="s">
        <v>19</v>
      </c>
      <c r="F571" s="236" t="s">
        <v>2426</v>
      </c>
      <c r="G571" s="233"/>
      <c r="H571" s="237">
        <v>6</v>
      </c>
      <c r="I571" s="238"/>
      <c r="J571" s="233"/>
      <c r="K571" s="233"/>
      <c r="L571" s="239"/>
      <c r="M571" s="240"/>
      <c r="N571" s="241"/>
      <c r="O571" s="241"/>
      <c r="P571" s="241"/>
      <c r="Q571" s="241"/>
      <c r="R571" s="241"/>
      <c r="S571" s="241"/>
      <c r="T571" s="242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T571" s="243" t="s">
        <v>218</v>
      </c>
      <c r="AU571" s="243" t="s">
        <v>82</v>
      </c>
      <c r="AV571" s="13" t="s">
        <v>82</v>
      </c>
      <c r="AW571" s="13" t="s">
        <v>35</v>
      </c>
      <c r="AX571" s="13" t="s">
        <v>73</v>
      </c>
      <c r="AY571" s="243" t="s">
        <v>198</v>
      </c>
    </row>
    <row r="572" s="13" customFormat="1">
      <c r="A572" s="13"/>
      <c r="B572" s="232"/>
      <c r="C572" s="233"/>
      <c r="D572" s="234" t="s">
        <v>218</v>
      </c>
      <c r="E572" s="235" t="s">
        <v>19</v>
      </c>
      <c r="F572" s="236" t="s">
        <v>2615</v>
      </c>
      <c r="G572" s="233"/>
      <c r="H572" s="237">
        <v>2</v>
      </c>
      <c r="I572" s="238"/>
      <c r="J572" s="233"/>
      <c r="K572" s="233"/>
      <c r="L572" s="239"/>
      <c r="M572" s="240"/>
      <c r="N572" s="241"/>
      <c r="O572" s="241"/>
      <c r="P572" s="241"/>
      <c r="Q572" s="241"/>
      <c r="R572" s="241"/>
      <c r="S572" s="241"/>
      <c r="T572" s="242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T572" s="243" t="s">
        <v>218</v>
      </c>
      <c r="AU572" s="243" t="s">
        <v>82</v>
      </c>
      <c r="AV572" s="13" t="s">
        <v>82</v>
      </c>
      <c r="AW572" s="13" t="s">
        <v>35</v>
      </c>
      <c r="AX572" s="13" t="s">
        <v>73</v>
      </c>
      <c r="AY572" s="243" t="s">
        <v>198</v>
      </c>
    </row>
    <row r="573" s="13" customFormat="1">
      <c r="A573" s="13"/>
      <c r="B573" s="232"/>
      <c r="C573" s="233"/>
      <c r="D573" s="234" t="s">
        <v>218</v>
      </c>
      <c r="E573" s="235" t="s">
        <v>19</v>
      </c>
      <c r="F573" s="236" t="s">
        <v>1074</v>
      </c>
      <c r="G573" s="233"/>
      <c r="H573" s="237">
        <v>1</v>
      </c>
      <c r="I573" s="238"/>
      <c r="J573" s="233"/>
      <c r="K573" s="233"/>
      <c r="L573" s="239"/>
      <c r="M573" s="240"/>
      <c r="N573" s="241"/>
      <c r="O573" s="241"/>
      <c r="P573" s="241"/>
      <c r="Q573" s="241"/>
      <c r="R573" s="241"/>
      <c r="S573" s="241"/>
      <c r="T573" s="242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T573" s="243" t="s">
        <v>218</v>
      </c>
      <c r="AU573" s="243" t="s">
        <v>82</v>
      </c>
      <c r="AV573" s="13" t="s">
        <v>82</v>
      </c>
      <c r="AW573" s="13" t="s">
        <v>35</v>
      </c>
      <c r="AX573" s="13" t="s">
        <v>73</v>
      </c>
      <c r="AY573" s="243" t="s">
        <v>198</v>
      </c>
    </row>
    <row r="574" s="14" customFormat="1">
      <c r="A574" s="14"/>
      <c r="B574" s="244"/>
      <c r="C574" s="245"/>
      <c r="D574" s="234" t="s">
        <v>218</v>
      </c>
      <c r="E574" s="246" t="s">
        <v>19</v>
      </c>
      <c r="F574" s="247" t="s">
        <v>233</v>
      </c>
      <c r="G574" s="245"/>
      <c r="H574" s="248">
        <v>10</v>
      </c>
      <c r="I574" s="249"/>
      <c r="J574" s="245"/>
      <c r="K574" s="245"/>
      <c r="L574" s="250"/>
      <c r="M574" s="251"/>
      <c r="N574" s="252"/>
      <c r="O574" s="252"/>
      <c r="P574" s="252"/>
      <c r="Q574" s="252"/>
      <c r="R574" s="252"/>
      <c r="S574" s="252"/>
      <c r="T574" s="253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T574" s="254" t="s">
        <v>218</v>
      </c>
      <c r="AU574" s="254" t="s">
        <v>82</v>
      </c>
      <c r="AV574" s="14" t="s">
        <v>205</v>
      </c>
      <c r="AW574" s="14" t="s">
        <v>35</v>
      </c>
      <c r="AX574" s="14" t="s">
        <v>80</v>
      </c>
      <c r="AY574" s="254" t="s">
        <v>198</v>
      </c>
    </row>
    <row r="575" s="2" customFormat="1" ht="24.15" customHeight="1">
      <c r="A575" s="40"/>
      <c r="B575" s="41"/>
      <c r="C575" s="255" t="s">
        <v>1037</v>
      </c>
      <c r="D575" s="255" t="s">
        <v>243</v>
      </c>
      <c r="E575" s="256" t="s">
        <v>1426</v>
      </c>
      <c r="F575" s="257" t="s">
        <v>2671</v>
      </c>
      <c r="G575" s="258" t="s">
        <v>441</v>
      </c>
      <c r="H575" s="259">
        <v>1</v>
      </c>
      <c r="I575" s="260"/>
      <c r="J575" s="261">
        <f>ROUND(I575*H575,2)</f>
        <v>0</v>
      </c>
      <c r="K575" s="257" t="s">
        <v>19</v>
      </c>
      <c r="L575" s="262"/>
      <c r="M575" s="263" t="s">
        <v>19</v>
      </c>
      <c r="N575" s="264" t="s">
        <v>44</v>
      </c>
      <c r="O575" s="86"/>
      <c r="P575" s="223">
        <f>O575*H575</f>
        <v>0</v>
      </c>
      <c r="Q575" s="223">
        <v>0.044999999999999998</v>
      </c>
      <c r="R575" s="223">
        <f>Q575*H575</f>
        <v>0.044999999999999998</v>
      </c>
      <c r="S575" s="223">
        <v>0</v>
      </c>
      <c r="T575" s="224">
        <f>S575*H575</f>
        <v>0</v>
      </c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R575" s="225" t="s">
        <v>399</v>
      </c>
      <c r="AT575" s="225" t="s">
        <v>243</v>
      </c>
      <c r="AU575" s="225" t="s">
        <v>82</v>
      </c>
      <c r="AY575" s="19" t="s">
        <v>198</v>
      </c>
      <c r="BE575" s="226">
        <f>IF(N575="základní",J575,0)</f>
        <v>0</v>
      </c>
      <c r="BF575" s="226">
        <f>IF(N575="snížená",J575,0)</f>
        <v>0</v>
      </c>
      <c r="BG575" s="226">
        <f>IF(N575="zákl. přenesená",J575,0)</f>
        <v>0</v>
      </c>
      <c r="BH575" s="226">
        <f>IF(N575="sníž. přenesená",J575,0)</f>
        <v>0</v>
      </c>
      <c r="BI575" s="226">
        <f>IF(N575="nulová",J575,0)</f>
        <v>0</v>
      </c>
      <c r="BJ575" s="19" t="s">
        <v>80</v>
      </c>
      <c r="BK575" s="226">
        <f>ROUND(I575*H575,2)</f>
        <v>0</v>
      </c>
      <c r="BL575" s="19" t="s">
        <v>302</v>
      </c>
      <c r="BM575" s="225" t="s">
        <v>2672</v>
      </c>
    </row>
    <row r="576" s="13" customFormat="1">
      <c r="A576" s="13"/>
      <c r="B576" s="232"/>
      <c r="C576" s="233"/>
      <c r="D576" s="234" t="s">
        <v>218</v>
      </c>
      <c r="E576" s="235" t="s">
        <v>19</v>
      </c>
      <c r="F576" s="236" t="s">
        <v>1424</v>
      </c>
      <c r="G576" s="233"/>
      <c r="H576" s="237">
        <v>1</v>
      </c>
      <c r="I576" s="238"/>
      <c r="J576" s="233"/>
      <c r="K576" s="233"/>
      <c r="L576" s="239"/>
      <c r="M576" s="240"/>
      <c r="N576" s="241"/>
      <c r="O576" s="241"/>
      <c r="P576" s="241"/>
      <c r="Q576" s="241"/>
      <c r="R576" s="241"/>
      <c r="S576" s="241"/>
      <c r="T576" s="242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T576" s="243" t="s">
        <v>218</v>
      </c>
      <c r="AU576" s="243" t="s">
        <v>82</v>
      </c>
      <c r="AV576" s="13" t="s">
        <v>82</v>
      </c>
      <c r="AW576" s="13" t="s">
        <v>35</v>
      </c>
      <c r="AX576" s="13" t="s">
        <v>80</v>
      </c>
      <c r="AY576" s="243" t="s">
        <v>198</v>
      </c>
    </row>
    <row r="577" s="2" customFormat="1" ht="37.8" customHeight="1">
      <c r="A577" s="40"/>
      <c r="B577" s="41"/>
      <c r="C577" s="255" t="s">
        <v>1042</v>
      </c>
      <c r="D577" s="255" t="s">
        <v>243</v>
      </c>
      <c r="E577" s="256" t="s">
        <v>1562</v>
      </c>
      <c r="F577" s="257" t="s">
        <v>2673</v>
      </c>
      <c r="G577" s="258" t="s">
        <v>441</v>
      </c>
      <c r="H577" s="259">
        <v>6</v>
      </c>
      <c r="I577" s="260"/>
      <c r="J577" s="261">
        <f>ROUND(I577*H577,2)</f>
        <v>0</v>
      </c>
      <c r="K577" s="257" t="s">
        <v>19</v>
      </c>
      <c r="L577" s="262"/>
      <c r="M577" s="263" t="s">
        <v>19</v>
      </c>
      <c r="N577" s="264" t="s">
        <v>44</v>
      </c>
      <c r="O577" s="86"/>
      <c r="P577" s="223">
        <f>O577*H577</f>
        <v>0</v>
      </c>
      <c r="Q577" s="223">
        <v>0.044999999999999998</v>
      </c>
      <c r="R577" s="223">
        <f>Q577*H577</f>
        <v>0.27000000000000002</v>
      </c>
      <c r="S577" s="223">
        <v>0</v>
      </c>
      <c r="T577" s="224">
        <f>S577*H577</f>
        <v>0</v>
      </c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R577" s="225" t="s">
        <v>399</v>
      </c>
      <c r="AT577" s="225" t="s">
        <v>243</v>
      </c>
      <c r="AU577" s="225" t="s">
        <v>82</v>
      </c>
      <c r="AY577" s="19" t="s">
        <v>198</v>
      </c>
      <c r="BE577" s="226">
        <f>IF(N577="základní",J577,0)</f>
        <v>0</v>
      </c>
      <c r="BF577" s="226">
        <f>IF(N577="snížená",J577,0)</f>
        <v>0</v>
      </c>
      <c r="BG577" s="226">
        <f>IF(N577="zákl. přenesená",J577,0)</f>
        <v>0</v>
      </c>
      <c r="BH577" s="226">
        <f>IF(N577="sníž. přenesená",J577,0)</f>
        <v>0</v>
      </c>
      <c r="BI577" s="226">
        <f>IF(N577="nulová",J577,0)</f>
        <v>0</v>
      </c>
      <c r="BJ577" s="19" t="s">
        <v>80</v>
      </c>
      <c r="BK577" s="226">
        <f>ROUND(I577*H577,2)</f>
        <v>0</v>
      </c>
      <c r="BL577" s="19" t="s">
        <v>302</v>
      </c>
      <c r="BM577" s="225" t="s">
        <v>2674</v>
      </c>
    </row>
    <row r="578" s="13" customFormat="1">
      <c r="A578" s="13"/>
      <c r="B578" s="232"/>
      <c r="C578" s="233"/>
      <c r="D578" s="234" t="s">
        <v>218</v>
      </c>
      <c r="E578" s="235" t="s">
        <v>19</v>
      </c>
      <c r="F578" s="236" t="s">
        <v>2426</v>
      </c>
      <c r="G578" s="233"/>
      <c r="H578" s="237">
        <v>6</v>
      </c>
      <c r="I578" s="238"/>
      <c r="J578" s="233"/>
      <c r="K578" s="233"/>
      <c r="L578" s="239"/>
      <c r="M578" s="240"/>
      <c r="N578" s="241"/>
      <c r="O578" s="241"/>
      <c r="P578" s="241"/>
      <c r="Q578" s="241"/>
      <c r="R578" s="241"/>
      <c r="S578" s="241"/>
      <c r="T578" s="242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T578" s="243" t="s">
        <v>218</v>
      </c>
      <c r="AU578" s="243" t="s">
        <v>82</v>
      </c>
      <c r="AV578" s="13" t="s">
        <v>82</v>
      </c>
      <c r="AW578" s="13" t="s">
        <v>35</v>
      </c>
      <c r="AX578" s="13" t="s">
        <v>80</v>
      </c>
      <c r="AY578" s="243" t="s">
        <v>198</v>
      </c>
    </row>
    <row r="579" s="2" customFormat="1" ht="37.8" customHeight="1">
      <c r="A579" s="40"/>
      <c r="B579" s="41"/>
      <c r="C579" s="255" t="s">
        <v>1048</v>
      </c>
      <c r="D579" s="255" t="s">
        <v>243</v>
      </c>
      <c r="E579" s="256" t="s">
        <v>1552</v>
      </c>
      <c r="F579" s="257" t="s">
        <v>1376</v>
      </c>
      <c r="G579" s="258" t="s">
        <v>441</v>
      </c>
      <c r="H579" s="259">
        <v>2</v>
      </c>
      <c r="I579" s="260"/>
      <c r="J579" s="261">
        <f>ROUND(I579*H579,2)</f>
        <v>0</v>
      </c>
      <c r="K579" s="257" t="s">
        <v>19</v>
      </c>
      <c r="L579" s="262"/>
      <c r="M579" s="263" t="s">
        <v>19</v>
      </c>
      <c r="N579" s="264" t="s">
        <v>44</v>
      </c>
      <c r="O579" s="86"/>
      <c r="P579" s="223">
        <f>O579*H579</f>
        <v>0</v>
      </c>
      <c r="Q579" s="223">
        <v>0.044999999999999998</v>
      </c>
      <c r="R579" s="223">
        <f>Q579*H579</f>
        <v>0.089999999999999997</v>
      </c>
      <c r="S579" s="223">
        <v>0</v>
      </c>
      <c r="T579" s="224">
        <f>S579*H579</f>
        <v>0</v>
      </c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R579" s="225" t="s">
        <v>399</v>
      </c>
      <c r="AT579" s="225" t="s">
        <v>243</v>
      </c>
      <c r="AU579" s="225" t="s">
        <v>82</v>
      </c>
      <c r="AY579" s="19" t="s">
        <v>198</v>
      </c>
      <c r="BE579" s="226">
        <f>IF(N579="základní",J579,0)</f>
        <v>0</v>
      </c>
      <c r="BF579" s="226">
        <f>IF(N579="snížená",J579,0)</f>
        <v>0</v>
      </c>
      <c r="BG579" s="226">
        <f>IF(N579="zákl. přenesená",J579,0)</f>
        <v>0</v>
      </c>
      <c r="BH579" s="226">
        <f>IF(N579="sníž. přenesená",J579,0)</f>
        <v>0</v>
      </c>
      <c r="BI579" s="226">
        <f>IF(N579="nulová",J579,0)</f>
        <v>0</v>
      </c>
      <c r="BJ579" s="19" t="s">
        <v>80</v>
      </c>
      <c r="BK579" s="226">
        <f>ROUND(I579*H579,2)</f>
        <v>0</v>
      </c>
      <c r="BL579" s="19" t="s">
        <v>302</v>
      </c>
      <c r="BM579" s="225" t="s">
        <v>2675</v>
      </c>
    </row>
    <row r="580" s="13" customFormat="1">
      <c r="A580" s="13"/>
      <c r="B580" s="232"/>
      <c r="C580" s="233"/>
      <c r="D580" s="234" t="s">
        <v>218</v>
      </c>
      <c r="E580" s="235" t="s">
        <v>19</v>
      </c>
      <c r="F580" s="236" t="s">
        <v>2615</v>
      </c>
      <c r="G580" s="233"/>
      <c r="H580" s="237">
        <v>2</v>
      </c>
      <c r="I580" s="238"/>
      <c r="J580" s="233"/>
      <c r="K580" s="233"/>
      <c r="L580" s="239"/>
      <c r="M580" s="240"/>
      <c r="N580" s="241"/>
      <c r="O580" s="241"/>
      <c r="P580" s="241"/>
      <c r="Q580" s="241"/>
      <c r="R580" s="241"/>
      <c r="S580" s="241"/>
      <c r="T580" s="242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T580" s="243" t="s">
        <v>218</v>
      </c>
      <c r="AU580" s="243" t="s">
        <v>82</v>
      </c>
      <c r="AV580" s="13" t="s">
        <v>82</v>
      </c>
      <c r="AW580" s="13" t="s">
        <v>35</v>
      </c>
      <c r="AX580" s="13" t="s">
        <v>80</v>
      </c>
      <c r="AY580" s="243" t="s">
        <v>198</v>
      </c>
    </row>
    <row r="581" s="2" customFormat="1" ht="37.8" customHeight="1">
      <c r="A581" s="40"/>
      <c r="B581" s="41"/>
      <c r="C581" s="255" t="s">
        <v>1052</v>
      </c>
      <c r="D581" s="255" t="s">
        <v>243</v>
      </c>
      <c r="E581" s="256" t="s">
        <v>1402</v>
      </c>
      <c r="F581" s="257" t="s">
        <v>2676</v>
      </c>
      <c r="G581" s="258" t="s">
        <v>441</v>
      </c>
      <c r="H581" s="259">
        <v>1</v>
      </c>
      <c r="I581" s="260"/>
      <c r="J581" s="261">
        <f>ROUND(I581*H581,2)</f>
        <v>0</v>
      </c>
      <c r="K581" s="257" t="s">
        <v>19</v>
      </c>
      <c r="L581" s="262"/>
      <c r="M581" s="263" t="s">
        <v>19</v>
      </c>
      <c r="N581" s="264" t="s">
        <v>44</v>
      </c>
      <c r="O581" s="86"/>
      <c r="P581" s="223">
        <f>O581*H581</f>
        <v>0</v>
      </c>
      <c r="Q581" s="223">
        <v>0.044999999999999998</v>
      </c>
      <c r="R581" s="223">
        <f>Q581*H581</f>
        <v>0.044999999999999998</v>
      </c>
      <c r="S581" s="223">
        <v>0</v>
      </c>
      <c r="T581" s="224">
        <f>S581*H581</f>
        <v>0</v>
      </c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R581" s="225" t="s">
        <v>399</v>
      </c>
      <c r="AT581" s="225" t="s">
        <v>243</v>
      </c>
      <c r="AU581" s="225" t="s">
        <v>82</v>
      </c>
      <c r="AY581" s="19" t="s">
        <v>198</v>
      </c>
      <c r="BE581" s="226">
        <f>IF(N581="základní",J581,0)</f>
        <v>0</v>
      </c>
      <c r="BF581" s="226">
        <f>IF(N581="snížená",J581,0)</f>
        <v>0</v>
      </c>
      <c r="BG581" s="226">
        <f>IF(N581="zákl. přenesená",J581,0)</f>
        <v>0</v>
      </c>
      <c r="BH581" s="226">
        <f>IF(N581="sníž. přenesená",J581,0)</f>
        <v>0</v>
      </c>
      <c r="BI581" s="226">
        <f>IF(N581="nulová",J581,0)</f>
        <v>0</v>
      </c>
      <c r="BJ581" s="19" t="s">
        <v>80</v>
      </c>
      <c r="BK581" s="226">
        <f>ROUND(I581*H581,2)</f>
        <v>0</v>
      </c>
      <c r="BL581" s="19" t="s">
        <v>302</v>
      </c>
      <c r="BM581" s="225" t="s">
        <v>2677</v>
      </c>
    </row>
    <row r="582" s="13" customFormat="1">
      <c r="A582" s="13"/>
      <c r="B582" s="232"/>
      <c r="C582" s="233"/>
      <c r="D582" s="234" t="s">
        <v>218</v>
      </c>
      <c r="E582" s="235" t="s">
        <v>19</v>
      </c>
      <c r="F582" s="236" t="s">
        <v>1074</v>
      </c>
      <c r="G582" s="233"/>
      <c r="H582" s="237">
        <v>1</v>
      </c>
      <c r="I582" s="238"/>
      <c r="J582" s="233"/>
      <c r="K582" s="233"/>
      <c r="L582" s="239"/>
      <c r="M582" s="240"/>
      <c r="N582" s="241"/>
      <c r="O582" s="241"/>
      <c r="P582" s="241"/>
      <c r="Q582" s="241"/>
      <c r="R582" s="241"/>
      <c r="S582" s="241"/>
      <c r="T582" s="242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T582" s="243" t="s">
        <v>218</v>
      </c>
      <c r="AU582" s="243" t="s">
        <v>82</v>
      </c>
      <c r="AV582" s="13" t="s">
        <v>82</v>
      </c>
      <c r="AW582" s="13" t="s">
        <v>35</v>
      </c>
      <c r="AX582" s="13" t="s">
        <v>80</v>
      </c>
      <c r="AY582" s="243" t="s">
        <v>198</v>
      </c>
    </row>
    <row r="583" s="2" customFormat="1" ht="37.8" customHeight="1">
      <c r="A583" s="40"/>
      <c r="B583" s="41"/>
      <c r="C583" s="214" t="s">
        <v>1058</v>
      </c>
      <c r="D583" s="214" t="s">
        <v>200</v>
      </c>
      <c r="E583" s="215" t="s">
        <v>2678</v>
      </c>
      <c r="F583" s="216" t="s">
        <v>2679</v>
      </c>
      <c r="G583" s="217" t="s">
        <v>441</v>
      </c>
      <c r="H583" s="218">
        <v>1</v>
      </c>
      <c r="I583" s="219"/>
      <c r="J583" s="220">
        <f>ROUND(I583*H583,2)</f>
        <v>0</v>
      </c>
      <c r="K583" s="216" t="s">
        <v>204</v>
      </c>
      <c r="L583" s="46"/>
      <c r="M583" s="221" t="s">
        <v>19</v>
      </c>
      <c r="N583" s="222" t="s">
        <v>44</v>
      </c>
      <c r="O583" s="86"/>
      <c r="P583" s="223">
        <f>O583*H583</f>
        <v>0</v>
      </c>
      <c r="Q583" s="223">
        <v>0</v>
      </c>
      <c r="R583" s="223">
        <f>Q583*H583</f>
        <v>0</v>
      </c>
      <c r="S583" s="223">
        <v>0</v>
      </c>
      <c r="T583" s="224">
        <f>S583*H583</f>
        <v>0</v>
      </c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R583" s="225" t="s">
        <v>302</v>
      </c>
      <c r="AT583" s="225" t="s">
        <v>200</v>
      </c>
      <c r="AU583" s="225" t="s">
        <v>82</v>
      </c>
      <c r="AY583" s="19" t="s">
        <v>198</v>
      </c>
      <c r="BE583" s="226">
        <f>IF(N583="základní",J583,0)</f>
        <v>0</v>
      </c>
      <c r="BF583" s="226">
        <f>IF(N583="snížená",J583,0)</f>
        <v>0</v>
      </c>
      <c r="BG583" s="226">
        <f>IF(N583="zákl. přenesená",J583,0)</f>
        <v>0</v>
      </c>
      <c r="BH583" s="226">
        <f>IF(N583="sníž. přenesená",J583,0)</f>
        <v>0</v>
      </c>
      <c r="BI583" s="226">
        <f>IF(N583="nulová",J583,0)</f>
        <v>0</v>
      </c>
      <c r="BJ583" s="19" t="s">
        <v>80</v>
      </c>
      <c r="BK583" s="226">
        <f>ROUND(I583*H583,2)</f>
        <v>0</v>
      </c>
      <c r="BL583" s="19" t="s">
        <v>302</v>
      </c>
      <c r="BM583" s="225" t="s">
        <v>2680</v>
      </c>
    </row>
    <row r="584" s="2" customFormat="1">
      <c r="A584" s="40"/>
      <c r="B584" s="41"/>
      <c r="C584" s="42"/>
      <c r="D584" s="227" t="s">
        <v>207</v>
      </c>
      <c r="E584" s="42"/>
      <c r="F584" s="228" t="s">
        <v>2681</v>
      </c>
      <c r="G584" s="42"/>
      <c r="H584" s="42"/>
      <c r="I584" s="229"/>
      <c r="J584" s="42"/>
      <c r="K584" s="42"/>
      <c r="L584" s="46"/>
      <c r="M584" s="230"/>
      <c r="N584" s="231"/>
      <c r="O584" s="86"/>
      <c r="P584" s="86"/>
      <c r="Q584" s="86"/>
      <c r="R584" s="86"/>
      <c r="S584" s="86"/>
      <c r="T584" s="87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T584" s="19" t="s">
        <v>207</v>
      </c>
      <c r="AU584" s="19" t="s">
        <v>82</v>
      </c>
    </row>
    <row r="585" s="13" customFormat="1">
      <c r="A585" s="13"/>
      <c r="B585" s="232"/>
      <c r="C585" s="233"/>
      <c r="D585" s="234" t="s">
        <v>218</v>
      </c>
      <c r="E585" s="235" t="s">
        <v>19</v>
      </c>
      <c r="F585" s="236" t="s">
        <v>2437</v>
      </c>
      <c r="G585" s="233"/>
      <c r="H585" s="237">
        <v>1</v>
      </c>
      <c r="I585" s="238"/>
      <c r="J585" s="233"/>
      <c r="K585" s="233"/>
      <c r="L585" s="239"/>
      <c r="M585" s="240"/>
      <c r="N585" s="241"/>
      <c r="O585" s="241"/>
      <c r="P585" s="241"/>
      <c r="Q585" s="241"/>
      <c r="R585" s="241"/>
      <c r="S585" s="241"/>
      <c r="T585" s="242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T585" s="243" t="s">
        <v>218</v>
      </c>
      <c r="AU585" s="243" t="s">
        <v>82</v>
      </c>
      <c r="AV585" s="13" t="s">
        <v>82</v>
      </c>
      <c r="AW585" s="13" t="s">
        <v>35</v>
      </c>
      <c r="AX585" s="13" t="s">
        <v>80</v>
      </c>
      <c r="AY585" s="243" t="s">
        <v>198</v>
      </c>
    </row>
    <row r="586" s="2" customFormat="1" ht="24.15" customHeight="1">
      <c r="A586" s="40"/>
      <c r="B586" s="41"/>
      <c r="C586" s="255" t="s">
        <v>1062</v>
      </c>
      <c r="D586" s="255" t="s">
        <v>243</v>
      </c>
      <c r="E586" s="256" t="s">
        <v>2682</v>
      </c>
      <c r="F586" s="257" t="s">
        <v>2683</v>
      </c>
      <c r="G586" s="258" t="s">
        <v>441</v>
      </c>
      <c r="H586" s="259">
        <v>1</v>
      </c>
      <c r="I586" s="260"/>
      <c r="J586" s="261">
        <f>ROUND(I586*H586,2)</f>
        <v>0</v>
      </c>
      <c r="K586" s="257" t="s">
        <v>19</v>
      </c>
      <c r="L586" s="262"/>
      <c r="M586" s="263" t="s">
        <v>19</v>
      </c>
      <c r="N586" s="264" t="s">
        <v>44</v>
      </c>
      <c r="O586" s="86"/>
      <c r="P586" s="223">
        <f>O586*H586</f>
        <v>0</v>
      </c>
      <c r="Q586" s="223">
        <v>0.055</v>
      </c>
      <c r="R586" s="223">
        <f>Q586*H586</f>
        <v>0.055</v>
      </c>
      <c r="S586" s="223">
        <v>0</v>
      </c>
      <c r="T586" s="224">
        <f>S586*H586</f>
        <v>0</v>
      </c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R586" s="225" t="s">
        <v>399</v>
      </c>
      <c r="AT586" s="225" t="s">
        <v>243</v>
      </c>
      <c r="AU586" s="225" t="s">
        <v>82</v>
      </c>
      <c r="AY586" s="19" t="s">
        <v>198</v>
      </c>
      <c r="BE586" s="226">
        <f>IF(N586="základní",J586,0)</f>
        <v>0</v>
      </c>
      <c r="BF586" s="226">
        <f>IF(N586="snížená",J586,0)</f>
        <v>0</v>
      </c>
      <c r="BG586" s="226">
        <f>IF(N586="zákl. přenesená",J586,0)</f>
        <v>0</v>
      </c>
      <c r="BH586" s="226">
        <f>IF(N586="sníž. přenesená",J586,0)</f>
        <v>0</v>
      </c>
      <c r="BI586" s="226">
        <f>IF(N586="nulová",J586,0)</f>
        <v>0</v>
      </c>
      <c r="BJ586" s="19" t="s">
        <v>80</v>
      </c>
      <c r="BK586" s="226">
        <f>ROUND(I586*H586,2)</f>
        <v>0</v>
      </c>
      <c r="BL586" s="19" t="s">
        <v>302</v>
      </c>
      <c r="BM586" s="225" t="s">
        <v>2684</v>
      </c>
    </row>
    <row r="587" s="13" customFormat="1">
      <c r="A587" s="13"/>
      <c r="B587" s="232"/>
      <c r="C587" s="233"/>
      <c r="D587" s="234" t="s">
        <v>218</v>
      </c>
      <c r="E587" s="235" t="s">
        <v>19</v>
      </c>
      <c r="F587" s="236" t="s">
        <v>2437</v>
      </c>
      <c r="G587" s="233"/>
      <c r="H587" s="237">
        <v>1</v>
      </c>
      <c r="I587" s="238"/>
      <c r="J587" s="233"/>
      <c r="K587" s="233"/>
      <c r="L587" s="239"/>
      <c r="M587" s="240"/>
      <c r="N587" s="241"/>
      <c r="O587" s="241"/>
      <c r="P587" s="241"/>
      <c r="Q587" s="241"/>
      <c r="R587" s="241"/>
      <c r="S587" s="241"/>
      <c r="T587" s="242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T587" s="243" t="s">
        <v>218</v>
      </c>
      <c r="AU587" s="243" t="s">
        <v>82</v>
      </c>
      <c r="AV587" s="13" t="s">
        <v>82</v>
      </c>
      <c r="AW587" s="13" t="s">
        <v>35</v>
      </c>
      <c r="AX587" s="13" t="s">
        <v>80</v>
      </c>
      <c r="AY587" s="243" t="s">
        <v>198</v>
      </c>
    </row>
    <row r="588" s="2" customFormat="1" ht="37.8" customHeight="1">
      <c r="A588" s="40"/>
      <c r="B588" s="41"/>
      <c r="C588" s="214" t="s">
        <v>1070</v>
      </c>
      <c r="D588" s="214" t="s">
        <v>200</v>
      </c>
      <c r="E588" s="215" t="s">
        <v>1379</v>
      </c>
      <c r="F588" s="216" t="s">
        <v>1380</v>
      </c>
      <c r="G588" s="217" t="s">
        <v>441</v>
      </c>
      <c r="H588" s="218">
        <v>3</v>
      </c>
      <c r="I588" s="219"/>
      <c r="J588" s="220">
        <f>ROUND(I588*H588,2)</f>
        <v>0</v>
      </c>
      <c r="K588" s="216" t="s">
        <v>204</v>
      </c>
      <c r="L588" s="46"/>
      <c r="M588" s="221" t="s">
        <v>19</v>
      </c>
      <c r="N588" s="222" t="s">
        <v>44</v>
      </c>
      <c r="O588" s="86"/>
      <c r="P588" s="223">
        <f>O588*H588</f>
        <v>0</v>
      </c>
      <c r="Q588" s="223">
        <v>0</v>
      </c>
      <c r="R588" s="223">
        <f>Q588*H588</f>
        <v>0</v>
      </c>
      <c r="S588" s="223">
        <v>0</v>
      </c>
      <c r="T588" s="224">
        <f>S588*H588</f>
        <v>0</v>
      </c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R588" s="225" t="s">
        <v>302</v>
      </c>
      <c r="AT588" s="225" t="s">
        <v>200</v>
      </c>
      <c r="AU588" s="225" t="s">
        <v>82</v>
      </c>
      <c r="AY588" s="19" t="s">
        <v>198</v>
      </c>
      <c r="BE588" s="226">
        <f>IF(N588="základní",J588,0)</f>
        <v>0</v>
      </c>
      <c r="BF588" s="226">
        <f>IF(N588="snížená",J588,0)</f>
        <v>0</v>
      </c>
      <c r="BG588" s="226">
        <f>IF(N588="zákl. přenesená",J588,0)</f>
        <v>0</v>
      </c>
      <c r="BH588" s="226">
        <f>IF(N588="sníž. přenesená",J588,0)</f>
        <v>0</v>
      </c>
      <c r="BI588" s="226">
        <f>IF(N588="nulová",J588,0)</f>
        <v>0</v>
      </c>
      <c r="BJ588" s="19" t="s">
        <v>80</v>
      </c>
      <c r="BK588" s="226">
        <f>ROUND(I588*H588,2)</f>
        <v>0</v>
      </c>
      <c r="BL588" s="19" t="s">
        <v>302</v>
      </c>
      <c r="BM588" s="225" t="s">
        <v>2685</v>
      </c>
    </row>
    <row r="589" s="2" customFormat="1">
      <c r="A589" s="40"/>
      <c r="B589" s="41"/>
      <c r="C589" s="42"/>
      <c r="D589" s="227" t="s">
        <v>207</v>
      </c>
      <c r="E589" s="42"/>
      <c r="F589" s="228" t="s">
        <v>1382</v>
      </c>
      <c r="G589" s="42"/>
      <c r="H589" s="42"/>
      <c r="I589" s="229"/>
      <c r="J589" s="42"/>
      <c r="K589" s="42"/>
      <c r="L589" s="46"/>
      <c r="M589" s="230"/>
      <c r="N589" s="231"/>
      <c r="O589" s="86"/>
      <c r="P589" s="86"/>
      <c r="Q589" s="86"/>
      <c r="R589" s="86"/>
      <c r="S589" s="86"/>
      <c r="T589" s="87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T589" s="19" t="s">
        <v>207</v>
      </c>
      <c r="AU589" s="19" t="s">
        <v>82</v>
      </c>
    </row>
    <row r="590" s="13" customFormat="1">
      <c r="A590" s="13"/>
      <c r="B590" s="232"/>
      <c r="C590" s="233"/>
      <c r="D590" s="234" t="s">
        <v>218</v>
      </c>
      <c r="E590" s="235" t="s">
        <v>19</v>
      </c>
      <c r="F590" s="236" t="s">
        <v>1560</v>
      </c>
      <c r="G590" s="233"/>
      <c r="H590" s="237">
        <v>2</v>
      </c>
      <c r="I590" s="238"/>
      <c r="J590" s="233"/>
      <c r="K590" s="233"/>
      <c r="L590" s="239"/>
      <c r="M590" s="240"/>
      <c r="N590" s="241"/>
      <c r="O590" s="241"/>
      <c r="P590" s="241"/>
      <c r="Q590" s="241"/>
      <c r="R590" s="241"/>
      <c r="S590" s="241"/>
      <c r="T590" s="242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T590" s="243" t="s">
        <v>218</v>
      </c>
      <c r="AU590" s="243" t="s">
        <v>82</v>
      </c>
      <c r="AV590" s="13" t="s">
        <v>82</v>
      </c>
      <c r="AW590" s="13" t="s">
        <v>35</v>
      </c>
      <c r="AX590" s="13" t="s">
        <v>73</v>
      </c>
      <c r="AY590" s="243" t="s">
        <v>198</v>
      </c>
    </row>
    <row r="591" s="13" customFormat="1">
      <c r="A591" s="13"/>
      <c r="B591" s="232"/>
      <c r="C591" s="233"/>
      <c r="D591" s="234" t="s">
        <v>218</v>
      </c>
      <c r="E591" s="235" t="s">
        <v>19</v>
      </c>
      <c r="F591" s="236" t="s">
        <v>2616</v>
      </c>
      <c r="G591" s="233"/>
      <c r="H591" s="237">
        <v>1</v>
      </c>
      <c r="I591" s="238"/>
      <c r="J591" s="233"/>
      <c r="K591" s="233"/>
      <c r="L591" s="239"/>
      <c r="M591" s="240"/>
      <c r="N591" s="241"/>
      <c r="O591" s="241"/>
      <c r="P591" s="241"/>
      <c r="Q591" s="241"/>
      <c r="R591" s="241"/>
      <c r="S591" s="241"/>
      <c r="T591" s="242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T591" s="243" t="s">
        <v>218</v>
      </c>
      <c r="AU591" s="243" t="s">
        <v>82</v>
      </c>
      <c r="AV591" s="13" t="s">
        <v>82</v>
      </c>
      <c r="AW591" s="13" t="s">
        <v>35</v>
      </c>
      <c r="AX591" s="13" t="s">
        <v>73</v>
      </c>
      <c r="AY591" s="243" t="s">
        <v>198</v>
      </c>
    </row>
    <row r="592" s="14" customFormat="1">
      <c r="A592" s="14"/>
      <c r="B592" s="244"/>
      <c r="C592" s="245"/>
      <c r="D592" s="234" t="s">
        <v>218</v>
      </c>
      <c r="E592" s="246" t="s">
        <v>19</v>
      </c>
      <c r="F592" s="247" t="s">
        <v>233</v>
      </c>
      <c r="G592" s="245"/>
      <c r="H592" s="248">
        <v>3</v>
      </c>
      <c r="I592" s="249"/>
      <c r="J592" s="245"/>
      <c r="K592" s="245"/>
      <c r="L592" s="250"/>
      <c r="M592" s="251"/>
      <c r="N592" s="252"/>
      <c r="O592" s="252"/>
      <c r="P592" s="252"/>
      <c r="Q592" s="252"/>
      <c r="R592" s="252"/>
      <c r="S592" s="252"/>
      <c r="T592" s="253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T592" s="254" t="s">
        <v>218</v>
      </c>
      <c r="AU592" s="254" t="s">
        <v>82</v>
      </c>
      <c r="AV592" s="14" t="s">
        <v>205</v>
      </c>
      <c r="AW592" s="14" t="s">
        <v>35</v>
      </c>
      <c r="AX592" s="14" t="s">
        <v>80</v>
      </c>
      <c r="AY592" s="254" t="s">
        <v>198</v>
      </c>
    </row>
    <row r="593" s="2" customFormat="1" ht="24.15" customHeight="1">
      <c r="A593" s="40"/>
      <c r="B593" s="41"/>
      <c r="C593" s="255" t="s">
        <v>1075</v>
      </c>
      <c r="D593" s="255" t="s">
        <v>243</v>
      </c>
      <c r="E593" s="256" t="s">
        <v>1406</v>
      </c>
      <c r="F593" s="257" t="s">
        <v>2686</v>
      </c>
      <c r="G593" s="258" t="s">
        <v>441</v>
      </c>
      <c r="H593" s="259">
        <v>2</v>
      </c>
      <c r="I593" s="260"/>
      <c r="J593" s="261">
        <f>ROUND(I593*H593,2)</f>
        <v>0</v>
      </c>
      <c r="K593" s="257" t="s">
        <v>19</v>
      </c>
      <c r="L593" s="262"/>
      <c r="M593" s="263" t="s">
        <v>19</v>
      </c>
      <c r="N593" s="264" t="s">
        <v>44</v>
      </c>
      <c r="O593" s="86"/>
      <c r="P593" s="223">
        <f>O593*H593</f>
        <v>0</v>
      </c>
      <c r="Q593" s="223">
        <v>0.044999999999999998</v>
      </c>
      <c r="R593" s="223">
        <f>Q593*H593</f>
        <v>0.089999999999999997</v>
      </c>
      <c r="S593" s="223">
        <v>0</v>
      </c>
      <c r="T593" s="224">
        <f>S593*H593</f>
        <v>0</v>
      </c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R593" s="225" t="s">
        <v>399</v>
      </c>
      <c r="AT593" s="225" t="s">
        <v>243</v>
      </c>
      <c r="AU593" s="225" t="s">
        <v>82</v>
      </c>
      <c r="AY593" s="19" t="s">
        <v>198</v>
      </c>
      <c r="BE593" s="226">
        <f>IF(N593="základní",J593,0)</f>
        <v>0</v>
      </c>
      <c r="BF593" s="226">
        <f>IF(N593="snížená",J593,0)</f>
        <v>0</v>
      </c>
      <c r="BG593" s="226">
        <f>IF(N593="zákl. přenesená",J593,0)</f>
        <v>0</v>
      </c>
      <c r="BH593" s="226">
        <f>IF(N593="sníž. přenesená",J593,0)</f>
        <v>0</v>
      </c>
      <c r="BI593" s="226">
        <f>IF(N593="nulová",J593,0)</f>
        <v>0</v>
      </c>
      <c r="BJ593" s="19" t="s">
        <v>80</v>
      </c>
      <c r="BK593" s="226">
        <f>ROUND(I593*H593,2)</f>
        <v>0</v>
      </c>
      <c r="BL593" s="19" t="s">
        <v>302</v>
      </c>
      <c r="BM593" s="225" t="s">
        <v>2687</v>
      </c>
    </row>
    <row r="594" s="13" customFormat="1">
      <c r="A594" s="13"/>
      <c r="B594" s="232"/>
      <c r="C594" s="233"/>
      <c r="D594" s="234" t="s">
        <v>218</v>
      </c>
      <c r="E594" s="235" t="s">
        <v>19</v>
      </c>
      <c r="F594" s="236" t="s">
        <v>1560</v>
      </c>
      <c r="G594" s="233"/>
      <c r="H594" s="237">
        <v>2</v>
      </c>
      <c r="I594" s="238"/>
      <c r="J594" s="233"/>
      <c r="K594" s="233"/>
      <c r="L594" s="239"/>
      <c r="M594" s="240"/>
      <c r="N594" s="241"/>
      <c r="O594" s="241"/>
      <c r="P594" s="241"/>
      <c r="Q594" s="241"/>
      <c r="R594" s="241"/>
      <c r="S594" s="241"/>
      <c r="T594" s="242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T594" s="243" t="s">
        <v>218</v>
      </c>
      <c r="AU594" s="243" t="s">
        <v>82</v>
      </c>
      <c r="AV594" s="13" t="s">
        <v>82</v>
      </c>
      <c r="AW594" s="13" t="s">
        <v>35</v>
      </c>
      <c r="AX594" s="13" t="s">
        <v>80</v>
      </c>
      <c r="AY594" s="243" t="s">
        <v>198</v>
      </c>
    </row>
    <row r="595" s="2" customFormat="1" ht="24.15" customHeight="1">
      <c r="A595" s="40"/>
      <c r="B595" s="41"/>
      <c r="C595" s="255" t="s">
        <v>1080</v>
      </c>
      <c r="D595" s="255" t="s">
        <v>243</v>
      </c>
      <c r="E595" s="256" t="s">
        <v>1384</v>
      </c>
      <c r="F595" s="257" t="s">
        <v>2686</v>
      </c>
      <c r="G595" s="258" t="s">
        <v>441</v>
      </c>
      <c r="H595" s="259">
        <v>1</v>
      </c>
      <c r="I595" s="260"/>
      <c r="J595" s="261">
        <f>ROUND(I595*H595,2)</f>
        <v>0</v>
      </c>
      <c r="K595" s="257" t="s">
        <v>19</v>
      </c>
      <c r="L595" s="262"/>
      <c r="M595" s="263" t="s">
        <v>19</v>
      </c>
      <c r="N595" s="264" t="s">
        <v>44</v>
      </c>
      <c r="O595" s="86"/>
      <c r="P595" s="223">
        <f>O595*H595</f>
        <v>0</v>
      </c>
      <c r="Q595" s="223">
        <v>0.044999999999999998</v>
      </c>
      <c r="R595" s="223">
        <f>Q595*H595</f>
        <v>0.044999999999999998</v>
      </c>
      <c r="S595" s="223">
        <v>0</v>
      </c>
      <c r="T595" s="224">
        <f>S595*H595</f>
        <v>0</v>
      </c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R595" s="225" t="s">
        <v>399</v>
      </c>
      <c r="AT595" s="225" t="s">
        <v>243</v>
      </c>
      <c r="AU595" s="225" t="s">
        <v>82</v>
      </c>
      <c r="AY595" s="19" t="s">
        <v>198</v>
      </c>
      <c r="BE595" s="226">
        <f>IF(N595="základní",J595,0)</f>
        <v>0</v>
      </c>
      <c r="BF595" s="226">
        <f>IF(N595="snížená",J595,0)</f>
        <v>0</v>
      </c>
      <c r="BG595" s="226">
        <f>IF(N595="zákl. přenesená",J595,0)</f>
        <v>0</v>
      </c>
      <c r="BH595" s="226">
        <f>IF(N595="sníž. přenesená",J595,0)</f>
        <v>0</v>
      </c>
      <c r="BI595" s="226">
        <f>IF(N595="nulová",J595,0)</f>
        <v>0</v>
      </c>
      <c r="BJ595" s="19" t="s">
        <v>80</v>
      </c>
      <c r="BK595" s="226">
        <f>ROUND(I595*H595,2)</f>
        <v>0</v>
      </c>
      <c r="BL595" s="19" t="s">
        <v>302</v>
      </c>
      <c r="BM595" s="225" t="s">
        <v>2688</v>
      </c>
    </row>
    <row r="596" s="13" customFormat="1">
      <c r="A596" s="13"/>
      <c r="B596" s="232"/>
      <c r="C596" s="233"/>
      <c r="D596" s="234" t="s">
        <v>218</v>
      </c>
      <c r="E596" s="235" t="s">
        <v>19</v>
      </c>
      <c r="F596" s="236" t="s">
        <v>2616</v>
      </c>
      <c r="G596" s="233"/>
      <c r="H596" s="237">
        <v>1</v>
      </c>
      <c r="I596" s="238"/>
      <c r="J596" s="233"/>
      <c r="K596" s="233"/>
      <c r="L596" s="239"/>
      <c r="M596" s="240"/>
      <c r="N596" s="241"/>
      <c r="O596" s="241"/>
      <c r="P596" s="241"/>
      <c r="Q596" s="241"/>
      <c r="R596" s="241"/>
      <c r="S596" s="241"/>
      <c r="T596" s="242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T596" s="243" t="s">
        <v>218</v>
      </c>
      <c r="AU596" s="243" t="s">
        <v>82</v>
      </c>
      <c r="AV596" s="13" t="s">
        <v>82</v>
      </c>
      <c r="AW596" s="13" t="s">
        <v>35</v>
      </c>
      <c r="AX596" s="13" t="s">
        <v>80</v>
      </c>
      <c r="AY596" s="243" t="s">
        <v>198</v>
      </c>
    </row>
    <row r="597" s="2" customFormat="1" ht="37.8" customHeight="1">
      <c r="A597" s="40"/>
      <c r="B597" s="41"/>
      <c r="C597" s="214" t="s">
        <v>1084</v>
      </c>
      <c r="D597" s="214" t="s">
        <v>200</v>
      </c>
      <c r="E597" s="215" t="s">
        <v>1397</v>
      </c>
      <c r="F597" s="216" t="s">
        <v>1398</v>
      </c>
      <c r="G597" s="217" t="s">
        <v>441</v>
      </c>
      <c r="H597" s="218">
        <v>1</v>
      </c>
      <c r="I597" s="219"/>
      <c r="J597" s="220">
        <f>ROUND(I597*H597,2)</f>
        <v>0</v>
      </c>
      <c r="K597" s="216" t="s">
        <v>204</v>
      </c>
      <c r="L597" s="46"/>
      <c r="M597" s="221" t="s">
        <v>19</v>
      </c>
      <c r="N597" s="222" t="s">
        <v>44</v>
      </c>
      <c r="O597" s="86"/>
      <c r="P597" s="223">
        <f>O597*H597</f>
        <v>0</v>
      </c>
      <c r="Q597" s="223">
        <v>0</v>
      </c>
      <c r="R597" s="223">
        <f>Q597*H597</f>
        <v>0</v>
      </c>
      <c r="S597" s="223">
        <v>0</v>
      </c>
      <c r="T597" s="224">
        <f>S597*H597</f>
        <v>0</v>
      </c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R597" s="225" t="s">
        <v>302</v>
      </c>
      <c r="AT597" s="225" t="s">
        <v>200</v>
      </c>
      <c r="AU597" s="225" t="s">
        <v>82</v>
      </c>
      <c r="AY597" s="19" t="s">
        <v>198</v>
      </c>
      <c r="BE597" s="226">
        <f>IF(N597="základní",J597,0)</f>
        <v>0</v>
      </c>
      <c r="BF597" s="226">
        <f>IF(N597="snížená",J597,0)</f>
        <v>0</v>
      </c>
      <c r="BG597" s="226">
        <f>IF(N597="zákl. přenesená",J597,0)</f>
        <v>0</v>
      </c>
      <c r="BH597" s="226">
        <f>IF(N597="sníž. přenesená",J597,0)</f>
        <v>0</v>
      </c>
      <c r="BI597" s="226">
        <f>IF(N597="nulová",J597,0)</f>
        <v>0</v>
      </c>
      <c r="BJ597" s="19" t="s">
        <v>80</v>
      </c>
      <c r="BK597" s="226">
        <f>ROUND(I597*H597,2)</f>
        <v>0</v>
      </c>
      <c r="BL597" s="19" t="s">
        <v>302</v>
      </c>
      <c r="BM597" s="225" t="s">
        <v>2689</v>
      </c>
    </row>
    <row r="598" s="2" customFormat="1">
      <c r="A598" s="40"/>
      <c r="B598" s="41"/>
      <c r="C598" s="42"/>
      <c r="D598" s="227" t="s">
        <v>207</v>
      </c>
      <c r="E598" s="42"/>
      <c r="F598" s="228" t="s">
        <v>1400</v>
      </c>
      <c r="G598" s="42"/>
      <c r="H598" s="42"/>
      <c r="I598" s="229"/>
      <c r="J598" s="42"/>
      <c r="K598" s="42"/>
      <c r="L598" s="46"/>
      <c r="M598" s="230"/>
      <c r="N598" s="231"/>
      <c r="O598" s="86"/>
      <c r="P598" s="86"/>
      <c r="Q598" s="86"/>
      <c r="R598" s="86"/>
      <c r="S598" s="86"/>
      <c r="T598" s="87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T598" s="19" t="s">
        <v>207</v>
      </c>
      <c r="AU598" s="19" t="s">
        <v>82</v>
      </c>
    </row>
    <row r="599" s="13" customFormat="1">
      <c r="A599" s="13"/>
      <c r="B599" s="232"/>
      <c r="C599" s="233"/>
      <c r="D599" s="234" t="s">
        <v>218</v>
      </c>
      <c r="E599" s="235" t="s">
        <v>19</v>
      </c>
      <c r="F599" s="236" t="s">
        <v>2446</v>
      </c>
      <c r="G599" s="233"/>
      <c r="H599" s="237">
        <v>1</v>
      </c>
      <c r="I599" s="238"/>
      <c r="J599" s="233"/>
      <c r="K599" s="233"/>
      <c r="L599" s="239"/>
      <c r="M599" s="240"/>
      <c r="N599" s="241"/>
      <c r="O599" s="241"/>
      <c r="P599" s="241"/>
      <c r="Q599" s="241"/>
      <c r="R599" s="241"/>
      <c r="S599" s="241"/>
      <c r="T599" s="242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T599" s="243" t="s">
        <v>218</v>
      </c>
      <c r="AU599" s="243" t="s">
        <v>82</v>
      </c>
      <c r="AV599" s="13" t="s">
        <v>82</v>
      </c>
      <c r="AW599" s="13" t="s">
        <v>35</v>
      </c>
      <c r="AX599" s="13" t="s">
        <v>80</v>
      </c>
      <c r="AY599" s="243" t="s">
        <v>198</v>
      </c>
    </row>
    <row r="600" s="2" customFormat="1" ht="24.15" customHeight="1">
      <c r="A600" s="40"/>
      <c r="B600" s="41"/>
      <c r="C600" s="255" t="s">
        <v>1088</v>
      </c>
      <c r="D600" s="255" t="s">
        <v>243</v>
      </c>
      <c r="E600" s="256" t="s">
        <v>1581</v>
      </c>
      <c r="F600" s="257" t="s">
        <v>1407</v>
      </c>
      <c r="G600" s="258" t="s">
        <v>441</v>
      </c>
      <c r="H600" s="259">
        <v>1</v>
      </c>
      <c r="I600" s="260"/>
      <c r="J600" s="261">
        <f>ROUND(I600*H600,2)</f>
        <v>0</v>
      </c>
      <c r="K600" s="257" t="s">
        <v>19</v>
      </c>
      <c r="L600" s="262"/>
      <c r="M600" s="263" t="s">
        <v>19</v>
      </c>
      <c r="N600" s="264" t="s">
        <v>44</v>
      </c>
      <c r="O600" s="86"/>
      <c r="P600" s="223">
        <f>O600*H600</f>
        <v>0</v>
      </c>
      <c r="Q600" s="223">
        <v>0.055</v>
      </c>
      <c r="R600" s="223">
        <f>Q600*H600</f>
        <v>0.055</v>
      </c>
      <c r="S600" s="223">
        <v>0</v>
      </c>
      <c r="T600" s="224">
        <f>S600*H600</f>
        <v>0</v>
      </c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R600" s="225" t="s">
        <v>399</v>
      </c>
      <c r="AT600" s="225" t="s">
        <v>243</v>
      </c>
      <c r="AU600" s="225" t="s">
        <v>82</v>
      </c>
      <c r="AY600" s="19" t="s">
        <v>198</v>
      </c>
      <c r="BE600" s="226">
        <f>IF(N600="základní",J600,0)</f>
        <v>0</v>
      </c>
      <c r="BF600" s="226">
        <f>IF(N600="snížená",J600,0)</f>
        <v>0</v>
      </c>
      <c r="BG600" s="226">
        <f>IF(N600="zákl. přenesená",J600,0)</f>
        <v>0</v>
      </c>
      <c r="BH600" s="226">
        <f>IF(N600="sníž. přenesená",J600,0)</f>
        <v>0</v>
      </c>
      <c r="BI600" s="226">
        <f>IF(N600="nulová",J600,0)</f>
        <v>0</v>
      </c>
      <c r="BJ600" s="19" t="s">
        <v>80</v>
      </c>
      <c r="BK600" s="226">
        <f>ROUND(I600*H600,2)</f>
        <v>0</v>
      </c>
      <c r="BL600" s="19" t="s">
        <v>302</v>
      </c>
      <c r="BM600" s="225" t="s">
        <v>2690</v>
      </c>
    </row>
    <row r="601" s="13" customFormat="1">
      <c r="A601" s="13"/>
      <c r="B601" s="232"/>
      <c r="C601" s="233"/>
      <c r="D601" s="234" t="s">
        <v>218</v>
      </c>
      <c r="E601" s="235" t="s">
        <v>19</v>
      </c>
      <c r="F601" s="236" t="s">
        <v>2446</v>
      </c>
      <c r="G601" s="233"/>
      <c r="H601" s="237">
        <v>1</v>
      </c>
      <c r="I601" s="238"/>
      <c r="J601" s="233"/>
      <c r="K601" s="233"/>
      <c r="L601" s="239"/>
      <c r="M601" s="240"/>
      <c r="N601" s="241"/>
      <c r="O601" s="241"/>
      <c r="P601" s="241"/>
      <c r="Q601" s="241"/>
      <c r="R601" s="241"/>
      <c r="S601" s="241"/>
      <c r="T601" s="242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T601" s="243" t="s">
        <v>218</v>
      </c>
      <c r="AU601" s="243" t="s">
        <v>82</v>
      </c>
      <c r="AV601" s="13" t="s">
        <v>82</v>
      </c>
      <c r="AW601" s="13" t="s">
        <v>35</v>
      </c>
      <c r="AX601" s="13" t="s">
        <v>80</v>
      </c>
      <c r="AY601" s="243" t="s">
        <v>198</v>
      </c>
    </row>
    <row r="602" s="2" customFormat="1" ht="24.15" customHeight="1">
      <c r="A602" s="40"/>
      <c r="B602" s="41"/>
      <c r="C602" s="214" t="s">
        <v>1095</v>
      </c>
      <c r="D602" s="214" t="s">
        <v>200</v>
      </c>
      <c r="E602" s="215" t="s">
        <v>2691</v>
      </c>
      <c r="F602" s="216" t="s">
        <v>2692</v>
      </c>
      <c r="G602" s="217" t="s">
        <v>441</v>
      </c>
      <c r="H602" s="218">
        <v>1</v>
      </c>
      <c r="I602" s="219"/>
      <c r="J602" s="220">
        <f>ROUND(I602*H602,2)</f>
        <v>0</v>
      </c>
      <c r="K602" s="216" t="s">
        <v>204</v>
      </c>
      <c r="L602" s="46"/>
      <c r="M602" s="221" t="s">
        <v>19</v>
      </c>
      <c r="N602" s="222" t="s">
        <v>44</v>
      </c>
      <c r="O602" s="86"/>
      <c r="P602" s="223">
        <f>O602*H602</f>
        <v>0</v>
      </c>
      <c r="Q602" s="223">
        <v>0</v>
      </c>
      <c r="R602" s="223">
        <f>Q602*H602</f>
        <v>0</v>
      </c>
      <c r="S602" s="223">
        <v>0</v>
      </c>
      <c r="T602" s="224">
        <f>S602*H602</f>
        <v>0</v>
      </c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R602" s="225" t="s">
        <v>302</v>
      </c>
      <c r="AT602" s="225" t="s">
        <v>200</v>
      </c>
      <c r="AU602" s="225" t="s">
        <v>82</v>
      </c>
      <c r="AY602" s="19" t="s">
        <v>198</v>
      </c>
      <c r="BE602" s="226">
        <f>IF(N602="základní",J602,0)</f>
        <v>0</v>
      </c>
      <c r="BF602" s="226">
        <f>IF(N602="snížená",J602,0)</f>
        <v>0</v>
      </c>
      <c r="BG602" s="226">
        <f>IF(N602="zákl. přenesená",J602,0)</f>
        <v>0</v>
      </c>
      <c r="BH602" s="226">
        <f>IF(N602="sníž. přenesená",J602,0)</f>
        <v>0</v>
      </c>
      <c r="BI602" s="226">
        <f>IF(N602="nulová",J602,0)</f>
        <v>0</v>
      </c>
      <c r="BJ602" s="19" t="s">
        <v>80</v>
      </c>
      <c r="BK602" s="226">
        <f>ROUND(I602*H602,2)</f>
        <v>0</v>
      </c>
      <c r="BL602" s="19" t="s">
        <v>302</v>
      </c>
      <c r="BM602" s="225" t="s">
        <v>2693</v>
      </c>
    </row>
    <row r="603" s="2" customFormat="1">
      <c r="A603" s="40"/>
      <c r="B603" s="41"/>
      <c r="C603" s="42"/>
      <c r="D603" s="227" t="s">
        <v>207</v>
      </c>
      <c r="E603" s="42"/>
      <c r="F603" s="228" t="s">
        <v>2694</v>
      </c>
      <c r="G603" s="42"/>
      <c r="H603" s="42"/>
      <c r="I603" s="229"/>
      <c r="J603" s="42"/>
      <c r="K603" s="42"/>
      <c r="L603" s="46"/>
      <c r="M603" s="230"/>
      <c r="N603" s="231"/>
      <c r="O603" s="86"/>
      <c r="P603" s="86"/>
      <c r="Q603" s="86"/>
      <c r="R603" s="86"/>
      <c r="S603" s="86"/>
      <c r="T603" s="87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T603" s="19" t="s">
        <v>207</v>
      </c>
      <c r="AU603" s="19" t="s">
        <v>82</v>
      </c>
    </row>
    <row r="604" s="13" customFormat="1">
      <c r="A604" s="13"/>
      <c r="B604" s="232"/>
      <c r="C604" s="233"/>
      <c r="D604" s="234" t="s">
        <v>218</v>
      </c>
      <c r="E604" s="235" t="s">
        <v>19</v>
      </c>
      <c r="F604" s="236" t="s">
        <v>2695</v>
      </c>
      <c r="G604" s="233"/>
      <c r="H604" s="237">
        <v>1</v>
      </c>
      <c r="I604" s="238"/>
      <c r="J604" s="233"/>
      <c r="K604" s="233"/>
      <c r="L604" s="239"/>
      <c r="M604" s="240"/>
      <c r="N604" s="241"/>
      <c r="O604" s="241"/>
      <c r="P604" s="241"/>
      <c r="Q604" s="241"/>
      <c r="R604" s="241"/>
      <c r="S604" s="241"/>
      <c r="T604" s="242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T604" s="243" t="s">
        <v>218</v>
      </c>
      <c r="AU604" s="243" t="s">
        <v>82</v>
      </c>
      <c r="AV604" s="13" t="s">
        <v>82</v>
      </c>
      <c r="AW604" s="13" t="s">
        <v>35</v>
      </c>
      <c r="AX604" s="13" t="s">
        <v>80</v>
      </c>
      <c r="AY604" s="243" t="s">
        <v>198</v>
      </c>
    </row>
    <row r="605" s="2" customFormat="1" ht="37.8" customHeight="1">
      <c r="A605" s="40"/>
      <c r="B605" s="41"/>
      <c r="C605" s="255" t="s">
        <v>1099</v>
      </c>
      <c r="D605" s="255" t="s">
        <v>243</v>
      </c>
      <c r="E605" s="256" t="s">
        <v>2696</v>
      </c>
      <c r="F605" s="257" t="s">
        <v>2697</v>
      </c>
      <c r="G605" s="258" t="s">
        <v>441</v>
      </c>
      <c r="H605" s="259">
        <v>1</v>
      </c>
      <c r="I605" s="260"/>
      <c r="J605" s="261">
        <f>ROUND(I605*H605,2)</f>
        <v>0</v>
      </c>
      <c r="K605" s="257" t="s">
        <v>19</v>
      </c>
      <c r="L605" s="262"/>
      <c r="M605" s="263" t="s">
        <v>19</v>
      </c>
      <c r="N605" s="264" t="s">
        <v>44</v>
      </c>
      <c r="O605" s="86"/>
      <c r="P605" s="223">
        <f>O605*H605</f>
        <v>0</v>
      </c>
      <c r="Q605" s="223">
        <v>0.12</v>
      </c>
      <c r="R605" s="223">
        <f>Q605*H605</f>
        <v>0.12</v>
      </c>
      <c r="S605" s="223">
        <v>0</v>
      </c>
      <c r="T605" s="224">
        <f>S605*H605</f>
        <v>0</v>
      </c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R605" s="225" t="s">
        <v>399</v>
      </c>
      <c r="AT605" s="225" t="s">
        <v>243</v>
      </c>
      <c r="AU605" s="225" t="s">
        <v>82</v>
      </c>
      <c r="AY605" s="19" t="s">
        <v>198</v>
      </c>
      <c r="BE605" s="226">
        <f>IF(N605="základní",J605,0)</f>
        <v>0</v>
      </c>
      <c r="BF605" s="226">
        <f>IF(N605="snížená",J605,0)</f>
        <v>0</v>
      </c>
      <c r="BG605" s="226">
        <f>IF(N605="zákl. přenesená",J605,0)</f>
        <v>0</v>
      </c>
      <c r="BH605" s="226">
        <f>IF(N605="sníž. přenesená",J605,0)</f>
        <v>0</v>
      </c>
      <c r="BI605" s="226">
        <f>IF(N605="nulová",J605,0)</f>
        <v>0</v>
      </c>
      <c r="BJ605" s="19" t="s">
        <v>80</v>
      </c>
      <c r="BK605" s="226">
        <f>ROUND(I605*H605,2)</f>
        <v>0</v>
      </c>
      <c r="BL605" s="19" t="s">
        <v>302</v>
      </c>
      <c r="BM605" s="225" t="s">
        <v>2698</v>
      </c>
    </row>
    <row r="606" s="13" customFormat="1">
      <c r="A606" s="13"/>
      <c r="B606" s="232"/>
      <c r="C606" s="233"/>
      <c r="D606" s="234" t="s">
        <v>218</v>
      </c>
      <c r="E606" s="235" t="s">
        <v>19</v>
      </c>
      <c r="F606" s="236" t="s">
        <v>2695</v>
      </c>
      <c r="G606" s="233"/>
      <c r="H606" s="237">
        <v>1</v>
      </c>
      <c r="I606" s="238"/>
      <c r="J606" s="233"/>
      <c r="K606" s="233"/>
      <c r="L606" s="239"/>
      <c r="M606" s="240"/>
      <c r="N606" s="241"/>
      <c r="O606" s="241"/>
      <c r="P606" s="241"/>
      <c r="Q606" s="241"/>
      <c r="R606" s="241"/>
      <c r="S606" s="241"/>
      <c r="T606" s="242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T606" s="243" t="s">
        <v>218</v>
      </c>
      <c r="AU606" s="243" t="s">
        <v>82</v>
      </c>
      <c r="AV606" s="13" t="s">
        <v>82</v>
      </c>
      <c r="AW606" s="13" t="s">
        <v>35</v>
      </c>
      <c r="AX606" s="13" t="s">
        <v>80</v>
      </c>
      <c r="AY606" s="243" t="s">
        <v>198</v>
      </c>
    </row>
    <row r="607" s="2" customFormat="1" ht="24.15" customHeight="1">
      <c r="A607" s="40"/>
      <c r="B607" s="41"/>
      <c r="C607" s="214" t="s">
        <v>1104</v>
      </c>
      <c r="D607" s="214" t="s">
        <v>200</v>
      </c>
      <c r="E607" s="215" t="s">
        <v>2699</v>
      </c>
      <c r="F607" s="216" t="s">
        <v>2700</v>
      </c>
      <c r="G607" s="217" t="s">
        <v>441</v>
      </c>
      <c r="H607" s="218">
        <v>1</v>
      </c>
      <c r="I607" s="219"/>
      <c r="J607" s="220">
        <f>ROUND(I607*H607,2)</f>
        <v>0</v>
      </c>
      <c r="K607" s="216" t="s">
        <v>204</v>
      </c>
      <c r="L607" s="46"/>
      <c r="M607" s="221" t="s">
        <v>19</v>
      </c>
      <c r="N607" s="222" t="s">
        <v>44</v>
      </c>
      <c r="O607" s="86"/>
      <c r="P607" s="223">
        <f>O607*H607</f>
        <v>0</v>
      </c>
      <c r="Q607" s="223">
        <v>0.00088102500000000002</v>
      </c>
      <c r="R607" s="223">
        <f>Q607*H607</f>
        <v>0.00088102500000000002</v>
      </c>
      <c r="S607" s="223">
        <v>0</v>
      </c>
      <c r="T607" s="224">
        <f>S607*H607</f>
        <v>0</v>
      </c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R607" s="225" t="s">
        <v>302</v>
      </c>
      <c r="AT607" s="225" t="s">
        <v>200</v>
      </c>
      <c r="AU607" s="225" t="s">
        <v>82</v>
      </c>
      <c r="AY607" s="19" t="s">
        <v>198</v>
      </c>
      <c r="BE607" s="226">
        <f>IF(N607="základní",J607,0)</f>
        <v>0</v>
      </c>
      <c r="BF607" s="226">
        <f>IF(N607="snížená",J607,0)</f>
        <v>0</v>
      </c>
      <c r="BG607" s="226">
        <f>IF(N607="zákl. přenesená",J607,0)</f>
        <v>0</v>
      </c>
      <c r="BH607" s="226">
        <f>IF(N607="sníž. přenesená",J607,0)</f>
        <v>0</v>
      </c>
      <c r="BI607" s="226">
        <f>IF(N607="nulová",J607,0)</f>
        <v>0</v>
      </c>
      <c r="BJ607" s="19" t="s">
        <v>80</v>
      </c>
      <c r="BK607" s="226">
        <f>ROUND(I607*H607,2)</f>
        <v>0</v>
      </c>
      <c r="BL607" s="19" t="s">
        <v>302</v>
      </c>
      <c r="BM607" s="225" t="s">
        <v>2701</v>
      </c>
    </row>
    <row r="608" s="2" customFormat="1">
      <c r="A608" s="40"/>
      <c r="B608" s="41"/>
      <c r="C608" s="42"/>
      <c r="D608" s="227" t="s">
        <v>207</v>
      </c>
      <c r="E608" s="42"/>
      <c r="F608" s="228" t="s">
        <v>2702</v>
      </c>
      <c r="G608" s="42"/>
      <c r="H608" s="42"/>
      <c r="I608" s="229"/>
      <c r="J608" s="42"/>
      <c r="K608" s="42"/>
      <c r="L608" s="46"/>
      <c r="M608" s="230"/>
      <c r="N608" s="231"/>
      <c r="O608" s="86"/>
      <c r="P608" s="86"/>
      <c r="Q608" s="86"/>
      <c r="R608" s="86"/>
      <c r="S608" s="86"/>
      <c r="T608" s="87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T608" s="19" t="s">
        <v>207</v>
      </c>
      <c r="AU608" s="19" t="s">
        <v>82</v>
      </c>
    </row>
    <row r="609" s="13" customFormat="1">
      <c r="A609" s="13"/>
      <c r="B609" s="232"/>
      <c r="C609" s="233"/>
      <c r="D609" s="234" t="s">
        <v>218</v>
      </c>
      <c r="E609" s="235" t="s">
        <v>19</v>
      </c>
      <c r="F609" s="236" t="s">
        <v>2703</v>
      </c>
      <c r="G609" s="233"/>
      <c r="H609" s="237">
        <v>1</v>
      </c>
      <c r="I609" s="238"/>
      <c r="J609" s="233"/>
      <c r="K609" s="233"/>
      <c r="L609" s="239"/>
      <c r="M609" s="240"/>
      <c r="N609" s="241"/>
      <c r="O609" s="241"/>
      <c r="P609" s="241"/>
      <c r="Q609" s="241"/>
      <c r="R609" s="241"/>
      <c r="S609" s="241"/>
      <c r="T609" s="242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T609" s="243" t="s">
        <v>218</v>
      </c>
      <c r="AU609" s="243" t="s">
        <v>82</v>
      </c>
      <c r="AV609" s="13" t="s">
        <v>82</v>
      </c>
      <c r="AW609" s="13" t="s">
        <v>35</v>
      </c>
      <c r="AX609" s="13" t="s">
        <v>80</v>
      </c>
      <c r="AY609" s="243" t="s">
        <v>198</v>
      </c>
    </row>
    <row r="610" s="2" customFormat="1" ht="37.8" customHeight="1">
      <c r="A610" s="40"/>
      <c r="B610" s="41"/>
      <c r="C610" s="255" t="s">
        <v>1110</v>
      </c>
      <c r="D610" s="255" t="s">
        <v>243</v>
      </c>
      <c r="E610" s="256" t="s">
        <v>1129</v>
      </c>
      <c r="F610" s="257" t="s">
        <v>2704</v>
      </c>
      <c r="G610" s="258" t="s">
        <v>441</v>
      </c>
      <c r="H610" s="259">
        <v>1</v>
      </c>
      <c r="I610" s="260"/>
      <c r="J610" s="261">
        <f>ROUND(I610*H610,2)</f>
        <v>0</v>
      </c>
      <c r="K610" s="257" t="s">
        <v>19</v>
      </c>
      <c r="L610" s="262"/>
      <c r="M610" s="263" t="s">
        <v>19</v>
      </c>
      <c r="N610" s="264" t="s">
        <v>44</v>
      </c>
      <c r="O610" s="86"/>
      <c r="P610" s="223">
        <f>O610*H610</f>
        <v>0</v>
      </c>
      <c r="Q610" s="223">
        <v>0.17000000000000001</v>
      </c>
      <c r="R610" s="223">
        <f>Q610*H610</f>
        <v>0.17000000000000001</v>
      </c>
      <c r="S610" s="223">
        <v>0</v>
      </c>
      <c r="T610" s="224">
        <f>S610*H610</f>
        <v>0</v>
      </c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R610" s="225" t="s">
        <v>399</v>
      </c>
      <c r="AT610" s="225" t="s">
        <v>243</v>
      </c>
      <c r="AU610" s="225" t="s">
        <v>82</v>
      </c>
      <c r="AY610" s="19" t="s">
        <v>198</v>
      </c>
      <c r="BE610" s="226">
        <f>IF(N610="základní",J610,0)</f>
        <v>0</v>
      </c>
      <c r="BF610" s="226">
        <f>IF(N610="snížená",J610,0)</f>
        <v>0</v>
      </c>
      <c r="BG610" s="226">
        <f>IF(N610="zákl. přenesená",J610,0)</f>
        <v>0</v>
      </c>
      <c r="BH610" s="226">
        <f>IF(N610="sníž. přenesená",J610,0)</f>
        <v>0</v>
      </c>
      <c r="BI610" s="226">
        <f>IF(N610="nulová",J610,0)</f>
        <v>0</v>
      </c>
      <c r="BJ610" s="19" t="s">
        <v>80</v>
      </c>
      <c r="BK610" s="226">
        <f>ROUND(I610*H610,2)</f>
        <v>0</v>
      </c>
      <c r="BL610" s="19" t="s">
        <v>302</v>
      </c>
      <c r="BM610" s="225" t="s">
        <v>2705</v>
      </c>
    </row>
    <row r="611" s="13" customFormat="1">
      <c r="A611" s="13"/>
      <c r="B611" s="232"/>
      <c r="C611" s="233"/>
      <c r="D611" s="234" t="s">
        <v>218</v>
      </c>
      <c r="E611" s="235" t="s">
        <v>19</v>
      </c>
      <c r="F611" s="236" t="s">
        <v>2703</v>
      </c>
      <c r="G611" s="233"/>
      <c r="H611" s="237">
        <v>1</v>
      </c>
      <c r="I611" s="238"/>
      <c r="J611" s="233"/>
      <c r="K611" s="233"/>
      <c r="L611" s="239"/>
      <c r="M611" s="240"/>
      <c r="N611" s="241"/>
      <c r="O611" s="241"/>
      <c r="P611" s="241"/>
      <c r="Q611" s="241"/>
      <c r="R611" s="241"/>
      <c r="S611" s="241"/>
      <c r="T611" s="242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T611" s="243" t="s">
        <v>218</v>
      </c>
      <c r="AU611" s="243" t="s">
        <v>82</v>
      </c>
      <c r="AV611" s="13" t="s">
        <v>82</v>
      </c>
      <c r="AW611" s="13" t="s">
        <v>35</v>
      </c>
      <c r="AX611" s="13" t="s">
        <v>80</v>
      </c>
      <c r="AY611" s="243" t="s">
        <v>198</v>
      </c>
    </row>
    <row r="612" s="2" customFormat="1" ht="24.15" customHeight="1">
      <c r="A612" s="40"/>
      <c r="B612" s="41"/>
      <c r="C612" s="214" t="s">
        <v>1115</v>
      </c>
      <c r="D612" s="214" t="s">
        <v>200</v>
      </c>
      <c r="E612" s="215" t="s">
        <v>2706</v>
      </c>
      <c r="F612" s="216" t="s">
        <v>2707</v>
      </c>
      <c r="G612" s="217" t="s">
        <v>441</v>
      </c>
      <c r="H612" s="218">
        <v>1</v>
      </c>
      <c r="I612" s="219"/>
      <c r="J612" s="220">
        <f>ROUND(I612*H612,2)</f>
        <v>0</v>
      </c>
      <c r="K612" s="216" t="s">
        <v>204</v>
      </c>
      <c r="L612" s="46"/>
      <c r="M612" s="221" t="s">
        <v>19</v>
      </c>
      <c r="N612" s="222" t="s">
        <v>44</v>
      </c>
      <c r="O612" s="86"/>
      <c r="P612" s="223">
        <f>O612*H612</f>
        <v>0</v>
      </c>
      <c r="Q612" s="223">
        <v>0.00090331250000000004</v>
      </c>
      <c r="R612" s="223">
        <f>Q612*H612</f>
        <v>0.00090331250000000004</v>
      </c>
      <c r="S612" s="223">
        <v>0</v>
      </c>
      <c r="T612" s="224">
        <f>S612*H612</f>
        <v>0</v>
      </c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R612" s="225" t="s">
        <v>302</v>
      </c>
      <c r="AT612" s="225" t="s">
        <v>200</v>
      </c>
      <c r="AU612" s="225" t="s">
        <v>82</v>
      </c>
      <c r="AY612" s="19" t="s">
        <v>198</v>
      </c>
      <c r="BE612" s="226">
        <f>IF(N612="základní",J612,0)</f>
        <v>0</v>
      </c>
      <c r="BF612" s="226">
        <f>IF(N612="snížená",J612,0)</f>
        <v>0</v>
      </c>
      <c r="BG612" s="226">
        <f>IF(N612="zákl. přenesená",J612,0)</f>
        <v>0</v>
      </c>
      <c r="BH612" s="226">
        <f>IF(N612="sníž. přenesená",J612,0)</f>
        <v>0</v>
      </c>
      <c r="BI612" s="226">
        <f>IF(N612="nulová",J612,0)</f>
        <v>0</v>
      </c>
      <c r="BJ612" s="19" t="s">
        <v>80</v>
      </c>
      <c r="BK612" s="226">
        <f>ROUND(I612*H612,2)</f>
        <v>0</v>
      </c>
      <c r="BL612" s="19" t="s">
        <v>302</v>
      </c>
      <c r="BM612" s="225" t="s">
        <v>2708</v>
      </c>
    </row>
    <row r="613" s="2" customFormat="1">
      <c r="A613" s="40"/>
      <c r="B613" s="41"/>
      <c r="C613" s="42"/>
      <c r="D613" s="227" t="s">
        <v>207</v>
      </c>
      <c r="E613" s="42"/>
      <c r="F613" s="228" t="s">
        <v>2709</v>
      </c>
      <c r="G613" s="42"/>
      <c r="H613" s="42"/>
      <c r="I613" s="229"/>
      <c r="J613" s="42"/>
      <c r="K613" s="42"/>
      <c r="L613" s="46"/>
      <c r="M613" s="230"/>
      <c r="N613" s="231"/>
      <c r="O613" s="86"/>
      <c r="P613" s="86"/>
      <c r="Q613" s="86"/>
      <c r="R613" s="86"/>
      <c r="S613" s="86"/>
      <c r="T613" s="87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T613" s="19" t="s">
        <v>207</v>
      </c>
      <c r="AU613" s="19" t="s">
        <v>82</v>
      </c>
    </row>
    <row r="614" s="13" customFormat="1">
      <c r="A614" s="13"/>
      <c r="B614" s="232"/>
      <c r="C614" s="233"/>
      <c r="D614" s="234" t="s">
        <v>218</v>
      </c>
      <c r="E614" s="235" t="s">
        <v>19</v>
      </c>
      <c r="F614" s="236" t="s">
        <v>2710</v>
      </c>
      <c r="G614" s="233"/>
      <c r="H614" s="237">
        <v>1</v>
      </c>
      <c r="I614" s="238"/>
      <c r="J614" s="233"/>
      <c r="K614" s="233"/>
      <c r="L614" s="239"/>
      <c r="M614" s="240"/>
      <c r="N614" s="241"/>
      <c r="O614" s="241"/>
      <c r="P614" s="241"/>
      <c r="Q614" s="241"/>
      <c r="R614" s="241"/>
      <c r="S614" s="241"/>
      <c r="T614" s="242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T614" s="243" t="s">
        <v>218</v>
      </c>
      <c r="AU614" s="243" t="s">
        <v>82</v>
      </c>
      <c r="AV614" s="13" t="s">
        <v>82</v>
      </c>
      <c r="AW614" s="13" t="s">
        <v>35</v>
      </c>
      <c r="AX614" s="13" t="s">
        <v>80</v>
      </c>
      <c r="AY614" s="243" t="s">
        <v>198</v>
      </c>
    </row>
    <row r="615" s="2" customFormat="1" ht="37.8" customHeight="1">
      <c r="A615" s="40"/>
      <c r="B615" s="41"/>
      <c r="C615" s="255" t="s">
        <v>1120</v>
      </c>
      <c r="D615" s="255" t="s">
        <v>243</v>
      </c>
      <c r="E615" s="256" t="s">
        <v>2711</v>
      </c>
      <c r="F615" s="257" t="s">
        <v>2712</v>
      </c>
      <c r="G615" s="258" t="s">
        <v>441</v>
      </c>
      <c r="H615" s="259">
        <v>1</v>
      </c>
      <c r="I615" s="260"/>
      <c r="J615" s="261">
        <f>ROUND(I615*H615,2)</f>
        <v>0</v>
      </c>
      <c r="K615" s="257" t="s">
        <v>19</v>
      </c>
      <c r="L615" s="262"/>
      <c r="M615" s="263" t="s">
        <v>19</v>
      </c>
      <c r="N615" s="264" t="s">
        <v>44</v>
      </c>
      <c r="O615" s="86"/>
      <c r="P615" s="223">
        <f>O615*H615</f>
        <v>0</v>
      </c>
      <c r="Q615" s="223">
        <v>0.065000000000000002</v>
      </c>
      <c r="R615" s="223">
        <f>Q615*H615</f>
        <v>0.065000000000000002</v>
      </c>
      <c r="S615" s="223">
        <v>0</v>
      </c>
      <c r="T615" s="224">
        <f>S615*H615</f>
        <v>0</v>
      </c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R615" s="225" t="s">
        <v>399</v>
      </c>
      <c r="AT615" s="225" t="s">
        <v>243</v>
      </c>
      <c r="AU615" s="225" t="s">
        <v>82</v>
      </c>
      <c r="AY615" s="19" t="s">
        <v>198</v>
      </c>
      <c r="BE615" s="226">
        <f>IF(N615="základní",J615,0)</f>
        <v>0</v>
      </c>
      <c r="BF615" s="226">
        <f>IF(N615="snížená",J615,0)</f>
        <v>0</v>
      </c>
      <c r="BG615" s="226">
        <f>IF(N615="zákl. přenesená",J615,0)</f>
        <v>0</v>
      </c>
      <c r="BH615" s="226">
        <f>IF(N615="sníž. přenesená",J615,0)</f>
        <v>0</v>
      </c>
      <c r="BI615" s="226">
        <f>IF(N615="nulová",J615,0)</f>
        <v>0</v>
      </c>
      <c r="BJ615" s="19" t="s">
        <v>80</v>
      </c>
      <c r="BK615" s="226">
        <f>ROUND(I615*H615,2)</f>
        <v>0</v>
      </c>
      <c r="BL615" s="19" t="s">
        <v>302</v>
      </c>
      <c r="BM615" s="225" t="s">
        <v>2713</v>
      </c>
    </row>
    <row r="616" s="13" customFormat="1">
      <c r="A616" s="13"/>
      <c r="B616" s="232"/>
      <c r="C616" s="233"/>
      <c r="D616" s="234" t="s">
        <v>218</v>
      </c>
      <c r="E616" s="235" t="s">
        <v>19</v>
      </c>
      <c r="F616" s="236" t="s">
        <v>2710</v>
      </c>
      <c r="G616" s="233"/>
      <c r="H616" s="237">
        <v>1</v>
      </c>
      <c r="I616" s="238"/>
      <c r="J616" s="233"/>
      <c r="K616" s="233"/>
      <c r="L616" s="239"/>
      <c r="M616" s="240"/>
      <c r="N616" s="241"/>
      <c r="O616" s="241"/>
      <c r="P616" s="241"/>
      <c r="Q616" s="241"/>
      <c r="R616" s="241"/>
      <c r="S616" s="241"/>
      <c r="T616" s="242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T616" s="243" t="s">
        <v>218</v>
      </c>
      <c r="AU616" s="243" t="s">
        <v>82</v>
      </c>
      <c r="AV616" s="13" t="s">
        <v>82</v>
      </c>
      <c r="AW616" s="13" t="s">
        <v>35</v>
      </c>
      <c r="AX616" s="13" t="s">
        <v>80</v>
      </c>
      <c r="AY616" s="243" t="s">
        <v>198</v>
      </c>
    </row>
    <row r="617" s="2" customFormat="1" ht="55.5" customHeight="1">
      <c r="A617" s="40"/>
      <c r="B617" s="41"/>
      <c r="C617" s="214" t="s">
        <v>1124</v>
      </c>
      <c r="D617" s="214" t="s">
        <v>200</v>
      </c>
      <c r="E617" s="215" t="s">
        <v>2714</v>
      </c>
      <c r="F617" s="216" t="s">
        <v>2715</v>
      </c>
      <c r="G617" s="217" t="s">
        <v>441</v>
      </c>
      <c r="H617" s="218">
        <v>7</v>
      </c>
      <c r="I617" s="219"/>
      <c r="J617" s="220">
        <f>ROUND(I617*H617,2)</f>
        <v>0</v>
      </c>
      <c r="K617" s="216" t="s">
        <v>204</v>
      </c>
      <c r="L617" s="46"/>
      <c r="M617" s="221" t="s">
        <v>19</v>
      </c>
      <c r="N617" s="222" t="s">
        <v>44</v>
      </c>
      <c r="O617" s="86"/>
      <c r="P617" s="223">
        <f>O617*H617</f>
        <v>0</v>
      </c>
      <c r="Q617" s="223">
        <v>0.00026923749999999998</v>
      </c>
      <c r="R617" s="223">
        <f>Q617*H617</f>
        <v>0.0018846624999999998</v>
      </c>
      <c r="S617" s="223">
        <v>0</v>
      </c>
      <c r="T617" s="224">
        <f>S617*H617</f>
        <v>0</v>
      </c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R617" s="225" t="s">
        <v>302</v>
      </c>
      <c r="AT617" s="225" t="s">
        <v>200</v>
      </c>
      <c r="AU617" s="225" t="s">
        <v>82</v>
      </c>
      <c r="AY617" s="19" t="s">
        <v>198</v>
      </c>
      <c r="BE617" s="226">
        <f>IF(N617="základní",J617,0)</f>
        <v>0</v>
      </c>
      <c r="BF617" s="226">
        <f>IF(N617="snížená",J617,0)</f>
        <v>0</v>
      </c>
      <c r="BG617" s="226">
        <f>IF(N617="zákl. přenesená",J617,0)</f>
        <v>0</v>
      </c>
      <c r="BH617" s="226">
        <f>IF(N617="sníž. přenesená",J617,0)</f>
        <v>0</v>
      </c>
      <c r="BI617" s="226">
        <f>IF(N617="nulová",J617,0)</f>
        <v>0</v>
      </c>
      <c r="BJ617" s="19" t="s">
        <v>80</v>
      </c>
      <c r="BK617" s="226">
        <f>ROUND(I617*H617,2)</f>
        <v>0</v>
      </c>
      <c r="BL617" s="19" t="s">
        <v>302</v>
      </c>
      <c r="BM617" s="225" t="s">
        <v>2716</v>
      </c>
    </row>
    <row r="618" s="2" customFormat="1">
      <c r="A618" s="40"/>
      <c r="B618" s="41"/>
      <c r="C618" s="42"/>
      <c r="D618" s="227" t="s">
        <v>207</v>
      </c>
      <c r="E618" s="42"/>
      <c r="F618" s="228" t="s">
        <v>2717</v>
      </c>
      <c r="G618" s="42"/>
      <c r="H618" s="42"/>
      <c r="I618" s="229"/>
      <c r="J618" s="42"/>
      <c r="K618" s="42"/>
      <c r="L618" s="46"/>
      <c r="M618" s="230"/>
      <c r="N618" s="231"/>
      <c r="O618" s="86"/>
      <c r="P618" s="86"/>
      <c r="Q618" s="86"/>
      <c r="R618" s="86"/>
      <c r="S618" s="86"/>
      <c r="T618" s="87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T618" s="19" t="s">
        <v>207</v>
      </c>
      <c r="AU618" s="19" t="s">
        <v>82</v>
      </c>
    </row>
    <row r="619" s="13" customFormat="1">
      <c r="A619" s="13"/>
      <c r="B619" s="232"/>
      <c r="C619" s="233"/>
      <c r="D619" s="234" t="s">
        <v>218</v>
      </c>
      <c r="E619" s="235" t="s">
        <v>19</v>
      </c>
      <c r="F619" s="236" t="s">
        <v>2718</v>
      </c>
      <c r="G619" s="233"/>
      <c r="H619" s="237">
        <v>7</v>
      </c>
      <c r="I619" s="238"/>
      <c r="J619" s="233"/>
      <c r="K619" s="233"/>
      <c r="L619" s="239"/>
      <c r="M619" s="240"/>
      <c r="N619" s="241"/>
      <c r="O619" s="241"/>
      <c r="P619" s="241"/>
      <c r="Q619" s="241"/>
      <c r="R619" s="241"/>
      <c r="S619" s="241"/>
      <c r="T619" s="242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T619" s="243" t="s">
        <v>218</v>
      </c>
      <c r="AU619" s="243" t="s">
        <v>82</v>
      </c>
      <c r="AV619" s="13" t="s">
        <v>82</v>
      </c>
      <c r="AW619" s="13" t="s">
        <v>35</v>
      </c>
      <c r="AX619" s="13" t="s">
        <v>80</v>
      </c>
      <c r="AY619" s="243" t="s">
        <v>198</v>
      </c>
    </row>
    <row r="620" s="2" customFormat="1" ht="49.05" customHeight="1">
      <c r="A620" s="40"/>
      <c r="B620" s="41"/>
      <c r="C620" s="255" t="s">
        <v>1128</v>
      </c>
      <c r="D620" s="255" t="s">
        <v>243</v>
      </c>
      <c r="E620" s="256" t="s">
        <v>2160</v>
      </c>
      <c r="F620" s="257" t="s">
        <v>2719</v>
      </c>
      <c r="G620" s="258" t="s">
        <v>441</v>
      </c>
      <c r="H620" s="259">
        <v>7</v>
      </c>
      <c r="I620" s="260"/>
      <c r="J620" s="261">
        <f>ROUND(I620*H620,2)</f>
        <v>0</v>
      </c>
      <c r="K620" s="257" t="s">
        <v>19</v>
      </c>
      <c r="L620" s="262"/>
      <c r="M620" s="263" t="s">
        <v>19</v>
      </c>
      <c r="N620" s="264" t="s">
        <v>44</v>
      </c>
      <c r="O620" s="86"/>
      <c r="P620" s="223">
        <f>O620*H620</f>
        <v>0</v>
      </c>
      <c r="Q620" s="223">
        <v>0.050000000000000003</v>
      </c>
      <c r="R620" s="223">
        <f>Q620*H620</f>
        <v>0.35000000000000003</v>
      </c>
      <c r="S620" s="223">
        <v>0</v>
      </c>
      <c r="T620" s="224">
        <f>S620*H620</f>
        <v>0</v>
      </c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R620" s="225" t="s">
        <v>399</v>
      </c>
      <c r="AT620" s="225" t="s">
        <v>243</v>
      </c>
      <c r="AU620" s="225" t="s">
        <v>82</v>
      </c>
      <c r="AY620" s="19" t="s">
        <v>198</v>
      </c>
      <c r="BE620" s="226">
        <f>IF(N620="základní",J620,0)</f>
        <v>0</v>
      </c>
      <c r="BF620" s="226">
        <f>IF(N620="snížená",J620,0)</f>
        <v>0</v>
      </c>
      <c r="BG620" s="226">
        <f>IF(N620="zákl. přenesená",J620,0)</f>
        <v>0</v>
      </c>
      <c r="BH620" s="226">
        <f>IF(N620="sníž. přenesená",J620,0)</f>
        <v>0</v>
      </c>
      <c r="BI620" s="226">
        <f>IF(N620="nulová",J620,0)</f>
        <v>0</v>
      </c>
      <c r="BJ620" s="19" t="s">
        <v>80</v>
      </c>
      <c r="BK620" s="226">
        <f>ROUND(I620*H620,2)</f>
        <v>0</v>
      </c>
      <c r="BL620" s="19" t="s">
        <v>302</v>
      </c>
      <c r="BM620" s="225" t="s">
        <v>2720</v>
      </c>
    </row>
    <row r="621" s="13" customFormat="1">
      <c r="A621" s="13"/>
      <c r="B621" s="232"/>
      <c r="C621" s="233"/>
      <c r="D621" s="234" t="s">
        <v>218</v>
      </c>
      <c r="E621" s="235" t="s">
        <v>19</v>
      </c>
      <c r="F621" s="236" t="s">
        <v>2718</v>
      </c>
      <c r="G621" s="233"/>
      <c r="H621" s="237">
        <v>7</v>
      </c>
      <c r="I621" s="238"/>
      <c r="J621" s="233"/>
      <c r="K621" s="233"/>
      <c r="L621" s="239"/>
      <c r="M621" s="240"/>
      <c r="N621" s="241"/>
      <c r="O621" s="241"/>
      <c r="P621" s="241"/>
      <c r="Q621" s="241"/>
      <c r="R621" s="241"/>
      <c r="S621" s="241"/>
      <c r="T621" s="242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T621" s="243" t="s">
        <v>218</v>
      </c>
      <c r="AU621" s="243" t="s">
        <v>82</v>
      </c>
      <c r="AV621" s="13" t="s">
        <v>82</v>
      </c>
      <c r="AW621" s="13" t="s">
        <v>35</v>
      </c>
      <c r="AX621" s="13" t="s">
        <v>80</v>
      </c>
      <c r="AY621" s="243" t="s">
        <v>198</v>
      </c>
    </row>
    <row r="622" s="2" customFormat="1" ht="24.15" customHeight="1">
      <c r="A622" s="40"/>
      <c r="B622" s="41"/>
      <c r="C622" s="255" t="s">
        <v>1132</v>
      </c>
      <c r="D622" s="255" t="s">
        <v>243</v>
      </c>
      <c r="E622" s="256" t="s">
        <v>2721</v>
      </c>
      <c r="F622" s="257" t="s">
        <v>2722</v>
      </c>
      <c r="G622" s="258" t="s">
        <v>441</v>
      </c>
      <c r="H622" s="259">
        <v>7</v>
      </c>
      <c r="I622" s="260"/>
      <c r="J622" s="261">
        <f>ROUND(I622*H622,2)</f>
        <v>0</v>
      </c>
      <c r="K622" s="257" t="s">
        <v>204</v>
      </c>
      <c r="L622" s="262"/>
      <c r="M622" s="263" t="s">
        <v>19</v>
      </c>
      <c r="N622" s="264" t="s">
        <v>44</v>
      </c>
      <c r="O622" s="86"/>
      <c r="P622" s="223">
        <f>O622*H622</f>
        <v>0</v>
      </c>
      <c r="Q622" s="223">
        <v>0.0057999999999999996</v>
      </c>
      <c r="R622" s="223">
        <f>Q622*H622</f>
        <v>0.040599999999999997</v>
      </c>
      <c r="S622" s="223">
        <v>0</v>
      </c>
      <c r="T622" s="224">
        <f>S622*H622</f>
        <v>0</v>
      </c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R622" s="225" t="s">
        <v>399</v>
      </c>
      <c r="AT622" s="225" t="s">
        <v>243</v>
      </c>
      <c r="AU622" s="225" t="s">
        <v>82</v>
      </c>
      <c r="AY622" s="19" t="s">
        <v>198</v>
      </c>
      <c r="BE622" s="226">
        <f>IF(N622="základní",J622,0)</f>
        <v>0</v>
      </c>
      <c r="BF622" s="226">
        <f>IF(N622="snížená",J622,0)</f>
        <v>0</v>
      </c>
      <c r="BG622" s="226">
        <f>IF(N622="zákl. přenesená",J622,0)</f>
        <v>0</v>
      </c>
      <c r="BH622" s="226">
        <f>IF(N622="sníž. přenesená",J622,0)</f>
        <v>0</v>
      </c>
      <c r="BI622" s="226">
        <f>IF(N622="nulová",J622,0)</f>
        <v>0</v>
      </c>
      <c r="BJ622" s="19" t="s">
        <v>80</v>
      </c>
      <c r="BK622" s="226">
        <f>ROUND(I622*H622,2)</f>
        <v>0</v>
      </c>
      <c r="BL622" s="19" t="s">
        <v>302</v>
      </c>
      <c r="BM622" s="225" t="s">
        <v>2723</v>
      </c>
    </row>
    <row r="623" s="13" customFormat="1">
      <c r="A623" s="13"/>
      <c r="B623" s="232"/>
      <c r="C623" s="233"/>
      <c r="D623" s="234" t="s">
        <v>218</v>
      </c>
      <c r="E623" s="235" t="s">
        <v>19</v>
      </c>
      <c r="F623" s="236" t="s">
        <v>2718</v>
      </c>
      <c r="G623" s="233"/>
      <c r="H623" s="237">
        <v>7</v>
      </c>
      <c r="I623" s="238"/>
      <c r="J623" s="233"/>
      <c r="K623" s="233"/>
      <c r="L623" s="239"/>
      <c r="M623" s="240"/>
      <c r="N623" s="241"/>
      <c r="O623" s="241"/>
      <c r="P623" s="241"/>
      <c r="Q623" s="241"/>
      <c r="R623" s="241"/>
      <c r="S623" s="241"/>
      <c r="T623" s="242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T623" s="243" t="s">
        <v>218</v>
      </c>
      <c r="AU623" s="243" t="s">
        <v>82</v>
      </c>
      <c r="AV623" s="13" t="s">
        <v>82</v>
      </c>
      <c r="AW623" s="13" t="s">
        <v>35</v>
      </c>
      <c r="AX623" s="13" t="s">
        <v>80</v>
      </c>
      <c r="AY623" s="243" t="s">
        <v>198</v>
      </c>
    </row>
    <row r="624" s="2" customFormat="1" ht="55.5" customHeight="1">
      <c r="A624" s="40"/>
      <c r="B624" s="41"/>
      <c r="C624" s="214" t="s">
        <v>1137</v>
      </c>
      <c r="D624" s="214" t="s">
        <v>200</v>
      </c>
      <c r="E624" s="215" t="s">
        <v>2724</v>
      </c>
      <c r="F624" s="216" t="s">
        <v>2725</v>
      </c>
      <c r="G624" s="217" t="s">
        <v>441</v>
      </c>
      <c r="H624" s="218">
        <v>2</v>
      </c>
      <c r="I624" s="219"/>
      <c r="J624" s="220">
        <f>ROUND(I624*H624,2)</f>
        <v>0</v>
      </c>
      <c r="K624" s="216" t="s">
        <v>204</v>
      </c>
      <c r="L624" s="46"/>
      <c r="M624" s="221" t="s">
        <v>19</v>
      </c>
      <c r="N624" s="222" t="s">
        <v>44</v>
      </c>
      <c r="O624" s="86"/>
      <c r="P624" s="223">
        <f>O624*H624</f>
        <v>0</v>
      </c>
      <c r="Q624" s="223">
        <v>0.00026808749999999998</v>
      </c>
      <c r="R624" s="223">
        <f>Q624*H624</f>
        <v>0.00053617499999999995</v>
      </c>
      <c r="S624" s="223">
        <v>0</v>
      </c>
      <c r="T624" s="224">
        <f>S624*H624</f>
        <v>0</v>
      </c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R624" s="225" t="s">
        <v>302</v>
      </c>
      <c r="AT624" s="225" t="s">
        <v>200</v>
      </c>
      <c r="AU624" s="225" t="s">
        <v>82</v>
      </c>
      <c r="AY624" s="19" t="s">
        <v>198</v>
      </c>
      <c r="BE624" s="226">
        <f>IF(N624="základní",J624,0)</f>
        <v>0</v>
      </c>
      <c r="BF624" s="226">
        <f>IF(N624="snížená",J624,0)</f>
        <v>0</v>
      </c>
      <c r="BG624" s="226">
        <f>IF(N624="zákl. přenesená",J624,0)</f>
        <v>0</v>
      </c>
      <c r="BH624" s="226">
        <f>IF(N624="sníž. přenesená",J624,0)</f>
        <v>0</v>
      </c>
      <c r="BI624" s="226">
        <f>IF(N624="nulová",J624,0)</f>
        <v>0</v>
      </c>
      <c r="BJ624" s="19" t="s">
        <v>80</v>
      </c>
      <c r="BK624" s="226">
        <f>ROUND(I624*H624,2)</f>
        <v>0</v>
      </c>
      <c r="BL624" s="19" t="s">
        <v>302</v>
      </c>
      <c r="BM624" s="225" t="s">
        <v>2726</v>
      </c>
    </row>
    <row r="625" s="2" customFormat="1">
      <c r="A625" s="40"/>
      <c r="B625" s="41"/>
      <c r="C625" s="42"/>
      <c r="D625" s="227" t="s">
        <v>207</v>
      </c>
      <c r="E625" s="42"/>
      <c r="F625" s="228" t="s">
        <v>2727</v>
      </c>
      <c r="G625" s="42"/>
      <c r="H625" s="42"/>
      <c r="I625" s="229"/>
      <c r="J625" s="42"/>
      <c r="K625" s="42"/>
      <c r="L625" s="46"/>
      <c r="M625" s="230"/>
      <c r="N625" s="231"/>
      <c r="O625" s="86"/>
      <c r="P625" s="86"/>
      <c r="Q625" s="86"/>
      <c r="R625" s="86"/>
      <c r="S625" s="86"/>
      <c r="T625" s="87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T625" s="19" t="s">
        <v>207</v>
      </c>
      <c r="AU625" s="19" t="s">
        <v>82</v>
      </c>
    </row>
    <row r="626" s="13" customFormat="1">
      <c r="A626" s="13"/>
      <c r="B626" s="232"/>
      <c r="C626" s="233"/>
      <c r="D626" s="234" t="s">
        <v>218</v>
      </c>
      <c r="E626" s="235" t="s">
        <v>19</v>
      </c>
      <c r="F626" s="236" t="s">
        <v>2728</v>
      </c>
      <c r="G626" s="233"/>
      <c r="H626" s="237">
        <v>2</v>
      </c>
      <c r="I626" s="238"/>
      <c r="J626" s="233"/>
      <c r="K626" s="233"/>
      <c r="L626" s="239"/>
      <c r="M626" s="240"/>
      <c r="N626" s="241"/>
      <c r="O626" s="241"/>
      <c r="P626" s="241"/>
      <c r="Q626" s="241"/>
      <c r="R626" s="241"/>
      <c r="S626" s="241"/>
      <c r="T626" s="242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T626" s="243" t="s">
        <v>218</v>
      </c>
      <c r="AU626" s="243" t="s">
        <v>82</v>
      </c>
      <c r="AV626" s="13" t="s">
        <v>82</v>
      </c>
      <c r="AW626" s="13" t="s">
        <v>35</v>
      </c>
      <c r="AX626" s="13" t="s">
        <v>80</v>
      </c>
      <c r="AY626" s="243" t="s">
        <v>198</v>
      </c>
    </row>
    <row r="627" s="2" customFormat="1" ht="49.05" customHeight="1">
      <c r="A627" s="40"/>
      <c r="B627" s="41"/>
      <c r="C627" s="255" t="s">
        <v>1143</v>
      </c>
      <c r="D627" s="255" t="s">
        <v>243</v>
      </c>
      <c r="E627" s="256" t="s">
        <v>2015</v>
      </c>
      <c r="F627" s="257" t="s">
        <v>2729</v>
      </c>
      <c r="G627" s="258" t="s">
        <v>441</v>
      </c>
      <c r="H627" s="259">
        <v>2</v>
      </c>
      <c r="I627" s="260"/>
      <c r="J627" s="261">
        <f>ROUND(I627*H627,2)</f>
        <v>0</v>
      </c>
      <c r="K627" s="257" t="s">
        <v>19</v>
      </c>
      <c r="L627" s="262"/>
      <c r="M627" s="263" t="s">
        <v>19</v>
      </c>
      <c r="N627" s="264" t="s">
        <v>44</v>
      </c>
      <c r="O627" s="86"/>
      <c r="P627" s="223">
        <f>O627*H627</f>
        <v>0</v>
      </c>
      <c r="Q627" s="223">
        <v>0.050000000000000003</v>
      </c>
      <c r="R627" s="223">
        <f>Q627*H627</f>
        <v>0.10000000000000001</v>
      </c>
      <c r="S627" s="223">
        <v>0</v>
      </c>
      <c r="T627" s="224">
        <f>S627*H627</f>
        <v>0</v>
      </c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R627" s="225" t="s">
        <v>399</v>
      </c>
      <c r="AT627" s="225" t="s">
        <v>243</v>
      </c>
      <c r="AU627" s="225" t="s">
        <v>82</v>
      </c>
      <c r="AY627" s="19" t="s">
        <v>198</v>
      </c>
      <c r="BE627" s="226">
        <f>IF(N627="základní",J627,0)</f>
        <v>0</v>
      </c>
      <c r="BF627" s="226">
        <f>IF(N627="snížená",J627,0)</f>
        <v>0</v>
      </c>
      <c r="BG627" s="226">
        <f>IF(N627="zákl. přenesená",J627,0)</f>
        <v>0</v>
      </c>
      <c r="BH627" s="226">
        <f>IF(N627="sníž. přenesená",J627,0)</f>
        <v>0</v>
      </c>
      <c r="BI627" s="226">
        <f>IF(N627="nulová",J627,0)</f>
        <v>0</v>
      </c>
      <c r="BJ627" s="19" t="s">
        <v>80</v>
      </c>
      <c r="BK627" s="226">
        <f>ROUND(I627*H627,2)</f>
        <v>0</v>
      </c>
      <c r="BL627" s="19" t="s">
        <v>302</v>
      </c>
      <c r="BM627" s="225" t="s">
        <v>2730</v>
      </c>
    </row>
    <row r="628" s="13" customFormat="1">
      <c r="A628" s="13"/>
      <c r="B628" s="232"/>
      <c r="C628" s="233"/>
      <c r="D628" s="234" t="s">
        <v>218</v>
      </c>
      <c r="E628" s="235" t="s">
        <v>19</v>
      </c>
      <c r="F628" s="236" t="s">
        <v>2728</v>
      </c>
      <c r="G628" s="233"/>
      <c r="H628" s="237">
        <v>2</v>
      </c>
      <c r="I628" s="238"/>
      <c r="J628" s="233"/>
      <c r="K628" s="233"/>
      <c r="L628" s="239"/>
      <c r="M628" s="240"/>
      <c r="N628" s="241"/>
      <c r="O628" s="241"/>
      <c r="P628" s="241"/>
      <c r="Q628" s="241"/>
      <c r="R628" s="241"/>
      <c r="S628" s="241"/>
      <c r="T628" s="242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T628" s="243" t="s">
        <v>218</v>
      </c>
      <c r="AU628" s="243" t="s">
        <v>82</v>
      </c>
      <c r="AV628" s="13" t="s">
        <v>82</v>
      </c>
      <c r="AW628" s="13" t="s">
        <v>35</v>
      </c>
      <c r="AX628" s="13" t="s">
        <v>80</v>
      </c>
      <c r="AY628" s="243" t="s">
        <v>198</v>
      </c>
    </row>
    <row r="629" s="2" customFormat="1" ht="24.15" customHeight="1">
      <c r="A629" s="40"/>
      <c r="B629" s="41"/>
      <c r="C629" s="255" t="s">
        <v>1151</v>
      </c>
      <c r="D629" s="255" t="s">
        <v>243</v>
      </c>
      <c r="E629" s="256" t="s">
        <v>2731</v>
      </c>
      <c r="F629" s="257" t="s">
        <v>2732</v>
      </c>
      <c r="G629" s="258" t="s">
        <v>441</v>
      </c>
      <c r="H629" s="259">
        <v>2</v>
      </c>
      <c r="I629" s="260"/>
      <c r="J629" s="261">
        <f>ROUND(I629*H629,2)</f>
        <v>0</v>
      </c>
      <c r="K629" s="257" t="s">
        <v>204</v>
      </c>
      <c r="L629" s="262"/>
      <c r="M629" s="263" t="s">
        <v>19</v>
      </c>
      <c r="N629" s="264" t="s">
        <v>44</v>
      </c>
      <c r="O629" s="86"/>
      <c r="P629" s="223">
        <f>O629*H629</f>
        <v>0</v>
      </c>
      <c r="Q629" s="223">
        <v>0.0074999999999999997</v>
      </c>
      <c r="R629" s="223">
        <f>Q629*H629</f>
        <v>0.014999999999999999</v>
      </c>
      <c r="S629" s="223">
        <v>0</v>
      </c>
      <c r="T629" s="224">
        <f>S629*H629</f>
        <v>0</v>
      </c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R629" s="225" t="s">
        <v>399</v>
      </c>
      <c r="AT629" s="225" t="s">
        <v>243</v>
      </c>
      <c r="AU629" s="225" t="s">
        <v>82</v>
      </c>
      <c r="AY629" s="19" t="s">
        <v>198</v>
      </c>
      <c r="BE629" s="226">
        <f>IF(N629="základní",J629,0)</f>
        <v>0</v>
      </c>
      <c r="BF629" s="226">
        <f>IF(N629="snížená",J629,0)</f>
        <v>0</v>
      </c>
      <c r="BG629" s="226">
        <f>IF(N629="zákl. přenesená",J629,0)</f>
        <v>0</v>
      </c>
      <c r="BH629" s="226">
        <f>IF(N629="sníž. přenesená",J629,0)</f>
        <v>0</v>
      </c>
      <c r="BI629" s="226">
        <f>IF(N629="nulová",J629,0)</f>
        <v>0</v>
      </c>
      <c r="BJ629" s="19" t="s">
        <v>80</v>
      </c>
      <c r="BK629" s="226">
        <f>ROUND(I629*H629,2)</f>
        <v>0</v>
      </c>
      <c r="BL629" s="19" t="s">
        <v>302</v>
      </c>
      <c r="BM629" s="225" t="s">
        <v>2733</v>
      </c>
    </row>
    <row r="630" s="13" customFormat="1">
      <c r="A630" s="13"/>
      <c r="B630" s="232"/>
      <c r="C630" s="233"/>
      <c r="D630" s="234" t="s">
        <v>218</v>
      </c>
      <c r="E630" s="235" t="s">
        <v>19</v>
      </c>
      <c r="F630" s="236" t="s">
        <v>2728</v>
      </c>
      <c r="G630" s="233"/>
      <c r="H630" s="237">
        <v>2</v>
      </c>
      <c r="I630" s="238"/>
      <c r="J630" s="233"/>
      <c r="K630" s="233"/>
      <c r="L630" s="239"/>
      <c r="M630" s="240"/>
      <c r="N630" s="241"/>
      <c r="O630" s="241"/>
      <c r="P630" s="241"/>
      <c r="Q630" s="241"/>
      <c r="R630" s="241"/>
      <c r="S630" s="241"/>
      <c r="T630" s="242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T630" s="243" t="s">
        <v>218</v>
      </c>
      <c r="AU630" s="243" t="s">
        <v>82</v>
      </c>
      <c r="AV630" s="13" t="s">
        <v>82</v>
      </c>
      <c r="AW630" s="13" t="s">
        <v>35</v>
      </c>
      <c r="AX630" s="13" t="s">
        <v>80</v>
      </c>
      <c r="AY630" s="243" t="s">
        <v>198</v>
      </c>
    </row>
    <row r="631" s="2" customFormat="1" ht="33" customHeight="1">
      <c r="A631" s="40"/>
      <c r="B631" s="41"/>
      <c r="C631" s="214" t="s">
        <v>1157</v>
      </c>
      <c r="D631" s="214" t="s">
        <v>200</v>
      </c>
      <c r="E631" s="215" t="s">
        <v>1430</v>
      </c>
      <c r="F631" s="216" t="s">
        <v>1431</v>
      </c>
      <c r="G631" s="217" t="s">
        <v>237</v>
      </c>
      <c r="H631" s="218">
        <v>23.370000000000001</v>
      </c>
      <c r="I631" s="219"/>
      <c r="J631" s="220">
        <f>ROUND(I631*H631,2)</f>
        <v>0</v>
      </c>
      <c r="K631" s="216" t="s">
        <v>204</v>
      </c>
      <c r="L631" s="46"/>
      <c r="M631" s="221" t="s">
        <v>19</v>
      </c>
      <c r="N631" s="222" t="s">
        <v>44</v>
      </c>
      <c r="O631" s="86"/>
      <c r="P631" s="223">
        <f>O631*H631</f>
        <v>0</v>
      </c>
      <c r="Q631" s="223">
        <v>0</v>
      </c>
      <c r="R631" s="223">
        <f>Q631*H631</f>
        <v>0</v>
      </c>
      <c r="S631" s="223">
        <v>0</v>
      </c>
      <c r="T631" s="224">
        <f>S631*H631</f>
        <v>0</v>
      </c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R631" s="225" t="s">
        <v>205</v>
      </c>
      <c r="AT631" s="225" t="s">
        <v>200</v>
      </c>
      <c r="AU631" s="225" t="s">
        <v>82</v>
      </c>
      <c r="AY631" s="19" t="s">
        <v>198</v>
      </c>
      <c r="BE631" s="226">
        <f>IF(N631="základní",J631,0)</f>
        <v>0</v>
      </c>
      <c r="BF631" s="226">
        <f>IF(N631="snížená",J631,0)</f>
        <v>0</v>
      </c>
      <c r="BG631" s="226">
        <f>IF(N631="zákl. přenesená",J631,0)</f>
        <v>0</v>
      </c>
      <c r="BH631" s="226">
        <f>IF(N631="sníž. přenesená",J631,0)</f>
        <v>0</v>
      </c>
      <c r="BI631" s="226">
        <f>IF(N631="nulová",J631,0)</f>
        <v>0</v>
      </c>
      <c r="BJ631" s="19" t="s">
        <v>80</v>
      </c>
      <c r="BK631" s="226">
        <f>ROUND(I631*H631,2)</f>
        <v>0</v>
      </c>
      <c r="BL631" s="19" t="s">
        <v>205</v>
      </c>
      <c r="BM631" s="225" t="s">
        <v>2734</v>
      </c>
    </row>
    <row r="632" s="2" customFormat="1">
      <c r="A632" s="40"/>
      <c r="B632" s="41"/>
      <c r="C632" s="42"/>
      <c r="D632" s="227" t="s">
        <v>207</v>
      </c>
      <c r="E632" s="42"/>
      <c r="F632" s="228" t="s">
        <v>1433</v>
      </c>
      <c r="G632" s="42"/>
      <c r="H632" s="42"/>
      <c r="I632" s="229"/>
      <c r="J632" s="42"/>
      <c r="K632" s="42"/>
      <c r="L632" s="46"/>
      <c r="M632" s="230"/>
      <c r="N632" s="231"/>
      <c r="O632" s="86"/>
      <c r="P632" s="86"/>
      <c r="Q632" s="86"/>
      <c r="R632" s="86"/>
      <c r="S632" s="86"/>
      <c r="T632" s="87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T632" s="19" t="s">
        <v>207</v>
      </c>
      <c r="AU632" s="19" t="s">
        <v>82</v>
      </c>
    </row>
    <row r="633" s="13" customFormat="1">
      <c r="A633" s="13"/>
      <c r="B633" s="232"/>
      <c r="C633" s="233"/>
      <c r="D633" s="234" t="s">
        <v>218</v>
      </c>
      <c r="E633" s="235" t="s">
        <v>19</v>
      </c>
      <c r="F633" s="236" t="s">
        <v>2735</v>
      </c>
      <c r="G633" s="233"/>
      <c r="H633" s="237">
        <v>12.300000000000001</v>
      </c>
      <c r="I633" s="238"/>
      <c r="J633" s="233"/>
      <c r="K633" s="233"/>
      <c r="L633" s="239"/>
      <c r="M633" s="240"/>
      <c r="N633" s="241"/>
      <c r="O633" s="241"/>
      <c r="P633" s="241"/>
      <c r="Q633" s="241"/>
      <c r="R633" s="241"/>
      <c r="S633" s="241"/>
      <c r="T633" s="242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T633" s="243" t="s">
        <v>218</v>
      </c>
      <c r="AU633" s="243" t="s">
        <v>82</v>
      </c>
      <c r="AV633" s="13" t="s">
        <v>82</v>
      </c>
      <c r="AW633" s="13" t="s">
        <v>35</v>
      </c>
      <c r="AX633" s="13" t="s">
        <v>73</v>
      </c>
      <c r="AY633" s="243" t="s">
        <v>198</v>
      </c>
    </row>
    <row r="634" s="13" customFormat="1">
      <c r="A634" s="13"/>
      <c r="B634" s="232"/>
      <c r="C634" s="233"/>
      <c r="D634" s="234" t="s">
        <v>218</v>
      </c>
      <c r="E634" s="235" t="s">
        <v>19</v>
      </c>
      <c r="F634" s="236" t="s">
        <v>2736</v>
      </c>
      <c r="G634" s="233"/>
      <c r="H634" s="237">
        <v>11.07</v>
      </c>
      <c r="I634" s="238"/>
      <c r="J634" s="233"/>
      <c r="K634" s="233"/>
      <c r="L634" s="239"/>
      <c r="M634" s="240"/>
      <c r="N634" s="241"/>
      <c r="O634" s="241"/>
      <c r="P634" s="241"/>
      <c r="Q634" s="241"/>
      <c r="R634" s="241"/>
      <c r="S634" s="241"/>
      <c r="T634" s="242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T634" s="243" t="s">
        <v>218</v>
      </c>
      <c r="AU634" s="243" t="s">
        <v>82</v>
      </c>
      <c r="AV634" s="13" t="s">
        <v>82</v>
      </c>
      <c r="AW634" s="13" t="s">
        <v>35</v>
      </c>
      <c r="AX634" s="13" t="s">
        <v>73</v>
      </c>
      <c r="AY634" s="243" t="s">
        <v>198</v>
      </c>
    </row>
    <row r="635" s="14" customFormat="1">
      <c r="A635" s="14"/>
      <c r="B635" s="244"/>
      <c r="C635" s="245"/>
      <c r="D635" s="234" t="s">
        <v>218</v>
      </c>
      <c r="E635" s="246" t="s">
        <v>19</v>
      </c>
      <c r="F635" s="247" t="s">
        <v>233</v>
      </c>
      <c r="G635" s="245"/>
      <c r="H635" s="248">
        <v>23.370000000000001</v>
      </c>
      <c r="I635" s="249"/>
      <c r="J635" s="245"/>
      <c r="K635" s="245"/>
      <c r="L635" s="250"/>
      <c r="M635" s="251"/>
      <c r="N635" s="252"/>
      <c r="O635" s="252"/>
      <c r="P635" s="252"/>
      <c r="Q635" s="252"/>
      <c r="R635" s="252"/>
      <c r="S635" s="252"/>
      <c r="T635" s="253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T635" s="254" t="s">
        <v>218</v>
      </c>
      <c r="AU635" s="254" t="s">
        <v>82</v>
      </c>
      <c r="AV635" s="14" t="s">
        <v>205</v>
      </c>
      <c r="AW635" s="14" t="s">
        <v>35</v>
      </c>
      <c r="AX635" s="14" t="s">
        <v>80</v>
      </c>
      <c r="AY635" s="254" t="s">
        <v>198</v>
      </c>
    </row>
    <row r="636" s="2" customFormat="1" ht="16.5" customHeight="1">
      <c r="A636" s="40"/>
      <c r="B636" s="41"/>
      <c r="C636" s="255" t="s">
        <v>1168</v>
      </c>
      <c r="D636" s="255" t="s">
        <v>243</v>
      </c>
      <c r="E636" s="256" t="s">
        <v>1441</v>
      </c>
      <c r="F636" s="257" t="s">
        <v>1442</v>
      </c>
      <c r="G636" s="258" t="s">
        <v>237</v>
      </c>
      <c r="H636" s="259">
        <v>23.370000000000001</v>
      </c>
      <c r="I636" s="260"/>
      <c r="J636" s="261">
        <f>ROUND(I636*H636,2)</f>
        <v>0</v>
      </c>
      <c r="K636" s="257" t="s">
        <v>204</v>
      </c>
      <c r="L636" s="262"/>
      <c r="M636" s="263" t="s">
        <v>19</v>
      </c>
      <c r="N636" s="264" t="s">
        <v>44</v>
      </c>
      <c r="O636" s="86"/>
      <c r="P636" s="223">
        <f>O636*H636</f>
        <v>0</v>
      </c>
      <c r="Q636" s="223">
        <v>0.0015</v>
      </c>
      <c r="R636" s="223">
        <f>Q636*H636</f>
        <v>0.035055000000000003</v>
      </c>
      <c r="S636" s="223">
        <v>0</v>
      </c>
      <c r="T636" s="224">
        <f>S636*H636</f>
        <v>0</v>
      </c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R636" s="225" t="s">
        <v>247</v>
      </c>
      <c r="AT636" s="225" t="s">
        <v>243</v>
      </c>
      <c r="AU636" s="225" t="s">
        <v>82</v>
      </c>
      <c r="AY636" s="19" t="s">
        <v>198</v>
      </c>
      <c r="BE636" s="226">
        <f>IF(N636="základní",J636,0)</f>
        <v>0</v>
      </c>
      <c r="BF636" s="226">
        <f>IF(N636="snížená",J636,0)</f>
        <v>0</v>
      </c>
      <c r="BG636" s="226">
        <f>IF(N636="zákl. přenesená",J636,0)</f>
        <v>0</v>
      </c>
      <c r="BH636" s="226">
        <f>IF(N636="sníž. přenesená",J636,0)</f>
        <v>0</v>
      </c>
      <c r="BI636" s="226">
        <f>IF(N636="nulová",J636,0)</f>
        <v>0</v>
      </c>
      <c r="BJ636" s="19" t="s">
        <v>80</v>
      </c>
      <c r="BK636" s="226">
        <f>ROUND(I636*H636,2)</f>
        <v>0</v>
      </c>
      <c r="BL636" s="19" t="s">
        <v>205</v>
      </c>
      <c r="BM636" s="225" t="s">
        <v>2737</v>
      </c>
    </row>
    <row r="637" s="13" customFormat="1">
      <c r="A637" s="13"/>
      <c r="B637" s="232"/>
      <c r="C637" s="233"/>
      <c r="D637" s="234" t="s">
        <v>218</v>
      </c>
      <c r="E637" s="235" t="s">
        <v>19</v>
      </c>
      <c r="F637" s="236" t="s">
        <v>2735</v>
      </c>
      <c r="G637" s="233"/>
      <c r="H637" s="237">
        <v>12.300000000000001</v>
      </c>
      <c r="I637" s="238"/>
      <c r="J637" s="233"/>
      <c r="K637" s="233"/>
      <c r="L637" s="239"/>
      <c r="M637" s="240"/>
      <c r="N637" s="241"/>
      <c r="O637" s="241"/>
      <c r="P637" s="241"/>
      <c r="Q637" s="241"/>
      <c r="R637" s="241"/>
      <c r="S637" s="241"/>
      <c r="T637" s="242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T637" s="243" t="s">
        <v>218</v>
      </c>
      <c r="AU637" s="243" t="s">
        <v>82</v>
      </c>
      <c r="AV637" s="13" t="s">
        <v>82</v>
      </c>
      <c r="AW637" s="13" t="s">
        <v>35</v>
      </c>
      <c r="AX637" s="13" t="s">
        <v>73</v>
      </c>
      <c r="AY637" s="243" t="s">
        <v>198</v>
      </c>
    </row>
    <row r="638" s="13" customFormat="1">
      <c r="A638" s="13"/>
      <c r="B638" s="232"/>
      <c r="C638" s="233"/>
      <c r="D638" s="234" t="s">
        <v>218</v>
      </c>
      <c r="E638" s="235" t="s">
        <v>19</v>
      </c>
      <c r="F638" s="236" t="s">
        <v>2736</v>
      </c>
      <c r="G638" s="233"/>
      <c r="H638" s="237">
        <v>11.07</v>
      </c>
      <c r="I638" s="238"/>
      <c r="J638" s="233"/>
      <c r="K638" s="233"/>
      <c r="L638" s="239"/>
      <c r="M638" s="240"/>
      <c r="N638" s="241"/>
      <c r="O638" s="241"/>
      <c r="P638" s="241"/>
      <c r="Q638" s="241"/>
      <c r="R638" s="241"/>
      <c r="S638" s="241"/>
      <c r="T638" s="242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T638" s="243" t="s">
        <v>218</v>
      </c>
      <c r="AU638" s="243" t="s">
        <v>82</v>
      </c>
      <c r="AV638" s="13" t="s">
        <v>82</v>
      </c>
      <c r="AW638" s="13" t="s">
        <v>35</v>
      </c>
      <c r="AX638" s="13" t="s">
        <v>73</v>
      </c>
      <c r="AY638" s="243" t="s">
        <v>198</v>
      </c>
    </row>
    <row r="639" s="14" customFormat="1">
      <c r="A639" s="14"/>
      <c r="B639" s="244"/>
      <c r="C639" s="245"/>
      <c r="D639" s="234" t="s">
        <v>218</v>
      </c>
      <c r="E639" s="246" t="s">
        <v>19</v>
      </c>
      <c r="F639" s="247" t="s">
        <v>233</v>
      </c>
      <c r="G639" s="245"/>
      <c r="H639" s="248">
        <v>23.370000000000001</v>
      </c>
      <c r="I639" s="249"/>
      <c r="J639" s="245"/>
      <c r="K639" s="245"/>
      <c r="L639" s="250"/>
      <c r="M639" s="251"/>
      <c r="N639" s="252"/>
      <c r="O639" s="252"/>
      <c r="P639" s="252"/>
      <c r="Q639" s="252"/>
      <c r="R639" s="252"/>
      <c r="S639" s="252"/>
      <c r="T639" s="253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T639" s="254" t="s">
        <v>218</v>
      </c>
      <c r="AU639" s="254" t="s">
        <v>82</v>
      </c>
      <c r="AV639" s="14" t="s">
        <v>205</v>
      </c>
      <c r="AW639" s="14" t="s">
        <v>35</v>
      </c>
      <c r="AX639" s="14" t="s">
        <v>80</v>
      </c>
      <c r="AY639" s="254" t="s">
        <v>198</v>
      </c>
    </row>
    <row r="640" s="2" customFormat="1" ht="16.5" customHeight="1">
      <c r="A640" s="40"/>
      <c r="B640" s="41"/>
      <c r="C640" s="255" t="s">
        <v>1175</v>
      </c>
      <c r="D640" s="255" t="s">
        <v>243</v>
      </c>
      <c r="E640" s="256" t="s">
        <v>1457</v>
      </c>
      <c r="F640" s="257" t="s">
        <v>1458</v>
      </c>
      <c r="G640" s="258" t="s">
        <v>1459</v>
      </c>
      <c r="H640" s="259">
        <v>13</v>
      </c>
      <c r="I640" s="260"/>
      <c r="J640" s="261">
        <f>ROUND(I640*H640,2)</f>
        <v>0</v>
      </c>
      <c r="K640" s="257" t="s">
        <v>204</v>
      </c>
      <c r="L640" s="262"/>
      <c r="M640" s="263" t="s">
        <v>19</v>
      </c>
      <c r="N640" s="264" t="s">
        <v>44</v>
      </c>
      <c r="O640" s="86"/>
      <c r="P640" s="223">
        <f>O640*H640</f>
        <v>0</v>
      </c>
      <c r="Q640" s="223">
        <v>0.00020000000000000001</v>
      </c>
      <c r="R640" s="223">
        <f>Q640*H640</f>
        <v>0.0026000000000000003</v>
      </c>
      <c r="S640" s="223">
        <v>0</v>
      </c>
      <c r="T640" s="224">
        <f>S640*H640</f>
        <v>0</v>
      </c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R640" s="225" t="s">
        <v>247</v>
      </c>
      <c r="AT640" s="225" t="s">
        <v>243</v>
      </c>
      <c r="AU640" s="225" t="s">
        <v>82</v>
      </c>
      <c r="AY640" s="19" t="s">
        <v>198</v>
      </c>
      <c r="BE640" s="226">
        <f>IF(N640="základní",J640,0)</f>
        <v>0</v>
      </c>
      <c r="BF640" s="226">
        <f>IF(N640="snížená",J640,0)</f>
        <v>0</v>
      </c>
      <c r="BG640" s="226">
        <f>IF(N640="zákl. přenesená",J640,0)</f>
        <v>0</v>
      </c>
      <c r="BH640" s="226">
        <f>IF(N640="sníž. přenesená",J640,0)</f>
        <v>0</v>
      </c>
      <c r="BI640" s="226">
        <f>IF(N640="nulová",J640,0)</f>
        <v>0</v>
      </c>
      <c r="BJ640" s="19" t="s">
        <v>80</v>
      </c>
      <c r="BK640" s="226">
        <f>ROUND(I640*H640,2)</f>
        <v>0</v>
      </c>
      <c r="BL640" s="19" t="s">
        <v>205</v>
      </c>
      <c r="BM640" s="225" t="s">
        <v>2738</v>
      </c>
    </row>
    <row r="641" s="13" customFormat="1">
      <c r="A641" s="13"/>
      <c r="B641" s="232"/>
      <c r="C641" s="233"/>
      <c r="D641" s="234" t="s">
        <v>218</v>
      </c>
      <c r="E641" s="235" t="s">
        <v>19</v>
      </c>
      <c r="F641" s="236" t="s">
        <v>2739</v>
      </c>
      <c r="G641" s="233"/>
      <c r="H641" s="237">
        <v>10</v>
      </c>
      <c r="I641" s="238"/>
      <c r="J641" s="233"/>
      <c r="K641" s="233"/>
      <c r="L641" s="239"/>
      <c r="M641" s="240"/>
      <c r="N641" s="241"/>
      <c r="O641" s="241"/>
      <c r="P641" s="241"/>
      <c r="Q641" s="241"/>
      <c r="R641" s="241"/>
      <c r="S641" s="241"/>
      <c r="T641" s="242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T641" s="243" t="s">
        <v>218</v>
      </c>
      <c r="AU641" s="243" t="s">
        <v>82</v>
      </c>
      <c r="AV641" s="13" t="s">
        <v>82</v>
      </c>
      <c r="AW641" s="13" t="s">
        <v>35</v>
      </c>
      <c r="AX641" s="13" t="s">
        <v>73</v>
      </c>
      <c r="AY641" s="243" t="s">
        <v>198</v>
      </c>
    </row>
    <row r="642" s="13" customFormat="1">
      <c r="A642" s="13"/>
      <c r="B642" s="232"/>
      <c r="C642" s="233"/>
      <c r="D642" s="234" t="s">
        <v>218</v>
      </c>
      <c r="E642" s="235" t="s">
        <v>19</v>
      </c>
      <c r="F642" s="236" t="s">
        <v>2740</v>
      </c>
      <c r="G642" s="233"/>
      <c r="H642" s="237">
        <v>3</v>
      </c>
      <c r="I642" s="238"/>
      <c r="J642" s="233"/>
      <c r="K642" s="233"/>
      <c r="L642" s="239"/>
      <c r="M642" s="240"/>
      <c r="N642" s="241"/>
      <c r="O642" s="241"/>
      <c r="P642" s="241"/>
      <c r="Q642" s="241"/>
      <c r="R642" s="241"/>
      <c r="S642" s="241"/>
      <c r="T642" s="242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T642" s="243" t="s">
        <v>218</v>
      </c>
      <c r="AU642" s="243" t="s">
        <v>82</v>
      </c>
      <c r="AV642" s="13" t="s">
        <v>82</v>
      </c>
      <c r="AW642" s="13" t="s">
        <v>35</v>
      </c>
      <c r="AX642" s="13" t="s">
        <v>73</v>
      </c>
      <c r="AY642" s="243" t="s">
        <v>198</v>
      </c>
    </row>
    <row r="643" s="14" customFormat="1">
      <c r="A643" s="14"/>
      <c r="B643" s="244"/>
      <c r="C643" s="245"/>
      <c r="D643" s="234" t="s">
        <v>218</v>
      </c>
      <c r="E643" s="246" t="s">
        <v>19</v>
      </c>
      <c r="F643" s="247" t="s">
        <v>233</v>
      </c>
      <c r="G643" s="245"/>
      <c r="H643" s="248">
        <v>13</v>
      </c>
      <c r="I643" s="249"/>
      <c r="J643" s="245"/>
      <c r="K643" s="245"/>
      <c r="L643" s="250"/>
      <c r="M643" s="251"/>
      <c r="N643" s="252"/>
      <c r="O643" s="252"/>
      <c r="P643" s="252"/>
      <c r="Q643" s="252"/>
      <c r="R643" s="252"/>
      <c r="S643" s="252"/>
      <c r="T643" s="253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T643" s="254" t="s">
        <v>218</v>
      </c>
      <c r="AU643" s="254" t="s">
        <v>82</v>
      </c>
      <c r="AV643" s="14" t="s">
        <v>205</v>
      </c>
      <c r="AW643" s="14" t="s">
        <v>35</v>
      </c>
      <c r="AX643" s="14" t="s">
        <v>80</v>
      </c>
      <c r="AY643" s="254" t="s">
        <v>198</v>
      </c>
    </row>
    <row r="644" s="2" customFormat="1" ht="24.15" customHeight="1">
      <c r="A644" s="40"/>
      <c r="B644" s="41"/>
      <c r="C644" s="214" t="s">
        <v>1180</v>
      </c>
      <c r="D644" s="214" t="s">
        <v>200</v>
      </c>
      <c r="E644" s="215" t="s">
        <v>1468</v>
      </c>
      <c r="F644" s="216" t="s">
        <v>1469</v>
      </c>
      <c r="G644" s="217" t="s">
        <v>441</v>
      </c>
      <c r="H644" s="218">
        <v>6</v>
      </c>
      <c r="I644" s="219"/>
      <c r="J644" s="220">
        <f>ROUND(I644*H644,2)</f>
        <v>0</v>
      </c>
      <c r="K644" s="216" t="s">
        <v>204</v>
      </c>
      <c r="L644" s="46"/>
      <c r="M644" s="221" t="s">
        <v>19</v>
      </c>
      <c r="N644" s="222" t="s">
        <v>44</v>
      </c>
      <c r="O644" s="86"/>
      <c r="P644" s="223">
        <f>O644*H644</f>
        <v>0</v>
      </c>
      <c r="Q644" s="223">
        <v>0</v>
      </c>
      <c r="R644" s="223">
        <f>Q644*H644</f>
        <v>0</v>
      </c>
      <c r="S644" s="223">
        <v>0</v>
      </c>
      <c r="T644" s="224">
        <f>S644*H644</f>
        <v>0</v>
      </c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R644" s="225" t="s">
        <v>302</v>
      </c>
      <c r="AT644" s="225" t="s">
        <v>200</v>
      </c>
      <c r="AU644" s="225" t="s">
        <v>82</v>
      </c>
      <c r="AY644" s="19" t="s">
        <v>198</v>
      </c>
      <c r="BE644" s="226">
        <f>IF(N644="základní",J644,0)</f>
        <v>0</v>
      </c>
      <c r="BF644" s="226">
        <f>IF(N644="snížená",J644,0)</f>
        <v>0</v>
      </c>
      <c r="BG644" s="226">
        <f>IF(N644="zákl. přenesená",J644,0)</f>
        <v>0</v>
      </c>
      <c r="BH644" s="226">
        <f>IF(N644="sníž. přenesená",J644,0)</f>
        <v>0</v>
      </c>
      <c r="BI644" s="226">
        <f>IF(N644="nulová",J644,0)</f>
        <v>0</v>
      </c>
      <c r="BJ644" s="19" t="s">
        <v>80</v>
      </c>
      <c r="BK644" s="226">
        <f>ROUND(I644*H644,2)</f>
        <v>0</v>
      </c>
      <c r="BL644" s="19" t="s">
        <v>302</v>
      </c>
      <c r="BM644" s="225" t="s">
        <v>2741</v>
      </c>
    </row>
    <row r="645" s="2" customFormat="1">
      <c r="A645" s="40"/>
      <c r="B645" s="41"/>
      <c r="C645" s="42"/>
      <c r="D645" s="227" t="s">
        <v>207</v>
      </c>
      <c r="E645" s="42"/>
      <c r="F645" s="228" t="s">
        <v>1471</v>
      </c>
      <c r="G645" s="42"/>
      <c r="H645" s="42"/>
      <c r="I645" s="229"/>
      <c r="J645" s="42"/>
      <c r="K645" s="42"/>
      <c r="L645" s="46"/>
      <c r="M645" s="230"/>
      <c r="N645" s="231"/>
      <c r="O645" s="86"/>
      <c r="P645" s="86"/>
      <c r="Q645" s="86"/>
      <c r="R645" s="86"/>
      <c r="S645" s="86"/>
      <c r="T645" s="87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T645" s="19" t="s">
        <v>207</v>
      </c>
      <c r="AU645" s="19" t="s">
        <v>82</v>
      </c>
    </row>
    <row r="646" s="13" customFormat="1">
      <c r="A646" s="13"/>
      <c r="B646" s="232"/>
      <c r="C646" s="233"/>
      <c r="D646" s="234" t="s">
        <v>218</v>
      </c>
      <c r="E646" s="235" t="s">
        <v>19</v>
      </c>
      <c r="F646" s="236" t="s">
        <v>2742</v>
      </c>
      <c r="G646" s="233"/>
      <c r="H646" s="237">
        <v>6</v>
      </c>
      <c r="I646" s="238"/>
      <c r="J646" s="233"/>
      <c r="K646" s="233"/>
      <c r="L646" s="239"/>
      <c r="M646" s="240"/>
      <c r="N646" s="241"/>
      <c r="O646" s="241"/>
      <c r="P646" s="241"/>
      <c r="Q646" s="241"/>
      <c r="R646" s="241"/>
      <c r="S646" s="241"/>
      <c r="T646" s="242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T646" s="243" t="s">
        <v>218</v>
      </c>
      <c r="AU646" s="243" t="s">
        <v>82</v>
      </c>
      <c r="AV646" s="13" t="s">
        <v>82</v>
      </c>
      <c r="AW646" s="13" t="s">
        <v>35</v>
      </c>
      <c r="AX646" s="13" t="s">
        <v>80</v>
      </c>
      <c r="AY646" s="243" t="s">
        <v>198</v>
      </c>
    </row>
    <row r="647" s="2" customFormat="1" ht="16.5" customHeight="1">
      <c r="A647" s="40"/>
      <c r="B647" s="41"/>
      <c r="C647" s="255" t="s">
        <v>1185</v>
      </c>
      <c r="D647" s="255" t="s">
        <v>243</v>
      </c>
      <c r="E647" s="256" t="s">
        <v>2743</v>
      </c>
      <c r="F647" s="257" t="s">
        <v>2744</v>
      </c>
      <c r="G647" s="258" t="s">
        <v>441</v>
      </c>
      <c r="H647" s="259">
        <v>6</v>
      </c>
      <c r="I647" s="260"/>
      <c r="J647" s="261">
        <f>ROUND(I647*H647,2)</f>
        <v>0</v>
      </c>
      <c r="K647" s="257" t="s">
        <v>19</v>
      </c>
      <c r="L647" s="262"/>
      <c r="M647" s="263" t="s">
        <v>19</v>
      </c>
      <c r="N647" s="264" t="s">
        <v>44</v>
      </c>
      <c r="O647" s="86"/>
      <c r="P647" s="223">
        <f>O647*H647</f>
        <v>0</v>
      </c>
      <c r="Q647" s="223">
        <v>0.02</v>
      </c>
      <c r="R647" s="223">
        <f>Q647*H647</f>
        <v>0.12</v>
      </c>
      <c r="S647" s="223">
        <v>0</v>
      </c>
      <c r="T647" s="224">
        <f>S647*H647</f>
        <v>0</v>
      </c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R647" s="225" t="s">
        <v>399</v>
      </c>
      <c r="AT647" s="225" t="s">
        <v>243</v>
      </c>
      <c r="AU647" s="225" t="s">
        <v>82</v>
      </c>
      <c r="AY647" s="19" t="s">
        <v>198</v>
      </c>
      <c r="BE647" s="226">
        <f>IF(N647="základní",J647,0)</f>
        <v>0</v>
      </c>
      <c r="BF647" s="226">
        <f>IF(N647="snížená",J647,0)</f>
        <v>0</v>
      </c>
      <c r="BG647" s="226">
        <f>IF(N647="zákl. přenesená",J647,0)</f>
        <v>0</v>
      </c>
      <c r="BH647" s="226">
        <f>IF(N647="sníž. přenesená",J647,0)</f>
        <v>0</v>
      </c>
      <c r="BI647" s="226">
        <f>IF(N647="nulová",J647,0)</f>
        <v>0</v>
      </c>
      <c r="BJ647" s="19" t="s">
        <v>80</v>
      </c>
      <c r="BK647" s="226">
        <f>ROUND(I647*H647,2)</f>
        <v>0</v>
      </c>
      <c r="BL647" s="19" t="s">
        <v>302</v>
      </c>
      <c r="BM647" s="225" t="s">
        <v>2745</v>
      </c>
    </row>
    <row r="648" s="13" customFormat="1">
      <c r="A648" s="13"/>
      <c r="B648" s="232"/>
      <c r="C648" s="233"/>
      <c r="D648" s="234" t="s">
        <v>218</v>
      </c>
      <c r="E648" s="235" t="s">
        <v>19</v>
      </c>
      <c r="F648" s="236" t="s">
        <v>2742</v>
      </c>
      <c r="G648" s="233"/>
      <c r="H648" s="237">
        <v>6</v>
      </c>
      <c r="I648" s="238"/>
      <c r="J648" s="233"/>
      <c r="K648" s="233"/>
      <c r="L648" s="239"/>
      <c r="M648" s="240"/>
      <c r="N648" s="241"/>
      <c r="O648" s="241"/>
      <c r="P648" s="241"/>
      <c r="Q648" s="241"/>
      <c r="R648" s="241"/>
      <c r="S648" s="241"/>
      <c r="T648" s="242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T648" s="243" t="s">
        <v>218</v>
      </c>
      <c r="AU648" s="243" t="s">
        <v>82</v>
      </c>
      <c r="AV648" s="13" t="s">
        <v>82</v>
      </c>
      <c r="AW648" s="13" t="s">
        <v>35</v>
      </c>
      <c r="AX648" s="13" t="s">
        <v>80</v>
      </c>
      <c r="AY648" s="243" t="s">
        <v>198</v>
      </c>
    </row>
    <row r="649" s="2" customFormat="1" ht="16.5" customHeight="1">
      <c r="A649" s="40"/>
      <c r="B649" s="41"/>
      <c r="C649" s="214" t="s">
        <v>1191</v>
      </c>
      <c r="D649" s="214" t="s">
        <v>200</v>
      </c>
      <c r="E649" s="215" t="s">
        <v>1493</v>
      </c>
      <c r="F649" s="216" t="s">
        <v>1494</v>
      </c>
      <c r="G649" s="217" t="s">
        <v>441</v>
      </c>
      <c r="H649" s="218">
        <v>12</v>
      </c>
      <c r="I649" s="219"/>
      <c r="J649" s="220">
        <f>ROUND(I649*H649,2)</f>
        <v>0</v>
      </c>
      <c r="K649" s="216" t="s">
        <v>204</v>
      </c>
      <c r="L649" s="46"/>
      <c r="M649" s="221" t="s">
        <v>19</v>
      </c>
      <c r="N649" s="222" t="s">
        <v>44</v>
      </c>
      <c r="O649" s="86"/>
      <c r="P649" s="223">
        <f>O649*H649</f>
        <v>0</v>
      </c>
      <c r="Q649" s="223">
        <v>0</v>
      </c>
      <c r="R649" s="223">
        <f>Q649*H649</f>
        <v>0</v>
      </c>
      <c r="S649" s="223">
        <v>0</v>
      </c>
      <c r="T649" s="224">
        <f>S649*H649</f>
        <v>0</v>
      </c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R649" s="225" t="s">
        <v>302</v>
      </c>
      <c r="AT649" s="225" t="s">
        <v>200</v>
      </c>
      <c r="AU649" s="225" t="s">
        <v>82</v>
      </c>
      <c r="AY649" s="19" t="s">
        <v>198</v>
      </c>
      <c r="BE649" s="226">
        <f>IF(N649="základní",J649,0)</f>
        <v>0</v>
      </c>
      <c r="BF649" s="226">
        <f>IF(N649="snížená",J649,0)</f>
        <v>0</v>
      </c>
      <c r="BG649" s="226">
        <f>IF(N649="zákl. přenesená",J649,0)</f>
        <v>0</v>
      </c>
      <c r="BH649" s="226">
        <f>IF(N649="sníž. přenesená",J649,0)</f>
        <v>0</v>
      </c>
      <c r="BI649" s="226">
        <f>IF(N649="nulová",J649,0)</f>
        <v>0</v>
      </c>
      <c r="BJ649" s="19" t="s">
        <v>80</v>
      </c>
      <c r="BK649" s="226">
        <f>ROUND(I649*H649,2)</f>
        <v>0</v>
      </c>
      <c r="BL649" s="19" t="s">
        <v>302</v>
      </c>
      <c r="BM649" s="225" t="s">
        <v>2746</v>
      </c>
    </row>
    <row r="650" s="2" customFormat="1">
      <c r="A650" s="40"/>
      <c r="B650" s="41"/>
      <c r="C650" s="42"/>
      <c r="D650" s="227" t="s">
        <v>207</v>
      </c>
      <c r="E650" s="42"/>
      <c r="F650" s="228" t="s">
        <v>1496</v>
      </c>
      <c r="G650" s="42"/>
      <c r="H650" s="42"/>
      <c r="I650" s="229"/>
      <c r="J650" s="42"/>
      <c r="K650" s="42"/>
      <c r="L650" s="46"/>
      <c r="M650" s="230"/>
      <c r="N650" s="231"/>
      <c r="O650" s="86"/>
      <c r="P650" s="86"/>
      <c r="Q650" s="86"/>
      <c r="R650" s="86"/>
      <c r="S650" s="86"/>
      <c r="T650" s="87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T650" s="19" t="s">
        <v>207</v>
      </c>
      <c r="AU650" s="19" t="s">
        <v>82</v>
      </c>
    </row>
    <row r="651" s="13" customFormat="1">
      <c r="A651" s="13"/>
      <c r="B651" s="232"/>
      <c r="C651" s="233"/>
      <c r="D651" s="234" t="s">
        <v>218</v>
      </c>
      <c r="E651" s="235" t="s">
        <v>19</v>
      </c>
      <c r="F651" s="236" t="s">
        <v>2747</v>
      </c>
      <c r="G651" s="233"/>
      <c r="H651" s="237">
        <v>12</v>
      </c>
      <c r="I651" s="238"/>
      <c r="J651" s="233"/>
      <c r="K651" s="233"/>
      <c r="L651" s="239"/>
      <c r="M651" s="240"/>
      <c r="N651" s="241"/>
      <c r="O651" s="241"/>
      <c r="P651" s="241"/>
      <c r="Q651" s="241"/>
      <c r="R651" s="241"/>
      <c r="S651" s="241"/>
      <c r="T651" s="242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T651" s="243" t="s">
        <v>218</v>
      </c>
      <c r="AU651" s="243" t="s">
        <v>82</v>
      </c>
      <c r="AV651" s="13" t="s">
        <v>82</v>
      </c>
      <c r="AW651" s="13" t="s">
        <v>35</v>
      </c>
      <c r="AX651" s="13" t="s">
        <v>80</v>
      </c>
      <c r="AY651" s="243" t="s">
        <v>198</v>
      </c>
    </row>
    <row r="652" s="2" customFormat="1" ht="16.5" customHeight="1">
      <c r="A652" s="40"/>
      <c r="B652" s="41"/>
      <c r="C652" s="255" t="s">
        <v>1198</v>
      </c>
      <c r="D652" s="255" t="s">
        <v>243</v>
      </c>
      <c r="E652" s="256" t="s">
        <v>1502</v>
      </c>
      <c r="F652" s="257" t="s">
        <v>1507</v>
      </c>
      <c r="G652" s="258" t="s">
        <v>441</v>
      </c>
      <c r="H652" s="259">
        <v>12</v>
      </c>
      <c r="I652" s="260"/>
      <c r="J652" s="261">
        <f>ROUND(I652*H652,2)</f>
        <v>0</v>
      </c>
      <c r="K652" s="257" t="s">
        <v>19</v>
      </c>
      <c r="L652" s="262"/>
      <c r="M652" s="263" t="s">
        <v>19</v>
      </c>
      <c r="N652" s="264" t="s">
        <v>44</v>
      </c>
      <c r="O652" s="86"/>
      <c r="P652" s="223">
        <f>O652*H652</f>
        <v>0</v>
      </c>
      <c r="Q652" s="223">
        <v>0.002</v>
      </c>
      <c r="R652" s="223">
        <f>Q652*H652</f>
        <v>0.024</v>
      </c>
      <c r="S652" s="223">
        <v>0</v>
      </c>
      <c r="T652" s="224">
        <f>S652*H652</f>
        <v>0</v>
      </c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R652" s="225" t="s">
        <v>399</v>
      </c>
      <c r="AT652" s="225" t="s">
        <v>243</v>
      </c>
      <c r="AU652" s="225" t="s">
        <v>82</v>
      </c>
      <c r="AY652" s="19" t="s">
        <v>198</v>
      </c>
      <c r="BE652" s="226">
        <f>IF(N652="základní",J652,0)</f>
        <v>0</v>
      </c>
      <c r="BF652" s="226">
        <f>IF(N652="snížená",J652,0)</f>
        <v>0</v>
      </c>
      <c r="BG652" s="226">
        <f>IF(N652="zákl. přenesená",J652,0)</f>
        <v>0</v>
      </c>
      <c r="BH652" s="226">
        <f>IF(N652="sníž. přenesená",J652,0)</f>
        <v>0</v>
      </c>
      <c r="BI652" s="226">
        <f>IF(N652="nulová",J652,0)</f>
        <v>0</v>
      </c>
      <c r="BJ652" s="19" t="s">
        <v>80</v>
      </c>
      <c r="BK652" s="226">
        <f>ROUND(I652*H652,2)</f>
        <v>0</v>
      </c>
      <c r="BL652" s="19" t="s">
        <v>302</v>
      </c>
      <c r="BM652" s="225" t="s">
        <v>2748</v>
      </c>
    </row>
    <row r="653" s="13" customFormat="1">
      <c r="A653" s="13"/>
      <c r="B653" s="232"/>
      <c r="C653" s="233"/>
      <c r="D653" s="234" t="s">
        <v>218</v>
      </c>
      <c r="E653" s="235" t="s">
        <v>19</v>
      </c>
      <c r="F653" s="236" t="s">
        <v>2747</v>
      </c>
      <c r="G653" s="233"/>
      <c r="H653" s="237">
        <v>12</v>
      </c>
      <c r="I653" s="238"/>
      <c r="J653" s="233"/>
      <c r="K653" s="233"/>
      <c r="L653" s="239"/>
      <c r="M653" s="240"/>
      <c r="N653" s="241"/>
      <c r="O653" s="241"/>
      <c r="P653" s="241"/>
      <c r="Q653" s="241"/>
      <c r="R653" s="241"/>
      <c r="S653" s="241"/>
      <c r="T653" s="242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T653" s="243" t="s">
        <v>218</v>
      </c>
      <c r="AU653" s="243" t="s">
        <v>82</v>
      </c>
      <c r="AV653" s="13" t="s">
        <v>82</v>
      </c>
      <c r="AW653" s="13" t="s">
        <v>35</v>
      </c>
      <c r="AX653" s="13" t="s">
        <v>80</v>
      </c>
      <c r="AY653" s="243" t="s">
        <v>198</v>
      </c>
    </row>
    <row r="654" s="2" customFormat="1" ht="49.05" customHeight="1">
      <c r="A654" s="40"/>
      <c r="B654" s="41"/>
      <c r="C654" s="214" t="s">
        <v>1207</v>
      </c>
      <c r="D654" s="214" t="s">
        <v>200</v>
      </c>
      <c r="E654" s="215" t="s">
        <v>1510</v>
      </c>
      <c r="F654" s="216" t="s">
        <v>1511</v>
      </c>
      <c r="G654" s="217" t="s">
        <v>246</v>
      </c>
      <c r="H654" s="218">
        <v>3.6440000000000001</v>
      </c>
      <c r="I654" s="219"/>
      <c r="J654" s="220">
        <f>ROUND(I654*H654,2)</f>
        <v>0</v>
      </c>
      <c r="K654" s="216" t="s">
        <v>204</v>
      </c>
      <c r="L654" s="46"/>
      <c r="M654" s="221" t="s">
        <v>19</v>
      </c>
      <c r="N654" s="222" t="s">
        <v>44</v>
      </c>
      <c r="O654" s="86"/>
      <c r="P654" s="223">
        <f>O654*H654</f>
        <v>0</v>
      </c>
      <c r="Q654" s="223">
        <v>0</v>
      </c>
      <c r="R654" s="223">
        <f>Q654*H654</f>
        <v>0</v>
      </c>
      <c r="S654" s="223">
        <v>0</v>
      </c>
      <c r="T654" s="224">
        <f>S654*H654</f>
        <v>0</v>
      </c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R654" s="225" t="s">
        <v>302</v>
      </c>
      <c r="AT654" s="225" t="s">
        <v>200</v>
      </c>
      <c r="AU654" s="225" t="s">
        <v>82</v>
      </c>
      <c r="AY654" s="19" t="s">
        <v>198</v>
      </c>
      <c r="BE654" s="226">
        <f>IF(N654="základní",J654,0)</f>
        <v>0</v>
      </c>
      <c r="BF654" s="226">
        <f>IF(N654="snížená",J654,0)</f>
        <v>0</v>
      </c>
      <c r="BG654" s="226">
        <f>IF(N654="zákl. přenesená",J654,0)</f>
        <v>0</v>
      </c>
      <c r="BH654" s="226">
        <f>IF(N654="sníž. přenesená",J654,0)</f>
        <v>0</v>
      </c>
      <c r="BI654" s="226">
        <f>IF(N654="nulová",J654,0)</f>
        <v>0</v>
      </c>
      <c r="BJ654" s="19" t="s">
        <v>80</v>
      </c>
      <c r="BK654" s="226">
        <f>ROUND(I654*H654,2)</f>
        <v>0</v>
      </c>
      <c r="BL654" s="19" t="s">
        <v>302</v>
      </c>
      <c r="BM654" s="225" t="s">
        <v>1512</v>
      </c>
    </row>
    <row r="655" s="2" customFormat="1">
      <c r="A655" s="40"/>
      <c r="B655" s="41"/>
      <c r="C655" s="42"/>
      <c r="D655" s="227" t="s">
        <v>207</v>
      </c>
      <c r="E655" s="42"/>
      <c r="F655" s="228" t="s">
        <v>1513</v>
      </c>
      <c r="G655" s="42"/>
      <c r="H655" s="42"/>
      <c r="I655" s="229"/>
      <c r="J655" s="42"/>
      <c r="K655" s="42"/>
      <c r="L655" s="46"/>
      <c r="M655" s="230"/>
      <c r="N655" s="231"/>
      <c r="O655" s="86"/>
      <c r="P655" s="86"/>
      <c r="Q655" s="86"/>
      <c r="R655" s="86"/>
      <c r="S655" s="86"/>
      <c r="T655" s="87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T655" s="19" t="s">
        <v>207</v>
      </c>
      <c r="AU655" s="19" t="s">
        <v>82</v>
      </c>
    </row>
    <row r="656" s="12" customFormat="1" ht="22.8" customHeight="1">
      <c r="A656" s="12"/>
      <c r="B656" s="198"/>
      <c r="C656" s="199"/>
      <c r="D656" s="200" t="s">
        <v>72</v>
      </c>
      <c r="E656" s="212" t="s">
        <v>1514</v>
      </c>
      <c r="F656" s="212" t="s">
        <v>1515</v>
      </c>
      <c r="G656" s="199"/>
      <c r="H656" s="199"/>
      <c r="I656" s="202"/>
      <c r="J656" s="213">
        <f>BK656</f>
        <v>0</v>
      </c>
      <c r="K656" s="199"/>
      <c r="L656" s="204"/>
      <c r="M656" s="205"/>
      <c r="N656" s="206"/>
      <c r="O656" s="206"/>
      <c r="P656" s="207">
        <f>SUM(P657:P709)</f>
        <v>0</v>
      </c>
      <c r="Q656" s="206"/>
      <c r="R656" s="207">
        <f>SUM(R657:R709)</f>
        <v>2.9489435000000004</v>
      </c>
      <c r="S656" s="206"/>
      <c r="T656" s="208">
        <f>SUM(T657:T709)</f>
        <v>0</v>
      </c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R656" s="209" t="s">
        <v>82</v>
      </c>
      <c r="AT656" s="210" t="s">
        <v>72</v>
      </c>
      <c r="AU656" s="210" t="s">
        <v>80</v>
      </c>
      <c r="AY656" s="209" t="s">
        <v>198</v>
      </c>
      <c r="BK656" s="211">
        <f>SUM(BK657:BK709)</f>
        <v>0</v>
      </c>
    </row>
    <row r="657" s="2" customFormat="1" ht="21.75" customHeight="1">
      <c r="A657" s="40"/>
      <c r="B657" s="41"/>
      <c r="C657" s="214" t="s">
        <v>1214</v>
      </c>
      <c r="D657" s="214" t="s">
        <v>200</v>
      </c>
      <c r="E657" s="215" t="s">
        <v>2749</v>
      </c>
      <c r="F657" s="216" t="s">
        <v>2750</v>
      </c>
      <c r="G657" s="217" t="s">
        <v>203</v>
      </c>
      <c r="H657" s="218">
        <v>68.352000000000004</v>
      </c>
      <c r="I657" s="219"/>
      <c r="J657" s="220">
        <f>ROUND(I657*H657,2)</f>
        <v>0</v>
      </c>
      <c r="K657" s="216" t="s">
        <v>204</v>
      </c>
      <c r="L657" s="46"/>
      <c r="M657" s="221" t="s">
        <v>19</v>
      </c>
      <c r="N657" s="222" t="s">
        <v>44</v>
      </c>
      <c r="O657" s="86"/>
      <c r="P657" s="223">
        <f>O657*H657</f>
        <v>0</v>
      </c>
      <c r="Q657" s="223">
        <v>0.000102</v>
      </c>
      <c r="R657" s="223">
        <f>Q657*H657</f>
        <v>0.0069719040000000001</v>
      </c>
      <c r="S657" s="223">
        <v>0</v>
      </c>
      <c r="T657" s="224">
        <f>S657*H657</f>
        <v>0</v>
      </c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R657" s="225" t="s">
        <v>302</v>
      </c>
      <c r="AT657" s="225" t="s">
        <v>200</v>
      </c>
      <c r="AU657" s="225" t="s">
        <v>82</v>
      </c>
      <c r="AY657" s="19" t="s">
        <v>198</v>
      </c>
      <c r="BE657" s="226">
        <f>IF(N657="základní",J657,0)</f>
        <v>0</v>
      </c>
      <c r="BF657" s="226">
        <f>IF(N657="snížená",J657,0)</f>
        <v>0</v>
      </c>
      <c r="BG657" s="226">
        <f>IF(N657="zákl. přenesená",J657,0)</f>
        <v>0</v>
      </c>
      <c r="BH657" s="226">
        <f>IF(N657="sníž. přenesená",J657,0)</f>
        <v>0</v>
      </c>
      <c r="BI657" s="226">
        <f>IF(N657="nulová",J657,0)</f>
        <v>0</v>
      </c>
      <c r="BJ657" s="19" t="s">
        <v>80</v>
      </c>
      <c r="BK657" s="226">
        <f>ROUND(I657*H657,2)</f>
        <v>0</v>
      </c>
      <c r="BL657" s="19" t="s">
        <v>302</v>
      </c>
      <c r="BM657" s="225" t="s">
        <v>2751</v>
      </c>
    </row>
    <row r="658" s="2" customFormat="1">
      <c r="A658" s="40"/>
      <c r="B658" s="41"/>
      <c r="C658" s="42"/>
      <c r="D658" s="227" t="s">
        <v>207</v>
      </c>
      <c r="E658" s="42"/>
      <c r="F658" s="228" t="s">
        <v>2752</v>
      </c>
      <c r="G658" s="42"/>
      <c r="H658" s="42"/>
      <c r="I658" s="229"/>
      <c r="J658" s="42"/>
      <c r="K658" s="42"/>
      <c r="L658" s="46"/>
      <c r="M658" s="230"/>
      <c r="N658" s="231"/>
      <c r="O658" s="86"/>
      <c r="P658" s="86"/>
      <c r="Q658" s="86"/>
      <c r="R658" s="86"/>
      <c r="S658" s="86"/>
      <c r="T658" s="87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T658" s="19" t="s">
        <v>207</v>
      </c>
      <c r="AU658" s="19" t="s">
        <v>82</v>
      </c>
    </row>
    <row r="659" s="13" customFormat="1">
      <c r="A659" s="13"/>
      <c r="B659" s="232"/>
      <c r="C659" s="233"/>
      <c r="D659" s="234" t="s">
        <v>218</v>
      </c>
      <c r="E659" s="235" t="s">
        <v>19</v>
      </c>
      <c r="F659" s="236" t="s">
        <v>2753</v>
      </c>
      <c r="G659" s="233"/>
      <c r="H659" s="237">
        <v>17.265999999999998</v>
      </c>
      <c r="I659" s="238"/>
      <c r="J659" s="233"/>
      <c r="K659" s="233"/>
      <c r="L659" s="239"/>
      <c r="M659" s="240"/>
      <c r="N659" s="241"/>
      <c r="O659" s="241"/>
      <c r="P659" s="241"/>
      <c r="Q659" s="241"/>
      <c r="R659" s="241"/>
      <c r="S659" s="241"/>
      <c r="T659" s="242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T659" s="243" t="s">
        <v>218</v>
      </c>
      <c r="AU659" s="243" t="s">
        <v>82</v>
      </c>
      <c r="AV659" s="13" t="s">
        <v>82</v>
      </c>
      <c r="AW659" s="13" t="s">
        <v>35</v>
      </c>
      <c r="AX659" s="13" t="s">
        <v>73</v>
      </c>
      <c r="AY659" s="243" t="s">
        <v>198</v>
      </c>
    </row>
    <row r="660" s="13" customFormat="1">
      <c r="A660" s="13"/>
      <c r="B660" s="232"/>
      <c r="C660" s="233"/>
      <c r="D660" s="234" t="s">
        <v>218</v>
      </c>
      <c r="E660" s="235" t="s">
        <v>19</v>
      </c>
      <c r="F660" s="236" t="s">
        <v>2754</v>
      </c>
      <c r="G660" s="233"/>
      <c r="H660" s="237">
        <v>18.155999999999999</v>
      </c>
      <c r="I660" s="238"/>
      <c r="J660" s="233"/>
      <c r="K660" s="233"/>
      <c r="L660" s="239"/>
      <c r="M660" s="240"/>
      <c r="N660" s="241"/>
      <c r="O660" s="241"/>
      <c r="P660" s="241"/>
      <c r="Q660" s="241"/>
      <c r="R660" s="241"/>
      <c r="S660" s="241"/>
      <c r="T660" s="242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T660" s="243" t="s">
        <v>218</v>
      </c>
      <c r="AU660" s="243" t="s">
        <v>82</v>
      </c>
      <c r="AV660" s="13" t="s">
        <v>82</v>
      </c>
      <c r="AW660" s="13" t="s">
        <v>35</v>
      </c>
      <c r="AX660" s="13" t="s">
        <v>73</v>
      </c>
      <c r="AY660" s="243" t="s">
        <v>198</v>
      </c>
    </row>
    <row r="661" s="13" customFormat="1">
      <c r="A661" s="13"/>
      <c r="B661" s="232"/>
      <c r="C661" s="233"/>
      <c r="D661" s="234" t="s">
        <v>218</v>
      </c>
      <c r="E661" s="235" t="s">
        <v>19</v>
      </c>
      <c r="F661" s="236" t="s">
        <v>2755</v>
      </c>
      <c r="G661" s="233"/>
      <c r="H661" s="237">
        <v>32.93</v>
      </c>
      <c r="I661" s="238"/>
      <c r="J661" s="233"/>
      <c r="K661" s="233"/>
      <c r="L661" s="239"/>
      <c r="M661" s="240"/>
      <c r="N661" s="241"/>
      <c r="O661" s="241"/>
      <c r="P661" s="241"/>
      <c r="Q661" s="241"/>
      <c r="R661" s="241"/>
      <c r="S661" s="241"/>
      <c r="T661" s="242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T661" s="243" t="s">
        <v>218</v>
      </c>
      <c r="AU661" s="243" t="s">
        <v>82</v>
      </c>
      <c r="AV661" s="13" t="s">
        <v>82</v>
      </c>
      <c r="AW661" s="13" t="s">
        <v>35</v>
      </c>
      <c r="AX661" s="13" t="s">
        <v>73</v>
      </c>
      <c r="AY661" s="243" t="s">
        <v>198</v>
      </c>
    </row>
    <row r="662" s="14" customFormat="1">
      <c r="A662" s="14"/>
      <c r="B662" s="244"/>
      <c r="C662" s="245"/>
      <c r="D662" s="234" t="s">
        <v>218</v>
      </c>
      <c r="E662" s="246" t="s">
        <v>19</v>
      </c>
      <c r="F662" s="247" t="s">
        <v>233</v>
      </c>
      <c r="G662" s="245"/>
      <c r="H662" s="248">
        <v>68.352000000000004</v>
      </c>
      <c r="I662" s="249"/>
      <c r="J662" s="245"/>
      <c r="K662" s="245"/>
      <c r="L662" s="250"/>
      <c r="M662" s="251"/>
      <c r="N662" s="252"/>
      <c r="O662" s="252"/>
      <c r="P662" s="252"/>
      <c r="Q662" s="252"/>
      <c r="R662" s="252"/>
      <c r="S662" s="252"/>
      <c r="T662" s="253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T662" s="254" t="s">
        <v>218</v>
      </c>
      <c r="AU662" s="254" t="s">
        <v>82</v>
      </c>
      <c r="AV662" s="14" t="s">
        <v>205</v>
      </c>
      <c r="AW662" s="14" t="s">
        <v>35</v>
      </c>
      <c r="AX662" s="14" t="s">
        <v>80</v>
      </c>
      <c r="AY662" s="254" t="s">
        <v>198</v>
      </c>
    </row>
    <row r="663" s="2" customFormat="1" ht="16.5" customHeight="1">
      <c r="A663" s="40"/>
      <c r="B663" s="41"/>
      <c r="C663" s="255" t="s">
        <v>1219</v>
      </c>
      <c r="D663" s="255" t="s">
        <v>243</v>
      </c>
      <c r="E663" s="256" t="s">
        <v>2756</v>
      </c>
      <c r="F663" s="257" t="s">
        <v>2757</v>
      </c>
      <c r="G663" s="258" t="s">
        <v>203</v>
      </c>
      <c r="H663" s="259">
        <v>17.265999999999998</v>
      </c>
      <c r="I663" s="260"/>
      <c r="J663" s="261">
        <f>ROUND(I663*H663,2)</f>
        <v>0</v>
      </c>
      <c r="K663" s="257" t="s">
        <v>19</v>
      </c>
      <c r="L663" s="262"/>
      <c r="M663" s="263" t="s">
        <v>19</v>
      </c>
      <c r="N663" s="264" t="s">
        <v>44</v>
      </c>
      <c r="O663" s="86"/>
      <c r="P663" s="223">
        <f>O663*H663</f>
        <v>0</v>
      </c>
      <c r="Q663" s="223">
        <v>0.0050000000000000001</v>
      </c>
      <c r="R663" s="223">
        <f>Q663*H663</f>
        <v>0.08632999999999999</v>
      </c>
      <c r="S663" s="223">
        <v>0</v>
      </c>
      <c r="T663" s="224">
        <f>S663*H663</f>
        <v>0</v>
      </c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R663" s="225" t="s">
        <v>399</v>
      </c>
      <c r="AT663" s="225" t="s">
        <v>243</v>
      </c>
      <c r="AU663" s="225" t="s">
        <v>82</v>
      </c>
      <c r="AY663" s="19" t="s">
        <v>198</v>
      </c>
      <c r="BE663" s="226">
        <f>IF(N663="základní",J663,0)</f>
        <v>0</v>
      </c>
      <c r="BF663" s="226">
        <f>IF(N663="snížená",J663,0)</f>
        <v>0</v>
      </c>
      <c r="BG663" s="226">
        <f>IF(N663="zákl. přenesená",J663,0)</f>
        <v>0</v>
      </c>
      <c r="BH663" s="226">
        <f>IF(N663="sníž. přenesená",J663,0)</f>
        <v>0</v>
      </c>
      <c r="BI663" s="226">
        <f>IF(N663="nulová",J663,0)</f>
        <v>0</v>
      </c>
      <c r="BJ663" s="19" t="s">
        <v>80</v>
      </c>
      <c r="BK663" s="226">
        <f>ROUND(I663*H663,2)</f>
        <v>0</v>
      </c>
      <c r="BL663" s="19" t="s">
        <v>302</v>
      </c>
      <c r="BM663" s="225" t="s">
        <v>2758</v>
      </c>
    </row>
    <row r="664" s="13" customFormat="1">
      <c r="A664" s="13"/>
      <c r="B664" s="232"/>
      <c r="C664" s="233"/>
      <c r="D664" s="234" t="s">
        <v>218</v>
      </c>
      <c r="E664" s="235" t="s">
        <v>19</v>
      </c>
      <c r="F664" s="236" t="s">
        <v>2753</v>
      </c>
      <c r="G664" s="233"/>
      <c r="H664" s="237">
        <v>17.265999999999998</v>
      </c>
      <c r="I664" s="238"/>
      <c r="J664" s="233"/>
      <c r="K664" s="233"/>
      <c r="L664" s="239"/>
      <c r="M664" s="240"/>
      <c r="N664" s="241"/>
      <c r="O664" s="241"/>
      <c r="P664" s="241"/>
      <c r="Q664" s="241"/>
      <c r="R664" s="241"/>
      <c r="S664" s="241"/>
      <c r="T664" s="242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T664" s="243" t="s">
        <v>218</v>
      </c>
      <c r="AU664" s="243" t="s">
        <v>82</v>
      </c>
      <c r="AV664" s="13" t="s">
        <v>82</v>
      </c>
      <c r="AW664" s="13" t="s">
        <v>35</v>
      </c>
      <c r="AX664" s="13" t="s">
        <v>80</v>
      </c>
      <c r="AY664" s="243" t="s">
        <v>198</v>
      </c>
    </row>
    <row r="665" s="2" customFormat="1" ht="16.5" customHeight="1">
      <c r="A665" s="40"/>
      <c r="B665" s="41"/>
      <c r="C665" s="255" t="s">
        <v>1226</v>
      </c>
      <c r="D665" s="255" t="s">
        <v>243</v>
      </c>
      <c r="E665" s="256" t="s">
        <v>2759</v>
      </c>
      <c r="F665" s="257" t="s">
        <v>2757</v>
      </c>
      <c r="G665" s="258" t="s">
        <v>203</v>
      </c>
      <c r="H665" s="259">
        <v>18.155999999999999</v>
      </c>
      <c r="I665" s="260"/>
      <c r="J665" s="261">
        <f>ROUND(I665*H665,2)</f>
        <v>0</v>
      </c>
      <c r="K665" s="257" t="s">
        <v>19</v>
      </c>
      <c r="L665" s="262"/>
      <c r="M665" s="263" t="s">
        <v>19</v>
      </c>
      <c r="N665" s="264" t="s">
        <v>44</v>
      </c>
      <c r="O665" s="86"/>
      <c r="P665" s="223">
        <f>O665*H665</f>
        <v>0</v>
      </c>
      <c r="Q665" s="223">
        <v>0.0050000000000000001</v>
      </c>
      <c r="R665" s="223">
        <f>Q665*H665</f>
        <v>0.09078</v>
      </c>
      <c r="S665" s="223">
        <v>0</v>
      </c>
      <c r="T665" s="224">
        <f>S665*H665</f>
        <v>0</v>
      </c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R665" s="225" t="s">
        <v>399</v>
      </c>
      <c r="AT665" s="225" t="s">
        <v>243</v>
      </c>
      <c r="AU665" s="225" t="s">
        <v>82</v>
      </c>
      <c r="AY665" s="19" t="s">
        <v>198</v>
      </c>
      <c r="BE665" s="226">
        <f>IF(N665="základní",J665,0)</f>
        <v>0</v>
      </c>
      <c r="BF665" s="226">
        <f>IF(N665="snížená",J665,0)</f>
        <v>0</v>
      </c>
      <c r="BG665" s="226">
        <f>IF(N665="zákl. přenesená",J665,0)</f>
        <v>0</v>
      </c>
      <c r="BH665" s="226">
        <f>IF(N665="sníž. přenesená",J665,0)</f>
        <v>0</v>
      </c>
      <c r="BI665" s="226">
        <f>IF(N665="nulová",J665,0)</f>
        <v>0</v>
      </c>
      <c r="BJ665" s="19" t="s">
        <v>80</v>
      </c>
      <c r="BK665" s="226">
        <f>ROUND(I665*H665,2)</f>
        <v>0</v>
      </c>
      <c r="BL665" s="19" t="s">
        <v>302</v>
      </c>
      <c r="BM665" s="225" t="s">
        <v>2760</v>
      </c>
    </row>
    <row r="666" s="13" customFormat="1">
      <c r="A666" s="13"/>
      <c r="B666" s="232"/>
      <c r="C666" s="233"/>
      <c r="D666" s="234" t="s">
        <v>218</v>
      </c>
      <c r="E666" s="235" t="s">
        <v>19</v>
      </c>
      <c r="F666" s="236" t="s">
        <v>2754</v>
      </c>
      <c r="G666" s="233"/>
      <c r="H666" s="237">
        <v>18.155999999999999</v>
      </c>
      <c r="I666" s="238"/>
      <c r="J666" s="233"/>
      <c r="K666" s="233"/>
      <c r="L666" s="239"/>
      <c r="M666" s="240"/>
      <c r="N666" s="241"/>
      <c r="O666" s="241"/>
      <c r="P666" s="241"/>
      <c r="Q666" s="241"/>
      <c r="R666" s="241"/>
      <c r="S666" s="241"/>
      <c r="T666" s="242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T666" s="243" t="s">
        <v>218</v>
      </c>
      <c r="AU666" s="243" t="s">
        <v>82</v>
      </c>
      <c r="AV666" s="13" t="s">
        <v>82</v>
      </c>
      <c r="AW666" s="13" t="s">
        <v>35</v>
      </c>
      <c r="AX666" s="13" t="s">
        <v>80</v>
      </c>
      <c r="AY666" s="243" t="s">
        <v>198</v>
      </c>
    </row>
    <row r="667" s="2" customFormat="1" ht="16.5" customHeight="1">
      <c r="A667" s="40"/>
      <c r="B667" s="41"/>
      <c r="C667" s="255" t="s">
        <v>1229</v>
      </c>
      <c r="D667" s="255" t="s">
        <v>243</v>
      </c>
      <c r="E667" s="256" t="s">
        <v>2761</v>
      </c>
      <c r="F667" s="257" t="s">
        <v>2757</v>
      </c>
      <c r="G667" s="258" t="s">
        <v>203</v>
      </c>
      <c r="H667" s="259">
        <v>32.93</v>
      </c>
      <c r="I667" s="260"/>
      <c r="J667" s="261">
        <f>ROUND(I667*H667,2)</f>
        <v>0</v>
      </c>
      <c r="K667" s="257" t="s">
        <v>19</v>
      </c>
      <c r="L667" s="262"/>
      <c r="M667" s="263" t="s">
        <v>19</v>
      </c>
      <c r="N667" s="264" t="s">
        <v>44</v>
      </c>
      <c r="O667" s="86"/>
      <c r="P667" s="223">
        <f>O667*H667</f>
        <v>0</v>
      </c>
      <c r="Q667" s="223">
        <v>0.0050000000000000001</v>
      </c>
      <c r="R667" s="223">
        <f>Q667*H667</f>
        <v>0.16464999999999999</v>
      </c>
      <c r="S667" s="223">
        <v>0</v>
      </c>
      <c r="T667" s="224">
        <f>S667*H667</f>
        <v>0</v>
      </c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R667" s="225" t="s">
        <v>399</v>
      </c>
      <c r="AT667" s="225" t="s">
        <v>243</v>
      </c>
      <c r="AU667" s="225" t="s">
        <v>82</v>
      </c>
      <c r="AY667" s="19" t="s">
        <v>198</v>
      </c>
      <c r="BE667" s="226">
        <f>IF(N667="základní",J667,0)</f>
        <v>0</v>
      </c>
      <c r="BF667" s="226">
        <f>IF(N667="snížená",J667,0)</f>
        <v>0</v>
      </c>
      <c r="BG667" s="226">
        <f>IF(N667="zákl. přenesená",J667,0)</f>
        <v>0</v>
      </c>
      <c r="BH667" s="226">
        <f>IF(N667="sníž. přenesená",J667,0)</f>
        <v>0</v>
      </c>
      <c r="BI667" s="226">
        <f>IF(N667="nulová",J667,0)</f>
        <v>0</v>
      </c>
      <c r="BJ667" s="19" t="s">
        <v>80</v>
      </c>
      <c r="BK667" s="226">
        <f>ROUND(I667*H667,2)</f>
        <v>0</v>
      </c>
      <c r="BL667" s="19" t="s">
        <v>302</v>
      </c>
      <c r="BM667" s="225" t="s">
        <v>2762</v>
      </c>
    </row>
    <row r="668" s="13" customFormat="1">
      <c r="A668" s="13"/>
      <c r="B668" s="232"/>
      <c r="C668" s="233"/>
      <c r="D668" s="234" t="s">
        <v>218</v>
      </c>
      <c r="E668" s="235" t="s">
        <v>19</v>
      </c>
      <c r="F668" s="236" t="s">
        <v>2755</v>
      </c>
      <c r="G668" s="233"/>
      <c r="H668" s="237">
        <v>32.93</v>
      </c>
      <c r="I668" s="238"/>
      <c r="J668" s="233"/>
      <c r="K668" s="233"/>
      <c r="L668" s="239"/>
      <c r="M668" s="240"/>
      <c r="N668" s="241"/>
      <c r="O668" s="241"/>
      <c r="P668" s="241"/>
      <c r="Q668" s="241"/>
      <c r="R668" s="241"/>
      <c r="S668" s="241"/>
      <c r="T668" s="242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T668" s="243" t="s">
        <v>218</v>
      </c>
      <c r="AU668" s="243" t="s">
        <v>82</v>
      </c>
      <c r="AV668" s="13" t="s">
        <v>82</v>
      </c>
      <c r="AW668" s="13" t="s">
        <v>35</v>
      </c>
      <c r="AX668" s="13" t="s">
        <v>80</v>
      </c>
      <c r="AY668" s="243" t="s">
        <v>198</v>
      </c>
    </row>
    <row r="669" s="2" customFormat="1" ht="24.15" customHeight="1">
      <c r="A669" s="40"/>
      <c r="B669" s="41"/>
      <c r="C669" s="214" t="s">
        <v>1236</v>
      </c>
      <c r="D669" s="214" t="s">
        <v>200</v>
      </c>
      <c r="E669" s="215" t="s">
        <v>2763</v>
      </c>
      <c r="F669" s="216" t="s">
        <v>2764</v>
      </c>
      <c r="G669" s="217" t="s">
        <v>237</v>
      </c>
      <c r="H669" s="218">
        <v>8.5</v>
      </c>
      <c r="I669" s="219"/>
      <c r="J669" s="220">
        <f>ROUND(I669*H669,2)</f>
        <v>0</v>
      </c>
      <c r="K669" s="216" t="s">
        <v>204</v>
      </c>
      <c r="L669" s="46"/>
      <c r="M669" s="221" t="s">
        <v>19</v>
      </c>
      <c r="N669" s="222" t="s">
        <v>44</v>
      </c>
      <c r="O669" s="86"/>
      <c r="P669" s="223">
        <f>O669*H669</f>
        <v>0</v>
      </c>
      <c r="Q669" s="223">
        <v>0</v>
      </c>
      <c r="R669" s="223">
        <f>Q669*H669</f>
        <v>0</v>
      </c>
      <c r="S669" s="223">
        <v>0</v>
      </c>
      <c r="T669" s="224">
        <f>S669*H669</f>
        <v>0</v>
      </c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R669" s="225" t="s">
        <v>302</v>
      </c>
      <c r="AT669" s="225" t="s">
        <v>200</v>
      </c>
      <c r="AU669" s="225" t="s">
        <v>82</v>
      </c>
      <c r="AY669" s="19" t="s">
        <v>198</v>
      </c>
      <c r="BE669" s="226">
        <f>IF(N669="základní",J669,0)</f>
        <v>0</v>
      </c>
      <c r="BF669" s="226">
        <f>IF(N669="snížená",J669,0)</f>
        <v>0</v>
      </c>
      <c r="BG669" s="226">
        <f>IF(N669="zákl. přenesená",J669,0)</f>
        <v>0</v>
      </c>
      <c r="BH669" s="226">
        <f>IF(N669="sníž. přenesená",J669,0)</f>
        <v>0</v>
      </c>
      <c r="BI669" s="226">
        <f>IF(N669="nulová",J669,0)</f>
        <v>0</v>
      </c>
      <c r="BJ669" s="19" t="s">
        <v>80</v>
      </c>
      <c r="BK669" s="226">
        <f>ROUND(I669*H669,2)</f>
        <v>0</v>
      </c>
      <c r="BL669" s="19" t="s">
        <v>302</v>
      </c>
      <c r="BM669" s="225" t="s">
        <v>2765</v>
      </c>
    </row>
    <row r="670" s="2" customFormat="1">
      <c r="A670" s="40"/>
      <c r="B670" s="41"/>
      <c r="C670" s="42"/>
      <c r="D670" s="227" t="s">
        <v>207</v>
      </c>
      <c r="E670" s="42"/>
      <c r="F670" s="228" t="s">
        <v>2766</v>
      </c>
      <c r="G670" s="42"/>
      <c r="H670" s="42"/>
      <c r="I670" s="229"/>
      <c r="J670" s="42"/>
      <c r="K670" s="42"/>
      <c r="L670" s="46"/>
      <c r="M670" s="230"/>
      <c r="N670" s="231"/>
      <c r="O670" s="86"/>
      <c r="P670" s="86"/>
      <c r="Q670" s="86"/>
      <c r="R670" s="86"/>
      <c r="S670" s="86"/>
      <c r="T670" s="87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T670" s="19" t="s">
        <v>207</v>
      </c>
      <c r="AU670" s="19" t="s">
        <v>82</v>
      </c>
    </row>
    <row r="671" s="13" customFormat="1">
      <c r="A671" s="13"/>
      <c r="B671" s="232"/>
      <c r="C671" s="233"/>
      <c r="D671" s="234" t="s">
        <v>218</v>
      </c>
      <c r="E671" s="235" t="s">
        <v>19</v>
      </c>
      <c r="F671" s="236" t="s">
        <v>2767</v>
      </c>
      <c r="G671" s="233"/>
      <c r="H671" s="237">
        <v>8.5</v>
      </c>
      <c r="I671" s="238"/>
      <c r="J671" s="233"/>
      <c r="K671" s="233"/>
      <c r="L671" s="239"/>
      <c r="M671" s="240"/>
      <c r="N671" s="241"/>
      <c r="O671" s="241"/>
      <c r="P671" s="241"/>
      <c r="Q671" s="241"/>
      <c r="R671" s="241"/>
      <c r="S671" s="241"/>
      <c r="T671" s="242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T671" s="243" t="s">
        <v>218</v>
      </c>
      <c r="AU671" s="243" t="s">
        <v>82</v>
      </c>
      <c r="AV671" s="13" t="s">
        <v>82</v>
      </c>
      <c r="AW671" s="13" t="s">
        <v>35</v>
      </c>
      <c r="AX671" s="13" t="s">
        <v>80</v>
      </c>
      <c r="AY671" s="243" t="s">
        <v>198</v>
      </c>
    </row>
    <row r="672" s="2" customFormat="1" ht="16.5" customHeight="1">
      <c r="A672" s="40"/>
      <c r="B672" s="41"/>
      <c r="C672" s="255" t="s">
        <v>1242</v>
      </c>
      <c r="D672" s="255" t="s">
        <v>243</v>
      </c>
      <c r="E672" s="256" t="s">
        <v>1485</v>
      </c>
      <c r="F672" s="257" t="s">
        <v>2768</v>
      </c>
      <c r="G672" s="258" t="s">
        <v>237</v>
      </c>
      <c r="H672" s="259">
        <v>8.5</v>
      </c>
      <c r="I672" s="260"/>
      <c r="J672" s="261">
        <f>ROUND(I672*H672,2)</f>
        <v>0</v>
      </c>
      <c r="K672" s="257" t="s">
        <v>19</v>
      </c>
      <c r="L672" s="262"/>
      <c r="M672" s="263" t="s">
        <v>19</v>
      </c>
      <c r="N672" s="264" t="s">
        <v>44</v>
      </c>
      <c r="O672" s="86"/>
      <c r="P672" s="223">
        <f>O672*H672</f>
        <v>0</v>
      </c>
      <c r="Q672" s="223">
        <v>0.0050000000000000001</v>
      </c>
      <c r="R672" s="223">
        <f>Q672*H672</f>
        <v>0.042500000000000003</v>
      </c>
      <c r="S672" s="223">
        <v>0</v>
      </c>
      <c r="T672" s="224">
        <f>S672*H672</f>
        <v>0</v>
      </c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R672" s="225" t="s">
        <v>399</v>
      </c>
      <c r="AT672" s="225" t="s">
        <v>243</v>
      </c>
      <c r="AU672" s="225" t="s">
        <v>82</v>
      </c>
      <c r="AY672" s="19" t="s">
        <v>198</v>
      </c>
      <c r="BE672" s="226">
        <f>IF(N672="základní",J672,0)</f>
        <v>0</v>
      </c>
      <c r="BF672" s="226">
        <f>IF(N672="snížená",J672,0)</f>
        <v>0</v>
      </c>
      <c r="BG672" s="226">
        <f>IF(N672="zákl. přenesená",J672,0)</f>
        <v>0</v>
      </c>
      <c r="BH672" s="226">
        <f>IF(N672="sníž. přenesená",J672,0)</f>
        <v>0</v>
      </c>
      <c r="BI672" s="226">
        <f>IF(N672="nulová",J672,0)</f>
        <v>0</v>
      </c>
      <c r="BJ672" s="19" t="s">
        <v>80</v>
      </c>
      <c r="BK672" s="226">
        <f>ROUND(I672*H672,2)</f>
        <v>0</v>
      </c>
      <c r="BL672" s="19" t="s">
        <v>302</v>
      </c>
      <c r="BM672" s="225" t="s">
        <v>2769</v>
      </c>
    </row>
    <row r="673" s="2" customFormat="1" ht="24.15" customHeight="1">
      <c r="A673" s="40"/>
      <c r="B673" s="41"/>
      <c r="C673" s="214" t="s">
        <v>1248</v>
      </c>
      <c r="D673" s="214" t="s">
        <v>200</v>
      </c>
      <c r="E673" s="215" t="s">
        <v>2770</v>
      </c>
      <c r="F673" s="216" t="s">
        <v>2771</v>
      </c>
      <c r="G673" s="217" t="s">
        <v>237</v>
      </c>
      <c r="H673" s="218">
        <v>143.75999999999999</v>
      </c>
      <c r="I673" s="219"/>
      <c r="J673" s="220">
        <f>ROUND(I673*H673,2)</f>
        <v>0</v>
      </c>
      <c r="K673" s="216" t="s">
        <v>204</v>
      </c>
      <c r="L673" s="46"/>
      <c r="M673" s="221" t="s">
        <v>19</v>
      </c>
      <c r="N673" s="222" t="s">
        <v>44</v>
      </c>
      <c r="O673" s="86"/>
      <c r="P673" s="223">
        <f>O673*H673</f>
        <v>0</v>
      </c>
      <c r="Q673" s="223">
        <v>8.4599999999999996E-05</v>
      </c>
      <c r="R673" s="223">
        <f>Q673*H673</f>
        <v>0.012162095999999999</v>
      </c>
      <c r="S673" s="223">
        <v>0</v>
      </c>
      <c r="T673" s="224">
        <f>S673*H673</f>
        <v>0</v>
      </c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R673" s="225" t="s">
        <v>302</v>
      </c>
      <c r="AT673" s="225" t="s">
        <v>200</v>
      </c>
      <c r="AU673" s="225" t="s">
        <v>82</v>
      </c>
      <c r="AY673" s="19" t="s">
        <v>198</v>
      </c>
      <c r="BE673" s="226">
        <f>IF(N673="základní",J673,0)</f>
        <v>0</v>
      </c>
      <c r="BF673" s="226">
        <f>IF(N673="snížená",J673,0)</f>
        <v>0</v>
      </c>
      <c r="BG673" s="226">
        <f>IF(N673="zákl. přenesená",J673,0)</f>
        <v>0</v>
      </c>
      <c r="BH673" s="226">
        <f>IF(N673="sníž. přenesená",J673,0)</f>
        <v>0</v>
      </c>
      <c r="BI673" s="226">
        <f>IF(N673="nulová",J673,0)</f>
        <v>0</v>
      </c>
      <c r="BJ673" s="19" t="s">
        <v>80</v>
      </c>
      <c r="BK673" s="226">
        <f>ROUND(I673*H673,2)</f>
        <v>0</v>
      </c>
      <c r="BL673" s="19" t="s">
        <v>302</v>
      </c>
      <c r="BM673" s="225" t="s">
        <v>2772</v>
      </c>
    </row>
    <row r="674" s="2" customFormat="1">
      <c r="A674" s="40"/>
      <c r="B674" s="41"/>
      <c r="C674" s="42"/>
      <c r="D674" s="227" t="s">
        <v>207</v>
      </c>
      <c r="E674" s="42"/>
      <c r="F674" s="228" t="s">
        <v>2773</v>
      </c>
      <c r="G674" s="42"/>
      <c r="H674" s="42"/>
      <c r="I674" s="229"/>
      <c r="J674" s="42"/>
      <c r="K674" s="42"/>
      <c r="L674" s="46"/>
      <c r="M674" s="230"/>
      <c r="N674" s="231"/>
      <c r="O674" s="86"/>
      <c r="P674" s="86"/>
      <c r="Q674" s="86"/>
      <c r="R674" s="86"/>
      <c r="S674" s="86"/>
      <c r="T674" s="87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T674" s="19" t="s">
        <v>207</v>
      </c>
      <c r="AU674" s="19" t="s">
        <v>82</v>
      </c>
    </row>
    <row r="675" s="13" customFormat="1">
      <c r="A675" s="13"/>
      <c r="B675" s="232"/>
      <c r="C675" s="233"/>
      <c r="D675" s="234" t="s">
        <v>218</v>
      </c>
      <c r="E675" s="235" t="s">
        <v>19</v>
      </c>
      <c r="F675" s="236" t="s">
        <v>2774</v>
      </c>
      <c r="G675" s="233"/>
      <c r="H675" s="237">
        <v>73.430000000000007</v>
      </c>
      <c r="I675" s="238"/>
      <c r="J675" s="233"/>
      <c r="K675" s="233"/>
      <c r="L675" s="239"/>
      <c r="M675" s="240"/>
      <c r="N675" s="241"/>
      <c r="O675" s="241"/>
      <c r="P675" s="241"/>
      <c r="Q675" s="241"/>
      <c r="R675" s="241"/>
      <c r="S675" s="241"/>
      <c r="T675" s="242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T675" s="243" t="s">
        <v>218</v>
      </c>
      <c r="AU675" s="243" t="s">
        <v>82</v>
      </c>
      <c r="AV675" s="13" t="s">
        <v>82</v>
      </c>
      <c r="AW675" s="13" t="s">
        <v>35</v>
      </c>
      <c r="AX675" s="13" t="s">
        <v>73</v>
      </c>
      <c r="AY675" s="243" t="s">
        <v>198</v>
      </c>
    </row>
    <row r="676" s="13" customFormat="1">
      <c r="A676" s="13"/>
      <c r="B676" s="232"/>
      <c r="C676" s="233"/>
      <c r="D676" s="234" t="s">
        <v>218</v>
      </c>
      <c r="E676" s="235" t="s">
        <v>19</v>
      </c>
      <c r="F676" s="236" t="s">
        <v>2775</v>
      </c>
      <c r="G676" s="233"/>
      <c r="H676" s="237">
        <v>70.329999999999998</v>
      </c>
      <c r="I676" s="238"/>
      <c r="J676" s="233"/>
      <c r="K676" s="233"/>
      <c r="L676" s="239"/>
      <c r="M676" s="240"/>
      <c r="N676" s="241"/>
      <c r="O676" s="241"/>
      <c r="P676" s="241"/>
      <c r="Q676" s="241"/>
      <c r="R676" s="241"/>
      <c r="S676" s="241"/>
      <c r="T676" s="242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T676" s="243" t="s">
        <v>218</v>
      </c>
      <c r="AU676" s="243" t="s">
        <v>82</v>
      </c>
      <c r="AV676" s="13" t="s">
        <v>82</v>
      </c>
      <c r="AW676" s="13" t="s">
        <v>35</v>
      </c>
      <c r="AX676" s="13" t="s">
        <v>73</v>
      </c>
      <c r="AY676" s="243" t="s">
        <v>198</v>
      </c>
    </row>
    <row r="677" s="14" customFormat="1">
      <c r="A677" s="14"/>
      <c r="B677" s="244"/>
      <c r="C677" s="245"/>
      <c r="D677" s="234" t="s">
        <v>218</v>
      </c>
      <c r="E677" s="246" t="s">
        <v>19</v>
      </c>
      <c r="F677" s="247" t="s">
        <v>233</v>
      </c>
      <c r="G677" s="245"/>
      <c r="H677" s="248">
        <v>143.75999999999999</v>
      </c>
      <c r="I677" s="249"/>
      <c r="J677" s="245"/>
      <c r="K677" s="245"/>
      <c r="L677" s="250"/>
      <c r="M677" s="251"/>
      <c r="N677" s="252"/>
      <c r="O677" s="252"/>
      <c r="P677" s="252"/>
      <c r="Q677" s="252"/>
      <c r="R677" s="252"/>
      <c r="S677" s="252"/>
      <c r="T677" s="253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T677" s="254" t="s">
        <v>218</v>
      </c>
      <c r="AU677" s="254" t="s">
        <v>82</v>
      </c>
      <c r="AV677" s="14" t="s">
        <v>205</v>
      </c>
      <c r="AW677" s="14" t="s">
        <v>35</v>
      </c>
      <c r="AX677" s="14" t="s">
        <v>80</v>
      </c>
      <c r="AY677" s="254" t="s">
        <v>198</v>
      </c>
    </row>
    <row r="678" s="2" customFormat="1" ht="24.15" customHeight="1">
      <c r="A678" s="40"/>
      <c r="B678" s="41"/>
      <c r="C678" s="255" t="s">
        <v>1255</v>
      </c>
      <c r="D678" s="255" t="s">
        <v>243</v>
      </c>
      <c r="E678" s="256" t="s">
        <v>2776</v>
      </c>
      <c r="F678" s="257" t="s">
        <v>2777</v>
      </c>
      <c r="G678" s="258" t="s">
        <v>246</v>
      </c>
      <c r="H678" s="259">
        <v>1.663</v>
      </c>
      <c r="I678" s="260"/>
      <c r="J678" s="261">
        <f>ROUND(I678*H678,2)</f>
        <v>0</v>
      </c>
      <c r="K678" s="257" t="s">
        <v>204</v>
      </c>
      <c r="L678" s="262"/>
      <c r="M678" s="263" t="s">
        <v>19</v>
      </c>
      <c r="N678" s="264" t="s">
        <v>44</v>
      </c>
      <c r="O678" s="86"/>
      <c r="P678" s="223">
        <f>O678*H678</f>
        <v>0</v>
      </c>
      <c r="Q678" s="223">
        <v>1</v>
      </c>
      <c r="R678" s="223">
        <f>Q678*H678</f>
        <v>1.663</v>
      </c>
      <c r="S678" s="223">
        <v>0</v>
      </c>
      <c r="T678" s="224">
        <f>S678*H678</f>
        <v>0</v>
      </c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R678" s="225" t="s">
        <v>399</v>
      </c>
      <c r="AT678" s="225" t="s">
        <v>243</v>
      </c>
      <c r="AU678" s="225" t="s">
        <v>82</v>
      </c>
      <c r="AY678" s="19" t="s">
        <v>198</v>
      </c>
      <c r="BE678" s="226">
        <f>IF(N678="základní",J678,0)</f>
        <v>0</v>
      </c>
      <c r="BF678" s="226">
        <f>IF(N678="snížená",J678,0)</f>
        <v>0</v>
      </c>
      <c r="BG678" s="226">
        <f>IF(N678="zákl. přenesená",J678,0)</f>
        <v>0</v>
      </c>
      <c r="BH678" s="226">
        <f>IF(N678="sníž. přenesená",J678,0)</f>
        <v>0</v>
      </c>
      <c r="BI678" s="226">
        <f>IF(N678="nulová",J678,0)</f>
        <v>0</v>
      </c>
      <c r="BJ678" s="19" t="s">
        <v>80</v>
      </c>
      <c r="BK678" s="226">
        <f>ROUND(I678*H678,2)</f>
        <v>0</v>
      </c>
      <c r="BL678" s="19" t="s">
        <v>302</v>
      </c>
      <c r="BM678" s="225" t="s">
        <v>2778</v>
      </c>
    </row>
    <row r="679" s="13" customFormat="1">
      <c r="A679" s="13"/>
      <c r="B679" s="232"/>
      <c r="C679" s="233"/>
      <c r="D679" s="234" t="s">
        <v>218</v>
      </c>
      <c r="E679" s="235" t="s">
        <v>19</v>
      </c>
      <c r="F679" s="236" t="s">
        <v>2779</v>
      </c>
      <c r="G679" s="233"/>
      <c r="H679" s="237">
        <v>1.3939999999999999</v>
      </c>
      <c r="I679" s="238"/>
      <c r="J679" s="233"/>
      <c r="K679" s="233"/>
      <c r="L679" s="239"/>
      <c r="M679" s="240"/>
      <c r="N679" s="241"/>
      <c r="O679" s="241"/>
      <c r="P679" s="241"/>
      <c r="Q679" s="241"/>
      <c r="R679" s="241"/>
      <c r="S679" s="241"/>
      <c r="T679" s="242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T679" s="243" t="s">
        <v>218</v>
      </c>
      <c r="AU679" s="243" t="s">
        <v>82</v>
      </c>
      <c r="AV679" s="13" t="s">
        <v>82</v>
      </c>
      <c r="AW679" s="13" t="s">
        <v>35</v>
      </c>
      <c r="AX679" s="13" t="s">
        <v>80</v>
      </c>
      <c r="AY679" s="243" t="s">
        <v>198</v>
      </c>
    </row>
    <row r="680" s="13" customFormat="1">
      <c r="A680" s="13"/>
      <c r="B680" s="232"/>
      <c r="C680" s="233"/>
      <c r="D680" s="234" t="s">
        <v>218</v>
      </c>
      <c r="E680" s="233"/>
      <c r="F680" s="236" t="s">
        <v>2780</v>
      </c>
      <c r="G680" s="233"/>
      <c r="H680" s="237">
        <v>1.663</v>
      </c>
      <c r="I680" s="238"/>
      <c r="J680" s="233"/>
      <c r="K680" s="233"/>
      <c r="L680" s="239"/>
      <c r="M680" s="240"/>
      <c r="N680" s="241"/>
      <c r="O680" s="241"/>
      <c r="P680" s="241"/>
      <c r="Q680" s="241"/>
      <c r="R680" s="241"/>
      <c r="S680" s="241"/>
      <c r="T680" s="242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T680" s="243" t="s">
        <v>218</v>
      </c>
      <c r="AU680" s="243" t="s">
        <v>82</v>
      </c>
      <c r="AV680" s="13" t="s">
        <v>82</v>
      </c>
      <c r="AW680" s="13" t="s">
        <v>4</v>
      </c>
      <c r="AX680" s="13" t="s">
        <v>80</v>
      </c>
      <c r="AY680" s="243" t="s">
        <v>198</v>
      </c>
    </row>
    <row r="681" s="2" customFormat="1" ht="24.15" customHeight="1">
      <c r="A681" s="40"/>
      <c r="B681" s="41"/>
      <c r="C681" s="255" t="s">
        <v>1273</v>
      </c>
      <c r="D681" s="255" t="s">
        <v>243</v>
      </c>
      <c r="E681" s="256" t="s">
        <v>2781</v>
      </c>
      <c r="F681" s="257" t="s">
        <v>2782</v>
      </c>
      <c r="G681" s="258" t="s">
        <v>246</v>
      </c>
      <c r="H681" s="259">
        <v>0.43099999999999999</v>
      </c>
      <c r="I681" s="260"/>
      <c r="J681" s="261">
        <f>ROUND(I681*H681,2)</f>
        <v>0</v>
      </c>
      <c r="K681" s="257" t="s">
        <v>19</v>
      </c>
      <c r="L681" s="262"/>
      <c r="M681" s="263" t="s">
        <v>19</v>
      </c>
      <c r="N681" s="264" t="s">
        <v>44</v>
      </c>
      <c r="O681" s="86"/>
      <c r="P681" s="223">
        <f>O681*H681</f>
        <v>0</v>
      </c>
      <c r="Q681" s="223">
        <v>1</v>
      </c>
      <c r="R681" s="223">
        <f>Q681*H681</f>
        <v>0.43099999999999999</v>
      </c>
      <c r="S681" s="223">
        <v>0</v>
      </c>
      <c r="T681" s="224">
        <f>S681*H681</f>
        <v>0</v>
      </c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R681" s="225" t="s">
        <v>399</v>
      </c>
      <c r="AT681" s="225" t="s">
        <v>243</v>
      </c>
      <c r="AU681" s="225" t="s">
        <v>82</v>
      </c>
      <c r="AY681" s="19" t="s">
        <v>198</v>
      </c>
      <c r="BE681" s="226">
        <f>IF(N681="základní",J681,0)</f>
        <v>0</v>
      </c>
      <c r="BF681" s="226">
        <f>IF(N681="snížená",J681,0)</f>
        <v>0</v>
      </c>
      <c r="BG681" s="226">
        <f>IF(N681="zákl. přenesená",J681,0)</f>
        <v>0</v>
      </c>
      <c r="BH681" s="226">
        <f>IF(N681="sníž. přenesená",J681,0)</f>
        <v>0</v>
      </c>
      <c r="BI681" s="226">
        <f>IF(N681="nulová",J681,0)</f>
        <v>0</v>
      </c>
      <c r="BJ681" s="19" t="s">
        <v>80</v>
      </c>
      <c r="BK681" s="226">
        <f>ROUND(I681*H681,2)</f>
        <v>0</v>
      </c>
      <c r="BL681" s="19" t="s">
        <v>302</v>
      </c>
      <c r="BM681" s="225" t="s">
        <v>2783</v>
      </c>
    </row>
    <row r="682" s="13" customFormat="1">
      <c r="A682" s="13"/>
      <c r="B682" s="232"/>
      <c r="C682" s="233"/>
      <c r="D682" s="234" t="s">
        <v>218</v>
      </c>
      <c r="E682" s="235" t="s">
        <v>19</v>
      </c>
      <c r="F682" s="236" t="s">
        <v>2784</v>
      </c>
      <c r="G682" s="233"/>
      <c r="H682" s="237">
        <v>0.36199999999999999</v>
      </c>
      <c r="I682" s="238"/>
      <c r="J682" s="233"/>
      <c r="K682" s="233"/>
      <c r="L682" s="239"/>
      <c r="M682" s="240"/>
      <c r="N682" s="241"/>
      <c r="O682" s="241"/>
      <c r="P682" s="241"/>
      <c r="Q682" s="241"/>
      <c r="R682" s="241"/>
      <c r="S682" s="241"/>
      <c r="T682" s="242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T682" s="243" t="s">
        <v>218</v>
      </c>
      <c r="AU682" s="243" t="s">
        <v>82</v>
      </c>
      <c r="AV682" s="13" t="s">
        <v>82</v>
      </c>
      <c r="AW682" s="13" t="s">
        <v>35</v>
      </c>
      <c r="AX682" s="13" t="s">
        <v>80</v>
      </c>
      <c r="AY682" s="243" t="s">
        <v>198</v>
      </c>
    </row>
    <row r="683" s="13" customFormat="1">
      <c r="A683" s="13"/>
      <c r="B683" s="232"/>
      <c r="C683" s="233"/>
      <c r="D683" s="234" t="s">
        <v>218</v>
      </c>
      <c r="E683" s="233"/>
      <c r="F683" s="236" t="s">
        <v>2785</v>
      </c>
      <c r="G683" s="233"/>
      <c r="H683" s="237">
        <v>0.43099999999999999</v>
      </c>
      <c r="I683" s="238"/>
      <c r="J683" s="233"/>
      <c r="K683" s="233"/>
      <c r="L683" s="239"/>
      <c r="M683" s="240"/>
      <c r="N683" s="241"/>
      <c r="O683" s="241"/>
      <c r="P683" s="241"/>
      <c r="Q683" s="241"/>
      <c r="R683" s="241"/>
      <c r="S683" s="241"/>
      <c r="T683" s="242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T683" s="243" t="s">
        <v>218</v>
      </c>
      <c r="AU683" s="243" t="s">
        <v>82</v>
      </c>
      <c r="AV683" s="13" t="s">
        <v>82</v>
      </c>
      <c r="AW683" s="13" t="s">
        <v>4</v>
      </c>
      <c r="AX683" s="13" t="s">
        <v>80</v>
      </c>
      <c r="AY683" s="243" t="s">
        <v>198</v>
      </c>
    </row>
    <row r="684" s="2" customFormat="1" ht="24.15" customHeight="1">
      <c r="A684" s="40"/>
      <c r="B684" s="41"/>
      <c r="C684" s="214" t="s">
        <v>1284</v>
      </c>
      <c r="D684" s="214" t="s">
        <v>200</v>
      </c>
      <c r="E684" s="215" t="s">
        <v>1517</v>
      </c>
      <c r="F684" s="216" t="s">
        <v>1518</v>
      </c>
      <c r="G684" s="217" t="s">
        <v>237</v>
      </c>
      <c r="H684" s="218">
        <v>11.6</v>
      </c>
      <c r="I684" s="219"/>
      <c r="J684" s="220">
        <f>ROUND(I684*H684,2)</f>
        <v>0</v>
      </c>
      <c r="K684" s="216" t="s">
        <v>204</v>
      </c>
      <c r="L684" s="46"/>
      <c r="M684" s="221" t="s">
        <v>19</v>
      </c>
      <c r="N684" s="222" t="s">
        <v>44</v>
      </c>
      <c r="O684" s="86"/>
      <c r="P684" s="223">
        <f>O684*H684</f>
        <v>0</v>
      </c>
      <c r="Q684" s="223">
        <v>0</v>
      </c>
      <c r="R684" s="223">
        <f>Q684*H684</f>
        <v>0</v>
      </c>
      <c r="S684" s="223">
        <v>0</v>
      </c>
      <c r="T684" s="224">
        <f>S684*H684</f>
        <v>0</v>
      </c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R684" s="225" t="s">
        <v>302</v>
      </c>
      <c r="AT684" s="225" t="s">
        <v>200</v>
      </c>
      <c r="AU684" s="225" t="s">
        <v>82</v>
      </c>
      <c r="AY684" s="19" t="s">
        <v>198</v>
      </c>
      <c r="BE684" s="226">
        <f>IF(N684="základní",J684,0)</f>
        <v>0</v>
      </c>
      <c r="BF684" s="226">
        <f>IF(N684="snížená",J684,0)</f>
        <v>0</v>
      </c>
      <c r="BG684" s="226">
        <f>IF(N684="zákl. přenesená",J684,0)</f>
        <v>0</v>
      </c>
      <c r="BH684" s="226">
        <f>IF(N684="sníž. přenesená",J684,0)</f>
        <v>0</v>
      </c>
      <c r="BI684" s="226">
        <f>IF(N684="nulová",J684,0)</f>
        <v>0</v>
      </c>
      <c r="BJ684" s="19" t="s">
        <v>80</v>
      </c>
      <c r="BK684" s="226">
        <f>ROUND(I684*H684,2)</f>
        <v>0</v>
      </c>
      <c r="BL684" s="19" t="s">
        <v>302</v>
      </c>
      <c r="BM684" s="225" t="s">
        <v>2786</v>
      </c>
    </row>
    <row r="685" s="2" customFormat="1">
      <c r="A685" s="40"/>
      <c r="B685" s="41"/>
      <c r="C685" s="42"/>
      <c r="D685" s="227" t="s">
        <v>207</v>
      </c>
      <c r="E685" s="42"/>
      <c r="F685" s="228" t="s">
        <v>1520</v>
      </c>
      <c r="G685" s="42"/>
      <c r="H685" s="42"/>
      <c r="I685" s="229"/>
      <c r="J685" s="42"/>
      <c r="K685" s="42"/>
      <c r="L685" s="46"/>
      <c r="M685" s="230"/>
      <c r="N685" s="231"/>
      <c r="O685" s="86"/>
      <c r="P685" s="86"/>
      <c r="Q685" s="86"/>
      <c r="R685" s="86"/>
      <c r="S685" s="86"/>
      <c r="T685" s="87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T685" s="19" t="s">
        <v>207</v>
      </c>
      <c r="AU685" s="19" t="s">
        <v>82</v>
      </c>
    </row>
    <row r="686" s="13" customFormat="1">
      <c r="A686" s="13"/>
      <c r="B686" s="232"/>
      <c r="C686" s="233"/>
      <c r="D686" s="234" t="s">
        <v>218</v>
      </c>
      <c r="E686" s="235" t="s">
        <v>19</v>
      </c>
      <c r="F686" s="236" t="s">
        <v>2787</v>
      </c>
      <c r="G686" s="233"/>
      <c r="H686" s="237">
        <v>11.6</v>
      </c>
      <c r="I686" s="238"/>
      <c r="J686" s="233"/>
      <c r="K686" s="233"/>
      <c r="L686" s="239"/>
      <c r="M686" s="240"/>
      <c r="N686" s="241"/>
      <c r="O686" s="241"/>
      <c r="P686" s="241"/>
      <c r="Q686" s="241"/>
      <c r="R686" s="241"/>
      <c r="S686" s="241"/>
      <c r="T686" s="242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T686" s="243" t="s">
        <v>218</v>
      </c>
      <c r="AU686" s="243" t="s">
        <v>82</v>
      </c>
      <c r="AV686" s="13" t="s">
        <v>82</v>
      </c>
      <c r="AW686" s="13" t="s">
        <v>35</v>
      </c>
      <c r="AX686" s="13" t="s">
        <v>80</v>
      </c>
      <c r="AY686" s="243" t="s">
        <v>198</v>
      </c>
    </row>
    <row r="687" s="2" customFormat="1" ht="24.15" customHeight="1">
      <c r="A687" s="40"/>
      <c r="B687" s="41"/>
      <c r="C687" s="255" t="s">
        <v>1295</v>
      </c>
      <c r="D687" s="255" t="s">
        <v>243</v>
      </c>
      <c r="E687" s="256" t="s">
        <v>2788</v>
      </c>
      <c r="F687" s="257" t="s">
        <v>1524</v>
      </c>
      <c r="G687" s="258" t="s">
        <v>237</v>
      </c>
      <c r="H687" s="259">
        <v>11.6</v>
      </c>
      <c r="I687" s="260"/>
      <c r="J687" s="261">
        <f>ROUND(I687*H687,2)</f>
        <v>0</v>
      </c>
      <c r="K687" s="257" t="s">
        <v>19</v>
      </c>
      <c r="L687" s="262"/>
      <c r="M687" s="263" t="s">
        <v>19</v>
      </c>
      <c r="N687" s="264" t="s">
        <v>44</v>
      </c>
      <c r="O687" s="86"/>
      <c r="P687" s="223">
        <f>O687*H687</f>
        <v>0</v>
      </c>
      <c r="Q687" s="223">
        <v>0.02</v>
      </c>
      <c r="R687" s="223">
        <f>Q687*H687</f>
        <v>0.23199999999999998</v>
      </c>
      <c r="S687" s="223">
        <v>0</v>
      </c>
      <c r="T687" s="224">
        <f>S687*H687</f>
        <v>0</v>
      </c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R687" s="225" t="s">
        <v>399</v>
      </c>
      <c r="AT687" s="225" t="s">
        <v>243</v>
      </c>
      <c r="AU687" s="225" t="s">
        <v>82</v>
      </c>
      <c r="AY687" s="19" t="s">
        <v>198</v>
      </c>
      <c r="BE687" s="226">
        <f>IF(N687="základní",J687,0)</f>
        <v>0</v>
      </c>
      <c r="BF687" s="226">
        <f>IF(N687="snížená",J687,0)</f>
        <v>0</v>
      </c>
      <c r="BG687" s="226">
        <f>IF(N687="zákl. přenesená",J687,0)</f>
        <v>0</v>
      </c>
      <c r="BH687" s="226">
        <f>IF(N687="sníž. přenesená",J687,0)</f>
        <v>0</v>
      </c>
      <c r="BI687" s="226">
        <f>IF(N687="nulová",J687,0)</f>
        <v>0</v>
      </c>
      <c r="BJ687" s="19" t="s">
        <v>80</v>
      </c>
      <c r="BK687" s="226">
        <f>ROUND(I687*H687,2)</f>
        <v>0</v>
      </c>
      <c r="BL687" s="19" t="s">
        <v>302</v>
      </c>
      <c r="BM687" s="225" t="s">
        <v>2789</v>
      </c>
    </row>
    <row r="688" s="13" customFormat="1">
      <c r="A688" s="13"/>
      <c r="B688" s="232"/>
      <c r="C688" s="233"/>
      <c r="D688" s="234" t="s">
        <v>218</v>
      </c>
      <c r="E688" s="235" t="s">
        <v>19</v>
      </c>
      <c r="F688" s="236" t="s">
        <v>2787</v>
      </c>
      <c r="G688" s="233"/>
      <c r="H688" s="237">
        <v>11.6</v>
      </c>
      <c r="I688" s="238"/>
      <c r="J688" s="233"/>
      <c r="K688" s="233"/>
      <c r="L688" s="239"/>
      <c r="M688" s="240"/>
      <c r="N688" s="241"/>
      <c r="O688" s="241"/>
      <c r="P688" s="241"/>
      <c r="Q688" s="241"/>
      <c r="R688" s="241"/>
      <c r="S688" s="241"/>
      <c r="T688" s="242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T688" s="243" t="s">
        <v>218</v>
      </c>
      <c r="AU688" s="243" t="s">
        <v>82</v>
      </c>
      <c r="AV688" s="13" t="s">
        <v>82</v>
      </c>
      <c r="AW688" s="13" t="s">
        <v>35</v>
      </c>
      <c r="AX688" s="13" t="s">
        <v>80</v>
      </c>
      <c r="AY688" s="243" t="s">
        <v>198</v>
      </c>
    </row>
    <row r="689" s="2" customFormat="1" ht="24.15" customHeight="1">
      <c r="A689" s="40"/>
      <c r="B689" s="41"/>
      <c r="C689" s="214" t="s">
        <v>1306</v>
      </c>
      <c r="D689" s="214" t="s">
        <v>200</v>
      </c>
      <c r="E689" s="215" t="s">
        <v>2790</v>
      </c>
      <c r="F689" s="216" t="s">
        <v>2791</v>
      </c>
      <c r="G689" s="217" t="s">
        <v>441</v>
      </c>
      <c r="H689" s="218">
        <v>1</v>
      </c>
      <c r="I689" s="219"/>
      <c r="J689" s="220">
        <f>ROUND(I689*H689,2)</f>
        <v>0</v>
      </c>
      <c r="K689" s="216" t="s">
        <v>204</v>
      </c>
      <c r="L689" s="46"/>
      <c r="M689" s="221" t="s">
        <v>19</v>
      </c>
      <c r="N689" s="222" t="s">
        <v>44</v>
      </c>
      <c r="O689" s="86"/>
      <c r="P689" s="223">
        <f>O689*H689</f>
        <v>0</v>
      </c>
      <c r="Q689" s="223">
        <v>0</v>
      </c>
      <c r="R689" s="223">
        <f>Q689*H689</f>
        <v>0</v>
      </c>
      <c r="S689" s="223">
        <v>0</v>
      </c>
      <c r="T689" s="224">
        <f>S689*H689</f>
        <v>0</v>
      </c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R689" s="225" t="s">
        <v>302</v>
      </c>
      <c r="AT689" s="225" t="s">
        <v>200</v>
      </c>
      <c r="AU689" s="225" t="s">
        <v>82</v>
      </c>
      <c r="AY689" s="19" t="s">
        <v>198</v>
      </c>
      <c r="BE689" s="226">
        <f>IF(N689="základní",J689,0)</f>
        <v>0</v>
      </c>
      <c r="BF689" s="226">
        <f>IF(N689="snížená",J689,0)</f>
        <v>0</v>
      </c>
      <c r="BG689" s="226">
        <f>IF(N689="zákl. přenesená",J689,0)</f>
        <v>0</v>
      </c>
      <c r="BH689" s="226">
        <f>IF(N689="sníž. přenesená",J689,0)</f>
        <v>0</v>
      </c>
      <c r="BI689" s="226">
        <f>IF(N689="nulová",J689,0)</f>
        <v>0</v>
      </c>
      <c r="BJ689" s="19" t="s">
        <v>80</v>
      </c>
      <c r="BK689" s="226">
        <f>ROUND(I689*H689,2)</f>
        <v>0</v>
      </c>
      <c r="BL689" s="19" t="s">
        <v>302</v>
      </c>
      <c r="BM689" s="225" t="s">
        <v>2792</v>
      </c>
    </row>
    <row r="690" s="2" customFormat="1">
      <c r="A690" s="40"/>
      <c r="B690" s="41"/>
      <c r="C690" s="42"/>
      <c r="D690" s="227" t="s">
        <v>207</v>
      </c>
      <c r="E690" s="42"/>
      <c r="F690" s="228" t="s">
        <v>2793</v>
      </c>
      <c r="G690" s="42"/>
      <c r="H690" s="42"/>
      <c r="I690" s="229"/>
      <c r="J690" s="42"/>
      <c r="K690" s="42"/>
      <c r="L690" s="46"/>
      <c r="M690" s="230"/>
      <c r="N690" s="231"/>
      <c r="O690" s="86"/>
      <c r="P690" s="86"/>
      <c r="Q690" s="86"/>
      <c r="R690" s="86"/>
      <c r="S690" s="86"/>
      <c r="T690" s="87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T690" s="19" t="s">
        <v>207</v>
      </c>
      <c r="AU690" s="19" t="s">
        <v>82</v>
      </c>
    </row>
    <row r="691" s="13" customFormat="1">
      <c r="A691" s="13"/>
      <c r="B691" s="232"/>
      <c r="C691" s="233"/>
      <c r="D691" s="234" t="s">
        <v>218</v>
      </c>
      <c r="E691" s="235" t="s">
        <v>19</v>
      </c>
      <c r="F691" s="236" t="s">
        <v>1057</v>
      </c>
      <c r="G691" s="233"/>
      <c r="H691" s="237">
        <v>1</v>
      </c>
      <c r="I691" s="238"/>
      <c r="J691" s="233"/>
      <c r="K691" s="233"/>
      <c r="L691" s="239"/>
      <c r="M691" s="240"/>
      <c r="N691" s="241"/>
      <c r="O691" s="241"/>
      <c r="P691" s="241"/>
      <c r="Q691" s="241"/>
      <c r="R691" s="241"/>
      <c r="S691" s="241"/>
      <c r="T691" s="242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T691" s="243" t="s">
        <v>218</v>
      </c>
      <c r="AU691" s="243" t="s">
        <v>82</v>
      </c>
      <c r="AV691" s="13" t="s">
        <v>82</v>
      </c>
      <c r="AW691" s="13" t="s">
        <v>35</v>
      </c>
      <c r="AX691" s="13" t="s">
        <v>80</v>
      </c>
      <c r="AY691" s="243" t="s">
        <v>198</v>
      </c>
    </row>
    <row r="692" s="2" customFormat="1" ht="33" customHeight="1">
      <c r="A692" s="40"/>
      <c r="B692" s="41"/>
      <c r="C692" s="255" t="s">
        <v>1316</v>
      </c>
      <c r="D692" s="255" t="s">
        <v>243</v>
      </c>
      <c r="E692" s="256" t="s">
        <v>1375</v>
      </c>
      <c r="F692" s="257" t="s">
        <v>2794</v>
      </c>
      <c r="G692" s="258" t="s">
        <v>441</v>
      </c>
      <c r="H692" s="259">
        <v>1</v>
      </c>
      <c r="I692" s="260"/>
      <c r="J692" s="261">
        <f>ROUND(I692*H692,2)</f>
        <v>0</v>
      </c>
      <c r="K692" s="257" t="s">
        <v>19</v>
      </c>
      <c r="L692" s="262"/>
      <c r="M692" s="263" t="s">
        <v>19</v>
      </c>
      <c r="N692" s="264" t="s">
        <v>44</v>
      </c>
      <c r="O692" s="86"/>
      <c r="P692" s="223">
        <f>O692*H692</f>
        <v>0</v>
      </c>
      <c r="Q692" s="223">
        <v>0.055</v>
      </c>
      <c r="R692" s="223">
        <f>Q692*H692</f>
        <v>0.055</v>
      </c>
      <c r="S692" s="223">
        <v>0</v>
      </c>
      <c r="T692" s="224">
        <f>S692*H692</f>
        <v>0</v>
      </c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R692" s="225" t="s">
        <v>399</v>
      </c>
      <c r="AT692" s="225" t="s">
        <v>243</v>
      </c>
      <c r="AU692" s="225" t="s">
        <v>82</v>
      </c>
      <c r="AY692" s="19" t="s">
        <v>198</v>
      </c>
      <c r="BE692" s="226">
        <f>IF(N692="základní",J692,0)</f>
        <v>0</v>
      </c>
      <c r="BF692" s="226">
        <f>IF(N692="snížená",J692,0)</f>
        <v>0</v>
      </c>
      <c r="BG692" s="226">
        <f>IF(N692="zákl. přenesená",J692,0)</f>
        <v>0</v>
      </c>
      <c r="BH692" s="226">
        <f>IF(N692="sníž. přenesená",J692,0)</f>
        <v>0</v>
      </c>
      <c r="BI692" s="226">
        <f>IF(N692="nulová",J692,0)</f>
        <v>0</v>
      </c>
      <c r="BJ692" s="19" t="s">
        <v>80</v>
      </c>
      <c r="BK692" s="226">
        <f>ROUND(I692*H692,2)</f>
        <v>0</v>
      </c>
      <c r="BL692" s="19" t="s">
        <v>302</v>
      </c>
      <c r="BM692" s="225" t="s">
        <v>2795</v>
      </c>
    </row>
    <row r="693" s="13" customFormat="1">
      <c r="A693" s="13"/>
      <c r="B693" s="232"/>
      <c r="C693" s="233"/>
      <c r="D693" s="234" t="s">
        <v>218</v>
      </c>
      <c r="E693" s="235" t="s">
        <v>19</v>
      </c>
      <c r="F693" s="236" t="s">
        <v>1057</v>
      </c>
      <c r="G693" s="233"/>
      <c r="H693" s="237">
        <v>1</v>
      </c>
      <c r="I693" s="238"/>
      <c r="J693" s="233"/>
      <c r="K693" s="233"/>
      <c r="L693" s="239"/>
      <c r="M693" s="240"/>
      <c r="N693" s="241"/>
      <c r="O693" s="241"/>
      <c r="P693" s="241"/>
      <c r="Q693" s="241"/>
      <c r="R693" s="241"/>
      <c r="S693" s="241"/>
      <c r="T693" s="242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T693" s="243" t="s">
        <v>218</v>
      </c>
      <c r="AU693" s="243" t="s">
        <v>82</v>
      </c>
      <c r="AV693" s="13" t="s">
        <v>82</v>
      </c>
      <c r="AW693" s="13" t="s">
        <v>35</v>
      </c>
      <c r="AX693" s="13" t="s">
        <v>80</v>
      </c>
      <c r="AY693" s="243" t="s">
        <v>198</v>
      </c>
    </row>
    <row r="694" s="2" customFormat="1" ht="33" customHeight="1">
      <c r="A694" s="40"/>
      <c r="B694" s="41"/>
      <c r="C694" s="214" t="s">
        <v>1321</v>
      </c>
      <c r="D694" s="214" t="s">
        <v>200</v>
      </c>
      <c r="E694" s="215" t="s">
        <v>2796</v>
      </c>
      <c r="F694" s="216" t="s">
        <v>2797</v>
      </c>
      <c r="G694" s="217" t="s">
        <v>441</v>
      </c>
      <c r="H694" s="218">
        <v>1</v>
      </c>
      <c r="I694" s="219"/>
      <c r="J694" s="220">
        <f>ROUND(I694*H694,2)</f>
        <v>0</v>
      </c>
      <c r="K694" s="216" t="s">
        <v>204</v>
      </c>
      <c r="L694" s="46"/>
      <c r="M694" s="221" t="s">
        <v>19</v>
      </c>
      <c r="N694" s="222" t="s">
        <v>44</v>
      </c>
      <c r="O694" s="86"/>
      <c r="P694" s="223">
        <f>O694*H694</f>
        <v>0</v>
      </c>
      <c r="Q694" s="223">
        <v>0</v>
      </c>
      <c r="R694" s="223">
        <f>Q694*H694</f>
        <v>0</v>
      </c>
      <c r="S694" s="223">
        <v>0</v>
      </c>
      <c r="T694" s="224">
        <f>S694*H694</f>
        <v>0</v>
      </c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R694" s="225" t="s">
        <v>302</v>
      </c>
      <c r="AT694" s="225" t="s">
        <v>200</v>
      </c>
      <c r="AU694" s="225" t="s">
        <v>82</v>
      </c>
      <c r="AY694" s="19" t="s">
        <v>198</v>
      </c>
      <c r="BE694" s="226">
        <f>IF(N694="základní",J694,0)</f>
        <v>0</v>
      </c>
      <c r="BF694" s="226">
        <f>IF(N694="snížená",J694,0)</f>
        <v>0</v>
      </c>
      <c r="BG694" s="226">
        <f>IF(N694="zákl. přenesená",J694,0)</f>
        <v>0</v>
      </c>
      <c r="BH694" s="226">
        <f>IF(N694="sníž. přenesená",J694,0)</f>
        <v>0</v>
      </c>
      <c r="BI694" s="226">
        <f>IF(N694="nulová",J694,0)</f>
        <v>0</v>
      </c>
      <c r="BJ694" s="19" t="s">
        <v>80</v>
      </c>
      <c r="BK694" s="226">
        <f>ROUND(I694*H694,2)</f>
        <v>0</v>
      </c>
      <c r="BL694" s="19" t="s">
        <v>302</v>
      </c>
      <c r="BM694" s="225" t="s">
        <v>2798</v>
      </c>
    </row>
    <row r="695" s="2" customFormat="1">
      <c r="A695" s="40"/>
      <c r="B695" s="41"/>
      <c r="C695" s="42"/>
      <c r="D695" s="227" t="s">
        <v>207</v>
      </c>
      <c r="E695" s="42"/>
      <c r="F695" s="228" t="s">
        <v>2799</v>
      </c>
      <c r="G695" s="42"/>
      <c r="H695" s="42"/>
      <c r="I695" s="229"/>
      <c r="J695" s="42"/>
      <c r="K695" s="42"/>
      <c r="L695" s="46"/>
      <c r="M695" s="230"/>
      <c r="N695" s="231"/>
      <c r="O695" s="86"/>
      <c r="P695" s="86"/>
      <c r="Q695" s="86"/>
      <c r="R695" s="86"/>
      <c r="S695" s="86"/>
      <c r="T695" s="87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T695" s="19" t="s">
        <v>207</v>
      </c>
      <c r="AU695" s="19" t="s">
        <v>82</v>
      </c>
    </row>
    <row r="696" s="13" customFormat="1">
      <c r="A696" s="13"/>
      <c r="B696" s="232"/>
      <c r="C696" s="233"/>
      <c r="D696" s="234" t="s">
        <v>218</v>
      </c>
      <c r="E696" s="235" t="s">
        <v>19</v>
      </c>
      <c r="F696" s="236" t="s">
        <v>2800</v>
      </c>
      <c r="G696" s="233"/>
      <c r="H696" s="237">
        <v>1</v>
      </c>
      <c r="I696" s="238"/>
      <c r="J696" s="233"/>
      <c r="K696" s="233"/>
      <c r="L696" s="239"/>
      <c r="M696" s="240"/>
      <c r="N696" s="241"/>
      <c r="O696" s="241"/>
      <c r="P696" s="241"/>
      <c r="Q696" s="241"/>
      <c r="R696" s="241"/>
      <c r="S696" s="241"/>
      <c r="T696" s="242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T696" s="243" t="s">
        <v>218</v>
      </c>
      <c r="AU696" s="243" t="s">
        <v>82</v>
      </c>
      <c r="AV696" s="13" t="s">
        <v>82</v>
      </c>
      <c r="AW696" s="13" t="s">
        <v>35</v>
      </c>
      <c r="AX696" s="13" t="s">
        <v>80</v>
      </c>
      <c r="AY696" s="243" t="s">
        <v>198</v>
      </c>
    </row>
    <row r="697" s="2" customFormat="1" ht="37.8" customHeight="1">
      <c r="A697" s="40"/>
      <c r="B697" s="41"/>
      <c r="C697" s="255" t="s">
        <v>1326</v>
      </c>
      <c r="D697" s="255" t="s">
        <v>243</v>
      </c>
      <c r="E697" s="256" t="s">
        <v>1572</v>
      </c>
      <c r="F697" s="257" t="s">
        <v>2801</v>
      </c>
      <c r="G697" s="258" t="s">
        <v>441</v>
      </c>
      <c r="H697" s="259">
        <v>1</v>
      </c>
      <c r="I697" s="260"/>
      <c r="J697" s="261">
        <f>ROUND(I697*H697,2)</f>
        <v>0</v>
      </c>
      <c r="K697" s="257" t="s">
        <v>19</v>
      </c>
      <c r="L697" s="262"/>
      <c r="M697" s="263" t="s">
        <v>19</v>
      </c>
      <c r="N697" s="264" t="s">
        <v>44</v>
      </c>
      <c r="O697" s="86"/>
      <c r="P697" s="223">
        <f>O697*H697</f>
        <v>0</v>
      </c>
      <c r="Q697" s="223">
        <v>0.040000000000000001</v>
      </c>
      <c r="R697" s="223">
        <f>Q697*H697</f>
        <v>0.040000000000000001</v>
      </c>
      <c r="S697" s="223">
        <v>0</v>
      </c>
      <c r="T697" s="224">
        <f>S697*H697</f>
        <v>0</v>
      </c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R697" s="225" t="s">
        <v>399</v>
      </c>
      <c r="AT697" s="225" t="s">
        <v>243</v>
      </c>
      <c r="AU697" s="225" t="s">
        <v>82</v>
      </c>
      <c r="AY697" s="19" t="s">
        <v>198</v>
      </c>
      <c r="BE697" s="226">
        <f>IF(N697="základní",J697,0)</f>
        <v>0</v>
      </c>
      <c r="BF697" s="226">
        <f>IF(N697="snížená",J697,0)</f>
        <v>0</v>
      </c>
      <c r="BG697" s="226">
        <f>IF(N697="zákl. přenesená",J697,0)</f>
        <v>0</v>
      </c>
      <c r="BH697" s="226">
        <f>IF(N697="sníž. přenesená",J697,0)</f>
        <v>0</v>
      </c>
      <c r="BI697" s="226">
        <f>IF(N697="nulová",J697,0)</f>
        <v>0</v>
      </c>
      <c r="BJ697" s="19" t="s">
        <v>80</v>
      </c>
      <c r="BK697" s="226">
        <f>ROUND(I697*H697,2)</f>
        <v>0</v>
      </c>
      <c r="BL697" s="19" t="s">
        <v>302</v>
      </c>
      <c r="BM697" s="225" t="s">
        <v>2802</v>
      </c>
    </row>
    <row r="698" s="13" customFormat="1">
      <c r="A698" s="13"/>
      <c r="B698" s="232"/>
      <c r="C698" s="233"/>
      <c r="D698" s="234" t="s">
        <v>218</v>
      </c>
      <c r="E698" s="235" t="s">
        <v>19</v>
      </c>
      <c r="F698" s="236" t="s">
        <v>2800</v>
      </c>
      <c r="G698" s="233"/>
      <c r="H698" s="237">
        <v>1</v>
      </c>
      <c r="I698" s="238"/>
      <c r="J698" s="233"/>
      <c r="K698" s="233"/>
      <c r="L698" s="239"/>
      <c r="M698" s="240"/>
      <c r="N698" s="241"/>
      <c r="O698" s="241"/>
      <c r="P698" s="241"/>
      <c r="Q698" s="241"/>
      <c r="R698" s="241"/>
      <c r="S698" s="241"/>
      <c r="T698" s="242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T698" s="243" t="s">
        <v>218</v>
      </c>
      <c r="AU698" s="243" t="s">
        <v>82</v>
      </c>
      <c r="AV698" s="13" t="s">
        <v>82</v>
      </c>
      <c r="AW698" s="13" t="s">
        <v>35</v>
      </c>
      <c r="AX698" s="13" t="s">
        <v>80</v>
      </c>
      <c r="AY698" s="243" t="s">
        <v>198</v>
      </c>
    </row>
    <row r="699" s="2" customFormat="1" ht="49.05" customHeight="1">
      <c r="A699" s="40"/>
      <c r="B699" s="41"/>
      <c r="C699" s="214" t="s">
        <v>1333</v>
      </c>
      <c r="D699" s="214" t="s">
        <v>200</v>
      </c>
      <c r="E699" s="215" t="s">
        <v>2803</v>
      </c>
      <c r="F699" s="216" t="s">
        <v>2804</v>
      </c>
      <c r="G699" s="217" t="s">
        <v>441</v>
      </c>
      <c r="H699" s="218">
        <v>19</v>
      </c>
      <c r="I699" s="219"/>
      <c r="J699" s="220">
        <f>ROUND(I699*H699,2)</f>
        <v>0</v>
      </c>
      <c r="K699" s="216" t="s">
        <v>204</v>
      </c>
      <c r="L699" s="46"/>
      <c r="M699" s="221" t="s">
        <v>19</v>
      </c>
      <c r="N699" s="222" t="s">
        <v>44</v>
      </c>
      <c r="O699" s="86"/>
      <c r="P699" s="223">
        <f>O699*H699</f>
        <v>0</v>
      </c>
      <c r="Q699" s="223">
        <v>0</v>
      </c>
      <c r="R699" s="223">
        <f>Q699*H699</f>
        <v>0</v>
      </c>
      <c r="S699" s="223">
        <v>0</v>
      </c>
      <c r="T699" s="224">
        <f>S699*H699</f>
        <v>0</v>
      </c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R699" s="225" t="s">
        <v>302</v>
      </c>
      <c r="AT699" s="225" t="s">
        <v>200</v>
      </c>
      <c r="AU699" s="225" t="s">
        <v>82</v>
      </c>
      <c r="AY699" s="19" t="s">
        <v>198</v>
      </c>
      <c r="BE699" s="226">
        <f>IF(N699="základní",J699,0)</f>
        <v>0</v>
      </c>
      <c r="BF699" s="226">
        <f>IF(N699="snížená",J699,0)</f>
        <v>0</v>
      </c>
      <c r="BG699" s="226">
        <f>IF(N699="zákl. přenesená",J699,0)</f>
        <v>0</v>
      </c>
      <c r="BH699" s="226">
        <f>IF(N699="sníž. přenesená",J699,0)</f>
        <v>0</v>
      </c>
      <c r="BI699" s="226">
        <f>IF(N699="nulová",J699,0)</f>
        <v>0</v>
      </c>
      <c r="BJ699" s="19" t="s">
        <v>80</v>
      </c>
      <c r="BK699" s="226">
        <f>ROUND(I699*H699,2)</f>
        <v>0</v>
      </c>
      <c r="BL699" s="19" t="s">
        <v>302</v>
      </c>
      <c r="BM699" s="225" t="s">
        <v>2805</v>
      </c>
    </row>
    <row r="700" s="2" customFormat="1">
      <c r="A700" s="40"/>
      <c r="B700" s="41"/>
      <c r="C700" s="42"/>
      <c r="D700" s="227" t="s">
        <v>207</v>
      </c>
      <c r="E700" s="42"/>
      <c r="F700" s="228" t="s">
        <v>2806</v>
      </c>
      <c r="G700" s="42"/>
      <c r="H700" s="42"/>
      <c r="I700" s="229"/>
      <c r="J700" s="42"/>
      <c r="K700" s="42"/>
      <c r="L700" s="46"/>
      <c r="M700" s="230"/>
      <c r="N700" s="231"/>
      <c r="O700" s="86"/>
      <c r="P700" s="86"/>
      <c r="Q700" s="86"/>
      <c r="R700" s="86"/>
      <c r="S700" s="86"/>
      <c r="T700" s="87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T700" s="19" t="s">
        <v>207</v>
      </c>
      <c r="AU700" s="19" t="s">
        <v>82</v>
      </c>
    </row>
    <row r="701" s="2" customFormat="1" ht="16.5" customHeight="1">
      <c r="A701" s="40"/>
      <c r="B701" s="41"/>
      <c r="C701" s="255" t="s">
        <v>1339</v>
      </c>
      <c r="D701" s="255" t="s">
        <v>243</v>
      </c>
      <c r="E701" s="256" t="s">
        <v>1477</v>
      </c>
      <c r="F701" s="257" t="s">
        <v>2807</v>
      </c>
      <c r="G701" s="258" t="s">
        <v>441</v>
      </c>
      <c r="H701" s="259">
        <v>19</v>
      </c>
      <c r="I701" s="260"/>
      <c r="J701" s="261">
        <f>ROUND(I701*H701,2)</f>
        <v>0</v>
      </c>
      <c r="K701" s="257" t="s">
        <v>19</v>
      </c>
      <c r="L701" s="262"/>
      <c r="M701" s="263" t="s">
        <v>19</v>
      </c>
      <c r="N701" s="264" t="s">
        <v>44</v>
      </c>
      <c r="O701" s="86"/>
      <c r="P701" s="223">
        <f>O701*H701</f>
        <v>0</v>
      </c>
      <c r="Q701" s="223">
        <v>0.0050000000000000001</v>
      </c>
      <c r="R701" s="223">
        <f>Q701*H701</f>
        <v>0.095000000000000001</v>
      </c>
      <c r="S701" s="223">
        <v>0</v>
      </c>
      <c r="T701" s="224">
        <f>S701*H701</f>
        <v>0</v>
      </c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R701" s="225" t="s">
        <v>399</v>
      </c>
      <c r="AT701" s="225" t="s">
        <v>243</v>
      </c>
      <c r="AU701" s="225" t="s">
        <v>82</v>
      </c>
      <c r="AY701" s="19" t="s">
        <v>198</v>
      </c>
      <c r="BE701" s="226">
        <f>IF(N701="základní",J701,0)</f>
        <v>0</v>
      </c>
      <c r="BF701" s="226">
        <f>IF(N701="snížená",J701,0)</f>
        <v>0</v>
      </c>
      <c r="BG701" s="226">
        <f>IF(N701="zákl. přenesená",J701,0)</f>
        <v>0</v>
      </c>
      <c r="BH701" s="226">
        <f>IF(N701="sníž. přenesená",J701,0)</f>
        <v>0</v>
      </c>
      <c r="BI701" s="226">
        <f>IF(N701="nulová",J701,0)</f>
        <v>0</v>
      </c>
      <c r="BJ701" s="19" t="s">
        <v>80</v>
      </c>
      <c r="BK701" s="226">
        <f>ROUND(I701*H701,2)</f>
        <v>0</v>
      </c>
      <c r="BL701" s="19" t="s">
        <v>302</v>
      </c>
      <c r="BM701" s="225" t="s">
        <v>2808</v>
      </c>
    </row>
    <row r="702" s="2" customFormat="1" ht="44.25" customHeight="1">
      <c r="A702" s="40"/>
      <c r="B702" s="41"/>
      <c r="C702" s="214" t="s">
        <v>1346</v>
      </c>
      <c r="D702" s="214" t="s">
        <v>200</v>
      </c>
      <c r="E702" s="215" t="s">
        <v>2809</v>
      </c>
      <c r="F702" s="216" t="s">
        <v>2810</v>
      </c>
      <c r="G702" s="217" t="s">
        <v>441</v>
      </c>
      <c r="H702" s="218">
        <v>5</v>
      </c>
      <c r="I702" s="219"/>
      <c r="J702" s="220">
        <f>ROUND(I702*H702,2)</f>
        <v>0</v>
      </c>
      <c r="K702" s="216" t="s">
        <v>204</v>
      </c>
      <c r="L702" s="46"/>
      <c r="M702" s="221" t="s">
        <v>19</v>
      </c>
      <c r="N702" s="222" t="s">
        <v>44</v>
      </c>
      <c r="O702" s="86"/>
      <c r="P702" s="223">
        <f>O702*H702</f>
        <v>0</v>
      </c>
      <c r="Q702" s="223">
        <v>9.9000000000000001E-06</v>
      </c>
      <c r="R702" s="223">
        <f>Q702*H702</f>
        <v>4.9499999999999997E-05</v>
      </c>
      <c r="S702" s="223">
        <v>0</v>
      </c>
      <c r="T702" s="224">
        <f>S702*H702</f>
        <v>0</v>
      </c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R702" s="225" t="s">
        <v>302</v>
      </c>
      <c r="AT702" s="225" t="s">
        <v>200</v>
      </c>
      <c r="AU702" s="225" t="s">
        <v>82</v>
      </c>
      <c r="AY702" s="19" t="s">
        <v>198</v>
      </c>
      <c r="BE702" s="226">
        <f>IF(N702="základní",J702,0)</f>
        <v>0</v>
      </c>
      <c r="BF702" s="226">
        <f>IF(N702="snížená",J702,0)</f>
        <v>0</v>
      </c>
      <c r="BG702" s="226">
        <f>IF(N702="zákl. přenesená",J702,0)</f>
        <v>0</v>
      </c>
      <c r="BH702" s="226">
        <f>IF(N702="sníž. přenesená",J702,0)</f>
        <v>0</v>
      </c>
      <c r="BI702" s="226">
        <f>IF(N702="nulová",J702,0)</f>
        <v>0</v>
      </c>
      <c r="BJ702" s="19" t="s">
        <v>80</v>
      </c>
      <c r="BK702" s="226">
        <f>ROUND(I702*H702,2)</f>
        <v>0</v>
      </c>
      <c r="BL702" s="19" t="s">
        <v>302</v>
      </c>
      <c r="BM702" s="225" t="s">
        <v>2811</v>
      </c>
    </row>
    <row r="703" s="2" customFormat="1">
      <c r="A703" s="40"/>
      <c r="B703" s="41"/>
      <c r="C703" s="42"/>
      <c r="D703" s="227" t="s">
        <v>207</v>
      </c>
      <c r="E703" s="42"/>
      <c r="F703" s="228" t="s">
        <v>2812</v>
      </c>
      <c r="G703" s="42"/>
      <c r="H703" s="42"/>
      <c r="I703" s="229"/>
      <c r="J703" s="42"/>
      <c r="K703" s="42"/>
      <c r="L703" s="46"/>
      <c r="M703" s="230"/>
      <c r="N703" s="231"/>
      <c r="O703" s="86"/>
      <c r="P703" s="86"/>
      <c r="Q703" s="86"/>
      <c r="R703" s="86"/>
      <c r="S703" s="86"/>
      <c r="T703" s="87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T703" s="19" t="s">
        <v>207</v>
      </c>
      <c r="AU703" s="19" t="s">
        <v>82</v>
      </c>
    </row>
    <row r="704" s="2" customFormat="1" ht="16.5" customHeight="1">
      <c r="A704" s="40"/>
      <c r="B704" s="41"/>
      <c r="C704" s="255" t="s">
        <v>1353</v>
      </c>
      <c r="D704" s="255" t="s">
        <v>243</v>
      </c>
      <c r="E704" s="256" t="s">
        <v>1481</v>
      </c>
      <c r="F704" s="257" t="s">
        <v>2813</v>
      </c>
      <c r="G704" s="258" t="s">
        <v>441</v>
      </c>
      <c r="H704" s="259">
        <v>5</v>
      </c>
      <c r="I704" s="260"/>
      <c r="J704" s="261">
        <f>ROUND(I704*H704,2)</f>
        <v>0</v>
      </c>
      <c r="K704" s="257" t="s">
        <v>19</v>
      </c>
      <c r="L704" s="262"/>
      <c r="M704" s="263" t="s">
        <v>19</v>
      </c>
      <c r="N704" s="264" t="s">
        <v>44</v>
      </c>
      <c r="O704" s="86"/>
      <c r="P704" s="223">
        <f>O704*H704</f>
        <v>0</v>
      </c>
      <c r="Q704" s="223">
        <v>0.0050000000000000001</v>
      </c>
      <c r="R704" s="223">
        <f>Q704*H704</f>
        <v>0.025000000000000001</v>
      </c>
      <c r="S704" s="223">
        <v>0</v>
      </c>
      <c r="T704" s="224">
        <f>S704*H704</f>
        <v>0</v>
      </c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R704" s="225" t="s">
        <v>399</v>
      </c>
      <c r="AT704" s="225" t="s">
        <v>243</v>
      </c>
      <c r="AU704" s="225" t="s">
        <v>82</v>
      </c>
      <c r="AY704" s="19" t="s">
        <v>198</v>
      </c>
      <c r="BE704" s="226">
        <f>IF(N704="základní",J704,0)</f>
        <v>0</v>
      </c>
      <c r="BF704" s="226">
        <f>IF(N704="snížená",J704,0)</f>
        <v>0</v>
      </c>
      <c r="BG704" s="226">
        <f>IF(N704="zákl. přenesená",J704,0)</f>
        <v>0</v>
      </c>
      <c r="BH704" s="226">
        <f>IF(N704="sníž. přenesená",J704,0)</f>
        <v>0</v>
      </c>
      <c r="BI704" s="226">
        <f>IF(N704="nulová",J704,0)</f>
        <v>0</v>
      </c>
      <c r="BJ704" s="19" t="s">
        <v>80</v>
      </c>
      <c r="BK704" s="226">
        <f>ROUND(I704*H704,2)</f>
        <v>0</v>
      </c>
      <c r="BL704" s="19" t="s">
        <v>302</v>
      </c>
      <c r="BM704" s="225" t="s">
        <v>2814</v>
      </c>
    </row>
    <row r="705" s="2" customFormat="1" ht="49.05" customHeight="1">
      <c r="A705" s="40"/>
      <c r="B705" s="41"/>
      <c r="C705" s="214" t="s">
        <v>1357</v>
      </c>
      <c r="D705" s="214" t="s">
        <v>200</v>
      </c>
      <c r="E705" s="215" t="s">
        <v>2815</v>
      </c>
      <c r="F705" s="216" t="s">
        <v>2816</v>
      </c>
      <c r="G705" s="217" t="s">
        <v>441</v>
      </c>
      <c r="H705" s="218">
        <v>1</v>
      </c>
      <c r="I705" s="219"/>
      <c r="J705" s="220">
        <f>ROUND(I705*H705,2)</f>
        <v>0</v>
      </c>
      <c r="K705" s="216" t="s">
        <v>204</v>
      </c>
      <c r="L705" s="46"/>
      <c r="M705" s="221" t="s">
        <v>19</v>
      </c>
      <c r="N705" s="222" t="s">
        <v>44</v>
      </c>
      <c r="O705" s="86"/>
      <c r="P705" s="223">
        <f>O705*H705</f>
        <v>0</v>
      </c>
      <c r="Q705" s="223">
        <v>0</v>
      </c>
      <c r="R705" s="223">
        <f>Q705*H705</f>
        <v>0</v>
      </c>
      <c r="S705" s="223">
        <v>0</v>
      </c>
      <c r="T705" s="224">
        <f>S705*H705</f>
        <v>0</v>
      </c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R705" s="225" t="s">
        <v>302</v>
      </c>
      <c r="AT705" s="225" t="s">
        <v>200</v>
      </c>
      <c r="AU705" s="225" t="s">
        <v>82</v>
      </c>
      <c r="AY705" s="19" t="s">
        <v>198</v>
      </c>
      <c r="BE705" s="226">
        <f>IF(N705="základní",J705,0)</f>
        <v>0</v>
      </c>
      <c r="BF705" s="226">
        <f>IF(N705="snížená",J705,0)</f>
        <v>0</v>
      </c>
      <c r="BG705" s="226">
        <f>IF(N705="zákl. přenesená",J705,0)</f>
        <v>0</v>
      </c>
      <c r="BH705" s="226">
        <f>IF(N705="sníž. přenesená",J705,0)</f>
        <v>0</v>
      </c>
      <c r="BI705" s="226">
        <f>IF(N705="nulová",J705,0)</f>
        <v>0</v>
      </c>
      <c r="BJ705" s="19" t="s">
        <v>80</v>
      </c>
      <c r="BK705" s="226">
        <f>ROUND(I705*H705,2)</f>
        <v>0</v>
      </c>
      <c r="BL705" s="19" t="s">
        <v>302</v>
      </c>
      <c r="BM705" s="225" t="s">
        <v>2817</v>
      </c>
    </row>
    <row r="706" s="2" customFormat="1">
      <c r="A706" s="40"/>
      <c r="B706" s="41"/>
      <c r="C706" s="42"/>
      <c r="D706" s="227" t="s">
        <v>207</v>
      </c>
      <c r="E706" s="42"/>
      <c r="F706" s="228" t="s">
        <v>2818</v>
      </c>
      <c r="G706" s="42"/>
      <c r="H706" s="42"/>
      <c r="I706" s="229"/>
      <c r="J706" s="42"/>
      <c r="K706" s="42"/>
      <c r="L706" s="46"/>
      <c r="M706" s="230"/>
      <c r="N706" s="231"/>
      <c r="O706" s="86"/>
      <c r="P706" s="86"/>
      <c r="Q706" s="86"/>
      <c r="R706" s="86"/>
      <c r="S706" s="86"/>
      <c r="T706" s="87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T706" s="19" t="s">
        <v>207</v>
      </c>
      <c r="AU706" s="19" t="s">
        <v>82</v>
      </c>
    </row>
    <row r="707" s="2" customFormat="1" ht="33" customHeight="1">
      <c r="A707" s="40"/>
      <c r="B707" s="41"/>
      <c r="C707" s="255" t="s">
        <v>1365</v>
      </c>
      <c r="D707" s="255" t="s">
        <v>243</v>
      </c>
      <c r="E707" s="256" t="s">
        <v>2819</v>
      </c>
      <c r="F707" s="257" t="s">
        <v>2820</v>
      </c>
      <c r="G707" s="258" t="s">
        <v>237</v>
      </c>
      <c r="H707" s="259">
        <v>30</v>
      </c>
      <c r="I707" s="260"/>
      <c r="J707" s="261">
        <f>ROUND(I707*H707,2)</f>
        <v>0</v>
      </c>
      <c r="K707" s="257" t="s">
        <v>204</v>
      </c>
      <c r="L707" s="262"/>
      <c r="M707" s="263" t="s">
        <v>19</v>
      </c>
      <c r="N707" s="264" t="s">
        <v>44</v>
      </c>
      <c r="O707" s="86"/>
      <c r="P707" s="223">
        <f>O707*H707</f>
        <v>0</v>
      </c>
      <c r="Q707" s="223">
        <v>0.00014999999999999999</v>
      </c>
      <c r="R707" s="223">
        <f>Q707*H707</f>
        <v>0.0044999999999999997</v>
      </c>
      <c r="S707" s="223">
        <v>0</v>
      </c>
      <c r="T707" s="224">
        <f>S707*H707</f>
        <v>0</v>
      </c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R707" s="225" t="s">
        <v>399</v>
      </c>
      <c r="AT707" s="225" t="s">
        <v>243</v>
      </c>
      <c r="AU707" s="225" t="s">
        <v>82</v>
      </c>
      <c r="AY707" s="19" t="s">
        <v>198</v>
      </c>
      <c r="BE707" s="226">
        <f>IF(N707="základní",J707,0)</f>
        <v>0</v>
      </c>
      <c r="BF707" s="226">
        <f>IF(N707="snížená",J707,0)</f>
        <v>0</v>
      </c>
      <c r="BG707" s="226">
        <f>IF(N707="zákl. přenesená",J707,0)</f>
        <v>0</v>
      </c>
      <c r="BH707" s="226">
        <f>IF(N707="sníž. přenesená",J707,0)</f>
        <v>0</v>
      </c>
      <c r="BI707" s="226">
        <f>IF(N707="nulová",J707,0)</f>
        <v>0</v>
      </c>
      <c r="BJ707" s="19" t="s">
        <v>80</v>
      </c>
      <c r="BK707" s="226">
        <f>ROUND(I707*H707,2)</f>
        <v>0</v>
      </c>
      <c r="BL707" s="19" t="s">
        <v>302</v>
      </c>
      <c r="BM707" s="225" t="s">
        <v>2821</v>
      </c>
    </row>
    <row r="708" s="2" customFormat="1" ht="49.05" customHeight="1">
      <c r="A708" s="40"/>
      <c r="B708" s="41"/>
      <c r="C708" s="214" t="s">
        <v>1369</v>
      </c>
      <c r="D708" s="214" t="s">
        <v>200</v>
      </c>
      <c r="E708" s="215" t="s">
        <v>1590</v>
      </c>
      <c r="F708" s="216" t="s">
        <v>1591</v>
      </c>
      <c r="G708" s="217" t="s">
        <v>246</v>
      </c>
      <c r="H708" s="218">
        <v>2.9489999999999998</v>
      </c>
      <c r="I708" s="219"/>
      <c r="J708" s="220">
        <f>ROUND(I708*H708,2)</f>
        <v>0</v>
      </c>
      <c r="K708" s="216" t="s">
        <v>204</v>
      </c>
      <c r="L708" s="46"/>
      <c r="M708" s="221" t="s">
        <v>19</v>
      </c>
      <c r="N708" s="222" t="s">
        <v>44</v>
      </c>
      <c r="O708" s="86"/>
      <c r="P708" s="223">
        <f>O708*H708</f>
        <v>0</v>
      </c>
      <c r="Q708" s="223">
        <v>0</v>
      </c>
      <c r="R708" s="223">
        <f>Q708*H708</f>
        <v>0</v>
      </c>
      <c r="S708" s="223">
        <v>0</v>
      </c>
      <c r="T708" s="224">
        <f>S708*H708</f>
        <v>0</v>
      </c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R708" s="225" t="s">
        <v>302</v>
      </c>
      <c r="AT708" s="225" t="s">
        <v>200</v>
      </c>
      <c r="AU708" s="225" t="s">
        <v>82</v>
      </c>
      <c r="AY708" s="19" t="s">
        <v>198</v>
      </c>
      <c r="BE708" s="226">
        <f>IF(N708="základní",J708,0)</f>
        <v>0</v>
      </c>
      <c r="BF708" s="226">
        <f>IF(N708="snížená",J708,0)</f>
        <v>0</v>
      </c>
      <c r="BG708" s="226">
        <f>IF(N708="zákl. přenesená",J708,0)</f>
        <v>0</v>
      </c>
      <c r="BH708" s="226">
        <f>IF(N708="sníž. přenesená",J708,0)</f>
        <v>0</v>
      </c>
      <c r="BI708" s="226">
        <f>IF(N708="nulová",J708,0)</f>
        <v>0</v>
      </c>
      <c r="BJ708" s="19" t="s">
        <v>80</v>
      </c>
      <c r="BK708" s="226">
        <f>ROUND(I708*H708,2)</f>
        <v>0</v>
      </c>
      <c r="BL708" s="19" t="s">
        <v>302</v>
      </c>
      <c r="BM708" s="225" t="s">
        <v>1592</v>
      </c>
    </row>
    <row r="709" s="2" customFormat="1">
      <c r="A709" s="40"/>
      <c r="B709" s="41"/>
      <c r="C709" s="42"/>
      <c r="D709" s="227" t="s">
        <v>207</v>
      </c>
      <c r="E709" s="42"/>
      <c r="F709" s="228" t="s">
        <v>1593</v>
      </c>
      <c r="G709" s="42"/>
      <c r="H709" s="42"/>
      <c r="I709" s="229"/>
      <c r="J709" s="42"/>
      <c r="K709" s="42"/>
      <c r="L709" s="46"/>
      <c r="M709" s="230"/>
      <c r="N709" s="231"/>
      <c r="O709" s="86"/>
      <c r="P709" s="86"/>
      <c r="Q709" s="86"/>
      <c r="R709" s="86"/>
      <c r="S709" s="86"/>
      <c r="T709" s="87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T709" s="19" t="s">
        <v>207</v>
      </c>
      <c r="AU709" s="19" t="s">
        <v>82</v>
      </c>
    </row>
    <row r="710" s="12" customFormat="1" ht="22.8" customHeight="1">
      <c r="A710" s="12"/>
      <c r="B710" s="198"/>
      <c r="C710" s="199"/>
      <c r="D710" s="200" t="s">
        <v>72</v>
      </c>
      <c r="E710" s="212" t="s">
        <v>1594</v>
      </c>
      <c r="F710" s="212" t="s">
        <v>1595</v>
      </c>
      <c r="G710" s="199"/>
      <c r="H710" s="199"/>
      <c r="I710" s="202"/>
      <c r="J710" s="213">
        <f>BK710</f>
        <v>0</v>
      </c>
      <c r="K710" s="199"/>
      <c r="L710" s="204"/>
      <c r="M710" s="205"/>
      <c r="N710" s="206"/>
      <c r="O710" s="206"/>
      <c r="P710" s="207">
        <f>SUM(P711:P758)</f>
        <v>0</v>
      </c>
      <c r="Q710" s="206"/>
      <c r="R710" s="207">
        <f>SUM(R711:R758)</f>
        <v>2.6795114800000004</v>
      </c>
      <c r="S710" s="206"/>
      <c r="T710" s="208">
        <f>SUM(T711:T758)</f>
        <v>0</v>
      </c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R710" s="209" t="s">
        <v>82</v>
      </c>
      <c r="AT710" s="210" t="s">
        <v>72</v>
      </c>
      <c r="AU710" s="210" t="s">
        <v>80</v>
      </c>
      <c r="AY710" s="209" t="s">
        <v>198</v>
      </c>
      <c r="BK710" s="211">
        <f>SUM(BK711:BK758)</f>
        <v>0</v>
      </c>
    </row>
    <row r="711" s="2" customFormat="1" ht="24.15" customHeight="1">
      <c r="A711" s="40"/>
      <c r="B711" s="41"/>
      <c r="C711" s="214" t="s">
        <v>1374</v>
      </c>
      <c r="D711" s="214" t="s">
        <v>200</v>
      </c>
      <c r="E711" s="215" t="s">
        <v>1597</v>
      </c>
      <c r="F711" s="216" t="s">
        <v>1598</v>
      </c>
      <c r="G711" s="217" t="s">
        <v>203</v>
      </c>
      <c r="H711" s="218">
        <v>95.629999999999995</v>
      </c>
      <c r="I711" s="219"/>
      <c r="J711" s="220">
        <f>ROUND(I711*H711,2)</f>
        <v>0</v>
      </c>
      <c r="K711" s="216" t="s">
        <v>204</v>
      </c>
      <c r="L711" s="46"/>
      <c r="M711" s="221" t="s">
        <v>19</v>
      </c>
      <c r="N711" s="222" t="s">
        <v>44</v>
      </c>
      <c r="O711" s="86"/>
      <c r="P711" s="223">
        <f>O711*H711</f>
        <v>0</v>
      </c>
      <c r="Q711" s="223">
        <v>0.00029999999999999997</v>
      </c>
      <c r="R711" s="223">
        <f>Q711*H711</f>
        <v>0.028688999999999996</v>
      </c>
      <c r="S711" s="223">
        <v>0</v>
      </c>
      <c r="T711" s="224">
        <f>S711*H711</f>
        <v>0</v>
      </c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R711" s="225" t="s">
        <v>302</v>
      </c>
      <c r="AT711" s="225" t="s">
        <v>200</v>
      </c>
      <c r="AU711" s="225" t="s">
        <v>82</v>
      </c>
      <c r="AY711" s="19" t="s">
        <v>198</v>
      </c>
      <c r="BE711" s="226">
        <f>IF(N711="základní",J711,0)</f>
        <v>0</v>
      </c>
      <c r="BF711" s="226">
        <f>IF(N711="snížená",J711,0)</f>
        <v>0</v>
      </c>
      <c r="BG711" s="226">
        <f>IF(N711="zákl. přenesená",J711,0)</f>
        <v>0</v>
      </c>
      <c r="BH711" s="226">
        <f>IF(N711="sníž. přenesená",J711,0)</f>
        <v>0</v>
      </c>
      <c r="BI711" s="226">
        <f>IF(N711="nulová",J711,0)</f>
        <v>0</v>
      </c>
      <c r="BJ711" s="19" t="s">
        <v>80</v>
      </c>
      <c r="BK711" s="226">
        <f>ROUND(I711*H711,2)</f>
        <v>0</v>
      </c>
      <c r="BL711" s="19" t="s">
        <v>302</v>
      </c>
      <c r="BM711" s="225" t="s">
        <v>2822</v>
      </c>
    </row>
    <row r="712" s="2" customFormat="1">
      <c r="A712" s="40"/>
      <c r="B712" s="41"/>
      <c r="C712" s="42"/>
      <c r="D712" s="227" t="s">
        <v>207</v>
      </c>
      <c r="E712" s="42"/>
      <c r="F712" s="228" t="s">
        <v>1600</v>
      </c>
      <c r="G712" s="42"/>
      <c r="H712" s="42"/>
      <c r="I712" s="229"/>
      <c r="J712" s="42"/>
      <c r="K712" s="42"/>
      <c r="L712" s="46"/>
      <c r="M712" s="230"/>
      <c r="N712" s="231"/>
      <c r="O712" s="86"/>
      <c r="P712" s="86"/>
      <c r="Q712" s="86"/>
      <c r="R712" s="86"/>
      <c r="S712" s="86"/>
      <c r="T712" s="87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T712" s="19" t="s">
        <v>207</v>
      </c>
      <c r="AU712" s="19" t="s">
        <v>82</v>
      </c>
    </row>
    <row r="713" s="13" customFormat="1">
      <c r="A713" s="13"/>
      <c r="B713" s="232"/>
      <c r="C713" s="233"/>
      <c r="D713" s="234" t="s">
        <v>218</v>
      </c>
      <c r="E713" s="235" t="s">
        <v>19</v>
      </c>
      <c r="F713" s="236" t="s">
        <v>2413</v>
      </c>
      <c r="G713" s="233"/>
      <c r="H713" s="237">
        <v>20.780000000000001</v>
      </c>
      <c r="I713" s="238"/>
      <c r="J713" s="233"/>
      <c r="K713" s="233"/>
      <c r="L713" s="239"/>
      <c r="M713" s="240"/>
      <c r="N713" s="241"/>
      <c r="O713" s="241"/>
      <c r="P713" s="241"/>
      <c r="Q713" s="241"/>
      <c r="R713" s="241"/>
      <c r="S713" s="241"/>
      <c r="T713" s="242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T713" s="243" t="s">
        <v>218</v>
      </c>
      <c r="AU713" s="243" t="s">
        <v>82</v>
      </c>
      <c r="AV713" s="13" t="s">
        <v>82</v>
      </c>
      <c r="AW713" s="13" t="s">
        <v>35</v>
      </c>
      <c r="AX713" s="13" t="s">
        <v>73</v>
      </c>
      <c r="AY713" s="243" t="s">
        <v>198</v>
      </c>
    </row>
    <row r="714" s="13" customFormat="1">
      <c r="A714" s="13"/>
      <c r="B714" s="232"/>
      <c r="C714" s="233"/>
      <c r="D714" s="234" t="s">
        <v>218</v>
      </c>
      <c r="E714" s="235" t="s">
        <v>19</v>
      </c>
      <c r="F714" s="236" t="s">
        <v>2414</v>
      </c>
      <c r="G714" s="233"/>
      <c r="H714" s="237">
        <v>18.510000000000002</v>
      </c>
      <c r="I714" s="238"/>
      <c r="J714" s="233"/>
      <c r="K714" s="233"/>
      <c r="L714" s="239"/>
      <c r="M714" s="240"/>
      <c r="N714" s="241"/>
      <c r="O714" s="241"/>
      <c r="P714" s="241"/>
      <c r="Q714" s="241"/>
      <c r="R714" s="241"/>
      <c r="S714" s="241"/>
      <c r="T714" s="242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T714" s="243" t="s">
        <v>218</v>
      </c>
      <c r="AU714" s="243" t="s">
        <v>82</v>
      </c>
      <c r="AV714" s="13" t="s">
        <v>82</v>
      </c>
      <c r="AW714" s="13" t="s">
        <v>35</v>
      </c>
      <c r="AX714" s="13" t="s">
        <v>73</v>
      </c>
      <c r="AY714" s="243" t="s">
        <v>198</v>
      </c>
    </row>
    <row r="715" s="13" customFormat="1">
      <c r="A715" s="13"/>
      <c r="B715" s="232"/>
      <c r="C715" s="233"/>
      <c r="D715" s="234" t="s">
        <v>218</v>
      </c>
      <c r="E715" s="235" t="s">
        <v>19</v>
      </c>
      <c r="F715" s="236" t="s">
        <v>2416</v>
      </c>
      <c r="G715" s="233"/>
      <c r="H715" s="237">
        <v>4.0199999999999996</v>
      </c>
      <c r="I715" s="238"/>
      <c r="J715" s="233"/>
      <c r="K715" s="233"/>
      <c r="L715" s="239"/>
      <c r="M715" s="240"/>
      <c r="N715" s="241"/>
      <c r="O715" s="241"/>
      <c r="P715" s="241"/>
      <c r="Q715" s="241"/>
      <c r="R715" s="241"/>
      <c r="S715" s="241"/>
      <c r="T715" s="242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T715" s="243" t="s">
        <v>218</v>
      </c>
      <c r="AU715" s="243" t="s">
        <v>82</v>
      </c>
      <c r="AV715" s="13" t="s">
        <v>82</v>
      </c>
      <c r="AW715" s="13" t="s">
        <v>35</v>
      </c>
      <c r="AX715" s="13" t="s">
        <v>73</v>
      </c>
      <c r="AY715" s="243" t="s">
        <v>198</v>
      </c>
    </row>
    <row r="716" s="13" customFormat="1">
      <c r="A716" s="13"/>
      <c r="B716" s="232"/>
      <c r="C716" s="233"/>
      <c r="D716" s="234" t="s">
        <v>218</v>
      </c>
      <c r="E716" s="235" t="s">
        <v>19</v>
      </c>
      <c r="F716" s="236" t="s">
        <v>2418</v>
      </c>
      <c r="G716" s="233"/>
      <c r="H716" s="237">
        <v>5.5199999999999996</v>
      </c>
      <c r="I716" s="238"/>
      <c r="J716" s="233"/>
      <c r="K716" s="233"/>
      <c r="L716" s="239"/>
      <c r="M716" s="240"/>
      <c r="N716" s="241"/>
      <c r="O716" s="241"/>
      <c r="P716" s="241"/>
      <c r="Q716" s="241"/>
      <c r="R716" s="241"/>
      <c r="S716" s="241"/>
      <c r="T716" s="242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T716" s="243" t="s">
        <v>218</v>
      </c>
      <c r="AU716" s="243" t="s">
        <v>82</v>
      </c>
      <c r="AV716" s="13" t="s">
        <v>82</v>
      </c>
      <c r="AW716" s="13" t="s">
        <v>35</v>
      </c>
      <c r="AX716" s="13" t="s">
        <v>73</v>
      </c>
      <c r="AY716" s="243" t="s">
        <v>198</v>
      </c>
    </row>
    <row r="717" s="13" customFormat="1">
      <c r="A717" s="13"/>
      <c r="B717" s="232"/>
      <c r="C717" s="233"/>
      <c r="D717" s="234" t="s">
        <v>218</v>
      </c>
      <c r="E717" s="235" t="s">
        <v>19</v>
      </c>
      <c r="F717" s="236" t="s">
        <v>2823</v>
      </c>
      <c r="G717" s="233"/>
      <c r="H717" s="237">
        <v>46.799999999999997</v>
      </c>
      <c r="I717" s="238"/>
      <c r="J717" s="233"/>
      <c r="K717" s="233"/>
      <c r="L717" s="239"/>
      <c r="M717" s="240"/>
      <c r="N717" s="241"/>
      <c r="O717" s="241"/>
      <c r="P717" s="241"/>
      <c r="Q717" s="241"/>
      <c r="R717" s="241"/>
      <c r="S717" s="241"/>
      <c r="T717" s="242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T717" s="243" t="s">
        <v>218</v>
      </c>
      <c r="AU717" s="243" t="s">
        <v>82</v>
      </c>
      <c r="AV717" s="13" t="s">
        <v>82</v>
      </c>
      <c r="AW717" s="13" t="s">
        <v>35</v>
      </c>
      <c r="AX717" s="13" t="s">
        <v>73</v>
      </c>
      <c r="AY717" s="243" t="s">
        <v>198</v>
      </c>
    </row>
    <row r="718" s="14" customFormat="1">
      <c r="A718" s="14"/>
      <c r="B718" s="244"/>
      <c r="C718" s="245"/>
      <c r="D718" s="234" t="s">
        <v>218</v>
      </c>
      <c r="E718" s="246" t="s">
        <v>19</v>
      </c>
      <c r="F718" s="247" t="s">
        <v>233</v>
      </c>
      <c r="G718" s="245"/>
      <c r="H718" s="248">
        <v>95.629999999999995</v>
      </c>
      <c r="I718" s="249"/>
      <c r="J718" s="245"/>
      <c r="K718" s="245"/>
      <c r="L718" s="250"/>
      <c r="M718" s="251"/>
      <c r="N718" s="252"/>
      <c r="O718" s="252"/>
      <c r="P718" s="252"/>
      <c r="Q718" s="252"/>
      <c r="R718" s="252"/>
      <c r="S718" s="252"/>
      <c r="T718" s="253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T718" s="254" t="s">
        <v>218</v>
      </c>
      <c r="AU718" s="254" t="s">
        <v>82</v>
      </c>
      <c r="AV718" s="14" t="s">
        <v>205</v>
      </c>
      <c r="AW718" s="14" t="s">
        <v>35</v>
      </c>
      <c r="AX718" s="14" t="s">
        <v>80</v>
      </c>
      <c r="AY718" s="254" t="s">
        <v>198</v>
      </c>
    </row>
    <row r="719" s="2" customFormat="1" ht="44.25" customHeight="1">
      <c r="A719" s="40"/>
      <c r="B719" s="41"/>
      <c r="C719" s="214" t="s">
        <v>1378</v>
      </c>
      <c r="D719" s="214" t="s">
        <v>200</v>
      </c>
      <c r="E719" s="215" t="s">
        <v>2824</v>
      </c>
      <c r="F719" s="216" t="s">
        <v>2825</v>
      </c>
      <c r="G719" s="217" t="s">
        <v>237</v>
      </c>
      <c r="H719" s="218">
        <v>78</v>
      </c>
      <c r="I719" s="219"/>
      <c r="J719" s="220">
        <f>ROUND(I719*H719,2)</f>
        <v>0</v>
      </c>
      <c r="K719" s="216" t="s">
        <v>204</v>
      </c>
      <c r="L719" s="46"/>
      <c r="M719" s="221" t="s">
        <v>19</v>
      </c>
      <c r="N719" s="222" t="s">
        <v>44</v>
      </c>
      <c r="O719" s="86"/>
      <c r="P719" s="223">
        <f>O719*H719</f>
        <v>0</v>
      </c>
      <c r="Q719" s="223">
        <v>0.0017700000000000001</v>
      </c>
      <c r="R719" s="223">
        <f>Q719*H719</f>
        <v>0.13806000000000002</v>
      </c>
      <c r="S719" s="223">
        <v>0</v>
      </c>
      <c r="T719" s="224">
        <f>S719*H719</f>
        <v>0</v>
      </c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R719" s="225" t="s">
        <v>302</v>
      </c>
      <c r="AT719" s="225" t="s">
        <v>200</v>
      </c>
      <c r="AU719" s="225" t="s">
        <v>82</v>
      </c>
      <c r="AY719" s="19" t="s">
        <v>198</v>
      </c>
      <c r="BE719" s="226">
        <f>IF(N719="základní",J719,0)</f>
        <v>0</v>
      </c>
      <c r="BF719" s="226">
        <f>IF(N719="snížená",J719,0)</f>
        <v>0</v>
      </c>
      <c r="BG719" s="226">
        <f>IF(N719="zákl. přenesená",J719,0)</f>
        <v>0</v>
      </c>
      <c r="BH719" s="226">
        <f>IF(N719="sníž. přenesená",J719,0)</f>
        <v>0</v>
      </c>
      <c r="BI719" s="226">
        <f>IF(N719="nulová",J719,0)</f>
        <v>0</v>
      </c>
      <c r="BJ719" s="19" t="s">
        <v>80</v>
      </c>
      <c r="BK719" s="226">
        <f>ROUND(I719*H719,2)</f>
        <v>0</v>
      </c>
      <c r="BL719" s="19" t="s">
        <v>302</v>
      </c>
      <c r="BM719" s="225" t="s">
        <v>2826</v>
      </c>
    </row>
    <row r="720" s="2" customFormat="1">
      <c r="A720" s="40"/>
      <c r="B720" s="41"/>
      <c r="C720" s="42"/>
      <c r="D720" s="227" t="s">
        <v>207</v>
      </c>
      <c r="E720" s="42"/>
      <c r="F720" s="228" t="s">
        <v>2827</v>
      </c>
      <c r="G720" s="42"/>
      <c r="H720" s="42"/>
      <c r="I720" s="229"/>
      <c r="J720" s="42"/>
      <c r="K720" s="42"/>
      <c r="L720" s="46"/>
      <c r="M720" s="230"/>
      <c r="N720" s="231"/>
      <c r="O720" s="86"/>
      <c r="P720" s="86"/>
      <c r="Q720" s="86"/>
      <c r="R720" s="86"/>
      <c r="S720" s="86"/>
      <c r="T720" s="87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T720" s="19" t="s">
        <v>207</v>
      </c>
      <c r="AU720" s="19" t="s">
        <v>82</v>
      </c>
    </row>
    <row r="721" s="13" customFormat="1">
      <c r="A721" s="13"/>
      <c r="B721" s="232"/>
      <c r="C721" s="233"/>
      <c r="D721" s="234" t="s">
        <v>218</v>
      </c>
      <c r="E721" s="235" t="s">
        <v>19</v>
      </c>
      <c r="F721" s="236" t="s">
        <v>2349</v>
      </c>
      <c r="G721" s="233"/>
      <c r="H721" s="237">
        <v>78</v>
      </c>
      <c r="I721" s="238"/>
      <c r="J721" s="233"/>
      <c r="K721" s="233"/>
      <c r="L721" s="239"/>
      <c r="M721" s="240"/>
      <c r="N721" s="241"/>
      <c r="O721" s="241"/>
      <c r="P721" s="241"/>
      <c r="Q721" s="241"/>
      <c r="R721" s="241"/>
      <c r="S721" s="241"/>
      <c r="T721" s="242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T721" s="243" t="s">
        <v>218</v>
      </c>
      <c r="AU721" s="243" t="s">
        <v>82</v>
      </c>
      <c r="AV721" s="13" t="s">
        <v>82</v>
      </c>
      <c r="AW721" s="13" t="s">
        <v>35</v>
      </c>
      <c r="AX721" s="13" t="s">
        <v>80</v>
      </c>
      <c r="AY721" s="243" t="s">
        <v>198</v>
      </c>
    </row>
    <row r="722" s="2" customFormat="1" ht="37.8" customHeight="1">
      <c r="A722" s="40"/>
      <c r="B722" s="41"/>
      <c r="C722" s="255" t="s">
        <v>1383</v>
      </c>
      <c r="D722" s="255" t="s">
        <v>243</v>
      </c>
      <c r="E722" s="256" t="s">
        <v>2828</v>
      </c>
      <c r="F722" s="257" t="s">
        <v>2829</v>
      </c>
      <c r="G722" s="258" t="s">
        <v>237</v>
      </c>
      <c r="H722" s="259">
        <v>85.799999999999997</v>
      </c>
      <c r="I722" s="260"/>
      <c r="J722" s="261">
        <f>ROUND(I722*H722,2)</f>
        <v>0</v>
      </c>
      <c r="K722" s="257" t="s">
        <v>204</v>
      </c>
      <c r="L722" s="262"/>
      <c r="M722" s="263" t="s">
        <v>19</v>
      </c>
      <c r="N722" s="264" t="s">
        <v>44</v>
      </c>
      <c r="O722" s="86"/>
      <c r="P722" s="223">
        <f>O722*H722</f>
        <v>0</v>
      </c>
      <c r="Q722" s="223">
        <v>0.0088000000000000005</v>
      </c>
      <c r="R722" s="223">
        <f>Q722*H722</f>
        <v>0.75504000000000004</v>
      </c>
      <c r="S722" s="223">
        <v>0</v>
      </c>
      <c r="T722" s="224">
        <f>S722*H722</f>
        <v>0</v>
      </c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R722" s="225" t="s">
        <v>399</v>
      </c>
      <c r="AT722" s="225" t="s">
        <v>243</v>
      </c>
      <c r="AU722" s="225" t="s">
        <v>82</v>
      </c>
      <c r="AY722" s="19" t="s">
        <v>198</v>
      </c>
      <c r="BE722" s="226">
        <f>IF(N722="základní",J722,0)</f>
        <v>0</v>
      </c>
      <c r="BF722" s="226">
        <f>IF(N722="snížená",J722,0)</f>
        <v>0</v>
      </c>
      <c r="BG722" s="226">
        <f>IF(N722="zákl. přenesená",J722,0)</f>
        <v>0</v>
      </c>
      <c r="BH722" s="226">
        <f>IF(N722="sníž. přenesená",J722,0)</f>
        <v>0</v>
      </c>
      <c r="BI722" s="226">
        <f>IF(N722="nulová",J722,0)</f>
        <v>0</v>
      </c>
      <c r="BJ722" s="19" t="s">
        <v>80</v>
      </c>
      <c r="BK722" s="226">
        <f>ROUND(I722*H722,2)</f>
        <v>0</v>
      </c>
      <c r="BL722" s="19" t="s">
        <v>302</v>
      </c>
      <c r="BM722" s="225" t="s">
        <v>2830</v>
      </c>
    </row>
    <row r="723" s="13" customFormat="1">
      <c r="A723" s="13"/>
      <c r="B723" s="232"/>
      <c r="C723" s="233"/>
      <c r="D723" s="234" t="s">
        <v>218</v>
      </c>
      <c r="E723" s="233"/>
      <c r="F723" s="236" t="s">
        <v>2831</v>
      </c>
      <c r="G723" s="233"/>
      <c r="H723" s="237">
        <v>85.799999999999997</v>
      </c>
      <c r="I723" s="238"/>
      <c r="J723" s="233"/>
      <c r="K723" s="233"/>
      <c r="L723" s="239"/>
      <c r="M723" s="240"/>
      <c r="N723" s="241"/>
      <c r="O723" s="241"/>
      <c r="P723" s="241"/>
      <c r="Q723" s="241"/>
      <c r="R723" s="241"/>
      <c r="S723" s="241"/>
      <c r="T723" s="242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T723" s="243" t="s">
        <v>218</v>
      </c>
      <c r="AU723" s="243" t="s">
        <v>82</v>
      </c>
      <c r="AV723" s="13" t="s">
        <v>82</v>
      </c>
      <c r="AW723" s="13" t="s">
        <v>4</v>
      </c>
      <c r="AX723" s="13" t="s">
        <v>80</v>
      </c>
      <c r="AY723" s="243" t="s">
        <v>198</v>
      </c>
    </row>
    <row r="724" s="2" customFormat="1" ht="44.25" customHeight="1">
      <c r="A724" s="40"/>
      <c r="B724" s="41"/>
      <c r="C724" s="214" t="s">
        <v>1387</v>
      </c>
      <c r="D724" s="214" t="s">
        <v>200</v>
      </c>
      <c r="E724" s="215" t="s">
        <v>2832</v>
      </c>
      <c r="F724" s="216" t="s">
        <v>2833</v>
      </c>
      <c r="G724" s="217" t="s">
        <v>237</v>
      </c>
      <c r="H724" s="218">
        <v>78</v>
      </c>
      <c r="I724" s="219"/>
      <c r="J724" s="220">
        <f>ROUND(I724*H724,2)</f>
        <v>0</v>
      </c>
      <c r="K724" s="216" t="s">
        <v>204</v>
      </c>
      <c r="L724" s="46"/>
      <c r="M724" s="221" t="s">
        <v>19</v>
      </c>
      <c r="N724" s="222" t="s">
        <v>44</v>
      </c>
      <c r="O724" s="86"/>
      <c r="P724" s="223">
        <f>O724*H724</f>
        <v>0</v>
      </c>
      <c r="Q724" s="223">
        <v>0.00075000000000000002</v>
      </c>
      <c r="R724" s="223">
        <f>Q724*H724</f>
        <v>0.058500000000000003</v>
      </c>
      <c r="S724" s="223">
        <v>0</v>
      </c>
      <c r="T724" s="224">
        <f>S724*H724</f>
        <v>0</v>
      </c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R724" s="225" t="s">
        <v>302</v>
      </c>
      <c r="AT724" s="225" t="s">
        <v>200</v>
      </c>
      <c r="AU724" s="225" t="s">
        <v>82</v>
      </c>
      <c r="AY724" s="19" t="s">
        <v>198</v>
      </c>
      <c r="BE724" s="226">
        <f>IF(N724="základní",J724,0)</f>
        <v>0</v>
      </c>
      <c r="BF724" s="226">
        <f>IF(N724="snížená",J724,0)</f>
        <v>0</v>
      </c>
      <c r="BG724" s="226">
        <f>IF(N724="zákl. přenesená",J724,0)</f>
        <v>0</v>
      </c>
      <c r="BH724" s="226">
        <f>IF(N724="sníž. přenesená",J724,0)</f>
        <v>0</v>
      </c>
      <c r="BI724" s="226">
        <f>IF(N724="nulová",J724,0)</f>
        <v>0</v>
      </c>
      <c r="BJ724" s="19" t="s">
        <v>80</v>
      </c>
      <c r="BK724" s="226">
        <f>ROUND(I724*H724,2)</f>
        <v>0</v>
      </c>
      <c r="BL724" s="19" t="s">
        <v>302</v>
      </c>
      <c r="BM724" s="225" t="s">
        <v>2834</v>
      </c>
    </row>
    <row r="725" s="2" customFormat="1">
      <c r="A725" s="40"/>
      <c r="B725" s="41"/>
      <c r="C725" s="42"/>
      <c r="D725" s="227" t="s">
        <v>207</v>
      </c>
      <c r="E725" s="42"/>
      <c r="F725" s="228" t="s">
        <v>2835</v>
      </c>
      <c r="G725" s="42"/>
      <c r="H725" s="42"/>
      <c r="I725" s="229"/>
      <c r="J725" s="42"/>
      <c r="K725" s="42"/>
      <c r="L725" s="46"/>
      <c r="M725" s="230"/>
      <c r="N725" s="231"/>
      <c r="O725" s="86"/>
      <c r="P725" s="86"/>
      <c r="Q725" s="86"/>
      <c r="R725" s="86"/>
      <c r="S725" s="86"/>
      <c r="T725" s="87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T725" s="19" t="s">
        <v>207</v>
      </c>
      <c r="AU725" s="19" t="s">
        <v>82</v>
      </c>
    </row>
    <row r="726" s="13" customFormat="1">
      <c r="A726" s="13"/>
      <c r="B726" s="232"/>
      <c r="C726" s="233"/>
      <c r="D726" s="234" t="s">
        <v>218</v>
      </c>
      <c r="E726" s="235" t="s">
        <v>19</v>
      </c>
      <c r="F726" s="236" t="s">
        <v>2349</v>
      </c>
      <c r="G726" s="233"/>
      <c r="H726" s="237">
        <v>78</v>
      </c>
      <c r="I726" s="238"/>
      <c r="J726" s="233"/>
      <c r="K726" s="233"/>
      <c r="L726" s="239"/>
      <c r="M726" s="240"/>
      <c r="N726" s="241"/>
      <c r="O726" s="241"/>
      <c r="P726" s="241"/>
      <c r="Q726" s="241"/>
      <c r="R726" s="241"/>
      <c r="S726" s="241"/>
      <c r="T726" s="242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T726" s="243" t="s">
        <v>218</v>
      </c>
      <c r="AU726" s="243" t="s">
        <v>82</v>
      </c>
      <c r="AV726" s="13" t="s">
        <v>82</v>
      </c>
      <c r="AW726" s="13" t="s">
        <v>35</v>
      </c>
      <c r="AX726" s="13" t="s">
        <v>80</v>
      </c>
      <c r="AY726" s="243" t="s">
        <v>198</v>
      </c>
    </row>
    <row r="727" s="2" customFormat="1" ht="33" customHeight="1">
      <c r="A727" s="40"/>
      <c r="B727" s="41"/>
      <c r="C727" s="255" t="s">
        <v>1392</v>
      </c>
      <c r="D727" s="255" t="s">
        <v>243</v>
      </c>
      <c r="E727" s="256" t="s">
        <v>2836</v>
      </c>
      <c r="F727" s="257" t="s">
        <v>2837</v>
      </c>
      <c r="G727" s="258" t="s">
        <v>203</v>
      </c>
      <c r="H727" s="259">
        <v>12.869999999999999</v>
      </c>
      <c r="I727" s="260"/>
      <c r="J727" s="261">
        <f>ROUND(I727*H727,2)</f>
        <v>0</v>
      </c>
      <c r="K727" s="257" t="s">
        <v>204</v>
      </c>
      <c r="L727" s="262"/>
      <c r="M727" s="263" t="s">
        <v>19</v>
      </c>
      <c r="N727" s="264" t="s">
        <v>44</v>
      </c>
      <c r="O727" s="86"/>
      <c r="P727" s="223">
        <f>O727*H727</f>
        <v>0</v>
      </c>
      <c r="Q727" s="223">
        <v>0.021999999999999999</v>
      </c>
      <c r="R727" s="223">
        <f>Q727*H727</f>
        <v>0.28313999999999995</v>
      </c>
      <c r="S727" s="223">
        <v>0</v>
      </c>
      <c r="T727" s="224">
        <f>S727*H727</f>
        <v>0</v>
      </c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R727" s="225" t="s">
        <v>399</v>
      </c>
      <c r="AT727" s="225" t="s">
        <v>243</v>
      </c>
      <c r="AU727" s="225" t="s">
        <v>82</v>
      </c>
      <c r="AY727" s="19" t="s">
        <v>198</v>
      </c>
      <c r="BE727" s="226">
        <f>IF(N727="základní",J727,0)</f>
        <v>0</v>
      </c>
      <c r="BF727" s="226">
        <f>IF(N727="snížená",J727,0)</f>
        <v>0</v>
      </c>
      <c r="BG727" s="226">
        <f>IF(N727="zákl. přenesená",J727,0)</f>
        <v>0</v>
      </c>
      <c r="BH727" s="226">
        <f>IF(N727="sníž. přenesená",J727,0)</f>
        <v>0</v>
      </c>
      <c r="BI727" s="226">
        <f>IF(N727="nulová",J727,0)</f>
        <v>0</v>
      </c>
      <c r="BJ727" s="19" t="s">
        <v>80</v>
      </c>
      <c r="BK727" s="226">
        <f>ROUND(I727*H727,2)</f>
        <v>0</v>
      </c>
      <c r="BL727" s="19" t="s">
        <v>302</v>
      </c>
      <c r="BM727" s="225" t="s">
        <v>2838</v>
      </c>
    </row>
    <row r="728" s="13" customFormat="1">
      <c r="A728" s="13"/>
      <c r="B728" s="232"/>
      <c r="C728" s="233"/>
      <c r="D728" s="234" t="s">
        <v>218</v>
      </c>
      <c r="E728" s="233"/>
      <c r="F728" s="236" t="s">
        <v>2839</v>
      </c>
      <c r="G728" s="233"/>
      <c r="H728" s="237">
        <v>12.869999999999999</v>
      </c>
      <c r="I728" s="238"/>
      <c r="J728" s="233"/>
      <c r="K728" s="233"/>
      <c r="L728" s="239"/>
      <c r="M728" s="240"/>
      <c r="N728" s="241"/>
      <c r="O728" s="241"/>
      <c r="P728" s="241"/>
      <c r="Q728" s="241"/>
      <c r="R728" s="241"/>
      <c r="S728" s="241"/>
      <c r="T728" s="242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T728" s="243" t="s">
        <v>218</v>
      </c>
      <c r="AU728" s="243" t="s">
        <v>82</v>
      </c>
      <c r="AV728" s="13" t="s">
        <v>82</v>
      </c>
      <c r="AW728" s="13" t="s">
        <v>4</v>
      </c>
      <c r="AX728" s="13" t="s">
        <v>80</v>
      </c>
      <c r="AY728" s="243" t="s">
        <v>198</v>
      </c>
    </row>
    <row r="729" s="2" customFormat="1" ht="37.8" customHeight="1">
      <c r="A729" s="40"/>
      <c r="B729" s="41"/>
      <c r="C729" s="214" t="s">
        <v>1396</v>
      </c>
      <c r="D729" s="214" t="s">
        <v>200</v>
      </c>
      <c r="E729" s="215" t="s">
        <v>2840</v>
      </c>
      <c r="F729" s="216" t="s">
        <v>2841</v>
      </c>
      <c r="G729" s="217" t="s">
        <v>237</v>
      </c>
      <c r="H729" s="218">
        <v>7.2000000000000002</v>
      </c>
      <c r="I729" s="219"/>
      <c r="J729" s="220">
        <f>ROUND(I729*H729,2)</f>
        <v>0</v>
      </c>
      <c r="K729" s="216" t="s">
        <v>204</v>
      </c>
      <c r="L729" s="46"/>
      <c r="M729" s="221" t="s">
        <v>19</v>
      </c>
      <c r="N729" s="222" t="s">
        <v>44</v>
      </c>
      <c r="O729" s="86"/>
      <c r="P729" s="223">
        <f>O729*H729</f>
        <v>0</v>
      </c>
      <c r="Q729" s="223">
        <v>0.000428</v>
      </c>
      <c r="R729" s="223">
        <f>Q729*H729</f>
        <v>0.0030815999999999999</v>
      </c>
      <c r="S729" s="223">
        <v>0</v>
      </c>
      <c r="T729" s="224">
        <f>S729*H729</f>
        <v>0</v>
      </c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R729" s="225" t="s">
        <v>302</v>
      </c>
      <c r="AT729" s="225" t="s">
        <v>200</v>
      </c>
      <c r="AU729" s="225" t="s">
        <v>82</v>
      </c>
      <c r="AY729" s="19" t="s">
        <v>198</v>
      </c>
      <c r="BE729" s="226">
        <f>IF(N729="základní",J729,0)</f>
        <v>0</v>
      </c>
      <c r="BF729" s="226">
        <f>IF(N729="snížená",J729,0)</f>
        <v>0</v>
      </c>
      <c r="BG729" s="226">
        <f>IF(N729="zákl. přenesená",J729,0)</f>
        <v>0</v>
      </c>
      <c r="BH729" s="226">
        <f>IF(N729="sníž. přenesená",J729,0)</f>
        <v>0</v>
      </c>
      <c r="BI729" s="226">
        <f>IF(N729="nulová",J729,0)</f>
        <v>0</v>
      </c>
      <c r="BJ729" s="19" t="s">
        <v>80</v>
      </c>
      <c r="BK729" s="226">
        <f>ROUND(I729*H729,2)</f>
        <v>0</v>
      </c>
      <c r="BL729" s="19" t="s">
        <v>302</v>
      </c>
      <c r="BM729" s="225" t="s">
        <v>2842</v>
      </c>
    </row>
    <row r="730" s="2" customFormat="1">
      <c r="A730" s="40"/>
      <c r="B730" s="41"/>
      <c r="C730" s="42"/>
      <c r="D730" s="227" t="s">
        <v>207</v>
      </c>
      <c r="E730" s="42"/>
      <c r="F730" s="228" t="s">
        <v>2843</v>
      </c>
      <c r="G730" s="42"/>
      <c r="H730" s="42"/>
      <c r="I730" s="229"/>
      <c r="J730" s="42"/>
      <c r="K730" s="42"/>
      <c r="L730" s="46"/>
      <c r="M730" s="230"/>
      <c r="N730" s="231"/>
      <c r="O730" s="86"/>
      <c r="P730" s="86"/>
      <c r="Q730" s="86"/>
      <c r="R730" s="86"/>
      <c r="S730" s="86"/>
      <c r="T730" s="87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T730" s="19" t="s">
        <v>207</v>
      </c>
      <c r="AU730" s="19" t="s">
        <v>82</v>
      </c>
    </row>
    <row r="731" s="2" customFormat="1" ht="24.15" customHeight="1">
      <c r="A731" s="40"/>
      <c r="B731" s="41"/>
      <c r="C731" s="255" t="s">
        <v>1401</v>
      </c>
      <c r="D731" s="255" t="s">
        <v>243</v>
      </c>
      <c r="E731" s="256" t="s">
        <v>2844</v>
      </c>
      <c r="F731" s="257" t="s">
        <v>2845</v>
      </c>
      <c r="G731" s="258" t="s">
        <v>237</v>
      </c>
      <c r="H731" s="259">
        <v>7.9199999999999999</v>
      </c>
      <c r="I731" s="260"/>
      <c r="J731" s="261">
        <f>ROUND(I731*H731,2)</f>
        <v>0</v>
      </c>
      <c r="K731" s="257" t="s">
        <v>204</v>
      </c>
      <c r="L731" s="262"/>
      <c r="M731" s="263" t="s">
        <v>19</v>
      </c>
      <c r="N731" s="264" t="s">
        <v>44</v>
      </c>
      <c r="O731" s="86"/>
      <c r="P731" s="223">
        <f>O731*H731</f>
        <v>0</v>
      </c>
      <c r="Q731" s="223">
        <v>0.00198</v>
      </c>
      <c r="R731" s="223">
        <f>Q731*H731</f>
        <v>0.0156816</v>
      </c>
      <c r="S731" s="223">
        <v>0</v>
      </c>
      <c r="T731" s="224">
        <f>S731*H731</f>
        <v>0</v>
      </c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R731" s="225" t="s">
        <v>399</v>
      </c>
      <c r="AT731" s="225" t="s">
        <v>243</v>
      </c>
      <c r="AU731" s="225" t="s">
        <v>82</v>
      </c>
      <c r="AY731" s="19" t="s">
        <v>198</v>
      </c>
      <c r="BE731" s="226">
        <f>IF(N731="základní",J731,0)</f>
        <v>0</v>
      </c>
      <c r="BF731" s="226">
        <f>IF(N731="snížená",J731,0)</f>
        <v>0</v>
      </c>
      <c r="BG731" s="226">
        <f>IF(N731="zákl. přenesená",J731,0)</f>
        <v>0</v>
      </c>
      <c r="BH731" s="226">
        <f>IF(N731="sníž. přenesená",J731,0)</f>
        <v>0</v>
      </c>
      <c r="BI731" s="226">
        <f>IF(N731="nulová",J731,0)</f>
        <v>0</v>
      </c>
      <c r="BJ731" s="19" t="s">
        <v>80</v>
      </c>
      <c r="BK731" s="226">
        <f>ROUND(I731*H731,2)</f>
        <v>0</v>
      </c>
      <c r="BL731" s="19" t="s">
        <v>302</v>
      </c>
      <c r="BM731" s="225" t="s">
        <v>2846</v>
      </c>
    </row>
    <row r="732" s="13" customFormat="1">
      <c r="A732" s="13"/>
      <c r="B732" s="232"/>
      <c r="C732" s="233"/>
      <c r="D732" s="234" t="s">
        <v>218</v>
      </c>
      <c r="E732" s="233"/>
      <c r="F732" s="236" t="s">
        <v>2847</v>
      </c>
      <c r="G732" s="233"/>
      <c r="H732" s="237">
        <v>7.9199999999999999</v>
      </c>
      <c r="I732" s="238"/>
      <c r="J732" s="233"/>
      <c r="K732" s="233"/>
      <c r="L732" s="239"/>
      <c r="M732" s="240"/>
      <c r="N732" s="241"/>
      <c r="O732" s="241"/>
      <c r="P732" s="241"/>
      <c r="Q732" s="241"/>
      <c r="R732" s="241"/>
      <c r="S732" s="241"/>
      <c r="T732" s="242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T732" s="243" t="s">
        <v>218</v>
      </c>
      <c r="AU732" s="243" t="s">
        <v>82</v>
      </c>
      <c r="AV732" s="13" t="s">
        <v>82</v>
      </c>
      <c r="AW732" s="13" t="s">
        <v>4</v>
      </c>
      <c r="AX732" s="13" t="s">
        <v>80</v>
      </c>
      <c r="AY732" s="243" t="s">
        <v>198</v>
      </c>
    </row>
    <row r="733" s="2" customFormat="1" ht="37.8" customHeight="1">
      <c r="A733" s="40"/>
      <c r="B733" s="41"/>
      <c r="C733" s="214" t="s">
        <v>1405</v>
      </c>
      <c r="D733" s="214" t="s">
        <v>200</v>
      </c>
      <c r="E733" s="215" t="s">
        <v>1623</v>
      </c>
      <c r="F733" s="216" t="s">
        <v>1624</v>
      </c>
      <c r="G733" s="217" t="s">
        <v>203</v>
      </c>
      <c r="H733" s="218">
        <v>48.829999999999998</v>
      </c>
      <c r="I733" s="219"/>
      <c r="J733" s="220">
        <f>ROUND(I733*H733,2)</f>
        <v>0</v>
      </c>
      <c r="K733" s="216" t="s">
        <v>204</v>
      </c>
      <c r="L733" s="46"/>
      <c r="M733" s="221" t="s">
        <v>19</v>
      </c>
      <c r="N733" s="222" t="s">
        <v>44</v>
      </c>
      <c r="O733" s="86"/>
      <c r="P733" s="223">
        <f>O733*H733</f>
        <v>0</v>
      </c>
      <c r="Q733" s="223">
        <v>0.0059959999999999996</v>
      </c>
      <c r="R733" s="223">
        <f>Q733*H733</f>
        <v>0.29278467999999996</v>
      </c>
      <c r="S733" s="223">
        <v>0</v>
      </c>
      <c r="T733" s="224">
        <f>S733*H733</f>
        <v>0</v>
      </c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R733" s="225" t="s">
        <v>302</v>
      </c>
      <c r="AT733" s="225" t="s">
        <v>200</v>
      </c>
      <c r="AU733" s="225" t="s">
        <v>82</v>
      </c>
      <c r="AY733" s="19" t="s">
        <v>198</v>
      </c>
      <c r="BE733" s="226">
        <f>IF(N733="základní",J733,0)</f>
        <v>0</v>
      </c>
      <c r="BF733" s="226">
        <f>IF(N733="snížená",J733,0)</f>
        <v>0</v>
      </c>
      <c r="BG733" s="226">
        <f>IF(N733="zákl. přenesená",J733,0)</f>
        <v>0</v>
      </c>
      <c r="BH733" s="226">
        <f>IF(N733="sníž. přenesená",J733,0)</f>
        <v>0</v>
      </c>
      <c r="BI733" s="226">
        <f>IF(N733="nulová",J733,0)</f>
        <v>0</v>
      </c>
      <c r="BJ733" s="19" t="s">
        <v>80</v>
      </c>
      <c r="BK733" s="226">
        <f>ROUND(I733*H733,2)</f>
        <v>0</v>
      </c>
      <c r="BL733" s="19" t="s">
        <v>302</v>
      </c>
      <c r="BM733" s="225" t="s">
        <v>2848</v>
      </c>
    </row>
    <row r="734" s="2" customFormat="1">
      <c r="A734" s="40"/>
      <c r="B734" s="41"/>
      <c r="C734" s="42"/>
      <c r="D734" s="227" t="s">
        <v>207</v>
      </c>
      <c r="E734" s="42"/>
      <c r="F734" s="228" t="s">
        <v>1626</v>
      </c>
      <c r="G734" s="42"/>
      <c r="H734" s="42"/>
      <c r="I734" s="229"/>
      <c r="J734" s="42"/>
      <c r="K734" s="42"/>
      <c r="L734" s="46"/>
      <c r="M734" s="230"/>
      <c r="N734" s="231"/>
      <c r="O734" s="86"/>
      <c r="P734" s="86"/>
      <c r="Q734" s="86"/>
      <c r="R734" s="86"/>
      <c r="S734" s="86"/>
      <c r="T734" s="87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T734" s="19" t="s">
        <v>207</v>
      </c>
      <c r="AU734" s="19" t="s">
        <v>82</v>
      </c>
    </row>
    <row r="735" s="13" customFormat="1">
      <c r="A735" s="13"/>
      <c r="B735" s="232"/>
      <c r="C735" s="233"/>
      <c r="D735" s="234" t="s">
        <v>218</v>
      </c>
      <c r="E735" s="235" t="s">
        <v>19</v>
      </c>
      <c r="F735" s="236" t="s">
        <v>2413</v>
      </c>
      <c r="G735" s="233"/>
      <c r="H735" s="237">
        <v>20.780000000000001</v>
      </c>
      <c r="I735" s="238"/>
      <c r="J735" s="233"/>
      <c r="K735" s="233"/>
      <c r="L735" s="239"/>
      <c r="M735" s="240"/>
      <c r="N735" s="241"/>
      <c r="O735" s="241"/>
      <c r="P735" s="241"/>
      <c r="Q735" s="241"/>
      <c r="R735" s="241"/>
      <c r="S735" s="241"/>
      <c r="T735" s="242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T735" s="243" t="s">
        <v>218</v>
      </c>
      <c r="AU735" s="243" t="s">
        <v>82</v>
      </c>
      <c r="AV735" s="13" t="s">
        <v>82</v>
      </c>
      <c r="AW735" s="13" t="s">
        <v>35</v>
      </c>
      <c r="AX735" s="13" t="s">
        <v>73</v>
      </c>
      <c r="AY735" s="243" t="s">
        <v>198</v>
      </c>
    </row>
    <row r="736" s="13" customFormat="1">
      <c r="A736" s="13"/>
      <c r="B736" s="232"/>
      <c r="C736" s="233"/>
      <c r="D736" s="234" t="s">
        <v>218</v>
      </c>
      <c r="E736" s="235" t="s">
        <v>19</v>
      </c>
      <c r="F736" s="236" t="s">
        <v>2414</v>
      </c>
      <c r="G736" s="233"/>
      <c r="H736" s="237">
        <v>18.510000000000002</v>
      </c>
      <c r="I736" s="238"/>
      <c r="J736" s="233"/>
      <c r="K736" s="233"/>
      <c r="L736" s="239"/>
      <c r="M736" s="240"/>
      <c r="N736" s="241"/>
      <c r="O736" s="241"/>
      <c r="P736" s="241"/>
      <c r="Q736" s="241"/>
      <c r="R736" s="241"/>
      <c r="S736" s="241"/>
      <c r="T736" s="242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T736" s="243" t="s">
        <v>218</v>
      </c>
      <c r="AU736" s="243" t="s">
        <v>82</v>
      </c>
      <c r="AV736" s="13" t="s">
        <v>82</v>
      </c>
      <c r="AW736" s="13" t="s">
        <v>35</v>
      </c>
      <c r="AX736" s="13" t="s">
        <v>73</v>
      </c>
      <c r="AY736" s="243" t="s">
        <v>198</v>
      </c>
    </row>
    <row r="737" s="13" customFormat="1">
      <c r="A737" s="13"/>
      <c r="B737" s="232"/>
      <c r="C737" s="233"/>
      <c r="D737" s="234" t="s">
        <v>218</v>
      </c>
      <c r="E737" s="235" t="s">
        <v>19</v>
      </c>
      <c r="F737" s="236" t="s">
        <v>2416</v>
      </c>
      <c r="G737" s="233"/>
      <c r="H737" s="237">
        <v>4.0199999999999996</v>
      </c>
      <c r="I737" s="238"/>
      <c r="J737" s="233"/>
      <c r="K737" s="233"/>
      <c r="L737" s="239"/>
      <c r="M737" s="240"/>
      <c r="N737" s="241"/>
      <c r="O737" s="241"/>
      <c r="P737" s="241"/>
      <c r="Q737" s="241"/>
      <c r="R737" s="241"/>
      <c r="S737" s="241"/>
      <c r="T737" s="242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T737" s="243" t="s">
        <v>218</v>
      </c>
      <c r="AU737" s="243" t="s">
        <v>82</v>
      </c>
      <c r="AV737" s="13" t="s">
        <v>82</v>
      </c>
      <c r="AW737" s="13" t="s">
        <v>35</v>
      </c>
      <c r="AX737" s="13" t="s">
        <v>73</v>
      </c>
      <c r="AY737" s="243" t="s">
        <v>198</v>
      </c>
    </row>
    <row r="738" s="13" customFormat="1">
      <c r="A738" s="13"/>
      <c r="B738" s="232"/>
      <c r="C738" s="233"/>
      <c r="D738" s="234" t="s">
        <v>218</v>
      </c>
      <c r="E738" s="235" t="s">
        <v>19</v>
      </c>
      <c r="F738" s="236" t="s">
        <v>2418</v>
      </c>
      <c r="G738" s="233"/>
      <c r="H738" s="237">
        <v>5.5199999999999996</v>
      </c>
      <c r="I738" s="238"/>
      <c r="J738" s="233"/>
      <c r="K738" s="233"/>
      <c r="L738" s="239"/>
      <c r="M738" s="240"/>
      <c r="N738" s="241"/>
      <c r="O738" s="241"/>
      <c r="P738" s="241"/>
      <c r="Q738" s="241"/>
      <c r="R738" s="241"/>
      <c r="S738" s="241"/>
      <c r="T738" s="242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T738" s="243" t="s">
        <v>218</v>
      </c>
      <c r="AU738" s="243" t="s">
        <v>82</v>
      </c>
      <c r="AV738" s="13" t="s">
        <v>82</v>
      </c>
      <c r="AW738" s="13" t="s">
        <v>35</v>
      </c>
      <c r="AX738" s="13" t="s">
        <v>73</v>
      </c>
      <c r="AY738" s="243" t="s">
        <v>198</v>
      </c>
    </row>
    <row r="739" s="14" customFormat="1">
      <c r="A739" s="14"/>
      <c r="B739" s="244"/>
      <c r="C739" s="245"/>
      <c r="D739" s="234" t="s">
        <v>218</v>
      </c>
      <c r="E739" s="246" t="s">
        <v>19</v>
      </c>
      <c r="F739" s="247" t="s">
        <v>233</v>
      </c>
      <c r="G739" s="245"/>
      <c r="H739" s="248">
        <v>48.829999999999998</v>
      </c>
      <c r="I739" s="249"/>
      <c r="J739" s="245"/>
      <c r="K739" s="245"/>
      <c r="L739" s="250"/>
      <c r="M739" s="251"/>
      <c r="N739" s="252"/>
      <c r="O739" s="252"/>
      <c r="P739" s="252"/>
      <c r="Q739" s="252"/>
      <c r="R739" s="252"/>
      <c r="S739" s="252"/>
      <c r="T739" s="253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T739" s="254" t="s">
        <v>218</v>
      </c>
      <c r="AU739" s="254" t="s">
        <v>82</v>
      </c>
      <c r="AV739" s="14" t="s">
        <v>205</v>
      </c>
      <c r="AW739" s="14" t="s">
        <v>35</v>
      </c>
      <c r="AX739" s="14" t="s">
        <v>80</v>
      </c>
      <c r="AY739" s="254" t="s">
        <v>198</v>
      </c>
    </row>
    <row r="740" s="2" customFormat="1" ht="33" customHeight="1">
      <c r="A740" s="40"/>
      <c r="B740" s="41"/>
      <c r="C740" s="255" t="s">
        <v>1409</v>
      </c>
      <c r="D740" s="255" t="s">
        <v>243</v>
      </c>
      <c r="E740" s="256" t="s">
        <v>1628</v>
      </c>
      <c r="F740" s="257" t="s">
        <v>1629</v>
      </c>
      <c r="G740" s="258" t="s">
        <v>203</v>
      </c>
      <c r="H740" s="259">
        <v>53.713000000000001</v>
      </c>
      <c r="I740" s="260"/>
      <c r="J740" s="261">
        <f>ROUND(I740*H740,2)</f>
        <v>0</v>
      </c>
      <c r="K740" s="257" t="s">
        <v>19</v>
      </c>
      <c r="L740" s="262"/>
      <c r="M740" s="263" t="s">
        <v>19</v>
      </c>
      <c r="N740" s="264" t="s">
        <v>44</v>
      </c>
      <c r="O740" s="86"/>
      <c r="P740" s="223">
        <f>O740*H740</f>
        <v>0</v>
      </c>
      <c r="Q740" s="223">
        <v>0.019199999999999998</v>
      </c>
      <c r="R740" s="223">
        <f>Q740*H740</f>
        <v>1.0312896</v>
      </c>
      <c r="S740" s="223">
        <v>0</v>
      </c>
      <c r="T740" s="224">
        <f>S740*H740</f>
        <v>0</v>
      </c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R740" s="225" t="s">
        <v>399</v>
      </c>
      <c r="AT740" s="225" t="s">
        <v>243</v>
      </c>
      <c r="AU740" s="225" t="s">
        <v>82</v>
      </c>
      <c r="AY740" s="19" t="s">
        <v>198</v>
      </c>
      <c r="BE740" s="226">
        <f>IF(N740="základní",J740,0)</f>
        <v>0</v>
      </c>
      <c r="BF740" s="226">
        <f>IF(N740="snížená",J740,0)</f>
        <v>0</v>
      </c>
      <c r="BG740" s="226">
        <f>IF(N740="zákl. přenesená",J740,0)</f>
        <v>0</v>
      </c>
      <c r="BH740" s="226">
        <f>IF(N740="sníž. přenesená",J740,0)</f>
        <v>0</v>
      </c>
      <c r="BI740" s="226">
        <f>IF(N740="nulová",J740,0)</f>
        <v>0</v>
      </c>
      <c r="BJ740" s="19" t="s">
        <v>80</v>
      </c>
      <c r="BK740" s="226">
        <f>ROUND(I740*H740,2)</f>
        <v>0</v>
      </c>
      <c r="BL740" s="19" t="s">
        <v>302</v>
      </c>
      <c r="BM740" s="225" t="s">
        <v>2849</v>
      </c>
    </row>
    <row r="741" s="13" customFormat="1">
      <c r="A741" s="13"/>
      <c r="B741" s="232"/>
      <c r="C741" s="233"/>
      <c r="D741" s="234" t="s">
        <v>218</v>
      </c>
      <c r="E741" s="235" t="s">
        <v>19</v>
      </c>
      <c r="F741" s="236" t="s">
        <v>2413</v>
      </c>
      <c r="G741" s="233"/>
      <c r="H741" s="237">
        <v>20.780000000000001</v>
      </c>
      <c r="I741" s="238"/>
      <c r="J741" s="233"/>
      <c r="K741" s="233"/>
      <c r="L741" s="239"/>
      <c r="M741" s="240"/>
      <c r="N741" s="241"/>
      <c r="O741" s="241"/>
      <c r="P741" s="241"/>
      <c r="Q741" s="241"/>
      <c r="R741" s="241"/>
      <c r="S741" s="241"/>
      <c r="T741" s="242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T741" s="243" t="s">
        <v>218</v>
      </c>
      <c r="AU741" s="243" t="s">
        <v>82</v>
      </c>
      <c r="AV741" s="13" t="s">
        <v>82</v>
      </c>
      <c r="AW741" s="13" t="s">
        <v>35</v>
      </c>
      <c r="AX741" s="13" t="s">
        <v>73</v>
      </c>
      <c r="AY741" s="243" t="s">
        <v>198</v>
      </c>
    </row>
    <row r="742" s="13" customFormat="1">
      <c r="A742" s="13"/>
      <c r="B742" s="232"/>
      <c r="C742" s="233"/>
      <c r="D742" s="234" t="s">
        <v>218</v>
      </c>
      <c r="E742" s="235" t="s">
        <v>19</v>
      </c>
      <c r="F742" s="236" t="s">
        <v>2414</v>
      </c>
      <c r="G742" s="233"/>
      <c r="H742" s="237">
        <v>18.510000000000002</v>
      </c>
      <c r="I742" s="238"/>
      <c r="J742" s="233"/>
      <c r="K742" s="233"/>
      <c r="L742" s="239"/>
      <c r="M742" s="240"/>
      <c r="N742" s="241"/>
      <c r="O742" s="241"/>
      <c r="P742" s="241"/>
      <c r="Q742" s="241"/>
      <c r="R742" s="241"/>
      <c r="S742" s="241"/>
      <c r="T742" s="242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T742" s="243" t="s">
        <v>218</v>
      </c>
      <c r="AU742" s="243" t="s">
        <v>82</v>
      </c>
      <c r="AV742" s="13" t="s">
        <v>82</v>
      </c>
      <c r="AW742" s="13" t="s">
        <v>35</v>
      </c>
      <c r="AX742" s="13" t="s">
        <v>73</v>
      </c>
      <c r="AY742" s="243" t="s">
        <v>198</v>
      </c>
    </row>
    <row r="743" s="13" customFormat="1">
      <c r="A743" s="13"/>
      <c r="B743" s="232"/>
      <c r="C743" s="233"/>
      <c r="D743" s="234" t="s">
        <v>218</v>
      </c>
      <c r="E743" s="235" t="s">
        <v>19</v>
      </c>
      <c r="F743" s="236" t="s">
        <v>2416</v>
      </c>
      <c r="G743" s="233"/>
      <c r="H743" s="237">
        <v>4.0199999999999996</v>
      </c>
      <c r="I743" s="238"/>
      <c r="J743" s="233"/>
      <c r="K743" s="233"/>
      <c r="L743" s="239"/>
      <c r="M743" s="240"/>
      <c r="N743" s="241"/>
      <c r="O743" s="241"/>
      <c r="P743" s="241"/>
      <c r="Q743" s="241"/>
      <c r="R743" s="241"/>
      <c r="S743" s="241"/>
      <c r="T743" s="242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T743" s="243" t="s">
        <v>218</v>
      </c>
      <c r="AU743" s="243" t="s">
        <v>82</v>
      </c>
      <c r="AV743" s="13" t="s">
        <v>82</v>
      </c>
      <c r="AW743" s="13" t="s">
        <v>35</v>
      </c>
      <c r="AX743" s="13" t="s">
        <v>73</v>
      </c>
      <c r="AY743" s="243" t="s">
        <v>198</v>
      </c>
    </row>
    <row r="744" s="13" customFormat="1">
      <c r="A744" s="13"/>
      <c r="B744" s="232"/>
      <c r="C744" s="233"/>
      <c r="D744" s="234" t="s">
        <v>218</v>
      </c>
      <c r="E744" s="235" t="s">
        <v>19</v>
      </c>
      <c r="F744" s="236" t="s">
        <v>2418</v>
      </c>
      <c r="G744" s="233"/>
      <c r="H744" s="237">
        <v>5.5199999999999996</v>
      </c>
      <c r="I744" s="238"/>
      <c r="J744" s="233"/>
      <c r="K744" s="233"/>
      <c r="L744" s="239"/>
      <c r="M744" s="240"/>
      <c r="N744" s="241"/>
      <c r="O744" s="241"/>
      <c r="P744" s="241"/>
      <c r="Q744" s="241"/>
      <c r="R744" s="241"/>
      <c r="S744" s="241"/>
      <c r="T744" s="242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T744" s="243" t="s">
        <v>218</v>
      </c>
      <c r="AU744" s="243" t="s">
        <v>82</v>
      </c>
      <c r="AV744" s="13" t="s">
        <v>82</v>
      </c>
      <c r="AW744" s="13" t="s">
        <v>35</v>
      </c>
      <c r="AX744" s="13" t="s">
        <v>73</v>
      </c>
      <c r="AY744" s="243" t="s">
        <v>198</v>
      </c>
    </row>
    <row r="745" s="14" customFormat="1">
      <c r="A745" s="14"/>
      <c r="B745" s="244"/>
      <c r="C745" s="245"/>
      <c r="D745" s="234" t="s">
        <v>218</v>
      </c>
      <c r="E745" s="246" t="s">
        <v>19</v>
      </c>
      <c r="F745" s="247" t="s">
        <v>233</v>
      </c>
      <c r="G745" s="245"/>
      <c r="H745" s="248">
        <v>48.829999999999998</v>
      </c>
      <c r="I745" s="249"/>
      <c r="J745" s="245"/>
      <c r="K745" s="245"/>
      <c r="L745" s="250"/>
      <c r="M745" s="251"/>
      <c r="N745" s="252"/>
      <c r="O745" s="252"/>
      <c r="P745" s="252"/>
      <c r="Q745" s="252"/>
      <c r="R745" s="252"/>
      <c r="S745" s="252"/>
      <c r="T745" s="253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T745" s="254" t="s">
        <v>218</v>
      </c>
      <c r="AU745" s="254" t="s">
        <v>82</v>
      </c>
      <c r="AV745" s="14" t="s">
        <v>205</v>
      </c>
      <c r="AW745" s="14" t="s">
        <v>35</v>
      </c>
      <c r="AX745" s="14" t="s">
        <v>80</v>
      </c>
      <c r="AY745" s="254" t="s">
        <v>198</v>
      </c>
    </row>
    <row r="746" s="13" customFormat="1">
      <c r="A746" s="13"/>
      <c r="B746" s="232"/>
      <c r="C746" s="233"/>
      <c r="D746" s="234" t="s">
        <v>218</v>
      </c>
      <c r="E746" s="233"/>
      <c r="F746" s="236" t="s">
        <v>2850</v>
      </c>
      <c r="G746" s="233"/>
      <c r="H746" s="237">
        <v>53.713000000000001</v>
      </c>
      <c r="I746" s="238"/>
      <c r="J746" s="233"/>
      <c r="K746" s="233"/>
      <c r="L746" s="239"/>
      <c r="M746" s="240"/>
      <c r="N746" s="241"/>
      <c r="O746" s="241"/>
      <c r="P746" s="241"/>
      <c r="Q746" s="241"/>
      <c r="R746" s="241"/>
      <c r="S746" s="241"/>
      <c r="T746" s="242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T746" s="243" t="s">
        <v>218</v>
      </c>
      <c r="AU746" s="243" t="s">
        <v>82</v>
      </c>
      <c r="AV746" s="13" t="s">
        <v>82</v>
      </c>
      <c r="AW746" s="13" t="s">
        <v>4</v>
      </c>
      <c r="AX746" s="13" t="s">
        <v>80</v>
      </c>
      <c r="AY746" s="243" t="s">
        <v>198</v>
      </c>
    </row>
    <row r="747" s="2" customFormat="1" ht="37.8" customHeight="1">
      <c r="A747" s="40"/>
      <c r="B747" s="41"/>
      <c r="C747" s="214" t="s">
        <v>1415</v>
      </c>
      <c r="D747" s="214" t="s">
        <v>200</v>
      </c>
      <c r="E747" s="215" t="s">
        <v>1633</v>
      </c>
      <c r="F747" s="216" t="s">
        <v>1634</v>
      </c>
      <c r="G747" s="217" t="s">
        <v>203</v>
      </c>
      <c r="H747" s="218">
        <v>4.0199999999999996</v>
      </c>
      <c r="I747" s="219"/>
      <c r="J747" s="220">
        <f>ROUND(I747*H747,2)</f>
        <v>0</v>
      </c>
      <c r="K747" s="216" t="s">
        <v>204</v>
      </c>
      <c r="L747" s="46"/>
      <c r="M747" s="221" t="s">
        <v>19</v>
      </c>
      <c r="N747" s="222" t="s">
        <v>44</v>
      </c>
      <c r="O747" s="86"/>
      <c r="P747" s="223">
        <f>O747*H747</f>
        <v>0</v>
      </c>
      <c r="Q747" s="223">
        <v>0</v>
      </c>
      <c r="R747" s="223">
        <f>Q747*H747</f>
        <v>0</v>
      </c>
      <c r="S747" s="223">
        <v>0</v>
      </c>
      <c r="T747" s="224">
        <f>S747*H747</f>
        <v>0</v>
      </c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R747" s="225" t="s">
        <v>302</v>
      </c>
      <c r="AT747" s="225" t="s">
        <v>200</v>
      </c>
      <c r="AU747" s="225" t="s">
        <v>82</v>
      </c>
      <c r="AY747" s="19" t="s">
        <v>198</v>
      </c>
      <c r="BE747" s="226">
        <f>IF(N747="základní",J747,0)</f>
        <v>0</v>
      </c>
      <c r="BF747" s="226">
        <f>IF(N747="snížená",J747,0)</f>
        <v>0</v>
      </c>
      <c r="BG747" s="226">
        <f>IF(N747="zákl. přenesená",J747,0)</f>
        <v>0</v>
      </c>
      <c r="BH747" s="226">
        <f>IF(N747="sníž. přenesená",J747,0)</f>
        <v>0</v>
      </c>
      <c r="BI747" s="226">
        <f>IF(N747="nulová",J747,0)</f>
        <v>0</v>
      </c>
      <c r="BJ747" s="19" t="s">
        <v>80</v>
      </c>
      <c r="BK747" s="226">
        <f>ROUND(I747*H747,2)</f>
        <v>0</v>
      </c>
      <c r="BL747" s="19" t="s">
        <v>302</v>
      </c>
      <c r="BM747" s="225" t="s">
        <v>2851</v>
      </c>
    </row>
    <row r="748" s="2" customFormat="1">
      <c r="A748" s="40"/>
      <c r="B748" s="41"/>
      <c r="C748" s="42"/>
      <c r="D748" s="227" t="s">
        <v>207</v>
      </c>
      <c r="E748" s="42"/>
      <c r="F748" s="228" t="s">
        <v>1636</v>
      </c>
      <c r="G748" s="42"/>
      <c r="H748" s="42"/>
      <c r="I748" s="229"/>
      <c r="J748" s="42"/>
      <c r="K748" s="42"/>
      <c r="L748" s="46"/>
      <c r="M748" s="230"/>
      <c r="N748" s="231"/>
      <c r="O748" s="86"/>
      <c r="P748" s="86"/>
      <c r="Q748" s="86"/>
      <c r="R748" s="86"/>
      <c r="S748" s="86"/>
      <c r="T748" s="87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T748" s="19" t="s">
        <v>207</v>
      </c>
      <c r="AU748" s="19" t="s">
        <v>82</v>
      </c>
    </row>
    <row r="749" s="13" customFormat="1">
      <c r="A749" s="13"/>
      <c r="B749" s="232"/>
      <c r="C749" s="233"/>
      <c r="D749" s="234" t="s">
        <v>218</v>
      </c>
      <c r="E749" s="235" t="s">
        <v>19</v>
      </c>
      <c r="F749" s="236" t="s">
        <v>2416</v>
      </c>
      <c r="G749" s="233"/>
      <c r="H749" s="237">
        <v>4.0199999999999996</v>
      </c>
      <c r="I749" s="238"/>
      <c r="J749" s="233"/>
      <c r="K749" s="233"/>
      <c r="L749" s="239"/>
      <c r="M749" s="240"/>
      <c r="N749" s="241"/>
      <c r="O749" s="241"/>
      <c r="P749" s="241"/>
      <c r="Q749" s="241"/>
      <c r="R749" s="241"/>
      <c r="S749" s="241"/>
      <c r="T749" s="242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T749" s="243" t="s">
        <v>218</v>
      </c>
      <c r="AU749" s="243" t="s">
        <v>82</v>
      </c>
      <c r="AV749" s="13" t="s">
        <v>82</v>
      </c>
      <c r="AW749" s="13" t="s">
        <v>35</v>
      </c>
      <c r="AX749" s="13" t="s">
        <v>80</v>
      </c>
      <c r="AY749" s="243" t="s">
        <v>198</v>
      </c>
    </row>
    <row r="750" s="2" customFormat="1" ht="24.15" customHeight="1">
      <c r="A750" s="40"/>
      <c r="B750" s="41"/>
      <c r="C750" s="214" t="s">
        <v>1419</v>
      </c>
      <c r="D750" s="214" t="s">
        <v>200</v>
      </c>
      <c r="E750" s="215" t="s">
        <v>1638</v>
      </c>
      <c r="F750" s="216" t="s">
        <v>1639</v>
      </c>
      <c r="G750" s="217" t="s">
        <v>203</v>
      </c>
      <c r="H750" s="218">
        <v>48.829999999999998</v>
      </c>
      <c r="I750" s="219"/>
      <c r="J750" s="220">
        <f>ROUND(I750*H750,2)</f>
        <v>0</v>
      </c>
      <c r="K750" s="216" t="s">
        <v>204</v>
      </c>
      <c r="L750" s="46"/>
      <c r="M750" s="221" t="s">
        <v>19</v>
      </c>
      <c r="N750" s="222" t="s">
        <v>44</v>
      </c>
      <c r="O750" s="86"/>
      <c r="P750" s="223">
        <f>O750*H750</f>
        <v>0</v>
      </c>
      <c r="Q750" s="223">
        <v>0.0015</v>
      </c>
      <c r="R750" s="223">
        <f>Q750*H750</f>
        <v>0.073245000000000005</v>
      </c>
      <c r="S750" s="223">
        <v>0</v>
      </c>
      <c r="T750" s="224">
        <f>S750*H750</f>
        <v>0</v>
      </c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R750" s="225" t="s">
        <v>302</v>
      </c>
      <c r="AT750" s="225" t="s">
        <v>200</v>
      </c>
      <c r="AU750" s="225" t="s">
        <v>82</v>
      </c>
      <c r="AY750" s="19" t="s">
        <v>198</v>
      </c>
      <c r="BE750" s="226">
        <f>IF(N750="základní",J750,0)</f>
        <v>0</v>
      </c>
      <c r="BF750" s="226">
        <f>IF(N750="snížená",J750,0)</f>
        <v>0</v>
      </c>
      <c r="BG750" s="226">
        <f>IF(N750="zákl. přenesená",J750,0)</f>
        <v>0</v>
      </c>
      <c r="BH750" s="226">
        <f>IF(N750="sníž. přenesená",J750,0)</f>
        <v>0</v>
      </c>
      <c r="BI750" s="226">
        <f>IF(N750="nulová",J750,0)</f>
        <v>0</v>
      </c>
      <c r="BJ750" s="19" t="s">
        <v>80</v>
      </c>
      <c r="BK750" s="226">
        <f>ROUND(I750*H750,2)</f>
        <v>0</v>
      </c>
      <c r="BL750" s="19" t="s">
        <v>302</v>
      </c>
      <c r="BM750" s="225" t="s">
        <v>2852</v>
      </c>
    </row>
    <row r="751" s="2" customFormat="1">
      <c r="A751" s="40"/>
      <c r="B751" s="41"/>
      <c r="C751" s="42"/>
      <c r="D751" s="227" t="s">
        <v>207</v>
      </c>
      <c r="E751" s="42"/>
      <c r="F751" s="228" t="s">
        <v>1641</v>
      </c>
      <c r="G751" s="42"/>
      <c r="H751" s="42"/>
      <c r="I751" s="229"/>
      <c r="J751" s="42"/>
      <c r="K751" s="42"/>
      <c r="L751" s="46"/>
      <c r="M751" s="230"/>
      <c r="N751" s="231"/>
      <c r="O751" s="86"/>
      <c r="P751" s="86"/>
      <c r="Q751" s="86"/>
      <c r="R751" s="86"/>
      <c r="S751" s="86"/>
      <c r="T751" s="87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T751" s="19" t="s">
        <v>207</v>
      </c>
      <c r="AU751" s="19" t="s">
        <v>82</v>
      </c>
    </row>
    <row r="752" s="13" customFormat="1">
      <c r="A752" s="13"/>
      <c r="B752" s="232"/>
      <c r="C752" s="233"/>
      <c r="D752" s="234" t="s">
        <v>218</v>
      </c>
      <c r="E752" s="235" t="s">
        <v>19</v>
      </c>
      <c r="F752" s="236" t="s">
        <v>2413</v>
      </c>
      <c r="G752" s="233"/>
      <c r="H752" s="237">
        <v>20.780000000000001</v>
      </c>
      <c r="I752" s="238"/>
      <c r="J752" s="233"/>
      <c r="K752" s="233"/>
      <c r="L752" s="239"/>
      <c r="M752" s="240"/>
      <c r="N752" s="241"/>
      <c r="O752" s="241"/>
      <c r="P752" s="241"/>
      <c r="Q752" s="241"/>
      <c r="R752" s="241"/>
      <c r="S752" s="241"/>
      <c r="T752" s="242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T752" s="243" t="s">
        <v>218</v>
      </c>
      <c r="AU752" s="243" t="s">
        <v>82</v>
      </c>
      <c r="AV752" s="13" t="s">
        <v>82</v>
      </c>
      <c r="AW752" s="13" t="s">
        <v>35</v>
      </c>
      <c r="AX752" s="13" t="s">
        <v>73</v>
      </c>
      <c r="AY752" s="243" t="s">
        <v>198</v>
      </c>
    </row>
    <row r="753" s="13" customFormat="1">
      <c r="A753" s="13"/>
      <c r="B753" s="232"/>
      <c r="C753" s="233"/>
      <c r="D753" s="234" t="s">
        <v>218</v>
      </c>
      <c r="E753" s="235" t="s">
        <v>19</v>
      </c>
      <c r="F753" s="236" t="s">
        <v>2414</v>
      </c>
      <c r="G753" s="233"/>
      <c r="H753" s="237">
        <v>18.510000000000002</v>
      </c>
      <c r="I753" s="238"/>
      <c r="J753" s="233"/>
      <c r="K753" s="233"/>
      <c r="L753" s="239"/>
      <c r="M753" s="240"/>
      <c r="N753" s="241"/>
      <c r="O753" s="241"/>
      <c r="P753" s="241"/>
      <c r="Q753" s="241"/>
      <c r="R753" s="241"/>
      <c r="S753" s="241"/>
      <c r="T753" s="242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T753" s="243" t="s">
        <v>218</v>
      </c>
      <c r="AU753" s="243" t="s">
        <v>82</v>
      </c>
      <c r="AV753" s="13" t="s">
        <v>82</v>
      </c>
      <c r="AW753" s="13" t="s">
        <v>35</v>
      </c>
      <c r="AX753" s="13" t="s">
        <v>73</v>
      </c>
      <c r="AY753" s="243" t="s">
        <v>198</v>
      </c>
    </row>
    <row r="754" s="13" customFormat="1">
      <c r="A754" s="13"/>
      <c r="B754" s="232"/>
      <c r="C754" s="233"/>
      <c r="D754" s="234" t="s">
        <v>218</v>
      </c>
      <c r="E754" s="235" t="s">
        <v>19</v>
      </c>
      <c r="F754" s="236" t="s">
        <v>2416</v>
      </c>
      <c r="G754" s="233"/>
      <c r="H754" s="237">
        <v>4.0199999999999996</v>
      </c>
      <c r="I754" s="238"/>
      <c r="J754" s="233"/>
      <c r="K754" s="233"/>
      <c r="L754" s="239"/>
      <c r="M754" s="240"/>
      <c r="N754" s="241"/>
      <c r="O754" s="241"/>
      <c r="P754" s="241"/>
      <c r="Q754" s="241"/>
      <c r="R754" s="241"/>
      <c r="S754" s="241"/>
      <c r="T754" s="242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T754" s="243" t="s">
        <v>218</v>
      </c>
      <c r="AU754" s="243" t="s">
        <v>82</v>
      </c>
      <c r="AV754" s="13" t="s">
        <v>82</v>
      </c>
      <c r="AW754" s="13" t="s">
        <v>35</v>
      </c>
      <c r="AX754" s="13" t="s">
        <v>73</v>
      </c>
      <c r="AY754" s="243" t="s">
        <v>198</v>
      </c>
    </row>
    <row r="755" s="13" customFormat="1">
      <c r="A755" s="13"/>
      <c r="B755" s="232"/>
      <c r="C755" s="233"/>
      <c r="D755" s="234" t="s">
        <v>218</v>
      </c>
      <c r="E755" s="235" t="s">
        <v>19</v>
      </c>
      <c r="F755" s="236" t="s">
        <v>2418</v>
      </c>
      <c r="G755" s="233"/>
      <c r="H755" s="237">
        <v>5.5199999999999996</v>
      </c>
      <c r="I755" s="238"/>
      <c r="J755" s="233"/>
      <c r="K755" s="233"/>
      <c r="L755" s="239"/>
      <c r="M755" s="240"/>
      <c r="N755" s="241"/>
      <c r="O755" s="241"/>
      <c r="P755" s="241"/>
      <c r="Q755" s="241"/>
      <c r="R755" s="241"/>
      <c r="S755" s="241"/>
      <c r="T755" s="242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T755" s="243" t="s">
        <v>218</v>
      </c>
      <c r="AU755" s="243" t="s">
        <v>82</v>
      </c>
      <c r="AV755" s="13" t="s">
        <v>82</v>
      </c>
      <c r="AW755" s="13" t="s">
        <v>35</v>
      </c>
      <c r="AX755" s="13" t="s">
        <v>73</v>
      </c>
      <c r="AY755" s="243" t="s">
        <v>198</v>
      </c>
    </row>
    <row r="756" s="14" customFormat="1">
      <c r="A756" s="14"/>
      <c r="B756" s="244"/>
      <c r="C756" s="245"/>
      <c r="D756" s="234" t="s">
        <v>218</v>
      </c>
      <c r="E756" s="246" t="s">
        <v>19</v>
      </c>
      <c r="F756" s="247" t="s">
        <v>233</v>
      </c>
      <c r="G756" s="245"/>
      <c r="H756" s="248">
        <v>48.829999999999998</v>
      </c>
      <c r="I756" s="249"/>
      <c r="J756" s="245"/>
      <c r="K756" s="245"/>
      <c r="L756" s="250"/>
      <c r="M756" s="251"/>
      <c r="N756" s="252"/>
      <c r="O756" s="252"/>
      <c r="P756" s="252"/>
      <c r="Q756" s="252"/>
      <c r="R756" s="252"/>
      <c r="S756" s="252"/>
      <c r="T756" s="253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T756" s="254" t="s">
        <v>218</v>
      </c>
      <c r="AU756" s="254" t="s">
        <v>82</v>
      </c>
      <c r="AV756" s="14" t="s">
        <v>205</v>
      </c>
      <c r="AW756" s="14" t="s">
        <v>35</v>
      </c>
      <c r="AX756" s="14" t="s">
        <v>80</v>
      </c>
      <c r="AY756" s="254" t="s">
        <v>198</v>
      </c>
    </row>
    <row r="757" s="2" customFormat="1" ht="49.05" customHeight="1">
      <c r="A757" s="40"/>
      <c r="B757" s="41"/>
      <c r="C757" s="214" t="s">
        <v>1425</v>
      </c>
      <c r="D757" s="214" t="s">
        <v>200</v>
      </c>
      <c r="E757" s="215" t="s">
        <v>1643</v>
      </c>
      <c r="F757" s="216" t="s">
        <v>1644</v>
      </c>
      <c r="G757" s="217" t="s">
        <v>246</v>
      </c>
      <c r="H757" s="218">
        <v>2.6800000000000002</v>
      </c>
      <c r="I757" s="219"/>
      <c r="J757" s="220">
        <f>ROUND(I757*H757,2)</f>
        <v>0</v>
      </c>
      <c r="K757" s="216" t="s">
        <v>204</v>
      </c>
      <c r="L757" s="46"/>
      <c r="M757" s="221" t="s">
        <v>19</v>
      </c>
      <c r="N757" s="222" t="s">
        <v>44</v>
      </c>
      <c r="O757" s="86"/>
      <c r="P757" s="223">
        <f>O757*H757</f>
        <v>0</v>
      </c>
      <c r="Q757" s="223">
        <v>0</v>
      </c>
      <c r="R757" s="223">
        <f>Q757*H757</f>
        <v>0</v>
      </c>
      <c r="S757" s="223">
        <v>0</v>
      </c>
      <c r="T757" s="224">
        <f>S757*H757</f>
        <v>0</v>
      </c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R757" s="225" t="s">
        <v>302</v>
      </c>
      <c r="AT757" s="225" t="s">
        <v>200</v>
      </c>
      <c r="AU757" s="225" t="s">
        <v>82</v>
      </c>
      <c r="AY757" s="19" t="s">
        <v>198</v>
      </c>
      <c r="BE757" s="226">
        <f>IF(N757="základní",J757,0)</f>
        <v>0</v>
      </c>
      <c r="BF757" s="226">
        <f>IF(N757="snížená",J757,0)</f>
        <v>0</v>
      </c>
      <c r="BG757" s="226">
        <f>IF(N757="zákl. přenesená",J757,0)</f>
        <v>0</v>
      </c>
      <c r="BH757" s="226">
        <f>IF(N757="sníž. přenesená",J757,0)</f>
        <v>0</v>
      </c>
      <c r="BI757" s="226">
        <f>IF(N757="nulová",J757,0)</f>
        <v>0</v>
      </c>
      <c r="BJ757" s="19" t="s">
        <v>80</v>
      </c>
      <c r="BK757" s="226">
        <f>ROUND(I757*H757,2)</f>
        <v>0</v>
      </c>
      <c r="BL757" s="19" t="s">
        <v>302</v>
      </c>
      <c r="BM757" s="225" t="s">
        <v>2853</v>
      </c>
    </row>
    <row r="758" s="2" customFormat="1">
      <c r="A758" s="40"/>
      <c r="B758" s="41"/>
      <c r="C758" s="42"/>
      <c r="D758" s="227" t="s">
        <v>207</v>
      </c>
      <c r="E758" s="42"/>
      <c r="F758" s="228" t="s">
        <v>1646</v>
      </c>
      <c r="G758" s="42"/>
      <c r="H758" s="42"/>
      <c r="I758" s="229"/>
      <c r="J758" s="42"/>
      <c r="K758" s="42"/>
      <c r="L758" s="46"/>
      <c r="M758" s="230"/>
      <c r="N758" s="231"/>
      <c r="O758" s="86"/>
      <c r="P758" s="86"/>
      <c r="Q758" s="86"/>
      <c r="R758" s="86"/>
      <c r="S758" s="86"/>
      <c r="T758" s="87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T758" s="19" t="s">
        <v>207</v>
      </c>
      <c r="AU758" s="19" t="s">
        <v>82</v>
      </c>
    </row>
    <row r="759" s="12" customFormat="1" ht="22.8" customHeight="1">
      <c r="A759" s="12"/>
      <c r="B759" s="198"/>
      <c r="C759" s="199"/>
      <c r="D759" s="200" t="s">
        <v>72</v>
      </c>
      <c r="E759" s="212" t="s">
        <v>1647</v>
      </c>
      <c r="F759" s="212" t="s">
        <v>1648</v>
      </c>
      <c r="G759" s="199"/>
      <c r="H759" s="199"/>
      <c r="I759" s="202"/>
      <c r="J759" s="213">
        <f>BK759</f>
        <v>0</v>
      </c>
      <c r="K759" s="199"/>
      <c r="L759" s="204"/>
      <c r="M759" s="205"/>
      <c r="N759" s="206"/>
      <c r="O759" s="206"/>
      <c r="P759" s="207">
        <f>SUM(P760:P857)</f>
        <v>0</v>
      </c>
      <c r="Q759" s="206"/>
      <c r="R759" s="207">
        <f>SUM(R760:R857)</f>
        <v>2.6173587198649999</v>
      </c>
      <c r="S759" s="206"/>
      <c r="T759" s="208">
        <f>SUM(T760:T857)</f>
        <v>0</v>
      </c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R759" s="209" t="s">
        <v>82</v>
      </c>
      <c r="AT759" s="210" t="s">
        <v>72</v>
      </c>
      <c r="AU759" s="210" t="s">
        <v>80</v>
      </c>
      <c r="AY759" s="209" t="s">
        <v>198</v>
      </c>
      <c r="BK759" s="211">
        <f>SUM(BK760:BK857)</f>
        <v>0</v>
      </c>
    </row>
    <row r="760" s="2" customFormat="1" ht="16.5" customHeight="1">
      <c r="A760" s="40"/>
      <c r="B760" s="41"/>
      <c r="C760" s="214" t="s">
        <v>1429</v>
      </c>
      <c r="D760" s="214" t="s">
        <v>200</v>
      </c>
      <c r="E760" s="215" t="s">
        <v>1650</v>
      </c>
      <c r="F760" s="216" t="s">
        <v>1651</v>
      </c>
      <c r="G760" s="217" t="s">
        <v>203</v>
      </c>
      <c r="H760" s="218">
        <v>555.23000000000002</v>
      </c>
      <c r="I760" s="219"/>
      <c r="J760" s="220">
        <f>ROUND(I760*H760,2)</f>
        <v>0</v>
      </c>
      <c r="K760" s="216" t="s">
        <v>19</v>
      </c>
      <c r="L760" s="46"/>
      <c r="M760" s="221" t="s">
        <v>19</v>
      </c>
      <c r="N760" s="222" t="s">
        <v>44</v>
      </c>
      <c r="O760" s="86"/>
      <c r="P760" s="223">
        <f>O760*H760</f>
        <v>0</v>
      </c>
      <c r="Q760" s="223">
        <v>0</v>
      </c>
      <c r="R760" s="223">
        <f>Q760*H760</f>
        <v>0</v>
      </c>
      <c r="S760" s="223">
        <v>0</v>
      </c>
      <c r="T760" s="224">
        <f>S760*H760</f>
        <v>0</v>
      </c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R760" s="225" t="s">
        <v>302</v>
      </c>
      <c r="AT760" s="225" t="s">
        <v>200</v>
      </c>
      <c r="AU760" s="225" t="s">
        <v>82</v>
      </c>
      <c r="AY760" s="19" t="s">
        <v>198</v>
      </c>
      <c r="BE760" s="226">
        <f>IF(N760="základní",J760,0)</f>
        <v>0</v>
      </c>
      <c r="BF760" s="226">
        <f>IF(N760="snížená",J760,0)</f>
        <v>0</v>
      </c>
      <c r="BG760" s="226">
        <f>IF(N760="zákl. přenesená",J760,0)</f>
        <v>0</v>
      </c>
      <c r="BH760" s="226">
        <f>IF(N760="sníž. přenesená",J760,0)</f>
        <v>0</v>
      </c>
      <c r="BI760" s="226">
        <f>IF(N760="nulová",J760,0)</f>
        <v>0</v>
      </c>
      <c r="BJ760" s="19" t="s">
        <v>80</v>
      </c>
      <c r="BK760" s="226">
        <f>ROUND(I760*H760,2)</f>
        <v>0</v>
      </c>
      <c r="BL760" s="19" t="s">
        <v>302</v>
      </c>
      <c r="BM760" s="225" t="s">
        <v>2854</v>
      </c>
    </row>
    <row r="761" s="15" customFormat="1">
      <c r="A761" s="15"/>
      <c r="B761" s="265"/>
      <c r="C761" s="266"/>
      <c r="D761" s="234" t="s">
        <v>218</v>
      </c>
      <c r="E761" s="267" t="s">
        <v>19</v>
      </c>
      <c r="F761" s="268" t="s">
        <v>1653</v>
      </c>
      <c r="G761" s="266"/>
      <c r="H761" s="267" t="s">
        <v>19</v>
      </c>
      <c r="I761" s="269"/>
      <c r="J761" s="266"/>
      <c r="K761" s="266"/>
      <c r="L761" s="270"/>
      <c r="M761" s="271"/>
      <c r="N761" s="272"/>
      <c r="O761" s="272"/>
      <c r="P761" s="272"/>
      <c r="Q761" s="272"/>
      <c r="R761" s="272"/>
      <c r="S761" s="272"/>
      <c r="T761" s="273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T761" s="274" t="s">
        <v>218</v>
      </c>
      <c r="AU761" s="274" t="s">
        <v>82</v>
      </c>
      <c r="AV761" s="15" t="s">
        <v>80</v>
      </c>
      <c r="AW761" s="15" t="s">
        <v>35</v>
      </c>
      <c r="AX761" s="15" t="s">
        <v>73</v>
      </c>
      <c r="AY761" s="274" t="s">
        <v>198</v>
      </c>
    </row>
    <row r="762" s="13" customFormat="1">
      <c r="A762" s="13"/>
      <c r="B762" s="232"/>
      <c r="C762" s="233"/>
      <c r="D762" s="234" t="s">
        <v>218</v>
      </c>
      <c r="E762" s="235" t="s">
        <v>19</v>
      </c>
      <c r="F762" s="236" t="s">
        <v>2407</v>
      </c>
      <c r="G762" s="233"/>
      <c r="H762" s="237">
        <v>24.02</v>
      </c>
      <c r="I762" s="238"/>
      <c r="J762" s="233"/>
      <c r="K762" s="233"/>
      <c r="L762" s="239"/>
      <c r="M762" s="240"/>
      <c r="N762" s="241"/>
      <c r="O762" s="241"/>
      <c r="P762" s="241"/>
      <c r="Q762" s="241"/>
      <c r="R762" s="241"/>
      <c r="S762" s="241"/>
      <c r="T762" s="242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T762" s="243" t="s">
        <v>218</v>
      </c>
      <c r="AU762" s="243" t="s">
        <v>82</v>
      </c>
      <c r="AV762" s="13" t="s">
        <v>82</v>
      </c>
      <c r="AW762" s="13" t="s">
        <v>35</v>
      </c>
      <c r="AX762" s="13" t="s">
        <v>73</v>
      </c>
      <c r="AY762" s="243" t="s">
        <v>198</v>
      </c>
    </row>
    <row r="763" s="13" customFormat="1">
      <c r="A763" s="13"/>
      <c r="B763" s="232"/>
      <c r="C763" s="233"/>
      <c r="D763" s="234" t="s">
        <v>218</v>
      </c>
      <c r="E763" s="235" t="s">
        <v>19</v>
      </c>
      <c r="F763" s="236" t="s">
        <v>2408</v>
      </c>
      <c r="G763" s="233"/>
      <c r="H763" s="237">
        <v>67.980000000000004</v>
      </c>
      <c r="I763" s="238"/>
      <c r="J763" s="233"/>
      <c r="K763" s="233"/>
      <c r="L763" s="239"/>
      <c r="M763" s="240"/>
      <c r="N763" s="241"/>
      <c r="O763" s="241"/>
      <c r="P763" s="241"/>
      <c r="Q763" s="241"/>
      <c r="R763" s="241"/>
      <c r="S763" s="241"/>
      <c r="T763" s="242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T763" s="243" t="s">
        <v>218</v>
      </c>
      <c r="AU763" s="243" t="s">
        <v>82</v>
      </c>
      <c r="AV763" s="13" t="s">
        <v>82</v>
      </c>
      <c r="AW763" s="13" t="s">
        <v>35</v>
      </c>
      <c r="AX763" s="13" t="s">
        <v>73</v>
      </c>
      <c r="AY763" s="243" t="s">
        <v>198</v>
      </c>
    </row>
    <row r="764" s="13" customFormat="1">
      <c r="A764" s="13"/>
      <c r="B764" s="232"/>
      <c r="C764" s="233"/>
      <c r="D764" s="234" t="s">
        <v>218</v>
      </c>
      <c r="E764" s="235" t="s">
        <v>19</v>
      </c>
      <c r="F764" s="236" t="s">
        <v>2409</v>
      </c>
      <c r="G764" s="233"/>
      <c r="H764" s="237">
        <v>67.980000000000004</v>
      </c>
      <c r="I764" s="238"/>
      <c r="J764" s="233"/>
      <c r="K764" s="233"/>
      <c r="L764" s="239"/>
      <c r="M764" s="240"/>
      <c r="N764" s="241"/>
      <c r="O764" s="241"/>
      <c r="P764" s="241"/>
      <c r="Q764" s="241"/>
      <c r="R764" s="241"/>
      <c r="S764" s="241"/>
      <c r="T764" s="242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T764" s="243" t="s">
        <v>218</v>
      </c>
      <c r="AU764" s="243" t="s">
        <v>82</v>
      </c>
      <c r="AV764" s="13" t="s">
        <v>82</v>
      </c>
      <c r="AW764" s="13" t="s">
        <v>35</v>
      </c>
      <c r="AX764" s="13" t="s">
        <v>73</v>
      </c>
      <c r="AY764" s="243" t="s">
        <v>198</v>
      </c>
    </row>
    <row r="765" s="13" customFormat="1">
      <c r="A765" s="13"/>
      <c r="B765" s="232"/>
      <c r="C765" s="233"/>
      <c r="D765" s="234" t="s">
        <v>218</v>
      </c>
      <c r="E765" s="235" t="s">
        <v>19</v>
      </c>
      <c r="F765" s="236" t="s">
        <v>2410</v>
      </c>
      <c r="G765" s="233"/>
      <c r="H765" s="237">
        <v>25.780000000000001</v>
      </c>
      <c r="I765" s="238"/>
      <c r="J765" s="233"/>
      <c r="K765" s="233"/>
      <c r="L765" s="239"/>
      <c r="M765" s="240"/>
      <c r="N765" s="241"/>
      <c r="O765" s="241"/>
      <c r="P765" s="241"/>
      <c r="Q765" s="241"/>
      <c r="R765" s="241"/>
      <c r="S765" s="241"/>
      <c r="T765" s="242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T765" s="243" t="s">
        <v>218</v>
      </c>
      <c r="AU765" s="243" t="s">
        <v>82</v>
      </c>
      <c r="AV765" s="13" t="s">
        <v>82</v>
      </c>
      <c r="AW765" s="13" t="s">
        <v>35</v>
      </c>
      <c r="AX765" s="13" t="s">
        <v>73</v>
      </c>
      <c r="AY765" s="243" t="s">
        <v>198</v>
      </c>
    </row>
    <row r="766" s="13" customFormat="1">
      <c r="A766" s="13"/>
      <c r="B766" s="232"/>
      <c r="C766" s="233"/>
      <c r="D766" s="234" t="s">
        <v>218</v>
      </c>
      <c r="E766" s="235" t="s">
        <v>19</v>
      </c>
      <c r="F766" s="236" t="s">
        <v>2411</v>
      </c>
      <c r="G766" s="233"/>
      <c r="H766" s="237">
        <v>68.209999999999994</v>
      </c>
      <c r="I766" s="238"/>
      <c r="J766" s="233"/>
      <c r="K766" s="233"/>
      <c r="L766" s="239"/>
      <c r="M766" s="240"/>
      <c r="N766" s="241"/>
      <c r="O766" s="241"/>
      <c r="P766" s="241"/>
      <c r="Q766" s="241"/>
      <c r="R766" s="241"/>
      <c r="S766" s="241"/>
      <c r="T766" s="242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T766" s="243" t="s">
        <v>218</v>
      </c>
      <c r="AU766" s="243" t="s">
        <v>82</v>
      </c>
      <c r="AV766" s="13" t="s">
        <v>82</v>
      </c>
      <c r="AW766" s="13" t="s">
        <v>35</v>
      </c>
      <c r="AX766" s="13" t="s">
        <v>73</v>
      </c>
      <c r="AY766" s="243" t="s">
        <v>198</v>
      </c>
    </row>
    <row r="767" s="13" customFormat="1">
      <c r="A767" s="13"/>
      <c r="B767" s="232"/>
      <c r="C767" s="233"/>
      <c r="D767" s="234" t="s">
        <v>218</v>
      </c>
      <c r="E767" s="235" t="s">
        <v>19</v>
      </c>
      <c r="F767" s="236" t="s">
        <v>2412</v>
      </c>
      <c r="G767" s="233"/>
      <c r="H767" s="237">
        <v>28.239999999999998</v>
      </c>
      <c r="I767" s="238"/>
      <c r="J767" s="233"/>
      <c r="K767" s="233"/>
      <c r="L767" s="239"/>
      <c r="M767" s="240"/>
      <c r="N767" s="241"/>
      <c r="O767" s="241"/>
      <c r="P767" s="241"/>
      <c r="Q767" s="241"/>
      <c r="R767" s="241"/>
      <c r="S767" s="241"/>
      <c r="T767" s="242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T767" s="243" t="s">
        <v>218</v>
      </c>
      <c r="AU767" s="243" t="s">
        <v>82</v>
      </c>
      <c r="AV767" s="13" t="s">
        <v>82</v>
      </c>
      <c r="AW767" s="13" t="s">
        <v>35</v>
      </c>
      <c r="AX767" s="13" t="s">
        <v>73</v>
      </c>
      <c r="AY767" s="243" t="s">
        <v>198</v>
      </c>
    </row>
    <row r="768" s="13" customFormat="1">
      <c r="A768" s="13"/>
      <c r="B768" s="232"/>
      <c r="C768" s="233"/>
      <c r="D768" s="234" t="s">
        <v>218</v>
      </c>
      <c r="E768" s="235" t="s">
        <v>19</v>
      </c>
      <c r="F768" s="236" t="s">
        <v>2422</v>
      </c>
      <c r="G768" s="233"/>
      <c r="H768" s="237">
        <v>198.46000000000001</v>
      </c>
      <c r="I768" s="238"/>
      <c r="J768" s="233"/>
      <c r="K768" s="233"/>
      <c r="L768" s="239"/>
      <c r="M768" s="240"/>
      <c r="N768" s="241"/>
      <c r="O768" s="241"/>
      <c r="P768" s="241"/>
      <c r="Q768" s="241"/>
      <c r="R768" s="241"/>
      <c r="S768" s="241"/>
      <c r="T768" s="242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T768" s="243" t="s">
        <v>218</v>
      </c>
      <c r="AU768" s="243" t="s">
        <v>82</v>
      </c>
      <c r="AV768" s="13" t="s">
        <v>82</v>
      </c>
      <c r="AW768" s="13" t="s">
        <v>35</v>
      </c>
      <c r="AX768" s="13" t="s">
        <v>73</v>
      </c>
      <c r="AY768" s="243" t="s">
        <v>198</v>
      </c>
    </row>
    <row r="769" s="13" customFormat="1">
      <c r="A769" s="13"/>
      <c r="B769" s="232"/>
      <c r="C769" s="233"/>
      <c r="D769" s="234" t="s">
        <v>218</v>
      </c>
      <c r="E769" s="235" t="s">
        <v>19</v>
      </c>
      <c r="F769" s="236" t="s">
        <v>2423</v>
      </c>
      <c r="G769" s="233"/>
      <c r="H769" s="237">
        <v>42.479999999999997</v>
      </c>
      <c r="I769" s="238"/>
      <c r="J769" s="233"/>
      <c r="K769" s="233"/>
      <c r="L769" s="239"/>
      <c r="M769" s="240"/>
      <c r="N769" s="241"/>
      <c r="O769" s="241"/>
      <c r="P769" s="241"/>
      <c r="Q769" s="241"/>
      <c r="R769" s="241"/>
      <c r="S769" s="241"/>
      <c r="T769" s="242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T769" s="243" t="s">
        <v>218</v>
      </c>
      <c r="AU769" s="243" t="s">
        <v>82</v>
      </c>
      <c r="AV769" s="13" t="s">
        <v>82</v>
      </c>
      <c r="AW769" s="13" t="s">
        <v>35</v>
      </c>
      <c r="AX769" s="13" t="s">
        <v>73</v>
      </c>
      <c r="AY769" s="243" t="s">
        <v>198</v>
      </c>
    </row>
    <row r="770" s="13" customFormat="1">
      <c r="A770" s="13"/>
      <c r="B770" s="232"/>
      <c r="C770" s="233"/>
      <c r="D770" s="234" t="s">
        <v>218</v>
      </c>
      <c r="E770" s="235" t="s">
        <v>19</v>
      </c>
      <c r="F770" s="236" t="s">
        <v>2417</v>
      </c>
      <c r="G770" s="233"/>
      <c r="H770" s="237">
        <v>16.199999999999999</v>
      </c>
      <c r="I770" s="238"/>
      <c r="J770" s="233"/>
      <c r="K770" s="233"/>
      <c r="L770" s="239"/>
      <c r="M770" s="240"/>
      <c r="N770" s="241"/>
      <c r="O770" s="241"/>
      <c r="P770" s="241"/>
      <c r="Q770" s="241"/>
      <c r="R770" s="241"/>
      <c r="S770" s="241"/>
      <c r="T770" s="242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T770" s="243" t="s">
        <v>218</v>
      </c>
      <c r="AU770" s="243" t="s">
        <v>82</v>
      </c>
      <c r="AV770" s="13" t="s">
        <v>82</v>
      </c>
      <c r="AW770" s="13" t="s">
        <v>35</v>
      </c>
      <c r="AX770" s="13" t="s">
        <v>73</v>
      </c>
      <c r="AY770" s="243" t="s">
        <v>198</v>
      </c>
    </row>
    <row r="771" s="13" customFormat="1">
      <c r="A771" s="13"/>
      <c r="B771" s="232"/>
      <c r="C771" s="233"/>
      <c r="D771" s="234" t="s">
        <v>218</v>
      </c>
      <c r="E771" s="235" t="s">
        <v>19</v>
      </c>
      <c r="F771" s="236" t="s">
        <v>2354</v>
      </c>
      <c r="G771" s="233"/>
      <c r="H771" s="237">
        <v>11.460000000000001</v>
      </c>
      <c r="I771" s="238"/>
      <c r="J771" s="233"/>
      <c r="K771" s="233"/>
      <c r="L771" s="239"/>
      <c r="M771" s="240"/>
      <c r="N771" s="241"/>
      <c r="O771" s="241"/>
      <c r="P771" s="241"/>
      <c r="Q771" s="241"/>
      <c r="R771" s="241"/>
      <c r="S771" s="241"/>
      <c r="T771" s="242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T771" s="243" t="s">
        <v>218</v>
      </c>
      <c r="AU771" s="243" t="s">
        <v>82</v>
      </c>
      <c r="AV771" s="13" t="s">
        <v>82</v>
      </c>
      <c r="AW771" s="13" t="s">
        <v>35</v>
      </c>
      <c r="AX771" s="13" t="s">
        <v>73</v>
      </c>
      <c r="AY771" s="243" t="s">
        <v>198</v>
      </c>
    </row>
    <row r="772" s="13" customFormat="1">
      <c r="A772" s="13"/>
      <c r="B772" s="232"/>
      <c r="C772" s="233"/>
      <c r="D772" s="234" t="s">
        <v>218</v>
      </c>
      <c r="E772" s="235" t="s">
        <v>19</v>
      </c>
      <c r="F772" s="236" t="s">
        <v>2424</v>
      </c>
      <c r="G772" s="233"/>
      <c r="H772" s="237">
        <v>4.4199999999999999</v>
      </c>
      <c r="I772" s="238"/>
      <c r="J772" s="233"/>
      <c r="K772" s="233"/>
      <c r="L772" s="239"/>
      <c r="M772" s="240"/>
      <c r="N772" s="241"/>
      <c r="O772" s="241"/>
      <c r="P772" s="241"/>
      <c r="Q772" s="241"/>
      <c r="R772" s="241"/>
      <c r="S772" s="241"/>
      <c r="T772" s="242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T772" s="243" t="s">
        <v>218</v>
      </c>
      <c r="AU772" s="243" t="s">
        <v>82</v>
      </c>
      <c r="AV772" s="13" t="s">
        <v>82</v>
      </c>
      <c r="AW772" s="13" t="s">
        <v>35</v>
      </c>
      <c r="AX772" s="13" t="s">
        <v>73</v>
      </c>
      <c r="AY772" s="243" t="s">
        <v>198</v>
      </c>
    </row>
    <row r="773" s="14" customFormat="1">
      <c r="A773" s="14"/>
      <c r="B773" s="244"/>
      <c r="C773" s="245"/>
      <c r="D773" s="234" t="s">
        <v>218</v>
      </c>
      <c r="E773" s="246" t="s">
        <v>19</v>
      </c>
      <c r="F773" s="247" t="s">
        <v>233</v>
      </c>
      <c r="G773" s="245"/>
      <c r="H773" s="248">
        <v>555.23000000000013</v>
      </c>
      <c r="I773" s="249"/>
      <c r="J773" s="245"/>
      <c r="K773" s="245"/>
      <c r="L773" s="250"/>
      <c r="M773" s="251"/>
      <c r="N773" s="252"/>
      <c r="O773" s="252"/>
      <c r="P773" s="252"/>
      <c r="Q773" s="252"/>
      <c r="R773" s="252"/>
      <c r="S773" s="252"/>
      <c r="T773" s="253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T773" s="254" t="s">
        <v>218</v>
      </c>
      <c r="AU773" s="254" t="s">
        <v>82</v>
      </c>
      <c r="AV773" s="14" t="s">
        <v>205</v>
      </c>
      <c r="AW773" s="14" t="s">
        <v>35</v>
      </c>
      <c r="AX773" s="14" t="s">
        <v>80</v>
      </c>
      <c r="AY773" s="254" t="s">
        <v>198</v>
      </c>
    </row>
    <row r="774" s="2" customFormat="1" ht="24.15" customHeight="1">
      <c r="A774" s="40"/>
      <c r="B774" s="41"/>
      <c r="C774" s="214" t="s">
        <v>1440</v>
      </c>
      <c r="D774" s="214" t="s">
        <v>200</v>
      </c>
      <c r="E774" s="215" t="s">
        <v>1655</v>
      </c>
      <c r="F774" s="216" t="s">
        <v>1656</v>
      </c>
      <c r="G774" s="217" t="s">
        <v>203</v>
      </c>
      <c r="H774" s="218">
        <v>555.23000000000002</v>
      </c>
      <c r="I774" s="219"/>
      <c r="J774" s="220">
        <f>ROUND(I774*H774,2)</f>
        <v>0</v>
      </c>
      <c r="K774" s="216" t="s">
        <v>204</v>
      </c>
      <c r="L774" s="46"/>
      <c r="M774" s="221" t="s">
        <v>19</v>
      </c>
      <c r="N774" s="222" t="s">
        <v>44</v>
      </c>
      <c r="O774" s="86"/>
      <c r="P774" s="223">
        <f>O774*H774</f>
        <v>0</v>
      </c>
      <c r="Q774" s="223">
        <v>0</v>
      </c>
      <c r="R774" s="223">
        <f>Q774*H774</f>
        <v>0</v>
      </c>
      <c r="S774" s="223">
        <v>0</v>
      </c>
      <c r="T774" s="224">
        <f>S774*H774</f>
        <v>0</v>
      </c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R774" s="225" t="s">
        <v>302</v>
      </c>
      <c r="AT774" s="225" t="s">
        <v>200</v>
      </c>
      <c r="AU774" s="225" t="s">
        <v>82</v>
      </c>
      <c r="AY774" s="19" t="s">
        <v>198</v>
      </c>
      <c r="BE774" s="226">
        <f>IF(N774="základní",J774,0)</f>
        <v>0</v>
      </c>
      <c r="BF774" s="226">
        <f>IF(N774="snížená",J774,0)</f>
        <v>0</v>
      </c>
      <c r="BG774" s="226">
        <f>IF(N774="zákl. přenesená",J774,0)</f>
        <v>0</v>
      </c>
      <c r="BH774" s="226">
        <f>IF(N774="sníž. přenesená",J774,0)</f>
        <v>0</v>
      </c>
      <c r="BI774" s="226">
        <f>IF(N774="nulová",J774,0)</f>
        <v>0</v>
      </c>
      <c r="BJ774" s="19" t="s">
        <v>80</v>
      </c>
      <c r="BK774" s="226">
        <f>ROUND(I774*H774,2)</f>
        <v>0</v>
      </c>
      <c r="BL774" s="19" t="s">
        <v>302</v>
      </c>
      <c r="BM774" s="225" t="s">
        <v>2855</v>
      </c>
    </row>
    <row r="775" s="2" customFormat="1">
      <c r="A775" s="40"/>
      <c r="B775" s="41"/>
      <c r="C775" s="42"/>
      <c r="D775" s="227" t="s">
        <v>207</v>
      </c>
      <c r="E775" s="42"/>
      <c r="F775" s="228" t="s">
        <v>1658</v>
      </c>
      <c r="G775" s="42"/>
      <c r="H775" s="42"/>
      <c r="I775" s="229"/>
      <c r="J775" s="42"/>
      <c r="K775" s="42"/>
      <c r="L775" s="46"/>
      <c r="M775" s="230"/>
      <c r="N775" s="231"/>
      <c r="O775" s="86"/>
      <c r="P775" s="86"/>
      <c r="Q775" s="86"/>
      <c r="R775" s="86"/>
      <c r="S775" s="86"/>
      <c r="T775" s="87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T775" s="19" t="s">
        <v>207</v>
      </c>
      <c r="AU775" s="19" t="s">
        <v>82</v>
      </c>
    </row>
    <row r="776" s="15" customFormat="1">
      <c r="A776" s="15"/>
      <c r="B776" s="265"/>
      <c r="C776" s="266"/>
      <c r="D776" s="234" t="s">
        <v>218</v>
      </c>
      <c r="E776" s="267" t="s">
        <v>19</v>
      </c>
      <c r="F776" s="268" t="s">
        <v>1653</v>
      </c>
      <c r="G776" s="266"/>
      <c r="H776" s="267" t="s">
        <v>19</v>
      </c>
      <c r="I776" s="269"/>
      <c r="J776" s="266"/>
      <c r="K776" s="266"/>
      <c r="L776" s="270"/>
      <c r="M776" s="271"/>
      <c r="N776" s="272"/>
      <c r="O776" s="272"/>
      <c r="P776" s="272"/>
      <c r="Q776" s="272"/>
      <c r="R776" s="272"/>
      <c r="S776" s="272"/>
      <c r="T776" s="273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T776" s="274" t="s">
        <v>218</v>
      </c>
      <c r="AU776" s="274" t="s">
        <v>82</v>
      </c>
      <c r="AV776" s="15" t="s">
        <v>80</v>
      </c>
      <c r="AW776" s="15" t="s">
        <v>35</v>
      </c>
      <c r="AX776" s="15" t="s">
        <v>73</v>
      </c>
      <c r="AY776" s="274" t="s">
        <v>198</v>
      </c>
    </row>
    <row r="777" s="13" customFormat="1">
      <c r="A777" s="13"/>
      <c r="B777" s="232"/>
      <c r="C777" s="233"/>
      <c r="D777" s="234" t="s">
        <v>218</v>
      </c>
      <c r="E777" s="235" t="s">
        <v>19</v>
      </c>
      <c r="F777" s="236" t="s">
        <v>2407</v>
      </c>
      <c r="G777" s="233"/>
      <c r="H777" s="237">
        <v>24.02</v>
      </c>
      <c r="I777" s="238"/>
      <c r="J777" s="233"/>
      <c r="K777" s="233"/>
      <c r="L777" s="239"/>
      <c r="M777" s="240"/>
      <c r="N777" s="241"/>
      <c r="O777" s="241"/>
      <c r="P777" s="241"/>
      <c r="Q777" s="241"/>
      <c r="R777" s="241"/>
      <c r="S777" s="241"/>
      <c r="T777" s="242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T777" s="243" t="s">
        <v>218</v>
      </c>
      <c r="AU777" s="243" t="s">
        <v>82</v>
      </c>
      <c r="AV777" s="13" t="s">
        <v>82</v>
      </c>
      <c r="AW777" s="13" t="s">
        <v>35</v>
      </c>
      <c r="AX777" s="13" t="s">
        <v>73</v>
      </c>
      <c r="AY777" s="243" t="s">
        <v>198</v>
      </c>
    </row>
    <row r="778" s="13" customFormat="1">
      <c r="A778" s="13"/>
      <c r="B778" s="232"/>
      <c r="C778" s="233"/>
      <c r="D778" s="234" t="s">
        <v>218</v>
      </c>
      <c r="E778" s="235" t="s">
        <v>19</v>
      </c>
      <c r="F778" s="236" t="s">
        <v>2408</v>
      </c>
      <c r="G778" s="233"/>
      <c r="H778" s="237">
        <v>67.980000000000004</v>
      </c>
      <c r="I778" s="238"/>
      <c r="J778" s="233"/>
      <c r="K778" s="233"/>
      <c r="L778" s="239"/>
      <c r="M778" s="240"/>
      <c r="N778" s="241"/>
      <c r="O778" s="241"/>
      <c r="P778" s="241"/>
      <c r="Q778" s="241"/>
      <c r="R778" s="241"/>
      <c r="S778" s="241"/>
      <c r="T778" s="242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T778" s="243" t="s">
        <v>218</v>
      </c>
      <c r="AU778" s="243" t="s">
        <v>82</v>
      </c>
      <c r="AV778" s="13" t="s">
        <v>82</v>
      </c>
      <c r="AW778" s="13" t="s">
        <v>35</v>
      </c>
      <c r="AX778" s="13" t="s">
        <v>73</v>
      </c>
      <c r="AY778" s="243" t="s">
        <v>198</v>
      </c>
    </row>
    <row r="779" s="13" customFormat="1">
      <c r="A779" s="13"/>
      <c r="B779" s="232"/>
      <c r="C779" s="233"/>
      <c r="D779" s="234" t="s">
        <v>218</v>
      </c>
      <c r="E779" s="235" t="s">
        <v>19</v>
      </c>
      <c r="F779" s="236" t="s">
        <v>2409</v>
      </c>
      <c r="G779" s="233"/>
      <c r="H779" s="237">
        <v>67.980000000000004</v>
      </c>
      <c r="I779" s="238"/>
      <c r="J779" s="233"/>
      <c r="K779" s="233"/>
      <c r="L779" s="239"/>
      <c r="M779" s="240"/>
      <c r="N779" s="241"/>
      <c r="O779" s="241"/>
      <c r="P779" s="241"/>
      <c r="Q779" s="241"/>
      <c r="R779" s="241"/>
      <c r="S779" s="241"/>
      <c r="T779" s="242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T779" s="243" t="s">
        <v>218</v>
      </c>
      <c r="AU779" s="243" t="s">
        <v>82</v>
      </c>
      <c r="AV779" s="13" t="s">
        <v>82</v>
      </c>
      <c r="AW779" s="13" t="s">
        <v>35</v>
      </c>
      <c r="AX779" s="13" t="s">
        <v>73</v>
      </c>
      <c r="AY779" s="243" t="s">
        <v>198</v>
      </c>
    </row>
    <row r="780" s="13" customFormat="1">
      <c r="A780" s="13"/>
      <c r="B780" s="232"/>
      <c r="C780" s="233"/>
      <c r="D780" s="234" t="s">
        <v>218</v>
      </c>
      <c r="E780" s="235" t="s">
        <v>19</v>
      </c>
      <c r="F780" s="236" t="s">
        <v>2410</v>
      </c>
      <c r="G780" s="233"/>
      <c r="H780" s="237">
        <v>25.780000000000001</v>
      </c>
      <c r="I780" s="238"/>
      <c r="J780" s="233"/>
      <c r="K780" s="233"/>
      <c r="L780" s="239"/>
      <c r="M780" s="240"/>
      <c r="N780" s="241"/>
      <c r="O780" s="241"/>
      <c r="P780" s="241"/>
      <c r="Q780" s="241"/>
      <c r="R780" s="241"/>
      <c r="S780" s="241"/>
      <c r="T780" s="242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T780" s="243" t="s">
        <v>218</v>
      </c>
      <c r="AU780" s="243" t="s">
        <v>82</v>
      </c>
      <c r="AV780" s="13" t="s">
        <v>82</v>
      </c>
      <c r="AW780" s="13" t="s">
        <v>35</v>
      </c>
      <c r="AX780" s="13" t="s">
        <v>73</v>
      </c>
      <c r="AY780" s="243" t="s">
        <v>198</v>
      </c>
    </row>
    <row r="781" s="13" customFormat="1">
      <c r="A781" s="13"/>
      <c r="B781" s="232"/>
      <c r="C781" s="233"/>
      <c r="D781" s="234" t="s">
        <v>218</v>
      </c>
      <c r="E781" s="235" t="s">
        <v>19</v>
      </c>
      <c r="F781" s="236" t="s">
        <v>2411</v>
      </c>
      <c r="G781" s="233"/>
      <c r="H781" s="237">
        <v>68.209999999999994</v>
      </c>
      <c r="I781" s="238"/>
      <c r="J781" s="233"/>
      <c r="K781" s="233"/>
      <c r="L781" s="239"/>
      <c r="M781" s="240"/>
      <c r="N781" s="241"/>
      <c r="O781" s="241"/>
      <c r="P781" s="241"/>
      <c r="Q781" s="241"/>
      <c r="R781" s="241"/>
      <c r="S781" s="241"/>
      <c r="T781" s="242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T781" s="243" t="s">
        <v>218</v>
      </c>
      <c r="AU781" s="243" t="s">
        <v>82</v>
      </c>
      <c r="AV781" s="13" t="s">
        <v>82</v>
      </c>
      <c r="AW781" s="13" t="s">
        <v>35</v>
      </c>
      <c r="AX781" s="13" t="s">
        <v>73</v>
      </c>
      <c r="AY781" s="243" t="s">
        <v>198</v>
      </c>
    </row>
    <row r="782" s="13" customFormat="1">
      <c r="A782" s="13"/>
      <c r="B782" s="232"/>
      <c r="C782" s="233"/>
      <c r="D782" s="234" t="s">
        <v>218</v>
      </c>
      <c r="E782" s="235" t="s">
        <v>19</v>
      </c>
      <c r="F782" s="236" t="s">
        <v>2412</v>
      </c>
      <c r="G782" s="233"/>
      <c r="H782" s="237">
        <v>28.239999999999998</v>
      </c>
      <c r="I782" s="238"/>
      <c r="J782" s="233"/>
      <c r="K782" s="233"/>
      <c r="L782" s="239"/>
      <c r="M782" s="240"/>
      <c r="N782" s="241"/>
      <c r="O782" s="241"/>
      <c r="P782" s="241"/>
      <c r="Q782" s="241"/>
      <c r="R782" s="241"/>
      <c r="S782" s="241"/>
      <c r="T782" s="242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T782" s="243" t="s">
        <v>218</v>
      </c>
      <c r="AU782" s="243" t="s">
        <v>82</v>
      </c>
      <c r="AV782" s="13" t="s">
        <v>82</v>
      </c>
      <c r="AW782" s="13" t="s">
        <v>35</v>
      </c>
      <c r="AX782" s="13" t="s">
        <v>73</v>
      </c>
      <c r="AY782" s="243" t="s">
        <v>198</v>
      </c>
    </row>
    <row r="783" s="13" customFormat="1">
      <c r="A783" s="13"/>
      <c r="B783" s="232"/>
      <c r="C783" s="233"/>
      <c r="D783" s="234" t="s">
        <v>218</v>
      </c>
      <c r="E783" s="235" t="s">
        <v>19</v>
      </c>
      <c r="F783" s="236" t="s">
        <v>2422</v>
      </c>
      <c r="G783" s="233"/>
      <c r="H783" s="237">
        <v>198.46000000000001</v>
      </c>
      <c r="I783" s="238"/>
      <c r="J783" s="233"/>
      <c r="K783" s="233"/>
      <c r="L783" s="239"/>
      <c r="M783" s="240"/>
      <c r="N783" s="241"/>
      <c r="O783" s="241"/>
      <c r="P783" s="241"/>
      <c r="Q783" s="241"/>
      <c r="R783" s="241"/>
      <c r="S783" s="241"/>
      <c r="T783" s="242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T783" s="243" t="s">
        <v>218</v>
      </c>
      <c r="AU783" s="243" t="s">
        <v>82</v>
      </c>
      <c r="AV783" s="13" t="s">
        <v>82</v>
      </c>
      <c r="AW783" s="13" t="s">
        <v>35</v>
      </c>
      <c r="AX783" s="13" t="s">
        <v>73</v>
      </c>
      <c r="AY783" s="243" t="s">
        <v>198</v>
      </c>
    </row>
    <row r="784" s="13" customFormat="1">
      <c r="A784" s="13"/>
      <c r="B784" s="232"/>
      <c r="C784" s="233"/>
      <c r="D784" s="234" t="s">
        <v>218</v>
      </c>
      <c r="E784" s="235" t="s">
        <v>19</v>
      </c>
      <c r="F784" s="236" t="s">
        <v>2423</v>
      </c>
      <c r="G784" s="233"/>
      <c r="H784" s="237">
        <v>42.479999999999997</v>
      </c>
      <c r="I784" s="238"/>
      <c r="J784" s="233"/>
      <c r="K784" s="233"/>
      <c r="L784" s="239"/>
      <c r="M784" s="240"/>
      <c r="N784" s="241"/>
      <c r="O784" s="241"/>
      <c r="P784" s="241"/>
      <c r="Q784" s="241"/>
      <c r="R784" s="241"/>
      <c r="S784" s="241"/>
      <c r="T784" s="242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T784" s="243" t="s">
        <v>218</v>
      </c>
      <c r="AU784" s="243" t="s">
        <v>82</v>
      </c>
      <c r="AV784" s="13" t="s">
        <v>82</v>
      </c>
      <c r="AW784" s="13" t="s">
        <v>35</v>
      </c>
      <c r="AX784" s="13" t="s">
        <v>73</v>
      </c>
      <c r="AY784" s="243" t="s">
        <v>198</v>
      </c>
    </row>
    <row r="785" s="13" customFormat="1">
      <c r="A785" s="13"/>
      <c r="B785" s="232"/>
      <c r="C785" s="233"/>
      <c r="D785" s="234" t="s">
        <v>218</v>
      </c>
      <c r="E785" s="235" t="s">
        <v>19</v>
      </c>
      <c r="F785" s="236" t="s">
        <v>2417</v>
      </c>
      <c r="G785" s="233"/>
      <c r="H785" s="237">
        <v>16.199999999999999</v>
      </c>
      <c r="I785" s="238"/>
      <c r="J785" s="233"/>
      <c r="K785" s="233"/>
      <c r="L785" s="239"/>
      <c r="M785" s="240"/>
      <c r="N785" s="241"/>
      <c r="O785" s="241"/>
      <c r="P785" s="241"/>
      <c r="Q785" s="241"/>
      <c r="R785" s="241"/>
      <c r="S785" s="241"/>
      <c r="T785" s="242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T785" s="243" t="s">
        <v>218</v>
      </c>
      <c r="AU785" s="243" t="s">
        <v>82</v>
      </c>
      <c r="AV785" s="13" t="s">
        <v>82</v>
      </c>
      <c r="AW785" s="13" t="s">
        <v>35</v>
      </c>
      <c r="AX785" s="13" t="s">
        <v>73</v>
      </c>
      <c r="AY785" s="243" t="s">
        <v>198</v>
      </c>
    </row>
    <row r="786" s="13" customFormat="1">
      <c r="A786" s="13"/>
      <c r="B786" s="232"/>
      <c r="C786" s="233"/>
      <c r="D786" s="234" t="s">
        <v>218</v>
      </c>
      <c r="E786" s="235" t="s">
        <v>19</v>
      </c>
      <c r="F786" s="236" t="s">
        <v>2354</v>
      </c>
      <c r="G786" s="233"/>
      <c r="H786" s="237">
        <v>11.460000000000001</v>
      </c>
      <c r="I786" s="238"/>
      <c r="J786" s="233"/>
      <c r="K786" s="233"/>
      <c r="L786" s="239"/>
      <c r="M786" s="240"/>
      <c r="N786" s="241"/>
      <c r="O786" s="241"/>
      <c r="P786" s="241"/>
      <c r="Q786" s="241"/>
      <c r="R786" s="241"/>
      <c r="S786" s="241"/>
      <c r="T786" s="242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T786" s="243" t="s">
        <v>218</v>
      </c>
      <c r="AU786" s="243" t="s">
        <v>82</v>
      </c>
      <c r="AV786" s="13" t="s">
        <v>82</v>
      </c>
      <c r="AW786" s="13" t="s">
        <v>35</v>
      </c>
      <c r="AX786" s="13" t="s">
        <v>73</v>
      </c>
      <c r="AY786" s="243" t="s">
        <v>198</v>
      </c>
    </row>
    <row r="787" s="13" customFormat="1">
      <c r="A787" s="13"/>
      <c r="B787" s="232"/>
      <c r="C787" s="233"/>
      <c r="D787" s="234" t="s">
        <v>218</v>
      </c>
      <c r="E787" s="235" t="s">
        <v>19</v>
      </c>
      <c r="F787" s="236" t="s">
        <v>2424</v>
      </c>
      <c r="G787" s="233"/>
      <c r="H787" s="237">
        <v>4.4199999999999999</v>
      </c>
      <c r="I787" s="238"/>
      <c r="J787" s="233"/>
      <c r="K787" s="233"/>
      <c r="L787" s="239"/>
      <c r="M787" s="240"/>
      <c r="N787" s="241"/>
      <c r="O787" s="241"/>
      <c r="P787" s="241"/>
      <c r="Q787" s="241"/>
      <c r="R787" s="241"/>
      <c r="S787" s="241"/>
      <c r="T787" s="242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T787" s="243" t="s">
        <v>218</v>
      </c>
      <c r="AU787" s="243" t="s">
        <v>82</v>
      </c>
      <c r="AV787" s="13" t="s">
        <v>82</v>
      </c>
      <c r="AW787" s="13" t="s">
        <v>35</v>
      </c>
      <c r="AX787" s="13" t="s">
        <v>73</v>
      </c>
      <c r="AY787" s="243" t="s">
        <v>198</v>
      </c>
    </row>
    <row r="788" s="14" customFormat="1">
      <c r="A788" s="14"/>
      <c r="B788" s="244"/>
      <c r="C788" s="245"/>
      <c r="D788" s="234" t="s">
        <v>218</v>
      </c>
      <c r="E788" s="246" t="s">
        <v>19</v>
      </c>
      <c r="F788" s="247" t="s">
        <v>233</v>
      </c>
      <c r="G788" s="245"/>
      <c r="H788" s="248">
        <v>555.23000000000002</v>
      </c>
      <c r="I788" s="249"/>
      <c r="J788" s="245"/>
      <c r="K788" s="245"/>
      <c r="L788" s="250"/>
      <c r="M788" s="251"/>
      <c r="N788" s="252"/>
      <c r="O788" s="252"/>
      <c r="P788" s="252"/>
      <c r="Q788" s="252"/>
      <c r="R788" s="252"/>
      <c r="S788" s="252"/>
      <c r="T788" s="253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T788" s="254" t="s">
        <v>218</v>
      </c>
      <c r="AU788" s="254" t="s">
        <v>82</v>
      </c>
      <c r="AV788" s="14" t="s">
        <v>205</v>
      </c>
      <c r="AW788" s="14" t="s">
        <v>35</v>
      </c>
      <c r="AX788" s="14" t="s">
        <v>80</v>
      </c>
      <c r="AY788" s="254" t="s">
        <v>198</v>
      </c>
    </row>
    <row r="789" s="2" customFormat="1" ht="24.15" customHeight="1">
      <c r="A789" s="40"/>
      <c r="B789" s="41"/>
      <c r="C789" s="214" t="s">
        <v>1444</v>
      </c>
      <c r="D789" s="214" t="s">
        <v>200</v>
      </c>
      <c r="E789" s="215" t="s">
        <v>1660</v>
      </c>
      <c r="F789" s="216" t="s">
        <v>1661</v>
      </c>
      <c r="G789" s="217" t="s">
        <v>203</v>
      </c>
      <c r="H789" s="218">
        <v>555.23000000000002</v>
      </c>
      <c r="I789" s="219"/>
      <c r="J789" s="220">
        <f>ROUND(I789*H789,2)</f>
        <v>0</v>
      </c>
      <c r="K789" s="216" t="s">
        <v>204</v>
      </c>
      <c r="L789" s="46"/>
      <c r="M789" s="221" t="s">
        <v>19</v>
      </c>
      <c r="N789" s="222" t="s">
        <v>44</v>
      </c>
      <c r="O789" s="86"/>
      <c r="P789" s="223">
        <f>O789*H789</f>
        <v>0</v>
      </c>
      <c r="Q789" s="223">
        <v>0.00020000000000000001</v>
      </c>
      <c r="R789" s="223">
        <f>Q789*H789</f>
        <v>0.11104600000000001</v>
      </c>
      <c r="S789" s="223">
        <v>0</v>
      </c>
      <c r="T789" s="224">
        <f>S789*H789</f>
        <v>0</v>
      </c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R789" s="225" t="s">
        <v>302</v>
      </c>
      <c r="AT789" s="225" t="s">
        <v>200</v>
      </c>
      <c r="AU789" s="225" t="s">
        <v>82</v>
      </c>
      <c r="AY789" s="19" t="s">
        <v>198</v>
      </c>
      <c r="BE789" s="226">
        <f>IF(N789="základní",J789,0)</f>
        <v>0</v>
      </c>
      <c r="BF789" s="226">
        <f>IF(N789="snížená",J789,0)</f>
        <v>0</v>
      </c>
      <c r="BG789" s="226">
        <f>IF(N789="zákl. přenesená",J789,0)</f>
        <v>0</v>
      </c>
      <c r="BH789" s="226">
        <f>IF(N789="sníž. přenesená",J789,0)</f>
        <v>0</v>
      </c>
      <c r="BI789" s="226">
        <f>IF(N789="nulová",J789,0)</f>
        <v>0</v>
      </c>
      <c r="BJ789" s="19" t="s">
        <v>80</v>
      </c>
      <c r="BK789" s="226">
        <f>ROUND(I789*H789,2)</f>
        <v>0</v>
      </c>
      <c r="BL789" s="19" t="s">
        <v>302</v>
      </c>
      <c r="BM789" s="225" t="s">
        <v>2856</v>
      </c>
    </row>
    <row r="790" s="2" customFormat="1">
      <c r="A790" s="40"/>
      <c r="B790" s="41"/>
      <c r="C790" s="42"/>
      <c r="D790" s="227" t="s">
        <v>207</v>
      </c>
      <c r="E790" s="42"/>
      <c r="F790" s="228" t="s">
        <v>1663</v>
      </c>
      <c r="G790" s="42"/>
      <c r="H790" s="42"/>
      <c r="I790" s="229"/>
      <c r="J790" s="42"/>
      <c r="K790" s="42"/>
      <c r="L790" s="46"/>
      <c r="M790" s="230"/>
      <c r="N790" s="231"/>
      <c r="O790" s="86"/>
      <c r="P790" s="86"/>
      <c r="Q790" s="86"/>
      <c r="R790" s="86"/>
      <c r="S790" s="86"/>
      <c r="T790" s="87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T790" s="19" t="s">
        <v>207</v>
      </c>
      <c r="AU790" s="19" t="s">
        <v>82</v>
      </c>
    </row>
    <row r="791" s="15" customFormat="1">
      <c r="A791" s="15"/>
      <c r="B791" s="265"/>
      <c r="C791" s="266"/>
      <c r="D791" s="234" t="s">
        <v>218</v>
      </c>
      <c r="E791" s="267" t="s">
        <v>19</v>
      </c>
      <c r="F791" s="268" t="s">
        <v>1653</v>
      </c>
      <c r="G791" s="266"/>
      <c r="H791" s="267" t="s">
        <v>19</v>
      </c>
      <c r="I791" s="269"/>
      <c r="J791" s="266"/>
      <c r="K791" s="266"/>
      <c r="L791" s="270"/>
      <c r="M791" s="271"/>
      <c r="N791" s="272"/>
      <c r="O791" s="272"/>
      <c r="P791" s="272"/>
      <c r="Q791" s="272"/>
      <c r="R791" s="272"/>
      <c r="S791" s="272"/>
      <c r="T791" s="273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T791" s="274" t="s">
        <v>218</v>
      </c>
      <c r="AU791" s="274" t="s">
        <v>82</v>
      </c>
      <c r="AV791" s="15" t="s">
        <v>80</v>
      </c>
      <c r="AW791" s="15" t="s">
        <v>35</v>
      </c>
      <c r="AX791" s="15" t="s">
        <v>73</v>
      </c>
      <c r="AY791" s="274" t="s">
        <v>198</v>
      </c>
    </row>
    <row r="792" s="13" customFormat="1">
      <c r="A792" s="13"/>
      <c r="B792" s="232"/>
      <c r="C792" s="233"/>
      <c r="D792" s="234" t="s">
        <v>218</v>
      </c>
      <c r="E792" s="235" t="s">
        <v>19</v>
      </c>
      <c r="F792" s="236" t="s">
        <v>2407</v>
      </c>
      <c r="G792" s="233"/>
      <c r="H792" s="237">
        <v>24.02</v>
      </c>
      <c r="I792" s="238"/>
      <c r="J792" s="233"/>
      <c r="K792" s="233"/>
      <c r="L792" s="239"/>
      <c r="M792" s="240"/>
      <c r="N792" s="241"/>
      <c r="O792" s="241"/>
      <c r="P792" s="241"/>
      <c r="Q792" s="241"/>
      <c r="R792" s="241"/>
      <c r="S792" s="241"/>
      <c r="T792" s="242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T792" s="243" t="s">
        <v>218</v>
      </c>
      <c r="AU792" s="243" t="s">
        <v>82</v>
      </c>
      <c r="AV792" s="13" t="s">
        <v>82</v>
      </c>
      <c r="AW792" s="13" t="s">
        <v>35</v>
      </c>
      <c r="AX792" s="13" t="s">
        <v>73</v>
      </c>
      <c r="AY792" s="243" t="s">
        <v>198</v>
      </c>
    </row>
    <row r="793" s="13" customFormat="1">
      <c r="A793" s="13"/>
      <c r="B793" s="232"/>
      <c r="C793" s="233"/>
      <c r="D793" s="234" t="s">
        <v>218</v>
      </c>
      <c r="E793" s="235" t="s">
        <v>19</v>
      </c>
      <c r="F793" s="236" t="s">
        <v>2408</v>
      </c>
      <c r="G793" s="233"/>
      <c r="H793" s="237">
        <v>67.980000000000004</v>
      </c>
      <c r="I793" s="238"/>
      <c r="J793" s="233"/>
      <c r="K793" s="233"/>
      <c r="L793" s="239"/>
      <c r="M793" s="240"/>
      <c r="N793" s="241"/>
      <c r="O793" s="241"/>
      <c r="P793" s="241"/>
      <c r="Q793" s="241"/>
      <c r="R793" s="241"/>
      <c r="S793" s="241"/>
      <c r="T793" s="242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T793" s="243" t="s">
        <v>218</v>
      </c>
      <c r="AU793" s="243" t="s">
        <v>82</v>
      </c>
      <c r="AV793" s="13" t="s">
        <v>82</v>
      </c>
      <c r="AW793" s="13" t="s">
        <v>35</v>
      </c>
      <c r="AX793" s="13" t="s">
        <v>73</v>
      </c>
      <c r="AY793" s="243" t="s">
        <v>198</v>
      </c>
    </row>
    <row r="794" s="13" customFormat="1">
      <c r="A794" s="13"/>
      <c r="B794" s="232"/>
      <c r="C794" s="233"/>
      <c r="D794" s="234" t="s">
        <v>218</v>
      </c>
      <c r="E794" s="235" t="s">
        <v>19</v>
      </c>
      <c r="F794" s="236" t="s">
        <v>2409</v>
      </c>
      <c r="G794" s="233"/>
      <c r="H794" s="237">
        <v>67.980000000000004</v>
      </c>
      <c r="I794" s="238"/>
      <c r="J794" s="233"/>
      <c r="K794" s="233"/>
      <c r="L794" s="239"/>
      <c r="M794" s="240"/>
      <c r="N794" s="241"/>
      <c r="O794" s="241"/>
      <c r="P794" s="241"/>
      <c r="Q794" s="241"/>
      <c r="R794" s="241"/>
      <c r="S794" s="241"/>
      <c r="T794" s="242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T794" s="243" t="s">
        <v>218</v>
      </c>
      <c r="AU794" s="243" t="s">
        <v>82</v>
      </c>
      <c r="AV794" s="13" t="s">
        <v>82</v>
      </c>
      <c r="AW794" s="13" t="s">
        <v>35</v>
      </c>
      <c r="AX794" s="13" t="s">
        <v>73</v>
      </c>
      <c r="AY794" s="243" t="s">
        <v>198</v>
      </c>
    </row>
    <row r="795" s="13" customFormat="1">
      <c r="A795" s="13"/>
      <c r="B795" s="232"/>
      <c r="C795" s="233"/>
      <c r="D795" s="234" t="s">
        <v>218</v>
      </c>
      <c r="E795" s="235" t="s">
        <v>19</v>
      </c>
      <c r="F795" s="236" t="s">
        <v>2410</v>
      </c>
      <c r="G795" s="233"/>
      <c r="H795" s="237">
        <v>25.780000000000001</v>
      </c>
      <c r="I795" s="238"/>
      <c r="J795" s="233"/>
      <c r="K795" s="233"/>
      <c r="L795" s="239"/>
      <c r="M795" s="240"/>
      <c r="N795" s="241"/>
      <c r="O795" s="241"/>
      <c r="P795" s="241"/>
      <c r="Q795" s="241"/>
      <c r="R795" s="241"/>
      <c r="S795" s="241"/>
      <c r="T795" s="242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T795" s="243" t="s">
        <v>218</v>
      </c>
      <c r="AU795" s="243" t="s">
        <v>82</v>
      </c>
      <c r="AV795" s="13" t="s">
        <v>82</v>
      </c>
      <c r="AW795" s="13" t="s">
        <v>35</v>
      </c>
      <c r="AX795" s="13" t="s">
        <v>73</v>
      </c>
      <c r="AY795" s="243" t="s">
        <v>198</v>
      </c>
    </row>
    <row r="796" s="13" customFormat="1">
      <c r="A796" s="13"/>
      <c r="B796" s="232"/>
      <c r="C796" s="233"/>
      <c r="D796" s="234" t="s">
        <v>218</v>
      </c>
      <c r="E796" s="235" t="s">
        <v>19</v>
      </c>
      <c r="F796" s="236" t="s">
        <v>2411</v>
      </c>
      <c r="G796" s="233"/>
      <c r="H796" s="237">
        <v>68.209999999999994</v>
      </c>
      <c r="I796" s="238"/>
      <c r="J796" s="233"/>
      <c r="K796" s="233"/>
      <c r="L796" s="239"/>
      <c r="M796" s="240"/>
      <c r="N796" s="241"/>
      <c r="O796" s="241"/>
      <c r="P796" s="241"/>
      <c r="Q796" s="241"/>
      <c r="R796" s="241"/>
      <c r="S796" s="241"/>
      <c r="T796" s="242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T796" s="243" t="s">
        <v>218</v>
      </c>
      <c r="AU796" s="243" t="s">
        <v>82</v>
      </c>
      <c r="AV796" s="13" t="s">
        <v>82</v>
      </c>
      <c r="AW796" s="13" t="s">
        <v>35</v>
      </c>
      <c r="AX796" s="13" t="s">
        <v>73</v>
      </c>
      <c r="AY796" s="243" t="s">
        <v>198</v>
      </c>
    </row>
    <row r="797" s="13" customFormat="1">
      <c r="A797" s="13"/>
      <c r="B797" s="232"/>
      <c r="C797" s="233"/>
      <c r="D797" s="234" t="s">
        <v>218</v>
      </c>
      <c r="E797" s="235" t="s">
        <v>19</v>
      </c>
      <c r="F797" s="236" t="s">
        <v>2412</v>
      </c>
      <c r="G797" s="233"/>
      <c r="H797" s="237">
        <v>28.239999999999998</v>
      </c>
      <c r="I797" s="238"/>
      <c r="J797" s="233"/>
      <c r="K797" s="233"/>
      <c r="L797" s="239"/>
      <c r="M797" s="240"/>
      <c r="N797" s="241"/>
      <c r="O797" s="241"/>
      <c r="P797" s="241"/>
      <c r="Q797" s="241"/>
      <c r="R797" s="241"/>
      <c r="S797" s="241"/>
      <c r="T797" s="242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T797" s="243" t="s">
        <v>218</v>
      </c>
      <c r="AU797" s="243" t="s">
        <v>82</v>
      </c>
      <c r="AV797" s="13" t="s">
        <v>82</v>
      </c>
      <c r="AW797" s="13" t="s">
        <v>35</v>
      </c>
      <c r="AX797" s="13" t="s">
        <v>73</v>
      </c>
      <c r="AY797" s="243" t="s">
        <v>198</v>
      </c>
    </row>
    <row r="798" s="13" customFormat="1">
      <c r="A798" s="13"/>
      <c r="B798" s="232"/>
      <c r="C798" s="233"/>
      <c r="D798" s="234" t="s">
        <v>218</v>
      </c>
      <c r="E798" s="235" t="s">
        <v>19</v>
      </c>
      <c r="F798" s="236" t="s">
        <v>2422</v>
      </c>
      <c r="G798" s="233"/>
      <c r="H798" s="237">
        <v>198.46000000000001</v>
      </c>
      <c r="I798" s="238"/>
      <c r="J798" s="233"/>
      <c r="K798" s="233"/>
      <c r="L798" s="239"/>
      <c r="M798" s="240"/>
      <c r="N798" s="241"/>
      <c r="O798" s="241"/>
      <c r="P798" s="241"/>
      <c r="Q798" s="241"/>
      <c r="R798" s="241"/>
      <c r="S798" s="241"/>
      <c r="T798" s="242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T798" s="243" t="s">
        <v>218</v>
      </c>
      <c r="AU798" s="243" t="s">
        <v>82</v>
      </c>
      <c r="AV798" s="13" t="s">
        <v>82</v>
      </c>
      <c r="AW798" s="13" t="s">
        <v>35</v>
      </c>
      <c r="AX798" s="13" t="s">
        <v>73</v>
      </c>
      <c r="AY798" s="243" t="s">
        <v>198</v>
      </c>
    </row>
    <row r="799" s="13" customFormat="1">
      <c r="A799" s="13"/>
      <c r="B799" s="232"/>
      <c r="C799" s="233"/>
      <c r="D799" s="234" t="s">
        <v>218</v>
      </c>
      <c r="E799" s="235" t="s">
        <v>19</v>
      </c>
      <c r="F799" s="236" t="s">
        <v>2423</v>
      </c>
      <c r="G799" s="233"/>
      <c r="H799" s="237">
        <v>42.479999999999997</v>
      </c>
      <c r="I799" s="238"/>
      <c r="J799" s="233"/>
      <c r="K799" s="233"/>
      <c r="L799" s="239"/>
      <c r="M799" s="240"/>
      <c r="N799" s="241"/>
      <c r="O799" s="241"/>
      <c r="P799" s="241"/>
      <c r="Q799" s="241"/>
      <c r="R799" s="241"/>
      <c r="S799" s="241"/>
      <c r="T799" s="242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T799" s="243" t="s">
        <v>218</v>
      </c>
      <c r="AU799" s="243" t="s">
        <v>82</v>
      </c>
      <c r="AV799" s="13" t="s">
        <v>82</v>
      </c>
      <c r="AW799" s="13" t="s">
        <v>35</v>
      </c>
      <c r="AX799" s="13" t="s">
        <v>73</v>
      </c>
      <c r="AY799" s="243" t="s">
        <v>198</v>
      </c>
    </row>
    <row r="800" s="13" customFormat="1">
      <c r="A800" s="13"/>
      <c r="B800" s="232"/>
      <c r="C800" s="233"/>
      <c r="D800" s="234" t="s">
        <v>218</v>
      </c>
      <c r="E800" s="235" t="s">
        <v>19</v>
      </c>
      <c r="F800" s="236" t="s">
        <v>2417</v>
      </c>
      <c r="G800" s="233"/>
      <c r="H800" s="237">
        <v>16.199999999999999</v>
      </c>
      <c r="I800" s="238"/>
      <c r="J800" s="233"/>
      <c r="K800" s="233"/>
      <c r="L800" s="239"/>
      <c r="M800" s="240"/>
      <c r="N800" s="241"/>
      <c r="O800" s="241"/>
      <c r="P800" s="241"/>
      <c r="Q800" s="241"/>
      <c r="R800" s="241"/>
      <c r="S800" s="241"/>
      <c r="T800" s="242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T800" s="243" t="s">
        <v>218</v>
      </c>
      <c r="AU800" s="243" t="s">
        <v>82</v>
      </c>
      <c r="AV800" s="13" t="s">
        <v>82</v>
      </c>
      <c r="AW800" s="13" t="s">
        <v>35</v>
      </c>
      <c r="AX800" s="13" t="s">
        <v>73</v>
      </c>
      <c r="AY800" s="243" t="s">
        <v>198</v>
      </c>
    </row>
    <row r="801" s="13" customFormat="1">
      <c r="A801" s="13"/>
      <c r="B801" s="232"/>
      <c r="C801" s="233"/>
      <c r="D801" s="234" t="s">
        <v>218</v>
      </c>
      <c r="E801" s="235" t="s">
        <v>19</v>
      </c>
      <c r="F801" s="236" t="s">
        <v>2354</v>
      </c>
      <c r="G801" s="233"/>
      <c r="H801" s="237">
        <v>11.460000000000001</v>
      </c>
      <c r="I801" s="238"/>
      <c r="J801" s="233"/>
      <c r="K801" s="233"/>
      <c r="L801" s="239"/>
      <c r="M801" s="240"/>
      <c r="N801" s="241"/>
      <c r="O801" s="241"/>
      <c r="P801" s="241"/>
      <c r="Q801" s="241"/>
      <c r="R801" s="241"/>
      <c r="S801" s="241"/>
      <c r="T801" s="242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T801" s="243" t="s">
        <v>218</v>
      </c>
      <c r="AU801" s="243" t="s">
        <v>82</v>
      </c>
      <c r="AV801" s="13" t="s">
        <v>82</v>
      </c>
      <c r="AW801" s="13" t="s">
        <v>35</v>
      </c>
      <c r="AX801" s="13" t="s">
        <v>73</v>
      </c>
      <c r="AY801" s="243" t="s">
        <v>198</v>
      </c>
    </row>
    <row r="802" s="13" customFormat="1">
      <c r="A802" s="13"/>
      <c r="B802" s="232"/>
      <c r="C802" s="233"/>
      <c r="D802" s="234" t="s">
        <v>218</v>
      </c>
      <c r="E802" s="235" t="s">
        <v>19</v>
      </c>
      <c r="F802" s="236" t="s">
        <v>2424</v>
      </c>
      <c r="G802" s="233"/>
      <c r="H802" s="237">
        <v>4.4199999999999999</v>
      </c>
      <c r="I802" s="238"/>
      <c r="J802" s="233"/>
      <c r="K802" s="233"/>
      <c r="L802" s="239"/>
      <c r="M802" s="240"/>
      <c r="N802" s="241"/>
      <c r="O802" s="241"/>
      <c r="P802" s="241"/>
      <c r="Q802" s="241"/>
      <c r="R802" s="241"/>
      <c r="S802" s="241"/>
      <c r="T802" s="242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T802" s="243" t="s">
        <v>218</v>
      </c>
      <c r="AU802" s="243" t="s">
        <v>82</v>
      </c>
      <c r="AV802" s="13" t="s">
        <v>82</v>
      </c>
      <c r="AW802" s="13" t="s">
        <v>35</v>
      </c>
      <c r="AX802" s="13" t="s">
        <v>73</v>
      </c>
      <c r="AY802" s="243" t="s">
        <v>198</v>
      </c>
    </row>
    <row r="803" s="14" customFormat="1">
      <c r="A803" s="14"/>
      <c r="B803" s="244"/>
      <c r="C803" s="245"/>
      <c r="D803" s="234" t="s">
        <v>218</v>
      </c>
      <c r="E803" s="246" t="s">
        <v>19</v>
      </c>
      <c r="F803" s="247" t="s">
        <v>233</v>
      </c>
      <c r="G803" s="245"/>
      <c r="H803" s="248">
        <v>555.23000000000002</v>
      </c>
      <c r="I803" s="249"/>
      <c r="J803" s="245"/>
      <c r="K803" s="245"/>
      <c r="L803" s="250"/>
      <c r="M803" s="251"/>
      <c r="N803" s="252"/>
      <c r="O803" s="252"/>
      <c r="P803" s="252"/>
      <c r="Q803" s="252"/>
      <c r="R803" s="252"/>
      <c r="S803" s="252"/>
      <c r="T803" s="253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T803" s="254" t="s">
        <v>218</v>
      </c>
      <c r="AU803" s="254" t="s">
        <v>82</v>
      </c>
      <c r="AV803" s="14" t="s">
        <v>205</v>
      </c>
      <c r="AW803" s="14" t="s">
        <v>35</v>
      </c>
      <c r="AX803" s="14" t="s">
        <v>80</v>
      </c>
      <c r="AY803" s="254" t="s">
        <v>198</v>
      </c>
    </row>
    <row r="804" s="2" customFormat="1" ht="33" customHeight="1">
      <c r="A804" s="40"/>
      <c r="B804" s="41"/>
      <c r="C804" s="214" t="s">
        <v>1448</v>
      </c>
      <c r="D804" s="214" t="s">
        <v>200</v>
      </c>
      <c r="E804" s="215" t="s">
        <v>1665</v>
      </c>
      <c r="F804" s="216" t="s">
        <v>1666</v>
      </c>
      <c r="G804" s="217" t="s">
        <v>203</v>
      </c>
      <c r="H804" s="218">
        <v>555.23000000000002</v>
      </c>
      <c r="I804" s="219"/>
      <c r="J804" s="220">
        <f>ROUND(I804*H804,2)</f>
        <v>0</v>
      </c>
      <c r="K804" s="216" t="s">
        <v>204</v>
      </c>
      <c r="L804" s="46"/>
      <c r="M804" s="221" t="s">
        <v>19</v>
      </c>
      <c r="N804" s="222" t="s">
        <v>44</v>
      </c>
      <c r="O804" s="86"/>
      <c r="P804" s="223">
        <f>O804*H804</f>
        <v>0</v>
      </c>
      <c r="Q804" s="223">
        <v>0.00040000000000000002</v>
      </c>
      <c r="R804" s="223">
        <f>Q804*H804</f>
        <v>0.22209200000000001</v>
      </c>
      <c r="S804" s="223">
        <v>0</v>
      </c>
      <c r="T804" s="224">
        <f>S804*H804</f>
        <v>0</v>
      </c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R804" s="225" t="s">
        <v>302</v>
      </c>
      <c r="AT804" s="225" t="s">
        <v>200</v>
      </c>
      <c r="AU804" s="225" t="s">
        <v>82</v>
      </c>
      <c r="AY804" s="19" t="s">
        <v>198</v>
      </c>
      <c r="BE804" s="226">
        <f>IF(N804="základní",J804,0)</f>
        <v>0</v>
      </c>
      <c r="BF804" s="226">
        <f>IF(N804="snížená",J804,0)</f>
        <v>0</v>
      </c>
      <c r="BG804" s="226">
        <f>IF(N804="zákl. přenesená",J804,0)</f>
        <v>0</v>
      </c>
      <c r="BH804" s="226">
        <f>IF(N804="sníž. přenesená",J804,0)</f>
        <v>0</v>
      </c>
      <c r="BI804" s="226">
        <f>IF(N804="nulová",J804,0)</f>
        <v>0</v>
      </c>
      <c r="BJ804" s="19" t="s">
        <v>80</v>
      </c>
      <c r="BK804" s="226">
        <f>ROUND(I804*H804,2)</f>
        <v>0</v>
      </c>
      <c r="BL804" s="19" t="s">
        <v>302</v>
      </c>
      <c r="BM804" s="225" t="s">
        <v>2857</v>
      </c>
    </row>
    <row r="805" s="2" customFormat="1">
      <c r="A805" s="40"/>
      <c r="B805" s="41"/>
      <c r="C805" s="42"/>
      <c r="D805" s="227" t="s">
        <v>207</v>
      </c>
      <c r="E805" s="42"/>
      <c r="F805" s="228" t="s">
        <v>1668</v>
      </c>
      <c r="G805" s="42"/>
      <c r="H805" s="42"/>
      <c r="I805" s="229"/>
      <c r="J805" s="42"/>
      <c r="K805" s="42"/>
      <c r="L805" s="46"/>
      <c r="M805" s="230"/>
      <c r="N805" s="231"/>
      <c r="O805" s="86"/>
      <c r="P805" s="86"/>
      <c r="Q805" s="86"/>
      <c r="R805" s="86"/>
      <c r="S805" s="86"/>
      <c r="T805" s="87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T805" s="19" t="s">
        <v>207</v>
      </c>
      <c r="AU805" s="19" t="s">
        <v>82</v>
      </c>
    </row>
    <row r="806" s="15" customFormat="1">
      <c r="A806" s="15"/>
      <c r="B806" s="265"/>
      <c r="C806" s="266"/>
      <c r="D806" s="234" t="s">
        <v>218</v>
      </c>
      <c r="E806" s="267" t="s">
        <v>19</v>
      </c>
      <c r="F806" s="268" t="s">
        <v>1653</v>
      </c>
      <c r="G806" s="266"/>
      <c r="H806" s="267" t="s">
        <v>19</v>
      </c>
      <c r="I806" s="269"/>
      <c r="J806" s="266"/>
      <c r="K806" s="266"/>
      <c r="L806" s="270"/>
      <c r="M806" s="271"/>
      <c r="N806" s="272"/>
      <c r="O806" s="272"/>
      <c r="P806" s="272"/>
      <c r="Q806" s="272"/>
      <c r="R806" s="272"/>
      <c r="S806" s="272"/>
      <c r="T806" s="273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T806" s="274" t="s">
        <v>218</v>
      </c>
      <c r="AU806" s="274" t="s">
        <v>82</v>
      </c>
      <c r="AV806" s="15" t="s">
        <v>80</v>
      </c>
      <c r="AW806" s="15" t="s">
        <v>35</v>
      </c>
      <c r="AX806" s="15" t="s">
        <v>73</v>
      </c>
      <c r="AY806" s="274" t="s">
        <v>198</v>
      </c>
    </row>
    <row r="807" s="13" customFormat="1">
      <c r="A807" s="13"/>
      <c r="B807" s="232"/>
      <c r="C807" s="233"/>
      <c r="D807" s="234" t="s">
        <v>218</v>
      </c>
      <c r="E807" s="235" t="s">
        <v>19</v>
      </c>
      <c r="F807" s="236" t="s">
        <v>2407</v>
      </c>
      <c r="G807" s="233"/>
      <c r="H807" s="237">
        <v>24.02</v>
      </c>
      <c r="I807" s="238"/>
      <c r="J807" s="233"/>
      <c r="K807" s="233"/>
      <c r="L807" s="239"/>
      <c r="M807" s="240"/>
      <c r="N807" s="241"/>
      <c r="O807" s="241"/>
      <c r="P807" s="241"/>
      <c r="Q807" s="241"/>
      <c r="R807" s="241"/>
      <c r="S807" s="241"/>
      <c r="T807" s="242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T807" s="243" t="s">
        <v>218</v>
      </c>
      <c r="AU807" s="243" t="s">
        <v>82</v>
      </c>
      <c r="AV807" s="13" t="s">
        <v>82</v>
      </c>
      <c r="AW807" s="13" t="s">
        <v>35</v>
      </c>
      <c r="AX807" s="13" t="s">
        <v>73</v>
      </c>
      <c r="AY807" s="243" t="s">
        <v>198</v>
      </c>
    </row>
    <row r="808" s="13" customFormat="1">
      <c r="A808" s="13"/>
      <c r="B808" s="232"/>
      <c r="C808" s="233"/>
      <c r="D808" s="234" t="s">
        <v>218</v>
      </c>
      <c r="E808" s="235" t="s">
        <v>19</v>
      </c>
      <c r="F808" s="236" t="s">
        <v>2408</v>
      </c>
      <c r="G808" s="233"/>
      <c r="H808" s="237">
        <v>67.980000000000004</v>
      </c>
      <c r="I808" s="238"/>
      <c r="J808" s="233"/>
      <c r="K808" s="233"/>
      <c r="L808" s="239"/>
      <c r="M808" s="240"/>
      <c r="N808" s="241"/>
      <c r="O808" s="241"/>
      <c r="P808" s="241"/>
      <c r="Q808" s="241"/>
      <c r="R808" s="241"/>
      <c r="S808" s="241"/>
      <c r="T808" s="242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T808" s="243" t="s">
        <v>218</v>
      </c>
      <c r="AU808" s="243" t="s">
        <v>82</v>
      </c>
      <c r="AV808" s="13" t="s">
        <v>82</v>
      </c>
      <c r="AW808" s="13" t="s">
        <v>35</v>
      </c>
      <c r="AX808" s="13" t="s">
        <v>73</v>
      </c>
      <c r="AY808" s="243" t="s">
        <v>198</v>
      </c>
    </row>
    <row r="809" s="13" customFormat="1">
      <c r="A809" s="13"/>
      <c r="B809" s="232"/>
      <c r="C809" s="233"/>
      <c r="D809" s="234" t="s">
        <v>218</v>
      </c>
      <c r="E809" s="235" t="s">
        <v>19</v>
      </c>
      <c r="F809" s="236" t="s">
        <v>2409</v>
      </c>
      <c r="G809" s="233"/>
      <c r="H809" s="237">
        <v>67.980000000000004</v>
      </c>
      <c r="I809" s="238"/>
      <c r="J809" s="233"/>
      <c r="K809" s="233"/>
      <c r="L809" s="239"/>
      <c r="M809" s="240"/>
      <c r="N809" s="241"/>
      <c r="O809" s="241"/>
      <c r="P809" s="241"/>
      <c r="Q809" s="241"/>
      <c r="R809" s="241"/>
      <c r="S809" s="241"/>
      <c r="T809" s="242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T809" s="243" t="s">
        <v>218</v>
      </c>
      <c r="AU809" s="243" t="s">
        <v>82</v>
      </c>
      <c r="AV809" s="13" t="s">
        <v>82</v>
      </c>
      <c r="AW809" s="13" t="s">
        <v>35</v>
      </c>
      <c r="AX809" s="13" t="s">
        <v>73</v>
      </c>
      <c r="AY809" s="243" t="s">
        <v>198</v>
      </c>
    </row>
    <row r="810" s="13" customFormat="1">
      <c r="A810" s="13"/>
      <c r="B810" s="232"/>
      <c r="C810" s="233"/>
      <c r="D810" s="234" t="s">
        <v>218</v>
      </c>
      <c r="E810" s="235" t="s">
        <v>19</v>
      </c>
      <c r="F810" s="236" t="s">
        <v>2410</v>
      </c>
      <c r="G810" s="233"/>
      <c r="H810" s="237">
        <v>25.780000000000001</v>
      </c>
      <c r="I810" s="238"/>
      <c r="J810" s="233"/>
      <c r="K810" s="233"/>
      <c r="L810" s="239"/>
      <c r="M810" s="240"/>
      <c r="N810" s="241"/>
      <c r="O810" s="241"/>
      <c r="P810" s="241"/>
      <c r="Q810" s="241"/>
      <c r="R810" s="241"/>
      <c r="S810" s="241"/>
      <c r="T810" s="242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T810" s="243" t="s">
        <v>218</v>
      </c>
      <c r="AU810" s="243" t="s">
        <v>82</v>
      </c>
      <c r="AV810" s="13" t="s">
        <v>82</v>
      </c>
      <c r="AW810" s="13" t="s">
        <v>35</v>
      </c>
      <c r="AX810" s="13" t="s">
        <v>73</v>
      </c>
      <c r="AY810" s="243" t="s">
        <v>198</v>
      </c>
    </row>
    <row r="811" s="13" customFormat="1">
      <c r="A811" s="13"/>
      <c r="B811" s="232"/>
      <c r="C811" s="233"/>
      <c r="D811" s="234" t="s">
        <v>218</v>
      </c>
      <c r="E811" s="235" t="s">
        <v>19</v>
      </c>
      <c r="F811" s="236" t="s">
        <v>2411</v>
      </c>
      <c r="G811" s="233"/>
      <c r="H811" s="237">
        <v>68.209999999999994</v>
      </c>
      <c r="I811" s="238"/>
      <c r="J811" s="233"/>
      <c r="K811" s="233"/>
      <c r="L811" s="239"/>
      <c r="M811" s="240"/>
      <c r="N811" s="241"/>
      <c r="O811" s="241"/>
      <c r="P811" s="241"/>
      <c r="Q811" s="241"/>
      <c r="R811" s="241"/>
      <c r="S811" s="241"/>
      <c r="T811" s="242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T811" s="243" t="s">
        <v>218</v>
      </c>
      <c r="AU811" s="243" t="s">
        <v>82</v>
      </c>
      <c r="AV811" s="13" t="s">
        <v>82</v>
      </c>
      <c r="AW811" s="13" t="s">
        <v>35</v>
      </c>
      <c r="AX811" s="13" t="s">
        <v>73</v>
      </c>
      <c r="AY811" s="243" t="s">
        <v>198</v>
      </c>
    </row>
    <row r="812" s="13" customFormat="1">
      <c r="A812" s="13"/>
      <c r="B812" s="232"/>
      <c r="C812" s="233"/>
      <c r="D812" s="234" t="s">
        <v>218</v>
      </c>
      <c r="E812" s="235" t="s">
        <v>19</v>
      </c>
      <c r="F812" s="236" t="s">
        <v>2412</v>
      </c>
      <c r="G812" s="233"/>
      <c r="H812" s="237">
        <v>28.239999999999998</v>
      </c>
      <c r="I812" s="238"/>
      <c r="J812" s="233"/>
      <c r="K812" s="233"/>
      <c r="L812" s="239"/>
      <c r="M812" s="240"/>
      <c r="N812" s="241"/>
      <c r="O812" s="241"/>
      <c r="P812" s="241"/>
      <c r="Q812" s="241"/>
      <c r="R812" s="241"/>
      <c r="S812" s="241"/>
      <c r="T812" s="242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T812" s="243" t="s">
        <v>218</v>
      </c>
      <c r="AU812" s="243" t="s">
        <v>82</v>
      </c>
      <c r="AV812" s="13" t="s">
        <v>82</v>
      </c>
      <c r="AW812" s="13" t="s">
        <v>35</v>
      </c>
      <c r="AX812" s="13" t="s">
        <v>73</v>
      </c>
      <c r="AY812" s="243" t="s">
        <v>198</v>
      </c>
    </row>
    <row r="813" s="13" customFormat="1">
      <c r="A813" s="13"/>
      <c r="B813" s="232"/>
      <c r="C813" s="233"/>
      <c r="D813" s="234" t="s">
        <v>218</v>
      </c>
      <c r="E813" s="235" t="s">
        <v>19</v>
      </c>
      <c r="F813" s="236" t="s">
        <v>2422</v>
      </c>
      <c r="G813" s="233"/>
      <c r="H813" s="237">
        <v>198.46000000000001</v>
      </c>
      <c r="I813" s="238"/>
      <c r="J813" s="233"/>
      <c r="K813" s="233"/>
      <c r="L813" s="239"/>
      <c r="M813" s="240"/>
      <c r="N813" s="241"/>
      <c r="O813" s="241"/>
      <c r="P813" s="241"/>
      <c r="Q813" s="241"/>
      <c r="R813" s="241"/>
      <c r="S813" s="241"/>
      <c r="T813" s="242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T813" s="243" t="s">
        <v>218</v>
      </c>
      <c r="AU813" s="243" t="s">
        <v>82</v>
      </c>
      <c r="AV813" s="13" t="s">
        <v>82</v>
      </c>
      <c r="AW813" s="13" t="s">
        <v>35</v>
      </c>
      <c r="AX813" s="13" t="s">
        <v>73</v>
      </c>
      <c r="AY813" s="243" t="s">
        <v>198</v>
      </c>
    </row>
    <row r="814" s="13" customFormat="1">
      <c r="A814" s="13"/>
      <c r="B814" s="232"/>
      <c r="C814" s="233"/>
      <c r="D814" s="234" t="s">
        <v>218</v>
      </c>
      <c r="E814" s="235" t="s">
        <v>19</v>
      </c>
      <c r="F814" s="236" t="s">
        <v>2423</v>
      </c>
      <c r="G814" s="233"/>
      <c r="H814" s="237">
        <v>42.479999999999997</v>
      </c>
      <c r="I814" s="238"/>
      <c r="J814" s="233"/>
      <c r="K814" s="233"/>
      <c r="L814" s="239"/>
      <c r="M814" s="240"/>
      <c r="N814" s="241"/>
      <c r="O814" s="241"/>
      <c r="P814" s="241"/>
      <c r="Q814" s="241"/>
      <c r="R814" s="241"/>
      <c r="S814" s="241"/>
      <c r="T814" s="242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T814" s="243" t="s">
        <v>218</v>
      </c>
      <c r="AU814" s="243" t="s">
        <v>82</v>
      </c>
      <c r="AV814" s="13" t="s">
        <v>82</v>
      </c>
      <c r="AW814" s="13" t="s">
        <v>35</v>
      </c>
      <c r="AX814" s="13" t="s">
        <v>73</v>
      </c>
      <c r="AY814" s="243" t="s">
        <v>198</v>
      </c>
    </row>
    <row r="815" s="13" customFormat="1">
      <c r="A815" s="13"/>
      <c r="B815" s="232"/>
      <c r="C815" s="233"/>
      <c r="D815" s="234" t="s">
        <v>218</v>
      </c>
      <c r="E815" s="235" t="s">
        <v>19</v>
      </c>
      <c r="F815" s="236" t="s">
        <v>2417</v>
      </c>
      <c r="G815" s="233"/>
      <c r="H815" s="237">
        <v>16.199999999999999</v>
      </c>
      <c r="I815" s="238"/>
      <c r="J815" s="233"/>
      <c r="K815" s="233"/>
      <c r="L815" s="239"/>
      <c r="M815" s="240"/>
      <c r="N815" s="241"/>
      <c r="O815" s="241"/>
      <c r="P815" s="241"/>
      <c r="Q815" s="241"/>
      <c r="R815" s="241"/>
      <c r="S815" s="241"/>
      <c r="T815" s="242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T815" s="243" t="s">
        <v>218</v>
      </c>
      <c r="AU815" s="243" t="s">
        <v>82</v>
      </c>
      <c r="AV815" s="13" t="s">
        <v>82</v>
      </c>
      <c r="AW815" s="13" t="s">
        <v>35</v>
      </c>
      <c r="AX815" s="13" t="s">
        <v>73</v>
      </c>
      <c r="AY815" s="243" t="s">
        <v>198</v>
      </c>
    </row>
    <row r="816" s="13" customFormat="1">
      <c r="A816" s="13"/>
      <c r="B816" s="232"/>
      <c r="C816" s="233"/>
      <c r="D816" s="234" t="s">
        <v>218</v>
      </c>
      <c r="E816" s="235" t="s">
        <v>19</v>
      </c>
      <c r="F816" s="236" t="s">
        <v>2354</v>
      </c>
      <c r="G816" s="233"/>
      <c r="H816" s="237">
        <v>11.460000000000001</v>
      </c>
      <c r="I816" s="238"/>
      <c r="J816" s="233"/>
      <c r="K816" s="233"/>
      <c r="L816" s="239"/>
      <c r="M816" s="240"/>
      <c r="N816" s="241"/>
      <c r="O816" s="241"/>
      <c r="P816" s="241"/>
      <c r="Q816" s="241"/>
      <c r="R816" s="241"/>
      <c r="S816" s="241"/>
      <c r="T816" s="242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T816" s="243" t="s">
        <v>218</v>
      </c>
      <c r="AU816" s="243" t="s">
        <v>82</v>
      </c>
      <c r="AV816" s="13" t="s">
        <v>82</v>
      </c>
      <c r="AW816" s="13" t="s">
        <v>35</v>
      </c>
      <c r="AX816" s="13" t="s">
        <v>73</v>
      </c>
      <c r="AY816" s="243" t="s">
        <v>198</v>
      </c>
    </row>
    <row r="817" s="13" customFormat="1">
      <c r="A817" s="13"/>
      <c r="B817" s="232"/>
      <c r="C817" s="233"/>
      <c r="D817" s="234" t="s">
        <v>218</v>
      </c>
      <c r="E817" s="235" t="s">
        <v>19</v>
      </c>
      <c r="F817" s="236" t="s">
        <v>2424</v>
      </c>
      <c r="G817" s="233"/>
      <c r="H817" s="237">
        <v>4.4199999999999999</v>
      </c>
      <c r="I817" s="238"/>
      <c r="J817" s="233"/>
      <c r="K817" s="233"/>
      <c r="L817" s="239"/>
      <c r="M817" s="240"/>
      <c r="N817" s="241"/>
      <c r="O817" s="241"/>
      <c r="P817" s="241"/>
      <c r="Q817" s="241"/>
      <c r="R817" s="241"/>
      <c r="S817" s="241"/>
      <c r="T817" s="242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T817" s="243" t="s">
        <v>218</v>
      </c>
      <c r="AU817" s="243" t="s">
        <v>82</v>
      </c>
      <c r="AV817" s="13" t="s">
        <v>82</v>
      </c>
      <c r="AW817" s="13" t="s">
        <v>35</v>
      </c>
      <c r="AX817" s="13" t="s">
        <v>73</v>
      </c>
      <c r="AY817" s="243" t="s">
        <v>198</v>
      </c>
    </row>
    <row r="818" s="14" customFormat="1">
      <c r="A818" s="14"/>
      <c r="B818" s="244"/>
      <c r="C818" s="245"/>
      <c r="D818" s="234" t="s">
        <v>218</v>
      </c>
      <c r="E818" s="246" t="s">
        <v>19</v>
      </c>
      <c r="F818" s="247" t="s">
        <v>233</v>
      </c>
      <c r="G818" s="245"/>
      <c r="H818" s="248">
        <v>555.23000000000002</v>
      </c>
      <c r="I818" s="249"/>
      <c r="J818" s="245"/>
      <c r="K818" s="245"/>
      <c r="L818" s="250"/>
      <c r="M818" s="251"/>
      <c r="N818" s="252"/>
      <c r="O818" s="252"/>
      <c r="P818" s="252"/>
      <c r="Q818" s="252"/>
      <c r="R818" s="252"/>
      <c r="S818" s="252"/>
      <c r="T818" s="253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T818" s="254" t="s">
        <v>218</v>
      </c>
      <c r="AU818" s="254" t="s">
        <v>82</v>
      </c>
      <c r="AV818" s="14" t="s">
        <v>205</v>
      </c>
      <c r="AW818" s="14" t="s">
        <v>35</v>
      </c>
      <c r="AX818" s="14" t="s">
        <v>80</v>
      </c>
      <c r="AY818" s="254" t="s">
        <v>198</v>
      </c>
    </row>
    <row r="819" s="2" customFormat="1" ht="24.15" customHeight="1">
      <c r="A819" s="40"/>
      <c r="B819" s="41"/>
      <c r="C819" s="255" t="s">
        <v>1452</v>
      </c>
      <c r="D819" s="255" t="s">
        <v>243</v>
      </c>
      <c r="E819" s="256" t="s">
        <v>1670</v>
      </c>
      <c r="F819" s="257" t="s">
        <v>1671</v>
      </c>
      <c r="G819" s="258" t="s">
        <v>203</v>
      </c>
      <c r="H819" s="259">
        <v>610.75300000000004</v>
      </c>
      <c r="I819" s="260"/>
      <c r="J819" s="261">
        <f>ROUND(I819*H819,2)</f>
        <v>0</v>
      </c>
      <c r="K819" s="257" t="s">
        <v>204</v>
      </c>
      <c r="L819" s="262"/>
      <c r="M819" s="263" t="s">
        <v>19</v>
      </c>
      <c r="N819" s="264" t="s">
        <v>44</v>
      </c>
      <c r="O819" s="86"/>
      <c r="P819" s="223">
        <f>O819*H819</f>
        <v>0</v>
      </c>
      <c r="Q819" s="223">
        <v>0.0033999999999999998</v>
      </c>
      <c r="R819" s="223">
        <f>Q819*H819</f>
        <v>2.0765601999999999</v>
      </c>
      <c r="S819" s="223">
        <v>0</v>
      </c>
      <c r="T819" s="224">
        <f>S819*H819</f>
        <v>0</v>
      </c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R819" s="225" t="s">
        <v>399</v>
      </c>
      <c r="AT819" s="225" t="s">
        <v>243</v>
      </c>
      <c r="AU819" s="225" t="s">
        <v>82</v>
      </c>
      <c r="AY819" s="19" t="s">
        <v>198</v>
      </c>
      <c r="BE819" s="226">
        <f>IF(N819="základní",J819,0)</f>
        <v>0</v>
      </c>
      <c r="BF819" s="226">
        <f>IF(N819="snížená",J819,0)</f>
        <v>0</v>
      </c>
      <c r="BG819" s="226">
        <f>IF(N819="zákl. přenesená",J819,0)</f>
        <v>0</v>
      </c>
      <c r="BH819" s="226">
        <f>IF(N819="sníž. přenesená",J819,0)</f>
        <v>0</v>
      </c>
      <c r="BI819" s="226">
        <f>IF(N819="nulová",J819,0)</f>
        <v>0</v>
      </c>
      <c r="BJ819" s="19" t="s">
        <v>80</v>
      </c>
      <c r="BK819" s="226">
        <f>ROUND(I819*H819,2)</f>
        <v>0</v>
      </c>
      <c r="BL819" s="19" t="s">
        <v>302</v>
      </c>
      <c r="BM819" s="225" t="s">
        <v>2858</v>
      </c>
    </row>
    <row r="820" s="13" customFormat="1">
      <c r="A820" s="13"/>
      <c r="B820" s="232"/>
      <c r="C820" s="233"/>
      <c r="D820" s="234" t="s">
        <v>218</v>
      </c>
      <c r="E820" s="233"/>
      <c r="F820" s="236" t="s">
        <v>2859</v>
      </c>
      <c r="G820" s="233"/>
      <c r="H820" s="237">
        <v>610.75300000000004</v>
      </c>
      <c r="I820" s="238"/>
      <c r="J820" s="233"/>
      <c r="K820" s="233"/>
      <c r="L820" s="239"/>
      <c r="M820" s="240"/>
      <c r="N820" s="241"/>
      <c r="O820" s="241"/>
      <c r="P820" s="241"/>
      <c r="Q820" s="241"/>
      <c r="R820" s="241"/>
      <c r="S820" s="241"/>
      <c r="T820" s="242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T820" s="243" t="s">
        <v>218</v>
      </c>
      <c r="AU820" s="243" t="s">
        <v>82</v>
      </c>
      <c r="AV820" s="13" t="s">
        <v>82</v>
      </c>
      <c r="AW820" s="13" t="s">
        <v>4</v>
      </c>
      <c r="AX820" s="13" t="s">
        <v>80</v>
      </c>
      <c r="AY820" s="243" t="s">
        <v>198</v>
      </c>
    </row>
    <row r="821" s="2" customFormat="1" ht="24.15" customHeight="1">
      <c r="A821" s="40"/>
      <c r="B821" s="41"/>
      <c r="C821" s="214" t="s">
        <v>1456</v>
      </c>
      <c r="D821" s="214" t="s">
        <v>200</v>
      </c>
      <c r="E821" s="215" t="s">
        <v>1675</v>
      </c>
      <c r="F821" s="216" t="s">
        <v>1676</v>
      </c>
      <c r="G821" s="217" t="s">
        <v>237</v>
      </c>
      <c r="H821" s="218">
        <v>370.15300000000002</v>
      </c>
      <c r="I821" s="219"/>
      <c r="J821" s="220">
        <f>ROUND(I821*H821,2)</f>
        <v>0</v>
      </c>
      <c r="K821" s="216" t="s">
        <v>204</v>
      </c>
      <c r="L821" s="46"/>
      <c r="M821" s="221" t="s">
        <v>19</v>
      </c>
      <c r="N821" s="222" t="s">
        <v>44</v>
      </c>
      <c r="O821" s="86"/>
      <c r="P821" s="223">
        <f>O821*H821</f>
        <v>0</v>
      </c>
      <c r="Q821" s="223">
        <v>1.84E-05</v>
      </c>
      <c r="R821" s="223">
        <f>Q821*H821</f>
        <v>0.0068108152000000005</v>
      </c>
      <c r="S821" s="223">
        <v>0</v>
      </c>
      <c r="T821" s="224">
        <f>S821*H821</f>
        <v>0</v>
      </c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R821" s="225" t="s">
        <v>302</v>
      </c>
      <c r="AT821" s="225" t="s">
        <v>200</v>
      </c>
      <c r="AU821" s="225" t="s">
        <v>82</v>
      </c>
      <c r="AY821" s="19" t="s">
        <v>198</v>
      </c>
      <c r="BE821" s="226">
        <f>IF(N821="základní",J821,0)</f>
        <v>0</v>
      </c>
      <c r="BF821" s="226">
        <f>IF(N821="snížená",J821,0)</f>
        <v>0</v>
      </c>
      <c r="BG821" s="226">
        <f>IF(N821="zákl. přenesená",J821,0)</f>
        <v>0</v>
      </c>
      <c r="BH821" s="226">
        <f>IF(N821="sníž. přenesená",J821,0)</f>
        <v>0</v>
      </c>
      <c r="BI821" s="226">
        <f>IF(N821="nulová",J821,0)</f>
        <v>0</v>
      </c>
      <c r="BJ821" s="19" t="s">
        <v>80</v>
      </c>
      <c r="BK821" s="226">
        <f>ROUND(I821*H821,2)</f>
        <v>0</v>
      </c>
      <c r="BL821" s="19" t="s">
        <v>302</v>
      </c>
      <c r="BM821" s="225" t="s">
        <v>2860</v>
      </c>
    </row>
    <row r="822" s="2" customFormat="1">
      <c r="A822" s="40"/>
      <c r="B822" s="41"/>
      <c r="C822" s="42"/>
      <c r="D822" s="227" t="s">
        <v>207</v>
      </c>
      <c r="E822" s="42"/>
      <c r="F822" s="228" t="s">
        <v>1678</v>
      </c>
      <c r="G822" s="42"/>
      <c r="H822" s="42"/>
      <c r="I822" s="229"/>
      <c r="J822" s="42"/>
      <c r="K822" s="42"/>
      <c r="L822" s="46"/>
      <c r="M822" s="230"/>
      <c r="N822" s="231"/>
      <c r="O822" s="86"/>
      <c r="P822" s="86"/>
      <c r="Q822" s="86"/>
      <c r="R822" s="86"/>
      <c r="S822" s="86"/>
      <c r="T822" s="87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T822" s="19" t="s">
        <v>207</v>
      </c>
      <c r="AU822" s="19" t="s">
        <v>82</v>
      </c>
    </row>
    <row r="823" s="13" customFormat="1">
      <c r="A823" s="13"/>
      <c r="B823" s="232"/>
      <c r="C823" s="233"/>
      <c r="D823" s="234" t="s">
        <v>218</v>
      </c>
      <c r="E823" s="235" t="s">
        <v>19</v>
      </c>
      <c r="F823" s="236" t="s">
        <v>2861</v>
      </c>
      <c r="G823" s="233"/>
      <c r="H823" s="237">
        <v>370.15300000000002</v>
      </c>
      <c r="I823" s="238"/>
      <c r="J823" s="233"/>
      <c r="K823" s="233"/>
      <c r="L823" s="239"/>
      <c r="M823" s="240"/>
      <c r="N823" s="241"/>
      <c r="O823" s="241"/>
      <c r="P823" s="241"/>
      <c r="Q823" s="241"/>
      <c r="R823" s="241"/>
      <c r="S823" s="241"/>
      <c r="T823" s="242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T823" s="243" t="s">
        <v>218</v>
      </c>
      <c r="AU823" s="243" t="s">
        <v>82</v>
      </c>
      <c r="AV823" s="13" t="s">
        <v>82</v>
      </c>
      <c r="AW823" s="13" t="s">
        <v>35</v>
      </c>
      <c r="AX823" s="13" t="s">
        <v>80</v>
      </c>
      <c r="AY823" s="243" t="s">
        <v>198</v>
      </c>
    </row>
    <row r="824" s="2" customFormat="1" ht="16.5" customHeight="1">
      <c r="A824" s="40"/>
      <c r="B824" s="41"/>
      <c r="C824" s="214" t="s">
        <v>1467</v>
      </c>
      <c r="D824" s="214" t="s">
        <v>200</v>
      </c>
      <c r="E824" s="215" t="s">
        <v>1681</v>
      </c>
      <c r="F824" s="216" t="s">
        <v>1682</v>
      </c>
      <c r="G824" s="217" t="s">
        <v>237</v>
      </c>
      <c r="H824" s="218">
        <v>303.35000000000002</v>
      </c>
      <c r="I824" s="219"/>
      <c r="J824" s="220">
        <f>ROUND(I824*H824,2)</f>
        <v>0</v>
      </c>
      <c r="K824" s="216" t="s">
        <v>204</v>
      </c>
      <c r="L824" s="46"/>
      <c r="M824" s="221" t="s">
        <v>19</v>
      </c>
      <c r="N824" s="222" t="s">
        <v>44</v>
      </c>
      <c r="O824" s="86"/>
      <c r="P824" s="223">
        <f>O824*H824</f>
        <v>0</v>
      </c>
      <c r="Q824" s="223">
        <v>1.26999E-05</v>
      </c>
      <c r="R824" s="223">
        <f>Q824*H824</f>
        <v>0.0038525146650000004</v>
      </c>
      <c r="S824" s="223">
        <v>0</v>
      </c>
      <c r="T824" s="224">
        <f>S824*H824</f>
        <v>0</v>
      </c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R824" s="225" t="s">
        <v>302</v>
      </c>
      <c r="AT824" s="225" t="s">
        <v>200</v>
      </c>
      <c r="AU824" s="225" t="s">
        <v>82</v>
      </c>
      <c r="AY824" s="19" t="s">
        <v>198</v>
      </c>
      <c r="BE824" s="226">
        <f>IF(N824="základní",J824,0)</f>
        <v>0</v>
      </c>
      <c r="BF824" s="226">
        <f>IF(N824="snížená",J824,0)</f>
        <v>0</v>
      </c>
      <c r="BG824" s="226">
        <f>IF(N824="zákl. přenesená",J824,0)</f>
        <v>0</v>
      </c>
      <c r="BH824" s="226">
        <f>IF(N824="sníž. přenesená",J824,0)</f>
        <v>0</v>
      </c>
      <c r="BI824" s="226">
        <f>IF(N824="nulová",J824,0)</f>
        <v>0</v>
      </c>
      <c r="BJ824" s="19" t="s">
        <v>80</v>
      </c>
      <c r="BK824" s="226">
        <f>ROUND(I824*H824,2)</f>
        <v>0</v>
      </c>
      <c r="BL824" s="19" t="s">
        <v>302</v>
      </c>
      <c r="BM824" s="225" t="s">
        <v>2862</v>
      </c>
    </row>
    <row r="825" s="2" customFormat="1">
      <c r="A825" s="40"/>
      <c r="B825" s="41"/>
      <c r="C825" s="42"/>
      <c r="D825" s="227" t="s">
        <v>207</v>
      </c>
      <c r="E825" s="42"/>
      <c r="F825" s="228" t="s">
        <v>1684</v>
      </c>
      <c r="G825" s="42"/>
      <c r="H825" s="42"/>
      <c r="I825" s="229"/>
      <c r="J825" s="42"/>
      <c r="K825" s="42"/>
      <c r="L825" s="46"/>
      <c r="M825" s="230"/>
      <c r="N825" s="231"/>
      <c r="O825" s="86"/>
      <c r="P825" s="86"/>
      <c r="Q825" s="86"/>
      <c r="R825" s="86"/>
      <c r="S825" s="86"/>
      <c r="T825" s="87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T825" s="19" t="s">
        <v>207</v>
      </c>
      <c r="AU825" s="19" t="s">
        <v>82</v>
      </c>
    </row>
    <row r="826" s="13" customFormat="1">
      <c r="A826" s="13"/>
      <c r="B826" s="232"/>
      <c r="C826" s="233"/>
      <c r="D826" s="234" t="s">
        <v>218</v>
      </c>
      <c r="E826" s="235" t="s">
        <v>19</v>
      </c>
      <c r="F826" s="236" t="s">
        <v>2863</v>
      </c>
      <c r="G826" s="233"/>
      <c r="H826" s="237">
        <v>15.34</v>
      </c>
      <c r="I826" s="238"/>
      <c r="J826" s="233"/>
      <c r="K826" s="233"/>
      <c r="L826" s="239"/>
      <c r="M826" s="240"/>
      <c r="N826" s="241"/>
      <c r="O826" s="241"/>
      <c r="P826" s="241"/>
      <c r="Q826" s="241"/>
      <c r="R826" s="241"/>
      <c r="S826" s="241"/>
      <c r="T826" s="242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T826" s="243" t="s">
        <v>218</v>
      </c>
      <c r="AU826" s="243" t="s">
        <v>82</v>
      </c>
      <c r="AV826" s="13" t="s">
        <v>82</v>
      </c>
      <c r="AW826" s="13" t="s">
        <v>35</v>
      </c>
      <c r="AX826" s="13" t="s">
        <v>73</v>
      </c>
      <c r="AY826" s="243" t="s">
        <v>198</v>
      </c>
    </row>
    <row r="827" s="13" customFormat="1">
      <c r="A827" s="13"/>
      <c r="B827" s="232"/>
      <c r="C827" s="233"/>
      <c r="D827" s="234" t="s">
        <v>218</v>
      </c>
      <c r="E827" s="235" t="s">
        <v>19</v>
      </c>
      <c r="F827" s="236" t="s">
        <v>2864</v>
      </c>
      <c r="G827" s="233"/>
      <c r="H827" s="237">
        <v>33.740000000000002</v>
      </c>
      <c r="I827" s="238"/>
      <c r="J827" s="233"/>
      <c r="K827" s="233"/>
      <c r="L827" s="239"/>
      <c r="M827" s="240"/>
      <c r="N827" s="241"/>
      <c r="O827" s="241"/>
      <c r="P827" s="241"/>
      <c r="Q827" s="241"/>
      <c r="R827" s="241"/>
      <c r="S827" s="241"/>
      <c r="T827" s="242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T827" s="243" t="s">
        <v>218</v>
      </c>
      <c r="AU827" s="243" t="s">
        <v>82</v>
      </c>
      <c r="AV827" s="13" t="s">
        <v>82</v>
      </c>
      <c r="AW827" s="13" t="s">
        <v>35</v>
      </c>
      <c r="AX827" s="13" t="s">
        <v>73</v>
      </c>
      <c r="AY827" s="243" t="s">
        <v>198</v>
      </c>
    </row>
    <row r="828" s="13" customFormat="1">
      <c r="A828" s="13"/>
      <c r="B828" s="232"/>
      <c r="C828" s="233"/>
      <c r="D828" s="234" t="s">
        <v>218</v>
      </c>
      <c r="E828" s="235" t="s">
        <v>19</v>
      </c>
      <c r="F828" s="236" t="s">
        <v>2865</v>
      </c>
      <c r="G828" s="233"/>
      <c r="H828" s="237">
        <v>32.840000000000003</v>
      </c>
      <c r="I828" s="238"/>
      <c r="J828" s="233"/>
      <c r="K828" s="233"/>
      <c r="L828" s="239"/>
      <c r="M828" s="240"/>
      <c r="N828" s="241"/>
      <c r="O828" s="241"/>
      <c r="P828" s="241"/>
      <c r="Q828" s="241"/>
      <c r="R828" s="241"/>
      <c r="S828" s="241"/>
      <c r="T828" s="242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T828" s="243" t="s">
        <v>218</v>
      </c>
      <c r="AU828" s="243" t="s">
        <v>82</v>
      </c>
      <c r="AV828" s="13" t="s">
        <v>82</v>
      </c>
      <c r="AW828" s="13" t="s">
        <v>35</v>
      </c>
      <c r="AX828" s="13" t="s">
        <v>73</v>
      </c>
      <c r="AY828" s="243" t="s">
        <v>198</v>
      </c>
    </row>
    <row r="829" s="13" customFormat="1">
      <c r="A829" s="13"/>
      <c r="B829" s="232"/>
      <c r="C829" s="233"/>
      <c r="D829" s="234" t="s">
        <v>218</v>
      </c>
      <c r="E829" s="235" t="s">
        <v>19</v>
      </c>
      <c r="F829" s="236" t="s">
        <v>2866</v>
      </c>
      <c r="G829" s="233"/>
      <c r="H829" s="237">
        <v>19.050000000000001</v>
      </c>
      <c r="I829" s="238"/>
      <c r="J829" s="233"/>
      <c r="K829" s="233"/>
      <c r="L829" s="239"/>
      <c r="M829" s="240"/>
      <c r="N829" s="241"/>
      <c r="O829" s="241"/>
      <c r="P829" s="241"/>
      <c r="Q829" s="241"/>
      <c r="R829" s="241"/>
      <c r="S829" s="241"/>
      <c r="T829" s="242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T829" s="243" t="s">
        <v>218</v>
      </c>
      <c r="AU829" s="243" t="s">
        <v>82</v>
      </c>
      <c r="AV829" s="13" t="s">
        <v>82</v>
      </c>
      <c r="AW829" s="13" t="s">
        <v>35</v>
      </c>
      <c r="AX829" s="13" t="s">
        <v>73</v>
      </c>
      <c r="AY829" s="243" t="s">
        <v>198</v>
      </c>
    </row>
    <row r="830" s="13" customFormat="1">
      <c r="A830" s="13"/>
      <c r="B830" s="232"/>
      <c r="C830" s="233"/>
      <c r="D830" s="234" t="s">
        <v>218</v>
      </c>
      <c r="E830" s="235" t="s">
        <v>19</v>
      </c>
      <c r="F830" s="236" t="s">
        <v>2867</v>
      </c>
      <c r="G830" s="233"/>
      <c r="H830" s="237">
        <v>33.659999999999997</v>
      </c>
      <c r="I830" s="238"/>
      <c r="J830" s="233"/>
      <c r="K830" s="233"/>
      <c r="L830" s="239"/>
      <c r="M830" s="240"/>
      <c r="N830" s="241"/>
      <c r="O830" s="241"/>
      <c r="P830" s="241"/>
      <c r="Q830" s="241"/>
      <c r="R830" s="241"/>
      <c r="S830" s="241"/>
      <c r="T830" s="242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T830" s="243" t="s">
        <v>218</v>
      </c>
      <c r="AU830" s="243" t="s">
        <v>82</v>
      </c>
      <c r="AV830" s="13" t="s">
        <v>82</v>
      </c>
      <c r="AW830" s="13" t="s">
        <v>35</v>
      </c>
      <c r="AX830" s="13" t="s">
        <v>73</v>
      </c>
      <c r="AY830" s="243" t="s">
        <v>198</v>
      </c>
    </row>
    <row r="831" s="13" customFormat="1">
      <c r="A831" s="13"/>
      <c r="B831" s="232"/>
      <c r="C831" s="233"/>
      <c r="D831" s="234" t="s">
        <v>218</v>
      </c>
      <c r="E831" s="235" t="s">
        <v>19</v>
      </c>
      <c r="F831" s="236" t="s">
        <v>2868</v>
      </c>
      <c r="G831" s="233"/>
      <c r="H831" s="237">
        <v>20.079999999999998</v>
      </c>
      <c r="I831" s="238"/>
      <c r="J831" s="233"/>
      <c r="K831" s="233"/>
      <c r="L831" s="239"/>
      <c r="M831" s="240"/>
      <c r="N831" s="241"/>
      <c r="O831" s="241"/>
      <c r="P831" s="241"/>
      <c r="Q831" s="241"/>
      <c r="R831" s="241"/>
      <c r="S831" s="241"/>
      <c r="T831" s="242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T831" s="243" t="s">
        <v>218</v>
      </c>
      <c r="AU831" s="243" t="s">
        <v>82</v>
      </c>
      <c r="AV831" s="13" t="s">
        <v>82</v>
      </c>
      <c r="AW831" s="13" t="s">
        <v>35</v>
      </c>
      <c r="AX831" s="13" t="s">
        <v>73</v>
      </c>
      <c r="AY831" s="243" t="s">
        <v>198</v>
      </c>
    </row>
    <row r="832" s="13" customFormat="1">
      <c r="A832" s="13"/>
      <c r="B832" s="232"/>
      <c r="C832" s="233"/>
      <c r="D832" s="234" t="s">
        <v>218</v>
      </c>
      <c r="E832" s="235" t="s">
        <v>19</v>
      </c>
      <c r="F832" s="236" t="s">
        <v>2869</v>
      </c>
      <c r="G832" s="233"/>
      <c r="H832" s="237">
        <v>89.189999999999998</v>
      </c>
      <c r="I832" s="238"/>
      <c r="J832" s="233"/>
      <c r="K832" s="233"/>
      <c r="L832" s="239"/>
      <c r="M832" s="240"/>
      <c r="N832" s="241"/>
      <c r="O832" s="241"/>
      <c r="P832" s="241"/>
      <c r="Q832" s="241"/>
      <c r="R832" s="241"/>
      <c r="S832" s="241"/>
      <c r="T832" s="242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T832" s="243" t="s">
        <v>218</v>
      </c>
      <c r="AU832" s="243" t="s">
        <v>82</v>
      </c>
      <c r="AV832" s="13" t="s">
        <v>82</v>
      </c>
      <c r="AW832" s="13" t="s">
        <v>35</v>
      </c>
      <c r="AX832" s="13" t="s">
        <v>73</v>
      </c>
      <c r="AY832" s="243" t="s">
        <v>198</v>
      </c>
    </row>
    <row r="833" s="13" customFormat="1">
      <c r="A833" s="13"/>
      <c r="B833" s="232"/>
      <c r="C833" s="233"/>
      <c r="D833" s="234" t="s">
        <v>218</v>
      </c>
      <c r="E833" s="235" t="s">
        <v>19</v>
      </c>
      <c r="F833" s="236" t="s">
        <v>2870</v>
      </c>
      <c r="G833" s="233"/>
      <c r="H833" s="237">
        <v>24.280000000000001</v>
      </c>
      <c r="I833" s="238"/>
      <c r="J833" s="233"/>
      <c r="K833" s="233"/>
      <c r="L833" s="239"/>
      <c r="M833" s="240"/>
      <c r="N833" s="241"/>
      <c r="O833" s="241"/>
      <c r="P833" s="241"/>
      <c r="Q833" s="241"/>
      <c r="R833" s="241"/>
      <c r="S833" s="241"/>
      <c r="T833" s="242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T833" s="243" t="s">
        <v>218</v>
      </c>
      <c r="AU833" s="243" t="s">
        <v>82</v>
      </c>
      <c r="AV833" s="13" t="s">
        <v>82</v>
      </c>
      <c r="AW833" s="13" t="s">
        <v>35</v>
      </c>
      <c r="AX833" s="13" t="s">
        <v>73</v>
      </c>
      <c r="AY833" s="243" t="s">
        <v>198</v>
      </c>
    </row>
    <row r="834" s="13" customFormat="1">
      <c r="A834" s="13"/>
      <c r="B834" s="232"/>
      <c r="C834" s="233"/>
      <c r="D834" s="234" t="s">
        <v>218</v>
      </c>
      <c r="E834" s="235" t="s">
        <v>19</v>
      </c>
      <c r="F834" s="236" t="s">
        <v>2871</v>
      </c>
      <c r="G834" s="233"/>
      <c r="H834" s="237">
        <v>13.15</v>
      </c>
      <c r="I834" s="238"/>
      <c r="J834" s="233"/>
      <c r="K834" s="233"/>
      <c r="L834" s="239"/>
      <c r="M834" s="240"/>
      <c r="N834" s="241"/>
      <c r="O834" s="241"/>
      <c r="P834" s="241"/>
      <c r="Q834" s="241"/>
      <c r="R834" s="241"/>
      <c r="S834" s="241"/>
      <c r="T834" s="242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T834" s="243" t="s">
        <v>218</v>
      </c>
      <c r="AU834" s="243" t="s">
        <v>82</v>
      </c>
      <c r="AV834" s="13" t="s">
        <v>82</v>
      </c>
      <c r="AW834" s="13" t="s">
        <v>35</v>
      </c>
      <c r="AX834" s="13" t="s">
        <v>73</v>
      </c>
      <c r="AY834" s="243" t="s">
        <v>198</v>
      </c>
    </row>
    <row r="835" s="13" customFormat="1">
      <c r="A835" s="13"/>
      <c r="B835" s="232"/>
      <c r="C835" s="233"/>
      <c r="D835" s="234" t="s">
        <v>218</v>
      </c>
      <c r="E835" s="235" t="s">
        <v>19</v>
      </c>
      <c r="F835" s="236" t="s">
        <v>2872</v>
      </c>
      <c r="G835" s="233"/>
      <c r="H835" s="237">
        <v>14.49</v>
      </c>
      <c r="I835" s="238"/>
      <c r="J835" s="233"/>
      <c r="K835" s="233"/>
      <c r="L835" s="239"/>
      <c r="M835" s="240"/>
      <c r="N835" s="241"/>
      <c r="O835" s="241"/>
      <c r="P835" s="241"/>
      <c r="Q835" s="241"/>
      <c r="R835" s="241"/>
      <c r="S835" s="241"/>
      <c r="T835" s="242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T835" s="243" t="s">
        <v>218</v>
      </c>
      <c r="AU835" s="243" t="s">
        <v>82</v>
      </c>
      <c r="AV835" s="13" t="s">
        <v>82</v>
      </c>
      <c r="AW835" s="13" t="s">
        <v>35</v>
      </c>
      <c r="AX835" s="13" t="s">
        <v>73</v>
      </c>
      <c r="AY835" s="243" t="s">
        <v>198</v>
      </c>
    </row>
    <row r="836" s="13" customFormat="1">
      <c r="A836" s="13"/>
      <c r="B836" s="232"/>
      <c r="C836" s="233"/>
      <c r="D836" s="234" t="s">
        <v>218</v>
      </c>
      <c r="E836" s="235" t="s">
        <v>19</v>
      </c>
      <c r="F836" s="236" t="s">
        <v>2873</v>
      </c>
      <c r="G836" s="233"/>
      <c r="H836" s="237">
        <v>7.5300000000000002</v>
      </c>
      <c r="I836" s="238"/>
      <c r="J836" s="233"/>
      <c r="K836" s="233"/>
      <c r="L836" s="239"/>
      <c r="M836" s="240"/>
      <c r="N836" s="241"/>
      <c r="O836" s="241"/>
      <c r="P836" s="241"/>
      <c r="Q836" s="241"/>
      <c r="R836" s="241"/>
      <c r="S836" s="241"/>
      <c r="T836" s="242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T836" s="243" t="s">
        <v>218</v>
      </c>
      <c r="AU836" s="243" t="s">
        <v>82</v>
      </c>
      <c r="AV836" s="13" t="s">
        <v>82</v>
      </c>
      <c r="AW836" s="13" t="s">
        <v>35</v>
      </c>
      <c r="AX836" s="13" t="s">
        <v>73</v>
      </c>
      <c r="AY836" s="243" t="s">
        <v>198</v>
      </c>
    </row>
    <row r="837" s="14" customFormat="1">
      <c r="A837" s="14"/>
      <c r="B837" s="244"/>
      <c r="C837" s="245"/>
      <c r="D837" s="234" t="s">
        <v>218</v>
      </c>
      <c r="E837" s="246" t="s">
        <v>19</v>
      </c>
      <c r="F837" s="247" t="s">
        <v>233</v>
      </c>
      <c r="G837" s="245"/>
      <c r="H837" s="248">
        <v>303.35000000000002</v>
      </c>
      <c r="I837" s="249"/>
      <c r="J837" s="245"/>
      <c r="K837" s="245"/>
      <c r="L837" s="250"/>
      <c r="M837" s="251"/>
      <c r="N837" s="252"/>
      <c r="O837" s="252"/>
      <c r="P837" s="252"/>
      <c r="Q837" s="252"/>
      <c r="R837" s="252"/>
      <c r="S837" s="252"/>
      <c r="T837" s="253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T837" s="254" t="s">
        <v>218</v>
      </c>
      <c r="AU837" s="254" t="s">
        <v>82</v>
      </c>
      <c r="AV837" s="14" t="s">
        <v>205</v>
      </c>
      <c r="AW837" s="14" t="s">
        <v>35</v>
      </c>
      <c r="AX837" s="14" t="s">
        <v>80</v>
      </c>
      <c r="AY837" s="254" t="s">
        <v>198</v>
      </c>
    </row>
    <row r="838" s="2" customFormat="1" ht="16.5" customHeight="1">
      <c r="A838" s="40"/>
      <c r="B838" s="41"/>
      <c r="C838" s="255" t="s">
        <v>1476</v>
      </c>
      <c r="D838" s="255" t="s">
        <v>243</v>
      </c>
      <c r="E838" s="256" t="s">
        <v>1696</v>
      </c>
      <c r="F838" s="257" t="s">
        <v>1697</v>
      </c>
      <c r="G838" s="258" t="s">
        <v>237</v>
      </c>
      <c r="H838" s="259">
        <v>309.41699999999997</v>
      </c>
      <c r="I838" s="260"/>
      <c r="J838" s="261">
        <f>ROUND(I838*H838,2)</f>
        <v>0</v>
      </c>
      <c r="K838" s="257" t="s">
        <v>204</v>
      </c>
      <c r="L838" s="262"/>
      <c r="M838" s="263" t="s">
        <v>19</v>
      </c>
      <c r="N838" s="264" t="s">
        <v>44</v>
      </c>
      <c r="O838" s="86"/>
      <c r="P838" s="223">
        <f>O838*H838</f>
        <v>0</v>
      </c>
      <c r="Q838" s="223">
        <v>0.00027</v>
      </c>
      <c r="R838" s="223">
        <f>Q838*H838</f>
        <v>0.08354259</v>
      </c>
      <c r="S838" s="223">
        <v>0</v>
      </c>
      <c r="T838" s="224">
        <f>S838*H838</f>
        <v>0</v>
      </c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R838" s="225" t="s">
        <v>399</v>
      </c>
      <c r="AT838" s="225" t="s">
        <v>243</v>
      </c>
      <c r="AU838" s="225" t="s">
        <v>82</v>
      </c>
      <c r="AY838" s="19" t="s">
        <v>198</v>
      </c>
      <c r="BE838" s="226">
        <f>IF(N838="základní",J838,0)</f>
        <v>0</v>
      </c>
      <c r="BF838" s="226">
        <f>IF(N838="snížená",J838,0)</f>
        <v>0</v>
      </c>
      <c r="BG838" s="226">
        <f>IF(N838="zákl. přenesená",J838,0)</f>
        <v>0</v>
      </c>
      <c r="BH838" s="226">
        <f>IF(N838="sníž. přenesená",J838,0)</f>
        <v>0</v>
      </c>
      <c r="BI838" s="226">
        <f>IF(N838="nulová",J838,0)</f>
        <v>0</v>
      </c>
      <c r="BJ838" s="19" t="s">
        <v>80</v>
      </c>
      <c r="BK838" s="226">
        <f>ROUND(I838*H838,2)</f>
        <v>0</v>
      </c>
      <c r="BL838" s="19" t="s">
        <v>302</v>
      </c>
      <c r="BM838" s="225" t="s">
        <v>2874</v>
      </c>
    </row>
    <row r="839" s="13" customFormat="1">
      <c r="A839" s="13"/>
      <c r="B839" s="232"/>
      <c r="C839" s="233"/>
      <c r="D839" s="234" t="s">
        <v>218</v>
      </c>
      <c r="E839" s="233"/>
      <c r="F839" s="236" t="s">
        <v>2875</v>
      </c>
      <c r="G839" s="233"/>
      <c r="H839" s="237">
        <v>309.41699999999997</v>
      </c>
      <c r="I839" s="238"/>
      <c r="J839" s="233"/>
      <c r="K839" s="233"/>
      <c r="L839" s="239"/>
      <c r="M839" s="240"/>
      <c r="N839" s="241"/>
      <c r="O839" s="241"/>
      <c r="P839" s="241"/>
      <c r="Q839" s="241"/>
      <c r="R839" s="241"/>
      <c r="S839" s="241"/>
      <c r="T839" s="242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T839" s="243" t="s">
        <v>218</v>
      </c>
      <c r="AU839" s="243" t="s">
        <v>82</v>
      </c>
      <c r="AV839" s="13" t="s">
        <v>82</v>
      </c>
      <c r="AW839" s="13" t="s">
        <v>4</v>
      </c>
      <c r="AX839" s="13" t="s">
        <v>80</v>
      </c>
      <c r="AY839" s="243" t="s">
        <v>198</v>
      </c>
    </row>
    <row r="840" s="2" customFormat="1" ht="24.15" customHeight="1">
      <c r="A840" s="40"/>
      <c r="B840" s="41"/>
      <c r="C840" s="214" t="s">
        <v>1480</v>
      </c>
      <c r="D840" s="214" t="s">
        <v>200</v>
      </c>
      <c r="E840" s="215" t="s">
        <v>1701</v>
      </c>
      <c r="F840" s="216" t="s">
        <v>1702</v>
      </c>
      <c r="G840" s="217" t="s">
        <v>237</v>
      </c>
      <c r="H840" s="218">
        <v>303.35000000000002</v>
      </c>
      <c r="I840" s="219"/>
      <c r="J840" s="220">
        <f>ROUND(I840*H840,2)</f>
        <v>0</v>
      </c>
      <c r="K840" s="216" t="s">
        <v>204</v>
      </c>
      <c r="L840" s="46"/>
      <c r="M840" s="221" t="s">
        <v>19</v>
      </c>
      <c r="N840" s="222" t="s">
        <v>44</v>
      </c>
      <c r="O840" s="86"/>
      <c r="P840" s="223">
        <f>O840*H840</f>
        <v>0</v>
      </c>
      <c r="Q840" s="223">
        <v>0</v>
      </c>
      <c r="R840" s="223">
        <f>Q840*H840</f>
        <v>0</v>
      </c>
      <c r="S840" s="223">
        <v>0</v>
      </c>
      <c r="T840" s="224">
        <f>S840*H840</f>
        <v>0</v>
      </c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R840" s="225" t="s">
        <v>302</v>
      </c>
      <c r="AT840" s="225" t="s">
        <v>200</v>
      </c>
      <c r="AU840" s="225" t="s">
        <v>82</v>
      </c>
      <c r="AY840" s="19" t="s">
        <v>198</v>
      </c>
      <c r="BE840" s="226">
        <f>IF(N840="základní",J840,0)</f>
        <v>0</v>
      </c>
      <c r="BF840" s="226">
        <f>IF(N840="snížená",J840,0)</f>
        <v>0</v>
      </c>
      <c r="BG840" s="226">
        <f>IF(N840="zákl. přenesená",J840,0)</f>
        <v>0</v>
      </c>
      <c r="BH840" s="226">
        <f>IF(N840="sníž. přenesená",J840,0)</f>
        <v>0</v>
      </c>
      <c r="BI840" s="226">
        <f>IF(N840="nulová",J840,0)</f>
        <v>0</v>
      </c>
      <c r="BJ840" s="19" t="s">
        <v>80</v>
      </c>
      <c r="BK840" s="226">
        <f>ROUND(I840*H840,2)</f>
        <v>0</v>
      </c>
      <c r="BL840" s="19" t="s">
        <v>302</v>
      </c>
      <c r="BM840" s="225" t="s">
        <v>2876</v>
      </c>
    </row>
    <row r="841" s="2" customFormat="1">
      <c r="A841" s="40"/>
      <c r="B841" s="41"/>
      <c r="C841" s="42"/>
      <c r="D841" s="227" t="s">
        <v>207</v>
      </c>
      <c r="E841" s="42"/>
      <c r="F841" s="228" t="s">
        <v>1704</v>
      </c>
      <c r="G841" s="42"/>
      <c r="H841" s="42"/>
      <c r="I841" s="229"/>
      <c r="J841" s="42"/>
      <c r="K841" s="42"/>
      <c r="L841" s="46"/>
      <c r="M841" s="230"/>
      <c r="N841" s="231"/>
      <c r="O841" s="86"/>
      <c r="P841" s="86"/>
      <c r="Q841" s="86"/>
      <c r="R841" s="86"/>
      <c r="S841" s="86"/>
      <c r="T841" s="87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T841" s="19" t="s">
        <v>207</v>
      </c>
      <c r="AU841" s="19" t="s">
        <v>82</v>
      </c>
    </row>
    <row r="842" s="13" customFormat="1">
      <c r="A842" s="13"/>
      <c r="B842" s="232"/>
      <c r="C842" s="233"/>
      <c r="D842" s="234" t="s">
        <v>218</v>
      </c>
      <c r="E842" s="235" t="s">
        <v>19</v>
      </c>
      <c r="F842" s="236" t="s">
        <v>2863</v>
      </c>
      <c r="G842" s="233"/>
      <c r="H842" s="237">
        <v>15.34</v>
      </c>
      <c r="I842" s="238"/>
      <c r="J842" s="233"/>
      <c r="K842" s="233"/>
      <c r="L842" s="239"/>
      <c r="M842" s="240"/>
      <c r="N842" s="241"/>
      <c r="O842" s="241"/>
      <c r="P842" s="241"/>
      <c r="Q842" s="241"/>
      <c r="R842" s="241"/>
      <c r="S842" s="241"/>
      <c r="T842" s="242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T842" s="243" t="s">
        <v>218</v>
      </c>
      <c r="AU842" s="243" t="s">
        <v>82</v>
      </c>
      <c r="AV842" s="13" t="s">
        <v>82</v>
      </c>
      <c r="AW842" s="13" t="s">
        <v>35</v>
      </c>
      <c r="AX842" s="13" t="s">
        <v>73</v>
      </c>
      <c r="AY842" s="243" t="s">
        <v>198</v>
      </c>
    </row>
    <row r="843" s="13" customFormat="1">
      <c r="A843" s="13"/>
      <c r="B843" s="232"/>
      <c r="C843" s="233"/>
      <c r="D843" s="234" t="s">
        <v>218</v>
      </c>
      <c r="E843" s="235" t="s">
        <v>19</v>
      </c>
      <c r="F843" s="236" t="s">
        <v>2864</v>
      </c>
      <c r="G843" s="233"/>
      <c r="H843" s="237">
        <v>33.740000000000002</v>
      </c>
      <c r="I843" s="238"/>
      <c r="J843" s="233"/>
      <c r="K843" s="233"/>
      <c r="L843" s="239"/>
      <c r="M843" s="240"/>
      <c r="N843" s="241"/>
      <c r="O843" s="241"/>
      <c r="P843" s="241"/>
      <c r="Q843" s="241"/>
      <c r="R843" s="241"/>
      <c r="S843" s="241"/>
      <c r="T843" s="242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T843" s="243" t="s">
        <v>218</v>
      </c>
      <c r="AU843" s="243" t="s">
        <v>82</v>
      </c>
      <c r="AV843" s="13" t="s">
        <v>82</v>
      </c>
      <c r="AW843" s="13" t="s">
        <v>35</v>
      </c>
      <c r="AX843" s="13" t="s">
        <v>73</v>
      </c>
      <c r="AY843" s="243" t="s">
        <v>198</v>
      </c>
    </row>
    <row r="844" s="13" customFormat="1">
      <c r="A844" s="13"/>
      <c r="B844" s="232"/>
      <c r="C844" s="233"/>
      <c r="D844" s="234" t="s">
        <v>218</v>
      </c>
      <c r="E844" s="235" t="s">
        <v>19</v>
      </c>
      <c r="F844" s="236" t="s">
        <v>2865</v>
      </c>
      <c r="G844" s="233"/>
      <c r="H844" s="237">
        <v>32.840000000000003</v>
      </c>
      <c r="I844" s="238"/>
      <c r="J844" s="233"/>
      <c r="K844" s="233"/>
      <c r="L844" s="239"/>
      <c r="M844" s="240"/>
      <c r="N844" s="241"/>
      <c r="O844" s="241"/>
      <c r="P844" s="241"/>
      <c r="Q844" s="241"/>
      <c r="R844" s="241"/>
      <c r="S844" s="241"/>
      <c r="T844" s="242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T844" s="243" t="s">
        <v>218</v>
      </c>
      <c r="AU844" s="243" t="s">
        <v>82</v>
      </c>
      <c r="AV844" s="13" t="s">
        <v>82</v>
      </c>
      <c r="AW844" s="13" t="s">
        <v>35</v>
      </c>
      <c r="AX844" s="13" t="s">
        <v>73</v>
      </c>
      <c r="AY844" s="243" t="s">
        <v>198</v>
      </c>
    </row>
    <row r="845" s="13" customFormat="1">
      <c r="A845" s="13"/>
      <c r="B845" s="232"/>
      <c r="C845" s="233"/>
      <c r="D845" s="234" t="s">
        <v>218</v>
      </c>
      <c r="E845" s="235" t="s">
        <v>19</v>
      </c>
      <c r="F845" s="236" t="s">
        <v>2866</v>
      </c>
      <c r="G845" s="233"/>
      <c r="H845" s="237">
        <v>19.050000000000001</v>
      </c>
      <c r="I845" s="238"/>
      <c r="J845" s="233"/>
      <c r="K845" s="233"/>
      <c r="L845" s="239"/>
      <c r="M845" s="240"/>
      <c r="N845" s="241"/>
      <c r="O845" s="241"/>
      <c r="P845" s="241"/>
      <c r="Q845" s="241"/>
      <c r="R845" s="241"/>
      <c r="S845" s="241"/>
      <c r="T845" s="242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T845" s="243" t="s">
        <v>218</v>
      </c>
      <c r="AU845" s="243" t="s">
        <v>82</v>
      </c>
      <c r="AV845" s="13" t="s">
        <v>82</v>
      </c>
      <c r="AW845" s="13" t="s">
        <v>35</v>
      </c>
      <c r="AX845" s="13" t="s">
        <v>73</v>
      </c>
      <c r="AY845" s="243" t="s">
        <v>198</v>
      </c>
    </row>
    <row r="846" s="13" customFormat="1">
      <c r="A846" s="13"/>
      <c r="B846" s="232"/>
      <c r="C846" s="233"/>
      <c r="D846" s="234" t="s">
        <v>218</v>
      </c>
      <c r="E846" s="235" t="s">
        <v>19</v>
      </c>
      <c r="F846" s="236" t="s">
        <v>2867</v>
      </c>
      <c r="G846" s="233"/>
      <c r="H846" s="237">
        <v>33.659999999999997</v>
      </c>
      <c r="I846" s="238"/>
      <c r="J846" s="233"/>
      <c r="K846" s="233"/>
      <c r="L846" s="239"/>
      <c r="M846" s="240"/>
      <c r="N846" s="241"/>
      <c r="O846" s="241"/>
      <c r="P846" s="241"/>
      <c r="Q846" s="241"/>
      <c r="R846" s="241"/>
      <c r="S846" s="241"/>
      <c r="T846" s="242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T846" s="243" t="s">
        <v>218</v>
      </c>
      <c r="AU846" s="243" t="s">
        <v>82</v>
      </c>
      <c r="AV846" s="13" t="s">
        <v>82</v>
      </c>
      <c r="AW846" s="13" t="s">
        <v>35</v>
      </c>
      <c r="AX846" s="13" t="s">
        <v>73</v>
      </c>
      <c r="AY846" s="243" t="s">
        <v>198</v>
      </c>
    </row>
    <row r="847" s="13" customFormat="1">
      <c r="A847" s="13"/>
      <c r="B847" s="232"/>
      <c r="C847" s="233"/>
      <c r="D847" s="234" t="s">
        <v>218</v>
      </c>
      <c r="E847" s="235" t="s">
        <v>19</v>
      </c>
      <c r="F847" s="236" t="s">
        <v>2868</v>
      </c>
      <c r="G847" s="233"/>
      <c r="H847" s="237">
        <v>20.079999999999998</v>
      </c>
      <c r="I847" s="238"/>
      <c r="J847" s="233"/>
      <c r="K847" s="233"/>
      <c r="L847" s="239"/>
      <c r="M847" s="240"/>
      <c r="N847" s="241"/>
      <c r="O847" s="241"/>
      <c r="P847" s="241"/>
      <c r="Q847" s="241"/>
      <c r="R847" s="241"/>
      <c r="S847" s="241"/>
      <c r="T847" s="242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T847" s="243" t="s">
        <v>218</v>
      </c>
      <c r="AU847" s="243" t="s">
        <v>82</v>
      </c>
      <c r="AV847" s="13" t="s">
        <v>82</v>
      </c>
      <c r="AW847" s="13" t="s">
        <v>35</v>
      </c>
      <c r="AX847" s="13" t="s">
        <v>73</v>
      </c>
      <c r="AY847" s="243" t="s">
        <v>198</v>
      </c>
    </row>
    <row r="848" s="13" customFormat="1">
      <c r="A848" s="13"/>
      <c r="B848" s="232"/>
      <c r="C848" s="233"/>
      <c r="D848" s="234" t="s">
        <v>218</v>
      </c>
      <c r="E848" s="235" t="s">
        <v>19</v>
      </c>
      <c r="F848" s="236" t="s">
        <v>2869</v>
      </c>
      <c r="G848" s="233"/>
      <c r="H848" s="237">
        <v>89.189999999999998</v>
      </c>
      <c r="I848" s="238"/>
      <c r="J848" s="233"/>
      <c r="K848" s="233"/>
      <c r="L848" s="239"/>
      <c r="M848" s="240"/>
      <c r="N848" s="241"/>
      <c r="O848" s="241"/>
      <c r="P848" s="241"/>
      <c r="Q848" s="241"/>
      <c r="R848" s="241"/>
      <c r="S848" s="241"/>
      <c r="T848" s="242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T848" s="243" t="s">
        <v>218</v>
      </c>
      <c r="AU848" s="243" t="s">
        <v>82</v>
      </c>
      <c r="AV848" s="13" t="s">
        <v>82</v>
      </c>
      <c r="AW848" s="13" t="s">
        <v>35</v>
      </c>
      <c r="AX848" s="13" t="s">
        <v>73</v>
      </c>
      <c r="AY848" s="243" t="s">
        <v>198</v>
      </c>
    </row>
    <row r="849" s="13" customFormat="1">
      <c r="A849" s="13"/>
      <c r="B849" s="232"/>
      <c r="C849" s="233"/>
      <c r="D849" s="234" t="s">
        <v>218</v>
      </c>
      <c r="E849" s="235" t="s">
        <v>19</v>
      </c>
      <c r="F849" s="236" t="s">
        <v>2870</v>
      </c>
      <c r="G849" s="233"/>
      <c r="H849" s="237">
        <v>24.280000000000001</v>
      </c>
      <c r="I849" s="238"/>
      <c r="J849" s="233"/>
      <c r="K849" s="233"/>
      <c r="L849" s="239"/>
      <c r="M849" s="240"/>
      <c r="N849" s="241"/>
      <c r="O849" s="241"/>
      <c r="P849" s="241"/>
      <c r="Q849" s="241"/>
      <c r="R849" s="241"/>
      <c r="S849" s="241"/>
      <c r="T849" s="242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T849" s="243" t="s">
        <v>218</v>
      </c>
      <c r="AU849" s="243" t="s">
        <v>82</v>
      </c>
      <c r="AV849" s="13" t="s">
        <v>82</v>
      </c>
      <c r="AW849" s="13" t="s">
        <v>35</v>
      </c>
      <c r="AX849" s="13" t="s">
        <v>73</v>
      </c>
      <c r="AY849" s="243" t="s">
        <v>198</v>
      </c>
    </row>
    <row r="850" s="13" customFormat="1">
      <c r="A850" s="13"/>
      <c r="B850" s="232"/>
      <c r="C850" s="233"/>
      <c r="D850" s="234" t="s">
        <v>218</v>
      </c>
      <c r="E850" s="235" t="s">
        <v>19</v>
      </c>
      <c r="F850" s="236" t="s">
        <v>2871</v>
      </c>
      <c r="G850" s="233"/>
      <c r="H850" s="237">
        <v>13.15</v>
      </c>
      <c r="I850" s="238"/>
      <c r="J850" s="233"/>
      <c r="K850" s="233"/>
      <c r="L850" s="239"/>
      <c r="M850" s="240"/>
      <c r="N850" s="241"/>
      <c r="O850" s="241"/>
      <c r="P850" s="241"/>
      <c r="Q850" s="241"/>
      <c r="R850" s="241"/>
      <c r="S850" s="241"/>
      <c r="T850" s="242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T850" s="243" t="s">
        <v>218</v>
      </c>
      <c r="AU850" s="243" t="s">
        <v>82</v>
      </c>
      <c r="AV850" s="13" t="s">
        <v>82</v>
      </c>
      <c r="AW850" s="13" t="s">
        <v>35</v>
      </c>
      <c r="AX850" s="13" t="s">
        <v>73</v>
      </c>
      <c r="AY850" s="243" t="s">
        <v>198</v>
      </c>
    </row>
    <row r="851" s="13" customFormat="1">
      <c r="A851" s="13"/>
      <c r="B851" s="232"/>
      <c r="C851" s="233"/>
      <c r="D851" s="234" t="s">
        <v>218</v>
      </c>
      <c r="E851" s="235" t="s">
        <v>19</v>
      </c>
      <c r="F851" s="236" t="s">
        <v>2872</v>
      </c>
      <c r="G851" s="233"/>
      <c r="H851" s="237">
        <v>14.49</v>
      </c>
      <c r="I851" s="238"/>
      <c r="J851" s="233"/>
      <c r="K851" s="233"/>
      <c r="L851" s="239"/>
      <c r="M851" s="240"/>
      <c r="N851" s="241"/>
      <c r="O851" s="241"/>
      <c r="P851" s="241"/>
      <c r="Q851" s="241"/>
      <c r="R851" s="241"/>
      <c r="S851" s="241"/>
      <c r="T851" s="242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T851" s="243" t="s">
        <v>218</v>
      </c>
      <c r="AU851" s="243" t="s">
        <v>82</v>
      </c>
      <c r="AV851" s="13" t="s">
        <v>82</v>
      </c>
      <c r="AW851" s="13" t="s">
        <v>35</v>
      </c>
      <c r="AX851" s="13" t="s">
        <v>73</v>
      </c>
      <c r="AY851" s="243" t="s">
        <v>198</v>
      </c>
    </row>
    <row r="852" s="13" customFormat="1">
      <c r="A852" s="13"/>
      <c r="B852" s="232"/>
      <c r="C852" s="233"/>
      <c r="D852" s="234" t="s">
        <v>218</v>
      </c>
      <c r="E852" s="235" t="s">
        <v>19</v>
      </c>
      <c r="F852" s="236" t="s">
        <v>2873</v>
      </c>
      <c r="G852" s="233"/>
      <c r="H852" s="237">
        <v>7.5300000000000002</v>
      </c>
      <c r="I852" s="238"/>
      <c r="J852" s="233"/>
      <c r="K852" s="233"/>
      <c r="L852" s="239"/>
      <c r="M852" s="240"/>
      <c r="N852" s="241"/>
      <c r="O852" s="241"/>
      <c r="P852" s="241"/>
      <c r="Q852" s="241"/>
      <c r="R852" s="241"/>
      <c r="S852" s="241"/>
      <c r="T852" s="242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T852" s="243" t="s">
        <v>218</v>
      </c>
      <c r="AU852" s="243" t="s">
        <v>82</v>
      </c>
      <c r="AV852" s="13" t="s">
        <v>82</v>
      </c>
      <c r="AW852" s="13" t="s">
        <v>35</v>
      </c>
      <c r="AX852" s="13" t="s">
        <v>73</v>
      </c>
      <c r="AY852" s="243" t="s">
        <v>198</v>
      </c>
    </row>
    <row r="853" s="14" customFormat="1">
      <c r="A853" s="14"/>
      <c r="B853" s="244"/>
      <c r="C853" s="245"/>
      <c r="D853" s="234" t="s">
        <v>218</v>
      </c>
      <c r="E853" s="246" t="s">
        <v>19</v>
      </c>
      <c r="F853" s="247" t="s">
        <v>233</v>
      </c>
      <c r="G853" s="245"/>
      <c r="H853" s="248">
        <v>303.35000000000002</v>
      </c>
      <c r="I853" s="249"/>
      <c r="J853" s="245"/>
      <c r="K853" s="245"/>
      <c r="L853" s="250"/>
      <c r="M853" s="251"/>
      <c r="N853" s="252"/>
      <c r="O853" s="252"/>
      <c r="P853" s="252"/>
      <c r="Q853" s="252"/>
      <c r="R853" s="252"/>
      <c r="S853" s="252"/>
      <c r="T853" s="253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T853" s="254" t="s">
        <v>218</v>
      </c>
      <c r="AU853" s="254" t="s">
        <v>82</v>
      </c>
      <c r="AV853" s="14" t="s">
        <v>205</v>
      </c>
      <c r="AW853" s="14" t="s">
        <v>35</v>
      </c>
      <c r="AX853" s="14" t="s">
        <v>80</v>
      </c>
      <c r="AY853" s="254" t="s">
        <v>198</v>
      </c>
    </row>
    <row r="854" s="2" customFormat="1" ht="24.15" customHeight="1">
      <c r="A854" s="40"/>
      <c r="B854" s="41"/>
      <c r="C854" s="255" t="s">
        <v>1484</v>
      </c>
      <c r="D854" s="255" t="s">
        <v>243</v>
      </c>
      <c r="E854" s="256" t="s">
        <v>1670</v>
      </c>
      <c r="F854" s="257" t="s">
        <v>1671</v>
      </c>
      <c r="G854" s="258" t="s">
        <v>203</v>
      </c>
      <c r="H854" s="259">
        <v>33.369</v>
      </c>
      <c r="I854" s="260"/>
      <c r="J854" s="261">
        <f>ROUND(I854*H854,2)</f>
        <v>0</v>
      </c>
      <c r="K854" s="257" t="s">
        <v>204</v>
      </c>
      <c r="L854" s="262"/>
      <c r="M854" s="263" t="s">
        <v>19</v>
      </c>
      <c r="N854" s="264" t="s">
        <v>44</v>
      </c>
      <c r="O854" s="86"/>
      <c r="P854" s="223">
        <f>O854*H854</f>
        <v>0</v>
      </c>
      <c r="Q854" s="223">
        <v>0.0033999999999999998</v>
      </c>
      <c r="R854" s="223">
        <f>Q854*H854</f>
        <v>0.11345459999999999</v>
      </c>
      <c r="S854" s="223">
        <v>0</v>
      </c>
      <c r="T854" s="224">
        <f>S854*H854</f>
        <v>0</v>
      </c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R854" s="225" t="s">
        <v>399</v>
      </c>
      <c r="AT854" s="225" t="s">
        <v>243</v>
      </c>
      <c r="AU854" s="225" t="s">
        <v>82</v>
      </c>
      <c r="AY854" s="19" t="s">
        <v>198</v>
      </c>
      <c r="BE854" s="226">
        <f>IF(N854="základní",J854,0)</f>
        <v>0</v>
      </c>
      <c r="BF854" s="226">
        <f>IF(N854="snížená",J854,0)</f>
        <v>0</v>
      </c>
      <c r="BG854" s="226">
        <f>IF(N854="zákl. přenesená",J854,0)</f>
        <v>0</v>
      </c>
      <c r="BH854" s="226">
        <f>IF(N854="sníž. přenesená",J854,0)</f>
        <v>0</v>
      </c>
      <c r="BI854" s="226">
        <f>IF(N854="nulová",J854,0)</f>
        <v>0</v>
      </c>
      <c r="BJ854" s="19" t="s">
        <v>80</v>
      </c>
      <c r="BK854" s="226">
        <f>ROUND(I854*H854,2)</f>
        <v>0</v>
      </c>
      <c r="BL854" s="19" t="s">
        <v>302</v>
      </c>
      <c r="BM854" s="225" t="s">
        <v>2877</v>
      </c>
    </row>
    <row r="855" s="13" customFormat="1">
      <c r="A855" s="13"/>
      <c r="B855" s="232"/>
      <c r="C855" s="233"/>
      <c r="D855" s="234" t="s">
        <v>218</v>
      </c>
      <c r="E855" s="233"/>
      <c r="F855" s="236" t="s">
        <v>2878</v>
      </c>
      <c r="G855" s="233"/>
      <c r="H855" s="237">
        <v>33.369</v>
      </c>
      <c r="I855" s="238"/>
      <c r="J855" s="233"/>
      <c r="K855" s="233"/>
      <c r="L855" s="239"/>
      <c r="M855" s="240"/>
      <c r="N855" s="241"/>
      <c r="O855" s="241"/>
      <c r="P855" s="241"/>
      <c r="Q855" s="241"/>
      <c r="R855" s="241"/>
      <c r="S855" s="241"/>
      <c r="T855" s="242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T855" s="243" t="s">
        <v>218</v>
      </c>
      <c r="AU855" s="243" t="s">
        <v>82</v>
      </c>
      <c r="AV855" s="13" t="s">
        <v>82</v>
      </c>
      <c r="AW855" s="13" t="s">
        <v>4</v>
      </c>
      <c r="AX855" s="13" t="s">
        <v>80</v>
      </c>
      <c r="AY855" s="243" t="s">
        <v>198</v>
      </c>
    </row>
    <row r="856" s="2" customFormat="1" ht="49.05" customHeight="1">
      <c r="A856" s="40"/>
      <c r="B856" s="41"/>
      <c r="C856" s="214" t="s">
        <v>1488</v>
      </c>
      <c r="D856" s="214" t="s">
        <v>200</v>
      </c>
      <c r="E856" s="215" t="s">
        <v>1709</v>
      </c>
      <c r="F856" s="216" t="s">
        <v>1710</v>
      </c>
      <c r="G856" s="217" t="s">
        <v>246</v>
      </c>
      <c r="H856" s="218">
        <v>2.617</v>
      </c>
      <c r="I856" s="219"/>
      <c r="J856" s="220">
        <f>ROUND(I856*H856,2)</f>
        <v>0</v>
      </c>
      <c r="K856" s="216" t="s">
        <v>204</v>
      </c>
      <c r="L856" s="46"/>
      <c r="M856" s="221" t="s">
        <v>19</v>
      </c>
      <c r="N856" s="222" t="s">
        <v>44</v>
      </c>
      <c r="O856" s="86"/>
      <c r="P856" s="223">
        <f>O856*H856</f>
        <v>0</v>
      </c>
      <c r="Q856" s="223">
        <v>0</v>
      </c>
      <c r="R856" s="223">
        <f>Q856*H856</f>
        <v>0</v>
      </c>
      <c r="S856" s="223">
        <v>0</v>
      </c>
      <c r="T856" s="224">
        <f>S856*H856</f>
        <v>0</v>
      </c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R856" s="225" t="s">
        <v>302</v>
      </c>
      <c r="AT856" s="225" t="s">
        <v>200</v>
      </c>
      <c r="AU856" s="225" t="s">
        <v>82</v>
      </c>
      <c r="AY856" s="19" t="s">
        <v>198</v>
      </c>
      <c r="BE856" s="226">
        <f>IF(N856="základní",J856,0)</f>
        <v>0</v>
      </c>
      <c r="BF856" s="226">
        <f>IF(N856="snížená",J856,0)</f>
        <v>0</v>
      </c>
      <c r="BG856" s="226">
        <f>IF(N856="zákl. přenesená",J856,0)</f>
        <v>0</v>
      </c>
      <c r="BH856" s="226">
        <f>IF(N856="sníž. přenesená",J856,0)</f>
        <v>0</v>
      </c>
      <c r="BI856" s="226">
        <f>IF(N856="nulová",J856,0)</f>
        <v>0</v>
      </c>
      <c r="BJ856" s="19" t="s">
        <v>80</v>
      </c>
      <c r="BK856" s="226">
        <f>ROUND(I856*H856,2)</f>
        <v>0</v>
      </c>
      <c r="BL856" s="19" t="s">
        <v>302</v>
      </c>
      <c r="BM856" s="225" t="s">
        <v>2879</v>
      </c>
    </row>
    <row r="857" s="2" customFormat="1">
      <c r="A857" s="40"/>
      <c r="B857" s="41"/>
      <c r="C857" s="42"/>
      <c r="D857" s="227" t="s">
        <v>207</v>
      </c>
      <c r="E857" s="42"/>
      <c r="F857" s="228" t="s">
        <v>1712</v>
      </c>
      <c r="G857" s="42"/>
      <c r="H857" s="42"/>
      <c r="I857" s="229"/>
      <c r="J857" s="42"/>
      <c r="K857" s="42"/>
      <c r="L857" s="46"/>
      <c r="M857" s="230"/>
      <c r="N857" s="231"/>
      <c r="O857" s="86"/>
      <c r="P857" s="86"/>
      <c r="Q857" s="86"/>
      <c r="R857" s="86"/>
      <c r="S857" s="86"/>
      <c r="T857" s="87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T857" s="19" t="s">
        <v>207</v>
      </c>
      <c r="AU857" s="19" t="s">
        <v>82</v>
      </c>
    </row>
    <row r="858" s="12" customFormat="1" ht="22.8" customHeight="1">
      <c r="A858" s="12"/>
      <c r="B858" s="198"/>
      <c r="C858" s="199"/>
      <c r="D858" s="200" t="s">
        <v>72</v>
      </c>
      <c r="E858" s="212" t="s">
        <v>1713</v>
      </c>
      <c r="F858" s="212" t="s">
        <v>1714</v>
      </c>
      <c r="G858" s="199"/>
      <c r="H858" s="199"/>
      <c r="I858" s="202"/>
      <c r="J858" s="213">
        <f>BK858</f>
        <v>0</v>
      </c>
      <c r="K858" s="199"/>
      <c r="L858" s="204"/>
      <c r="M858" s="205"/>
      <c r="N858" s="206"/>
      <c r="O858" s="206"/>
      <c r="P858" s="207">
        <f>SUM(P859:P884)</f>
        <v>0</v>
      </c>
      <c r="Q858" s="206"/>
      <c r="R858" s="207">
        <f>SUM(R859:R884)</f>
        <v>0.0219648</v>
      </c>
      <c r="S858" s="206"/>
      <c r="T858" s="208">
        <f>SUM(T859:T884)</f>
        <v>0</v>
      </c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R858" s="209" t="s">
        <v>82</v>
      </c>
      <c r="AT858" s="210" t="s">
        <v>72</v>
      </c>
      <c r="AU858" s="210" t="s">
        <v>80</v>
      </c>
      <c r="AY858" s="209" t="s">
        <v>198</v>
      </c>
      <c r="BK858" s="211">
        <f>SUM(BK859:BK884)</f>
        <v>0</v>
      </c>
    </row>
    <row r="859" s="2" customFormat="1" ht="21.75" customHeight="1">
      <c r="A859" s="40"/>
      <c r="B859" s="41"/>
      <c r="C859" s="214" t="s">
        <v>1492</v>
      </c>
      <c r="D859" s="214" t="s">
        <v>200</v>
      </c>
      <c r="E859" s="215" t="s">
        <v>1716</v>
      </c>
      <c r="F859" s="216" t="s">
        <v>1717</v>
      </c>
      <c r="G859" s="217" t="s">
        <v>203</v>
      </c>
      <c r="H859" s="218">
        <v>21.120000000000001</v>
      </c>
      <c r="I859" s="219"/>
      <c r="J859" s="220">
        <f>ROUND(I859*H859,2)</f>
        <v>0</v>
      </c>
      <c r="K859" s="216" t="s">
        <v>204</v>
      </c>
      <c r="L859" s="46"/>
      <c r="M859" s="221" t="s">
        <v>19</v>
      </c>
      <c r="N859" s="222" t="s">
        <v>44</v>
      </c>
      <c r="O859" s="86"/>
      <c r="P859" s="223">
        <f>O859*H859</f>
        <v>0</v>
      </c>
      <c r="Q859" s="223">
        <v>0</v>
      </c>
      <c r="R859" s="223">
        <f>Q859*H859</f>
        <v>0</v>
      </c>
      <c r="S859" s="223">
        <v>0</v>
      </c>
      <c r="T859" s="224">
        <f>S859*H859</f>
        <v>0</v>
      </c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R859" s="225" t="s">
        <v>302</v>
      </c>
      <c r="AT859" s="225" t="s">
        <v>200</v>
      </c>
      <c r="AU859" s="225" t="s">
        <v>82</v>
      </c>
      <c r="AY859" s="19" t="s">
        <v>198</v>
      </c>
      <c r="BE859" s="226">
        <f>IF(N859="základní",J859,0)</f>
        <v>0</v>
      </c>
      <c r="BF859" s="226">
        <f>IF(N859="snížená",J859,0)</f>
        <v>0</v>
      </c>
      <c r="BG859" s="226">
        <f>IF(N859="zákl. přenesená",J859,0)</f>
        <v>0</v>
      </c>
      <c r="BH859" s="226">
        <f>IF(N859="sníž. přenesená",J859,0)</f>
        <v>0</v>
      </c>
      <c r="BI859" s="226">
        <f>IF(N859="nulová",J859,0)</f>
        <v>0</v>
      </c>
      <c r="BJ859" s="19" t="s">
        <v>80</v>
      </c>
      <c r="BK859" s="226">
        <f>ROUND(I859*H859,2)</f>
        <v>0</v>
      </c>
      <c r="BL859" s="19" t="s">
        <v>302</v>
      </c>
      <c r="BM859" s="225" t="s">
        <v>2880</v>
      </c>
    </row>
    <row r="860" s="2" customFormat="1">
      <c r="A860" s="40"/>
      <c r="B860" s="41"/>
      <c r="C860" s="42"/>
      <c r="D860" s="227" t="s">
        <v>207</v>
      </c>
      <c r="E860" s="42"/>
      <c r="F860" s="228" t="s">
        <v>1719</v>
      </c>
      <c r="G860" s="42"/>
      <c r="H860" s="42"/>
      <c r="I860" s="229"/>
      <c r="J860" s="42"/>
      <c r="K860" s="42"/>
      <c r="L860" s="46"/>
      <c r="M860" s="230"/>
      <c r="N860" s="231"/>
      <c r="O860" s="86"/>
      <c r="P860" s="86"/>
      <c r="Q860" s="86"/>
      <c r="R860" s="86"/>
      <c r="S860" s="86"/>
      <c r="T860" s="87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T860" s="19" t="s">
        <v>207</v>
      </c>
      <c r="AU860" s="19" t="s">
        <v>82</v>
      </c>
    </row>
    <row r="861" s="13" customFormat="1">
      <c r="A861" s="13"/>
      <c r="B861" s="232"/>
      <c r="C861" s="233"/>
      <c r="D861" s="234" t="s">
        <v>218</v>
      </c>
      <c r="E861" s="235" t="s">
        <v>19</v>
      </c>
      <c r="F861" s="236" t="s">
        <v>2355</v>
      </c>
      <c r="G861" s="233"/>
      <c r="H861" s="237">
        <v>5.3399999999999999</v>
      </c>
      <c r="I861" s="238"/>
      <c r="J861" s="233"/>
      <c r="K861" s="233"/>
      <c r="L861" s="239"/>
      <c r="M861" s="240"/>
      <c r="N861" s="241"/>
      <c r="O861" s="241"/>
      <c r="P861" s="241"/>
      <c r="Q861" s="241"/>
      <c r="R861" s="241"/>
      <c r="S861" s="241"/>
      <c r="T861" s="242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T861" s="243" t="s">
        <v>218</v>
      </c>
      <c r="AU861" s="243" t="s">
        <v>82</v>
      </c>
      <c r="AV861" s="13" t="s">
        <v>82</v>
      </c>
      <c r="AW861" s="13" t="s">
        <v>35</v>
      </c>
      <c r="AX861" s="13" t="s">
        <v>73</v>
      </c>
      <c r="AY861" s="243" t="s">
        <v>198</v>
      </c>
    </row>
    <row r="862" s="13" customFormat="1">
      <c r="A862" s="13"/>
      <c r="B862" s="232"/>
      <c r="C862" s="233"/>
      <c r="D862" s="234" t="s">
        <v>218</v>
      </c>
      <c r="E862" s="235" t="s">
        <v>19</v>
      </c>
      <c r="F862" s="236" t="s">
        <v>2356</v>
      </c>
      <c r="G862" s="233"/>
      <c r="H862" s="237">
        <v>5.6100000000000003</v>
      </c>
      <c r="I862" s="238"/>
      <c r="J862" s="233"/>
      <c r="K862" s="233"/>
      <c r="L862" s="239"/>
      <c r="M862" s="240"/>
      <c r="N862" s="241"/>
      <c r="O862" s="241"/>
      <c r="P862" s="241"/>
      <c r="Q862" s="241"/>
      <c r="R862" s="241"/>
      <c r="S862" s="241"/>
      <c r="T862" s="242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T862" s="243" t="s">
        <v>218</v>
      </c>
      <c r="AU862" s="243" t="s">
        <v>82</v>
      </c>
      <c r="AV862" s="13" t="s">
        <v>82</v>
      </c>
      <c r="AW862" s="13" t="s">
        <v>35</v>
      </c>
      <c r="AX862" s="13" t="s">
        <v>73</v>
      </c>
      <c r="AY862" s="243" t="s">
        <v>198</v>
      </c>
    </row>
    <row r="863" s="13" customFormat="1">
      <c r="A863" s="13"/>
      <c r="B863" s="232"/>
      <c r="C863" s="233"/>
      <c r="D863" s="234" t="s">
        <v>218</v>
      </c>
      <c r="E863" s="235" t="s">
        <v>19</v>
      </c>
      <c r="F863" s="236" t="s">
        <v>2357</v>
      </c>
      <c r="G863" s="233"/>
      <c r="H863" s="237">
        <v>10.17</v>
      </c>
      <c r="I863" s="238"/>
      <c r="J863" s="233"/>
      <c r="K863" s="233"/>
      <c r="L863" s="239"/>
      <c r="M863" s="240"/>
      <c r="N863" s="241"/>
      <c r="O863" s="241"/>
      <c r="P863" s="241"/>
      <c r="Q863" s="241"/>
      <c r="R863" s="241"/>
      <c r="S863" s="241"/>
      <c r="T863" s="242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T863" s="243" t="s">
        <v>218</v>
      </c>
      <c r="AU863" s="243" t="s">
        <v>82</v>
      </c>
      <c r="AV863" s="13" t="s">
        <v>82</v>
      </c>
      <c r="AW863" s="13" t="s">
        <v>35</v>
      </c>
      <c r="AX863" s="13" t="s">
        <v>73</v>
      </c>
      <c r="AY863" s="243" t="s">
        <v>198</v>
      </c>
    </row>
    <row r="864" s="14" customFormat="1">
      <c r="A864" s="14"/>
      <c r="B864" s="244"/>
      <c r="C864" s="245"/>
      <c r="D864" s="234" t="s">
        <v>218</v>
      </c>
      <c r="E864" s="246" t="s">
        <v>19</v>
      </c>
      <c r="F864" s="247" t="s">
        <v>233</v>
      </c>
      <c r="G864" s="245"/>
      <c r="H864" s="248">
        <v>21.120000000000001</v>
      </c>
      <c r="I864" s="249"/>
      <c r="J864" s="245"/>
      <c r="K864" s="245"/>
      <c r="L864" s="250"/>
      <c r="M864" s="251"/>
      <c r="N864" s="252"/>
      <c r="O864" s="252"/>
      <c r="P864" s="252"/>
      <c r="Q864" s="252"/>
      <c r="R864" s="252"/>
      <c r="S864" s="252"/>
      <c r="T864" s="253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T864" s="254" t="s">
        <v>218</v>
      </c>
      <c r="AU864" s="254" t="s">
        <v>82</v>
      </c>
      <c r="AV864" s="14" t="s">
        <v>205</v>
      </c>
      <c r="AW864" s="14" t="s">
        <v>35</v>
      </c>
      <c r="AX864" s="14" t="s">
        <v>80</v>
      </c>
      <c r="AY864" s="254" t="s">
        <v>198</v>
      </c>
    </row>
    <row r="865" s="2" customFormat="1" ht="24.15" customHeight="1">
      <c r="A865" s="40"/>
      <c r="B865" s="41"/>
      <c r="C865" s="214" t="s">
        <v>1501</v>
      </c>
      <c r="D865" s="214" t="s">
        <v>200</v>
      </c>
      <c r="E865" s="215" t="s">
        <v>1723</v>
      </c>
      <c r="F865" s="216" t="s">
        <v>1724</v>
      </c>
      <c r="G865" s="217" t="s">
        <v>203</v>
      </c>
      <c r="H865" s="218">
        <v>21.120000000000001</v>
      </c>
      <c r="I865" s="219"/>
      <c r="J865" s="220">
        <f>ROUND(I865*H865,2)</f>
        <v>0</v>
      </c>
      <c r="K865" s="216" t="s">
        <v>204</v>
      </c>
      <c r="L865" s="46"/>
      <c r="M865" s="221" t="s">
        <v>19</v>
      </c>
      <c r="N865" s="222" t="s">
        <v>44</v>
      </c>
      <c r="O865" s="86"/>
      <c r="P865" s="223">
        <f>O865*H865</f>
        <v>0</v>
      </c>
      <c r="Q865" s="223">
        <v>0.00055000000000000003</v>
      </c>
      <c r="R865" s="223">
        <f>Q865*H865</f>
        <v>0.011616000000000001</v>
      </c>
      <c r="S865" s="223">
        <v>0</v>
      </c>
      <c r="T865" s="224">
        <f>S865*H865</f>
        <v>0</v>
      </c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R865" s="225" t="s">
        <v>302</v>
      </c>
      <c r="AT865" s="225" t="s">
        <v>200</v>
      </c>
      <c r="AU865" s="225" t="s">
        <v>82</v>
      </c>
      <c r="AY865" s="19" t="s">
        <v>198</v>
      </c>
      <c r="BE865" s="226">
        <f>IF(N865="základní",J865,0)</f>
        <v>0</v>
      </c>
      <c r="BF865" s="226">
        <f>IF(N865="snížená",J865,0)</f>
        <v>0</v>
      </c>
      <c r="BG865" s="226">
        <f>IF(N865="zákl. přenesená",J865,0)</f>
        <v>0</v>
      </c>
      <c r="BH865" s="226">
        <f>IF(N865="sníž. přenesená",J865,0)</f>
        <v>0</v>
      </c>
      <c r="BI865" s="226">
        <f>IF(N865="nulová",J865,0)</f>
        <v>0</v>
      </c>
      <c r="BJ865" s="19" t="s">
        <v>80</v>
      </c>
      <c r="BK865" s="226">
        <f>ROUND(I865*H865,2)</f>
        <v>0</v>
      </c>
      <c r="BL865" s="19" t="s">
        <v>302</v>
      </c>
      <c r="BM865" s="225" t="s">
        <v>2881</v>
      </c>
    </row>
    <row r="866" s="2" customFormat="1">
      <c r="A866" s="40"/>
      <c r="B866" s="41"/>
      <c r="C866" s="42"/>
      <c r="D866" s="227" t="s">
        <v>207</v>
      </c>
      <c r="E866" s="42"/>
      <c r="F866" s="228" t="s">
        <v>1726</v>
      </c>
      <c r="G866" s="42"/>
      <c r="H866" s="42"/>
      <c r="I866" s="229"/>
      <c r="J866" s="42"/>
      <c r="K866" s="42"/>
      <c r="L866" s="46"/>
      <c r="M866" s="230"/>
      <c r="N866" s="231"/>
      <c r="O866" s="86"/>
      <c r="P866" s="86"/>
      <c r="Q866" s="86"/>
      <c r="R866" s="86"/>
      <c r="S866" s="86"/>
      <c r="T866" s="87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T866" s="19" t="s">
        <v>207</v>
      </c>
      <c r="AU866" s="19" t="s">
        <v>82</v>
      </c>
    </row>
    <row r="867" s="13" customFormat="1">
      <c r="A867" s="13"/>
      <c r="B867" s="232"/>
      <c r="C867" s="233"/>
      <c r="D867" s="234" t="s">
        <v>218</v>
      </c>
      <c r="E867" s="235" t="s">
        <v>19</v>
      </c>
      <c r="F867" s="236" t="s">
        <v>2355</v>
      </c>
      <c r="G867" s="233"/>
      <c r="H867" s="237">
        <v>5.3399999999999999</v>
      </c>
      <c r="I867" s="238"/>
      <c r="J867" s="233"/>
      <c r="K867" s="233"/>
      <c r="L867" s="239"/>
      <c r="M867" s="240"/>
      <c r="N867" s="241"/>
      <c r="O867" s="241"/>
      <c r="P867" s="241"/>
      <c r="Q867" s="241"/>
      <c r="R867" s="241"/>
      <c r="S867" s="241"/>
      <c r="T867" s="242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T867" s="243" t="s">
        <v>218</v>
      </c>
      <c r="AU867" s="243" t="s">
        <v>82</v>
      </c>
      <c r="AV867" s="13" t="s">
        <v>82</v>
      </c>
      <c r="AW867" s="13" t="s">
        <v>35</v>
      </c>
      <c r="AX867" s="13" t="s">
        <v>73</v>
      </c>
      <c r="AY867" s="243" t="s">
        <v>198</v>
      </c>
    </row>
    <row r="868" s="13" customFormat="1">
      <c r="A868" s="13"/>
      <c r="B868" s="232"/>
      <c r="C868" s="233"/>
      <c r="D868" s="234" t="s">
        <v>218</v>
      </c>
      <c r="E868" s="235" t="s">
        <v>19</v>
      </c>
      <c r="F868" s="236" t="s">
        <v>2356</v>
      </c>
      <c r="G868" s="233"/>
      <c r="H868" s="237">
        <v>5.6100000000000003</v>
      </c>
      <c r="I868" s="238"/>
      <c r="J868" s="233"/>
      <c r="K868" s="233"/>
      <c r="L868" s="239"/>
      <c r="M868" s="240"/>
      <c r="N868" s="241"/>
      <c r="O868" s="241"/>
      <c r="P868" s="241"/>
      <c r="Q868" s="241"/>
      <c r="R868" s="241"/>
      <c r="S868" s="241"/>
      <c r="T868" s="242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T868" s="243" t="s">
        <v>218</v>
      </c>
      <c r="AU868" s="243" t="s">
        <v>82</v>
      </c>
      <c r="AV868" s="13" t="s">
        <v>82</v>
      </c>
      <c r="AW868" s="13" t="s">
        <v>35</v>
      </c>
      <c r="AX868" s="13" t="s">
        <v>73</v>
      </c>
      <c r="AY868" s="243" t="s">
        <v>198</v>
      </c>
    </row>
    <row r="869" s="13" customFormat="1">
      <c r="A869" s="13"/>
      <c r="B869" s="232"/>
      <c r="C869" s="233"/>
      <c r="D869" s="234" t="s">
        <v>218</v>
      </c>
      <c r="E869" s="235" t="s">
        <v>19</v>
      </c>
      <c r="F869" s="236" t="s">
        <v>2357</v>
      </c>
      <c r="G869" s="233"/>
      <c r="H869" s="237">
        <v>10.17</v>
      </c>
      <c r="I869" s="238"/>
      <c r="J869" s="233"/>
      <c r="K869" s="233"/>
      <c r="L869" s="239"/>
      <c r="M869" s="240"/>
      <c r="N869" s="241"/>
      <c r="O869" s="241"/>
      <c r="P869" s="241"/>
      <c r="Q869" s="241"/>
      <c r="R869" s="241"/>
      <c r="S869" s="241"/>
      <c r="T869" s="242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T869" s="243" t="s">
        <v>218</v>
      </c>
      <c r="AU869" s="243" t="s">
        <v>82</v>
      </c>
      <c r="AV869" s="13" t="s">
        <v>82</v>
      </c>
      <c r="AW869" s="13" t="s">
        <v>35</v>
      </c>
      <c r="AX869" s="13" t="s">
        <v>73</v>
      </c>
      <c r="AY869" s="243" t="s">
        <v>198</v>
      </c>
    </row>
    <row r="870" s="14" customFormat="1">
      <c r="A870" s="14"/>
      <c r="B870" s="244"/>
      <c r="C870" s="245"/>
      <c r="D870" s="234" t="s">
        <v>218</v>
      </c>
      <c r="E870" s="246" t="s">
        <v>19</v>
      </c>
      <c r="F870" s="247" t="s">
        <v>233</v>
      </c>
      <c r="G870" s="245"/>
      <c r="H870" s="248">
        <v>21.120000000000001</v>
      </c>
      <c r="I870" s="249"/>
      <c r="J870" s="245"/>
      <c r="K870" s="245"/>
      <c r="L870" s="250"/>
      <c r="M870" s="251"/>
      <c r="N870" s="252"/>
      <c r="O870" s="252"/>
      <c r="P870" s="252"/>
      <c r="Q870" s="252"/>
      <c r="R870" s="252"/>
      <c r="S870" s="252"/>
      <c r="T870" s="253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T870" s="254" t="s">
        <v>218</v>
      </c>
      <c r="AU870" s="254" t="s">
        <v>82</v>
      </c>
      <c r="AV870" s="14" t="s">
        <v>205</v>
      </c>
      <c r="AW870" s="14" t="s">
        <v>35</v>
      </c>
      <c r="AX870" s="14" t="s">
        <v>80</v>
      </c>
      <c r="AY870" s="254" t="s">
        <v>198</v>
      </c>
    </row>
    <row r="871" s="2" customFormat="1" ht="16.5" customHeight="1">
      <c r="A871" s="40"/>
      <c r="B871" s="41"/>
      <c r="C871" s="214" t="s">
        <v>1505</v>
      </c>
      <c r="D871" s="214" t="s">
        <v>200</v>
      </c>
      <c r="E871" s="215" t="s">
        <v>1728</v>
      </c>
      <c r="F871" s="216" t="s">
        <v>1729</v>
      </c>
      <c r="G871" s="217" t="s">
        <v>203</v>
      </c>
      <c r="H871" s="218">
        <v>21.120000000000001</v>
      </c>
      <c r="I871" s="219"/>
      <c r="J871" s="220">
        <f>ROUND(I871*H871,2)</f>
        <v>0</v>
      </c>
      <c r="K871" s="216" t="s">
        <v>204</v>
      </c>
      <c r="L871" s="46"/>
      <c r="M871" s="221" t="s">
        <v>19</v>
      </c>
      <c r="N871" s="222" t="s">
        <v>44</v>
      </c>
      <c r="O871" s="86"/>
      <c r="P871" s="223">
        <f>O871*H871</f>
        <v>0</v>
      </c>
      <c r="Q871" s="223">
        <v>0.00024000000000000001</v>
      </c>
      <c r="R871" s="223">
        <f>Q871*H871</f>
        <v>0.0050688</v>
      </c>
      <c r="S871" s="223">
        <v>0</v>
      </c>
      <c r="T871" s="224">
        <f>S871*H871</f>
        <v>0</v>
      </c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R871" s="225" t="s">
        <v>302</v>
      </c>
      <c r="AT871" s="225" t="s">
        <v>200</v>
      </c>
      <c r="AU871" s="225" t="s">
        <v>82</v>
      </c>
      <c r="AY871" s="19" t="s">
        <v>198</v>
      </c>
      <c r="BE871" s="226">
        <f>IF(N871="základní",J871,0)</f>
        <v>0</v>
      </c>
      <c r="BF871" s="226">
        <f>IF(N871="snížená",J871,0)</f>
        <v>0</v>
      </c>
      <c r="BG871" s="226">
        <f>IF(N871="zákl. přenesená",J871,0)</f>
        <v>0</v>
      </c>
      <c r="BH871" s="226">
        <f>IF(N871="sníž. přenesená",J871,0)</f>
        <v>0</v>
      </c>
      <c r="BI871" s="226">
        <f>IF(N871="nulová",J871,0)</f>
        <v>0</v>
      </c>
      <c r="BJ871" s="19" t="s">
        <v>80</v>
      </c>
      <c r="BK871" s="226">
        <f>ROUND(I871*H871,2)</f>
        <v>0</v>
      </c>
      <c r="BL871" s="19" t="s">
        <v>302</v>
      </c>
      <c r="BM871" s="225" t="s">
        <v>2882</v>
      </c>
    </row>
    <row r="872" s="2" customFormat="1">
      <c r="A872" s="40"/>
      <c r="B872" s="41"/>
      <c r="C872" s="42"/>
      <c r="D872" s="227" t="s">
        <v>207</v>
      </c>
      <c r="E872" s="42"/>
      <c r="F872" s="228" t="s">
        <v>1731</v>
      </c>
      <c r="G872" s="42"/>
      <c r="H872" s="42"/>
      <c r="I872" s="229"/>
      <c r="J872" s="42"/>
      <c r="K872" s="42"/>
      <c r="L872" s="46"/>
      <c r="M872" s="230"/>
      <c r="N872" s="231"/>
      <c r="O872" s="86"/>
      <c r="P872" s="86"/>
      <c r="Q872" s="86"/>
      <c r="R872" s="86"/>
      <c r="S872" s="86"/>
      <c r="T872" s="87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T872" s="19" t="s">
        <v>207</v>
      </c>
      <c r="AU872" s="19" t="s">
        <v>82</v>
      </c>
    </row>
    <row r="873" s="13" customFormat="1">
      <c r="A873" s="13"/>
      <c r="B873" s="232"/>
      <c r="C873" s="233"/>
      <c r="D873" s="234" t="s">
        <v>218</v>
      </c>
      <c r="E873" s="235" t="s">
        <v>19</v>
      </c>
      <c r="F873" s="236" t="s">
        <v>2355</v>
      </c>
      <c r="G873" s="233"/>
      <c r="H873" s="237">
        <v>5.3399999999999999</v>
      </c>
      <c r="I873" s="238"/>
      <c r="J873" s="233"/>
      <c r="K873" s="233"/>
      <c r="L873" s="239"/>
      <c r="M873" s="240"/>
      <c r="N873" s="241"/>
      <c r="O873" s="241"/>
      <c r="P873" s="241"/>
      <c r="Q873" s="241"/>
      <c r="R873" s="241"/>
      <c r="S873" s="241"/>
      <c r="T873" s="242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T873" s="243" t="s">
        <v>218</v>
      </c>
      <c r="AU873" s="243" t="s">
        <v>82</v>
      </c>
      <c r="AV873" s="13" t="s">
        <v>82</v>
      </c>
      <c r="AW873" s="13" t="s">
        <v>35</v>
      </c>
      <c r="AX873" s="13" t="s">
        <v>73</v>
      </c>
      <c r="AY873" s="243" t="s">
        <v>198</v>
      </c>
    </row>
    <row r="874" s="13" customFormat="1">
      <c r="A874" s="13"/>
      <c r="B874" s="232"/>
      <c r="C874" s="233"/>
      <c r="D874" s="234" t="s">
        <v>218</v>
      </c>
      <c r="E874" s="235" t="s">
        <v>19</v>
      </c>
      <c r="F874" s="236" t="s">
        <v>2356</v>
      </c>
      <c r="G874" s="233"/>
      <c r="H874" s="237">
        <v>5.6100000000000003</v>
      </c>
      <c r="I874" s="238"/>
      <c r="J874" s="233"/>
      <c r="K874" s="233"/>
      <c r="L874" s="239"/>
      <c r="M874" s="240"/>
      <c r="N874" s="241"/>
      <c r="O874" s="241"/>
      <c r="P874" s="241"/>
      <c r="Q874" s="241"/>
      <c r="R874" s="241"/>
      <c r="S874" s="241"/>
      <c r="T874" s="242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T874" s="243" t="s">
        <v>218</v>
      </c>
      <c r="AU874" s="243" t="s">
        <v>82</v>
      </c>
      <c r="AV874" s="13" t="s">
        <v>82</v>
      </c>
      <c r="AW874" s="13" t="s">
        <v>35</v>
      </c>
      <c r="AX874" s="13" t="s">
        <v>73</v>
      </c>
      <c r="AY874" s="243" t="s">
        <v>198</v>
      </c>
    </row>
    <row r="875" s="13" customFormat="1">
      <c r="A875" s="13"/>
      <c r="B875" s="232"/>
      <c r="C875" s="233"/>
      <c r="D875" s="234" t="s">
        <v>218</v>
      </c>
      <c r="E875" s="235" t="s">
        <v>19</v>
      </c>
      <c r="F875" s="236" t="s">
        <v>2357</v>
      </c>
      <c r="G875" s="233"/>
      <c r="H875" s="237">
        <v>10.17</v>
      </c>
      <c r="I875" s="238"/>
      <c r="J875" s="233"/>
      <c r="K875" s="233"/>
      <c r="L875" s="239"/>
      <c r="M875" s="240"/>
      <c r="N875" s="241"/>
      <c r="O875" s="241"/>
      <c r="P875" s="241"/>
      <c r="Q875" s="241"/>
      <c r="R875" s="241"/>
      <c r="S875" s="241"/>
      <c r="T875" s="242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T875" s="243" t="s">
        <v>218</v>
      </c>
      <c r="AU875" s="243" t="s">
        <v>82</v>
      </c>
      <c r="AV875" s="13" t="s">
        <v>82</v>
      </c>
      <c r="AW875" s="13" t="s">
        <v>35</v>
      </c>
      <c r="AX875" s="13" t="s">
        <v>73</v>
      </c>
      <c r="AY875" s="243" t="s">
        <v>198</v>
      </c>
    </row>
    <row r="876" s="14" customFormat="1">
      <c r="A876" s="14"/>
      <c r="B876" s="244"/>
      <c r="C876" s="245"/>
      <c r="D876" s="234" t="s">
        <v>218</v>
      </c>
      <c r="E876" s="246" t="s">
        <v>19</v>
      </c>
      <c r="F876" s="247" t="s">
        <v>233</v>
      </c>
      <c r="G876" s="245"/>
      <c r="H876" s="248">
        <v>21.120000000000001</v>
      </c>
      <c r="I876" s="249"/>
      <c r="J876" s="245"/>
      <c r="K876" s="245"/>
      <c r="L876" s="250"/>
      <c r="M876" s="251"/>
      <c r="N876" s="252"/>
      <c r="O876" s="252"/>
      <c r="P876" s="252"/>
      <c r="Q876" s="252"/>
      <c r="R876" s="252"/>
      <c r="S876" s="252"/>
      <c r="T876" s="253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T876" s="254" t="s">
        <v>218</v>
      </c>
      <c r="AU876" s="254" t="s">
        <v>82</v>
      </c>
      <c r="AV876" s="14" t="s">
        <v>205</v>
      </c>
      <c r="AW876" s="14" t="s">
        <v>35</v>
      </c>
      <c r="AX876" s="14" t="s">
        <v>80</v>
      </c>
      <c r="AY876" s="254" t="s">
        <v>198</v>
      </c>
    </row>
    <row r="877" s="2" customFormat="1" ht="16.5" customHeight="1">
      <c r="A877" s="40"/>
      <c r="B877" s="41"/>
      <c r="C877" s="214" t="s">
        <v>1509</v>
      </c>
      <c r="D877" s="214" t="s">
        <v>200</v>
      </c>
      <c r="E877" s="215" t="s">
        <v>1733</v>
      </c>
      <c r="F877" s="216" t="s">
        <v>1734</v>
      </c>
      <c r="G877" s="217" t="s">
        <v>203</v>
      </c>
      <c r="H877" s="218">
        <v>21.120000000000001</v>
      </c>
      <c r="I877" s="219"/>
      <c r="J877" s="220">
        <f>ROUND(I877*H877,2)</f>
        <v>0</v>
      </c>
      <c r="K877" s="216" t="s">
        <v>204</v>
      </c>
      <c r="L877" s="46"/>
      <c r="M877" s="221" t="s">
        <v>19</v>
      </c>
      <c r="N877" s="222" t="s">
        <v>44</v>
      </c>
      <c r="O877" s="86"/>
      <c r="P877" s="223">
        <f>O877*H877</f>
        <v>0</v>
      </c>
      <c r="Q877" s="223">
        <v>0.00025000000000000001</v>
      </c>
      <c r="R877" s="223">
        <f>Q877*H877</f>
        <v>0.00528</v>
      </c>
      <c r="S877" s="223">
        <v>0</v>
      </c>
      <c r="T877" s="224">
        <f>S877*H877</f>
        <v>0</v>
      </c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R877" s="225" t="s">
        <v>302</v>
      </c>
      <c r="AT877" s="225" t="s">
        <v>200</v>
      </c>
      <c r="AU877" s="225" t="s">
        <v>82</v>
      </c>
      <c r="AY877" s="19" t="s">
        <v>198</v>
      </c>
      <c r="BE877" s="226">
        <f>IF(N877="základní",J877,0)</f>
        <v>0</v>
      </c>
      <c r="BF877" s="226">
        <f>IF(N877="snížená",J877,0)</f>
        <v>0</v>
      </c>
      <c r="BG877" s="226">
        <f>IF(N877="zákl. přenesená",J877,0)</f>
        <v>0</v>
      </c>
      <c r="BH877" s="226">
        <f>IF(N877="sníž. přenesená",J877,0)</f>
        <v>0</v>
      </c>
      <c r="BI877" s="226">
        <f>IF(N877="nulová",J877,0)</f>
        <v>0</v>
      </c>
      <c r="BJ877" s="19" t="s">
        <v>80</v>
      </c>
      <c r="BK877" s="226">
        <f>ROUND(I877*H877,2)</f>
        <v>0</v>
      </c>
      <c r="BL877" s="19" t="s">
        <v>302</v>
      </c>
      <c r="BM877" s="225" t="s">
        <v>2883</v>
      </c>
    </row>
    <row r="878" s="2" customFormat="1">
      <c r="A878" s="40"/>
      <c r="B878" s="41"/>
      <c r="C878" s="42"/>
      <c r="D878" s="227" t="s">
        <v>207</v>
      </c>
      <c r="E878" s="42"/>
      <c r="F878" s="228" t="s">
        <v>1736</v>
      </c>
      <c r="G878" s="42"/>
      <c r="H878" s="42"/>
      <c r="I878" s="229"/>
      <c r="J878" s="42"/>
      <c r="K878" s="42"/>
      <c r="L878" s="46"/>
      <c r="M878" s="230"/>
      <c r="N878" s="231"/>
      <c r="O878" s="86"/>
      <c r="P878" s="86"/>
      <c r="Q878" s="86"/>
      <c r="R878" s="86"/>
      <c r="S878" s="86"/>
      <c r="T878" s="87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T878" s="19" t="s">
        <v>207</v>
      </c>
      <c r="AU878" s="19" t="s">
        <v>82</v>
      </c>
    </row>
    <row r="879" s="13" customFormat="1">
      <c r="A879" s="13"/>
      <c r="B879" s="232"/>
      <c r="C879" s="233"/>
      <c r="D879" s="234" t="s">
        <v>218</v>
      </c>
      <c r="E879" s="235" t="s">
        <v>19</v>
      </c>
      <c r="F879" s="236" t="s">
        <v>2355</v>
      </c>
      <c r="G879" s="233"/>
      <c r="H879" s="237">
        <v>5.3399999999999999</v>
      </c>
      <c r="I879" s="238"/>
      <c r="J879" s="233"/>
      <c r="K879" s="233"/>
      <c r="L879" s="239"/>
      <c r="M879" s="240"/>
      <c r="N879" s="241"/>
      <c r="O879" s="241"/>
      <c r="P879" s="241"/>
      <c r="Q879" s="241"/>
      <c r="R879" s="241"/>
      <c r="S879" s="241"/>
      <c r="T879" s="242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T879" s="243" t="s">
        <v>218</v>
      </c>
      <c r="AU879" s="243" t="s">
        <v>82</v>
      </c>
      <c r="AV879" s="13" t="s">
        <v>82</v>
      </c>
      <c r="AW879" s="13" t="s">
        <v>35</v>
      </c>
      <c r="AX879" s="13" t="s">
        <v>73</v>
      </c>
      <c r="AY879" s="243" t="s">
        <v>198</v>
      </c>
    </row>
    <row r="880" s="13" customFormat="1">
      <c r="A880" s="13"/>
      <c r="B880" s="232"/>
      <c r="C880" s="233"/>
      <c r="D880" s="234" t="s">
        <v>218</v>
      </c>
      <c r="E880" s="235" t="s">
        <v>19</v>
      </c>
      <c r="F880" s="236" t="s">
        <v>2356</v>
      </c>
      <c r="G880" s="233"/>
      <c r="H880" s="237">
        <v>5.6100000000000003</v>
      </c>
      <c r="I880" s="238"/>
      <c r="J880" s="233"/>
      <c r="K880" s="233"/>
      <c r="L880" s="239"/>
      <c r="M880" s="240"/>
      <c r="N880" s="241"/>
      <c r="O880" s="241"/>
      <c r="P880" s="241"/>
      <c r="Q880" s="241"/>
      <c r="R880" s="241"/>
      <c r="S880" s="241"/>
      <c r="T880" s="242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T880" s="243" t="s">
        <v>218</v>
      </c>
      <c r="AU880" s="243" t="s">
        <v>82</v>
      </c>
      <c r="AV880" s="13" t="s">
        <v>82</v>
      </c>
      <c r="AW880" s="13" t="s">
        <v>35</v>
      </c>
      <c r="AX880" s="13" t="s">
        <v>73</v>
      </c>
      <c r="AY880" s="243" t="s">
        <v>198</v>
      </c>
    </row>
    <row r="881" s="13" customFormat="1">
      <c r="A881" s="13"/>
      <c r="B881" s="232"/>
      <c r="C881" s="233"/>
      <c r="D881" s="234" t="s">
        <v>218</v>
      </c>
      <c r="E881" s="235" t="s">
        <v>19</v>
      </c>
      <c r="F881" s="236" t="s">
        <v>2357</v>
      </c>
      <c r="G881" s="233"/>
      <c r="H881" s="237">
        <v>10.17</v>
      </c>
      <c r="I881" s="238"/>
      <c r="J881" s="233"/>
      <c r="K881" s="233"/>
      <c r="L881" s="239"/>
      <c r="M881" s="240"/>
      <c r="N881" s="241"/>
      <c r="O881" s="241"/>
      <c r="P881" s="241"/>
      <c r="Q881" s="241"/>
      <c r="R881" s="241"/>
      <c r="S881" s="241"/>
      <c r="T881" s="242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T881" s="243" t="s">
        <v>218</v>
      </c>
      <c r="AU881" s="243" t="s">
        <v>82</v>
      </c>
      <c r="AV881" s="13" t="s">
        <v>82</v>
      </c>
      <c r="AW881" s="13" t="s">
        <v>35</v>
      </c>
      <c r="AX881" s="13" t="s">
        <v>73</v>
      </c>
      <c r="AY881" s="243" t="s">
        <v>198</v>
      </c>
    </row>
    <row r="882" s="14" customFormat="1">
      <c r="A882" s="14"/>
      <c r="B882" s="244"/>
      <c r="C882" s="245"/>
      <c r="D882" s="234" t="s">
        <v>218</v>
      </c>
      <c r="E882" s="246" t="s">
        <v>19</v>
      </c>
      <c r="F882" s="247" t="s">
        <v>233</v>
      </c>
      <c r="G882" s="245"/>
      <c r="H882" s="248">
        <v>21.120000000000001</v>
      </c>
      <c r="I882" s="249"/>
      <c r="J882" s="245"/>
      <c r="K882" s="245"/>
      <c r="L882" s="250"/>
      <c r="M882" s="251"/>
      <c r="N882" s="252"/>
      <c r="O882" s="252"/>
      <c r="P882" s="252"/>
      <c r="Q882" s="252"/>
      <c r="R882" s="252"/>
      <c r="S882" s="252"/>
      <c r="T882" s="253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T882" s="254" t="s">
        <v>218</v>
      </c>
      <c r="AU882" s="254" t="s">
        <v>82</v>
      </c>
      <c r="AV882" s="14" t="s">
        <v>205</v>
      </c>
      <c r="AW882" s="14" t="s">
        <v>35</v>
      </c>
      <c r="AX882" s="14" t="s">
        <v>80</v>
      </c>
      <c r="AY882" s="254" t="s">
        <v>198</v>
      </c>
    </row>
    <row r="883" s="2" customFormat="1" ht="49.05" customHeight="1">
      <c r="A883" s="40"/>
      <c r="B883" s="41"/>
      <c r="C883" s="214" t="s">
        <v>1516</v>
      </c>
      <c r="D883" s="214" t="s">
        <v>200</v>
      </c>
      <c r="E883" s="215" t="s">
        <v>1738</v>
      </c>
      <c r="F883" s="216" t="s">
        <v>1739</v>
      </c>
      <c r="G883" s="217" t="s">
        <v>246</v>
      </c>
      <c r="H883" s="218">
        <v>0.021999999999999999</v>
      </c>
      <c r="I883" s="219"/>
      <c r="J883" s="220">
        <f>ROUND(I883*H883,2)</f>
        <v>0</v>
      </c>
      <c r="K883" s="216" t="s">
        <v>204</v>
      </c>
      <c r="L883" s="46"/>
      <c r="M883" s="221" t="s">
        <v>19</v>
      </c>
      <c r="N883" s="222" t="s">
        <v>44</v>
      </c>
      <c r="O883" s="86"/>
      <c r="P883" s="223">
        <f>O883*H883</f>
        <v>0</v>
      </c>
      <c r="Q883" s="223">
        <v>0</v>
      </c>
      <c r="R883" s="223">
        <f>Q883*H883</f>
        <v>0</v>
      </c>
      <c r="S883" s="223">
        <v>0</v>
      </c>
      <c r="T883" s="224">
        <f>S883*H883</f>
        <v>0</v>
      </c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R883" s="225" t="s">
        <v>302</v>
      </c>
      <c r="AT883" s="225" t="s">
        <v>200</v>
      </c>
      <c r="AU883" s="225" t="s">
        <v>82</v>
      </c>
      <c r="AY883" s="19" t="s">
        <v>198</v>
      </c>
      <c r="BE883" s="226">
        <f>IF(N883="základní",J883,0)</f>
        <v>0</v>
      </c>
      <c r="BF883" s="226">
        <f>IF(N883="snížená",J883,0)</f>
        <v>0</v>
      </c>
      <c r="BG883" s="226">
        <f>IF(N883="zákl. přenesená",J883,0)</f>
        <v>0</v>
      </c>
      <c r="BH883" s="226">
        <f>IF(N883="sníž. přenesená",J883,0)</f>
        <v>0</v>
      </c>
      <c r="BI883" s="226">
        <f>IF(N883="nulová",J883,0)</f>
        <v>0</v>
      </c>
      <c r="BJ883" s="19" t="s">
        <v>80</v>
      </c>
      <c r="BK883" s="226">
        <f>ROUND(I883*H883,2)</f>
        <v>0</v>
      </c>
      <c r="BL883" s="19" t="s">
        <v>302</v>
      </c>
      <c r="BM883" s="225" t="s">
        <v>2884</v>
      </c>
    </row>
    <row r="884" s="2" customFormat="1">
      <c r="A884" s="40"/>
      <c r="B884" s="41"/>
      <c r="C884" s="42"/>
      <c r="D884" s="227" t="s">
        <v>207</v>
      </c>
      <c r="E884" s="42"/>
      <c r="F884" s="228" t="s">
        <v>1741</v>
      </c>
      <c r="G884" s="42"/>
      <c r="H884" s="42"/>
      <c r="I884" s="229"/>
      <c r="J884" s="42"/>
      <c r="K884" s="42"/>
      <c r="L884" s="46"/>
      <c r="M884" s="230"/>
      <c r="N884" s="231"/>
      <c r="O884" s="86"/>
      <c r="P884" s="86"/>
      <c r="Q884" s="86"/>
      <c r="R884" s="86"/>
      <c r="S884" s="86"/>
      <c r="T884" s="87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T884" s="19" t="s">
        <v>207</v>
      </c>
      <c r="AU884" s="19" t="s">
        <v>82</v>
      </c>
    </row>
    <row r="885" s="12" customFormat="1" ht="22.8" customHeight="1">
      <c r="A885" s="12"/>
      <c r="B885" s="198"/>
      <c r="C885" s="199"/>
      <c r="D885" s="200" t="s">
        <v>72</v>
      </c>
      <c r="E885" s="212" t="s">
        <v>1742</v>
      </c>
      <c r="F885" s="212" t="s">
        <v>1743</v>
      </c>
      <c r="G885" s="199"/>
      <c r="H885" s="199"/>
      <c r="I885" s="202"/>
      <c r="J885" s="213">
        <f>BK885</f>
        <v>0</v>
      </c>
      <c r="K885" s="199"/>
      <c r="L885" s="204"/>
      <c r="M885" s="205"/>
      <c r="N885" s="206"/>
      <c r="O885" s="206"/>
      <c r="P885" s="207">
        <f>SUM(P886:P969)</f>
        <v>0</v>
      </c>
      <c r="Q885" s="206"/>
      <c r="R885" s="207">
        <f>SUM(R886:R969)</f>
        <v>2.9264015400000001</v>
      </c>
      <c r="S885" s="206"/>
      <c r="T885" s="208">
        <f>SUM(T886:T969)</f>
        <v>0</v>
      </c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R885" s="209" t="s">
        <v>82</v>
      </c>
      <c r="AT885" s="210" t="s">
        <v>72</v>
      </c>
      <c r="AU885" s="210" t="s">
        <v>80</v>
      </c>
      <c r="AY885" s="209" t="s">
        <v>198</v>
      </c>
      <c r="BK885" s="211">
        <f>SUM(BK886:BK969)</f>
        <v>0</v>
      </c>
    </row>
    <row r="886" s="2" customFormat="1" ht="24.15" customHeight="1">
      <c r="A886" s="40"/>
      <c r="B886" s="41"/>
      <c r="C886" s="214" t="s">
        <v>1522</v>
      </c>
      <c r="D886" s="214" t="s">
        <v>200</v>
      </c>
      <c r="E886" s="215" t="s">
        <v>1745</v>
      </c>
      <c r="F886" s="216" t="s">
        <v>1746</v>
      </c>
      <c r="G886" s="217" t="s">
        <v>203</v>
      </c>
      <c r="H886" s="218">
        <v>136.31999999999999</v>
      </c>
      <c r="I886" s="219"/>
      <c r="J886" s="220">
        <f>ROUND(I886*H886,2)</f>
        <v>0</v>
      </c>
      <c r="K886" s="216" t="s">
        <v>204</v>
      </c>
      <c r="L886" s="46"/>
      <c r="M886" s="221" t="s">
        <v>19</v>
      </c>
      <c r="N886" s="222" t="s">
        <v>44</v>
      </c>
      <c r="O886" s="86"/>
      <c r="P886" s="223">
        <f>O886*H886</f>
        <v>0</v>
      </c>
      <c r="Q886" s="223">
        <v>0.00029999999999999997</v>
      </c>
      <c r="R886" s="223">
        <f>Q886*H886</f>
        <v>0.040895999999999995</v>
      </c>
      <c r="S886" s="223">
        <v>0</v>
      </c>
      <c r="T886" s="224">
        <f>S886*H886</f>
        <v>0</v>
      </c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R886" s="225" t="s">
        <v>302</v>
      </c>
      <c r="AT886" s="225" t="s">
        <v>200</v>
      </c>
      <c r="AU886" s="225" t="s">
        <v>82</v>
      </c>
      <c r="AY886" s="19" t="s">
        <v>198</v>
      </c>
      <c r="BE886" s="226">
        <f>IF(N886="základní",J886,0)</f>
        <v>0</v>
      </c>
      <c r="BF886" s="226">
        <f>IF(N886="snížená",J886,0)</f>
        <v>0</v>
      </c>
      <c r="BG886" s="226">
        <f>IF(N886="zákl. přenesená",J886,0)</f>
        <v>0</v>
      </c>
      <c r="BH886" s="226">
        <f>IF(N886="sníž. přenesená",J886,0)</f>
        <v>0</v>
      </c>
      <c r="BI886" s="226">
        <f>IF(N886="nulová",J886,0)</f>
        <v>0</v>
      </c>
      <c r="BJ886" s="19" t="s">
        <v>80</v>
      </c>
      <c r="BK886" s="226">
        <f>ROUND(I886*H886,2)</f>
        <v>0</v>
      </c>
      <c r="BL886" s="19" t="s">
        <v>302</v>
      </c>
      <c r="BM886" s="225" t="s">
        <v>2885</v>
      </c>
    </row>
    <row r="887" s="2" customFormat="1">
      <c r="A887" s="40"/>
      <c r="B887" s="41"/>
      <c r="C887" s="42"/>
      <c r="D887" s="227" t="s">
        <v>207</v>
      </c>
      <c r="E887" s="42"/>
      <c r="F887" s="228" t="s">
        <v>1748</v>
      </c>
      <c r="G887" s="42"/>
      <c r="H887" s="42"/>
      <c r="I887" s="229"/>
      <c r="J887" s="42"/>
      <c r="K887" s="42"/>
      <c r="L887" s="46"/>
      <c r="M887" s="230"/>
      <c r="N887" s="231"/>
      <c r="O887" s="86"/>
      <c r="P887" s="86"/>
      <c r="Q887" s="86"/>
      <c r="R887" s="86"/>
      <c r="S887" s="86"/>
      <c r="T887" s="87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T887" s="19" t="s">
        <v>207</v>
      </c>
      <c r="AU887" s="19" t="s">
        <v>82</v>
      </c>
    </row>
    <row r="888" s="13" customFormat="1">
      <c r="A888" s="13"/>
      <c r="B888" s="232"/>
      <c r="C888" s="233"/>
      <c r="D888" s="234" t="s">
        <v>218</v>
      </c>
      <c r="E888" s="235" t="s">
        <v>19</v>
      </c>
      <c r="F888" s="236" t="s">
        <v>2886</v>
      </c>
      <c r="G888" s="233"/>
      <c r="H888" s="237">
        <v>3.6899999999999999</v>
      </c>
      <c r="I888" s="238"/>
      <c r="J888" s="233"/>
      <c r="K888" s="233"/>
      <c r="L888" s="239"/>
      <c r="M888" s="240"/>
      <c r="N888" s="241"/>
      <c r="O888" s="241"/>
      <c r="P888" s="241"/>
      <c r="Q888" s="241"/>
      <c r="R888" s="241"/>
      <c r="S888" s="241"/>
      <c r="T888" s="242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T888" s="243" t="s">
        <v>218</v>
      </c>
      <c r="AU888" s="243" t="s">
        <v>82</v>
      </c>
      <c r="AV888" s="13" t="s">
        <v>82</v>
      </c>
      <c r="AW888" s="13" t="s">
        <v>35</v>
      </c>
      <c r="AX888" s="13" t="s">
        <v>73</v>
      </c>
      <c r="AY888" s="243" t="s">
        <v>198</v>
      </c>
    </row>
    <row r="889" s="13" customFormat="1">
      <c r="A889" s="13"/>
      <c r="B889" s="232"/>
      <c r="C889" s="233"/>
      <c r="D889" s="234" t="s">
        <v>218</v>
      </c>
      <c r="E889" s="235" t="s">
        <v>19</v>
      </c>
      <c r="F889" s="236" t="s">
        <v>2887</v>
      </c>
      <c r="G889" s="233"/>
      <c r="H889" s="237">
        <v>4.0199999999999996</v>
      </c>
      <c r="I889" s="238"/>
      <c r="J889" s="233"/>
      <c r="K889" s="233"/>
      <c r="L889" s="239"/>
      <c r="M889" s="240"/>
      <c r="N889" s="241"/>
      <c r="O889" s="241"/>
      <c r="P889" s="241"/>
      <c r="Q889" s="241"/>
      <c r="R889" s="241"/>
      <c r="S889" s="241"/>
      <c r="T889" s="242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T889" s="243" t="s">
        <v>218</v>
      </c>
      <c r="AU889" s="243" t="s">
        <v>82</v>
      </c>
      <c r="AV889" s="13" t="s">
        <v>82</v>
      </c>
      <c r="AW889" s="13" t="s">
        <v>35</v>
      </c>
      <c r="AX889" s="13" t="s">
        <v>73</v>
      </c>
      <c r="AY889" s="243" t="s">
        <v>198</v>
      </c>
    </row>
    <row r="890" s="13" customFormat="1">
      <c r="A890" s="13"/>
      <c r="B890" s="232"/>
      <c r="C890" s="233"/>
      <c r="D890" s="234" t="s">
        <v>218</v>
      </c>
      <c r="E890" s="235" t="s">
        <v>19</v>
      </c>
      <c r="F890" s="236" t="s">
        <v>2888</v>
      </c>
      <c r="G890" s="233"/>
      <c r="H890" s="237">
        <v>4.2999999999999998</v>
      </c>
      <c r="I890" s="238"/>
      <c r="J890" s="233"/>
      <c r="K890" s="233"/>
      <c r="L890" s="239"/>
      <c r="M890" s="240"/>
      <c r="N890" s="241"/>
      <c r="O890" s="241"/>
      <c r="P890" s="241"/>
      <c r="Q890" s="241"/>
      <c r="R890" s="241"/>
      <c r="S890" s="241"/>
      <c r="T890" s="242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T890" s="243" t="s">
        <v>218</v>
      </c>
      <c r="AU890" s="243" t="s">
        <v>82</v>
      </c>
      <c r="AV890" s="13" t="s">
        <v>82</v>
      </c>
      <c r="AW890" s="13" t="s">
        <v>35</v>
      </c>
      <c r="AX890" s="13" t="s">
        <v>73</v>
      </c>
      <c r="AY890" s="243" t="s">
        <v>198</v>
      </c>
    </row>
    <row r="891" s="13" customFormat="1">
      <c r="A891" s="13"/>
      <c r="B891" s="232"/>
      <c r="C891" s="233"/>
      <c r="D891" s="234" t="s">
        <v>218</v>
      </c>
      <c r="E891" s="235" t="s">
        <v>19</v>
      </c>
      <c r="F891" s="236" t="s">
        <v>2889</v>
      </c>
      <c r="G891" s="233"/>
      <c r="H891" s="237">
        <v>3.73</v>
      </c>
      <c r="I891" s="238"/>
      <c r="J891" s="233"/>
      <c r="K891" s="233"/>
      <c r="L891" s="239"/>
      <c r="M891" s="240"/>
      <c r="N891" s="241"/>
      <c r="O891" s="241"/>
      <c r="P891" s="241"/>
      <c r="Q891" s="241"/>
      <c r="R891" s="241"/>
      <c r="S891" s="241"/>
      <c r="T891" s="242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T891" s="243" t="s">
        <v>218</v>
      </c>
      <c r="AU891" s="243" t="s">
        <v>82</v>
      </c>
      <c r="AV891" s="13" t="s">
        <v>82</v>
      </c>
      <c r="AW891" s="13" t="s">
        <v>35</v>
      </c>
      <c r="AX891" s="13" t="s">
        <v>73</v>
      </c>
      <c r="AY891" s="243" t="s">
        <v>198</v>
      </c>
    </row>
    <row r="892" s="13" customFormat="1">
      <c r="A892" s="13"/>
      <c r="B892" s="232"/>
      <c r="C892" s="233"/>
      <c r="D892" s="234" t="s">
        <v>218</v>
      </c>
      <c r="E892" s="235" t="s">
        <v>19</v>
      </c>
      <c r="F892" s="236" t="s">
        <v>2890</v>
      </c>
      <c r="G892" s="233"/>
      <c r="H892" s="237">
        <v>3.6499999999999999</v>
      </c>
      <c r="I892" s="238"/>
      <c r="J892" s="233"/>
      <c r="K892" s="233"/>
      <c r="L892" s="239"/>
      <c r="M892" s="240"/>
      <c r="N892" s="241"/>
      <c r="O892" s="241"/>
      <c r="P892" s="241"/>
      <c r="Q892" s="241"/>
      <c r="R892" s="241"/>
      <c r="S892" s="241"/>
      <c r="T892" s="242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T892" s="243" t="s">
        <v>218</v>
      </c>
      <c r="AU892" s="243" t="s">
        <v>82</v>
      </c>
      <c r="AV892" s="13" t="s">
        <v>82</v>
      </c>
      <c r="AW892" s="13" t="s">
        <v>35</v>
      </c>
      <c r="AX892" s="13" t="s">
        <v>73</v>
      </c>
      <c r="AY892" s="243" t="s">
        <v>198</v>
      </c>
    </row>
    <row r="893" s="13" customFormat="1">
      <c r="A893" s="13"/>
      <c r="B893" s="232"/>
      <c r="C893" s="233"/>
      <c r="D893" s="234" t="s">
        <v>218</v>
      </c>
      <c r="E893" s="235" t="s">
        <v>19</v>
      </c>
      <c r="F893" s="236" t="s">
        <v>2891</v>
      </c>
      <c r="G893" s="233"/>
      <c r="H893" s="237">
        <v>41.479999999999997</v>
      </c>
      <c r="I893" s="238"/>
      <c r="J893" s="233"/>
      <c r="K893" s="233"/>
      <c r="L893" s="239"/>
      <c r="M893" s="240"/>
      <c r="N893" s="241"/>
      <c r="O893" s="241"/>
      <c r="P893" s="241"/>
      <c r="Q893" s="241"/>
      <c r="R893" s="241"/>
      <c r="S893" s="241"/>
      <c r="T893" s="242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T893" s="243" t="s">
        <v>218</v>
      </c>
      <c r="AU893" s="243" t="s">
        <v>82</v>
      </c>
      <c r="AV893" s="13" t="s">
        <v>82</v>
      </c>
      <c r="AW893" s="13" t="s">
        <v>35</v>
      </c>
      <c r="AX893" s="13" t="s">
        <v>73</v>
      </c>
      <c r="AY893" s="243" t="s">
        <v>198</v>
      </c>
    </row>
    <row r="894" s="13" customFormat="1">
      <c r="A894" s="13"/>
      <c r="B894" s="232"/>
      <c r="C894" s="233"/>
      <c r="D894" s="234" t="s">
        <v>218</v>
      </c>
      <c r="E894" s="235" t="s">
        <v>19</v>
      </c>
      <c r="F894" s="236" t="s">
        <v>2892</v>
      </c>
      <c r="G894" s="233"/>
      <c r="H894" s="237">
        <v>42.039999999999999</v>
      </c>
      <c r="I894" s="238"/>
      <c r="J894" s="233"/>
      <c r="K894" s="233"/>
      <c r="L894" s="239"/>
      <c r="M894" s="240"/>
      <c r="N894" s="241"/>
      <c r="O894" s="241"/>
      <c r="P894" s="241"/>
      <c r="Q894" s="241"/>
      <c r="R894" s="241"/>
      <c r="S894" s="241"/>
      <c r="T894" s="242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T894" s="243" t="s">
        <v>218</v>
      </c>
      <c r="AU894" s="243" t="s">
        <v>82</v>
      </c>
      <c r="AV894" s="13" t="s">
        <v>82</v>
      </c>
      <c r="AW894" s="13" t="s">
        <v>35</v>
      </c>
      <c r="AX894" s="13" t="s">
        <v>73</v>
      </c>
      <c r="AY894" s="243" t="s">
        <v>198</v>
      </c>
    </row>
    <row r="895" s="13" customFormat="1">
      <c r="A895" s="13"/>
      <c r="B895" s="232"/>
      <c r="C895" s="233"/>
      <c r="D895" s="234" t="s">
        <v>218</v>
      </c>
      <c r="E895" s="235" t="s">
        <v>19</v>
      </c>
      <c r="F895" s="236" t="s">
        <v>2893</v>
      </c>
      <c r="G895" s="233"/>
      <c r="H895" s="237">
        <v>14.550000000000001</v>
      </c>
      <c r="I895" s="238"/>
      <c r="J895" s="233"/>
      <c r="K895" s="233"/>
      <c r="L895" s="239"/>
      <c r="M895" s="240"/>
      <c r="N895" s="241"/>
      <c r="O895" s="241"/>
      <c r="P895" s="241"/>
      <c r="Q895" s="241"/>
      <c r="R895" s="241"/>
      <c r="S895" s="241"/>
      <c r="T895" s="242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T895" s="243" t="s">
        <v>218</v>
      </c>
      <c r="AU895" s="243" t="s">
        <v>82</v>
      </c>
      <c r="AV895" s="13" t="s">
        <v>82</v>
      </c>
      <c r="AW895" s="13" t="s">
        <v>35</v>
      </c>
      <c r="AX895" s="13" t="s">
        <v>73</v>
      </c>
      <c r="AY895" s="243" t="s">
        <v>198</v>
      </c>
    </row>
    <row r="896" s="13" customFormat="1">
      <c r="A896" s="13"/>
      <c r="B896" s="232"/>
      <c r="C896" s="233"/>
      <c r="D896" s="234" t="s">
        <v>218</v>
      </c>
      <c r="E896" s="235" t="s">
        <v>19</v>
      </c>
      <c r="F896" s="236" t="s">
        <v>2894</v>
      </c>
      <c r="G896" s="233"/>
      <c r="H896" s="237">
        <v>18.859999999999999</v>
      </c>
      <c r="I896" s="238"/>
      <c r="J896" s="233"/>
      <c r="K896" s="233"/>
      <c r="L896" s="239"/>
      <c r="M896" s="240"/>
      <c r="N896" s="241"/>
      <c r="O896" s="241"/>
      <c r="P896" s="241"/>
      <c r="Q896" s="241"/>
      <c r="R896" s="241"/>
      <c r="S896" s="241"/>
      <c r="T896" s="242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T896" s="243" t="s">
        <v>218</v>
      </c>
      <c r="AU896" s="243" t="s">
        <v>82</v>
      </c>
      <c r="AV896" s="13" t="s">
        <v>82</v>
      </c>
      <c r="AW896" s="13" t="s">
        <v>35</v>
      </c>
      <c r="AX896" s="13" t="s">
        <v>73</v>
      </c>
      <c r="AY896" s="243" t="s">
        <v>198</v>
      </c>
    </row>
    <row r="897" s="14" customFormat="1">
      <c r="A897" s="14"/>
      <c r="B897" s="244"/>
      <c r="C897" s="245"/>
      <c r="D897" s="234" t="s">
        <v>218</v>
      </c>
      <c r="E897" s="246" t="s">
        <v>19</v>
      </c>
      <c r="F897" s="247" t="s">
        <v>233</v>
      </c>
      <c r="G897" s="245"/>
      <c r="H897" s="248">
        <v>136.31999999999999</v>
      </c>
      <c r="I897" s="249"/>
      <c r="J897" s="245"/>
      <c r="K897" s="245"/>
      <c r="L897" s="250"/>
      <c r="M897" s="251"/>
      <c r="N897" s="252"/>
      <c r="O897" s="252"/>
      <c r="P897" s="252"/>
      <c r="Q897" s="252"/>
      <c r="R897" s="252"/>
      <c r="S897" s="252"/>
      <c r="T897" s="253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T897" s="254" t="s">
        <v>218</v>
      </c>
      <c r="AU897" s="254" t="s">
        <v>82</v>
      </c>
      <c r="AV897" s="14" t="s">
        <v>205</v>
      </c>
      <c r="AW897" s="14" t="s">
        <v>35</v>
      </c>
      <c r="AX897" s="14" t="s">
        <v>80</v>
      </c>
      <c r="AY897" s="254" t="s">
        <v>198</v>
      </c>
    </row>
    <row r="898" s="2" customFormat="1" ht="24.15" customHeight="1">
      <c r="A898" s="40"/>
      <c r="B898" s="41"/>
      <c r="C898" s="214" t="s">
        <v>1526</v>
      </c>
      <c r="D898" s="214" t="s">
        <v>200</v>
      </c>
      <c r="E898" s="215" t="s">
        <v>1758</v>
      </c>
      <c r="F898" s="216" t="s">
        <v>1759</v>
      </c>
      <c r="G898" s="217" t="s">
        <v>203</v>
      </c>
      <c r="H898" s="218">
        <v>136.31999999999999</v>
      </c>
      <c r="I898" s="219"/>
      <c r="J898" s="220">
        <f>ROUND(I898*H898,2)</f>
        <v>0</v>
      </c>
      <c r="K898" s="216" t="s">
        <v>204</v>
      </c>
      <c r="L898" s="46"/>
      <c r="M898" s="221" t="s">
        <v>19</v>
      </c>
      <c r="N898" s="222" t="s">
        <v>44</v>
      </c>
      <c r="O898" s="86"/>
      <c r="P898" s="223">
        <f>O898*H898</f>
        <v>0</v>
      </c>
      <c r="Q898" s="223">
        <v>0.0015</v>
      </c>
      <c r="R898" s="223">
        <f>Q898*H898</f>
        <v>0.20448</v>
      </c>
      <c r="S898" s="223">
        <v>0</v>
      </c>
      <c r="T898" s="224">
        <f>S898*H898</f>
        <v>0</v>
      </c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R898" s="225" t="s">
        <v>302</v>
      </c>
      <c r="AT898" s="225" t="s">
        <v>200</v>
      </c>
      <c r="AU898" s="225" t="s">
        <v>82</v>
      </c>
      <c r="AY898" s="19" t="s">
        <v>198</v>
      </c>
      <c r="BE898" s="226">
        <f>IF(N898="základní",J898,0)</f>
        <v>0</v>
      </c>
      <c r="BF898" s="226">
        <f>IF(N898="snížená",J898,0)</f>
        <v>0</v>
      </c>
      <c r="BG898" s="226">
        <f>IF(N898="zákl. přenesená",J898,0)</f>
        <v>0</v>
      </c>
      <c r="BH898" s="226">
        <f>IF(N898="sníž. přenesená",J898,0)</f>
        <v>0</v>
      </c>
      <c r="BI898" s="226">
        <f>IF(N898="nulová",J898,0)</f>
        <v>0</v>
      </c>
      <c r="BJ898" s="19" t="s">
        <v>80</v>
      </c>
      <c r="BK898" s="226">
        <f>ROUND(I898*H898,2)</f>
        <v>0</v>
      </c>
      <c r="BL898" s="19" t="s">
        <v>302</v>
      </c>
      <c r="BM898" s="225" t="s">
        <v>2895</v>
      </c>
    </row>
    <row r="899" s="2" customFormat="1">
      <c r="A899" s="40"/>
      <c r="B899" s="41"/>
      <c r="C899" s="42"/>
      <c r="D899" s="227" t="s">
        <v>207</v>
      </c>
      <c r="E899" s="42"/>
      <c r="F899" s="228" t="s">
        <v>1761</v>
      </c>
      <c r="G899" s="42"/>
      <c r="H899" s="42"/>
      <c r="I899" s="229"/>
      <c r="J899" s="42"/>
      <c r="K899" s="42"/>
      <c r="L899" s="46"/>
      <c r="M899" s="230"/>
      <c r="N899" s="231"/>
      <c r="O899" s="86"/>
      <c r="P899" s="86"/>
      <c r="Q899" s="86"/>
      <c r="R899" s="86"/>
      <c r="S899" s="86"/>
      <c r="T899" s="87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T899" s="19" t="s">
        <v>207</v>
      </c>
      <c r="AU899" s="19" t="s">
        <v>82</v>
      </c>
    </row>
    <row r="900" s="13" customFormat="1">
      <c r="A900" s="13"/>
      <c r="B900" s="232"/>
      <c r="C900" s="233"/>
      <c r="D900" s="234" t="s">
        <v>218</v>
      </c>
      <c r="E900" s="235" t="s">
        <v>19</v>
      </c>
      <c r="F900" s="236" t="s">
        <v>2886</v>
      </c>
      <c r="G900" s="233"/>
      <c r="H900" s="237">
        <v>3.6899999999999999</v>
      </c>
      <c r="I900" s="238"/>
      <c r="J900" s="233"/>
      <c r="K900" s="233"/>
      <c r="L900" s="239"/>
      <c r="M900" s="240"/>
      <c r="N900" s="241"/>
      <c r="O900" s="241"/>
      <c r="P900" s="241"/>
      <c r="Q900" s="241"/>
      <c r="R900" s="241"/>
      <c r="S900" s="241"/>
      <c r="T900" s="242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T900" s="243" t="s">
        <v>218</v>
      </c>
      <c r="AU900" s="243" t="s">
        <v>82</v>
      </c>
      <c r="AV900" s="13" t="s">
        <v>82</v>
      </c>
      <c r="AW900" s="13" t="s">
        <v>35</v>
      </c>
      <c r="AX900" s="13" t="s">
        <v>73</v>
      </c>
      <c r="AY900" s="243" t="s">
        <v>198</v>
      </c>
    </row>
    <row r="901" s="13" customFormat="1">
      <c r="A901" s="13"/>
      <c r="B901" s="232"/>
      <c r="C901" s="233"/>
      <c r="D901" s="234" t="s">
        <v>218</v>
      </c>
      <c r="E901" s="235" t="s">
        <v>19</v>
      </c>
      <c r="F901" s="236" t="s">
        <v>2887</v>
      </c>
      <c r="G901" s="233"/>
      <c r="H901" s="237">
        <v>4.0199999999999996</v>
      </c>
      <c r="I901" s="238"/>
      <c r="J901" s="233"/>
      <c r="K901" s="233"/>
      <c r="L901" s="239"/>
      <c r="M901" s="240"/>
      <c r="N901" s="241"/>
      <c r="O901" s="241"/>
      <c r="P901" s="241"/>
      <c r="Q901" s="241"/>
      <c r="R901" s="241"/>
      <c r="S901" s="241"/>
      <c r="T901" s="242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T901" s="243" t="s">
        <v>218</v>
      </c>
      <c r="AU901" s="243" t="s">
        <v>82</v>
      </c>
      <c r="AV901" s="13" t="s">
        <v>82</v>
      </c>
      <c r="AW901" s="13" t="s">
        <v>35</v>
      </c>
      <c r="AX901" s="13" t="s">
        <v>73</v>
      </c>
      <c r="AY901" s="243" t="s">
        <v>198</v>
      </c>
    </row>
    <row r="902" s="13" customFormat="1">
      <c r="A902" s="13"/>
      <c r="B902" s="232"/>
      <c r="C902" s="233"/>
      <c r="D902" s="234" t="s">
        <v>218</v>
      </c>
      <c r="E902" s="235" t="s">
        <v>19</v>
      </c>
      <c r="F902" s="236" t="s">
        <v>2888</v>
      </c>
      <c r="G902" s="233"/>
      <c r="H902" s="237">
        <v>4.2999999999999998</v>
      </c>
      <c r="I902" s="238"/>
      <c r="J902" s="233"/>
      <c r="K902" s="233"/>
      <c r="L902" s="239"/>
      <c r="M902" s="240"/>
      <c r="N902" s="241"/>
      <c r="O902" s="241"/>
      <c r="P902" s="241"/>
      <c r="Q902" s="241"/>
      <c r="R902" s="241"/>
      <c r="S902" s="241"/>
      <c r="T902" s="242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T902" s="243" t="s">
        <v>218</v>
      </c>
      <c r="AU902" s="243" t="s">
        <v>82</v>
      </c>
      <c r="AV902" s="13" t="s">
        <v>82</v>
      </c>
      <c r="AW902" s="13" t="s">
        <v>35</v>
      </c>
      <c r="AX902" s="13" t="s">
        <v>73</v>
      </c>
      <c r="AY902" s="243" t="s">
        <v>198</v>
      </c>
    </row>
    <row r="903" s="13" customFormat="1">
      <c r="A903" s="13"/>
      <c r="B903" s="232"/>
      <c r="C903" s="233"/>
      <c r="D903" s="234" t="s">
        <v>218</v>
      </c>
      <c r="E903" s="235" t="s">
        <v>19</v>
      </c>
      <c r="F903" s="236" t="s">
        <v>2889</v>
      </c>
      <c r="G903" s="233"/>
      <c r="H903" s="237">
        <v>3.73</v>
      </c>
      <c r="I903" s="238"/>
      <c r="J903" s="233"/>
      <c r="K903" s="233"/>
      <c r="L903" s="239"/>
      <c r="M903" s="240"/>
      <c r="N903" s="241"/>
      <c r="O903" s="241"/>
      <c r="P903" s="241"/>
      <c r="Q903" s="241"/>
      <c r="R903" s="241"/>
      <c r="S903" s="241"/>
      <c r="T903" s="242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T903" s="243" t="s">
        <v>218</v>
      </c>
      <c r="AU903" s="243" t="s">
        <v>82</v>
      </c>
      <c r="AV903" s="13" t="s">
        <v>82</v>
      </c>
      <c r="AW903" s="13" t="s">
        <v>35</v>
      </c>
      <c r="AX903" s="13" t="s">
        <v>73</v>
      </c>
      <c r="AY903" s="243" t="s">
        <v>198</v>
      </c>
    </row>
    <row r="904" s="13" customFormat="1">
      <c r="A904" s="13"/>
      <c r="B904" s="232"/>
      <c r="C904" s="233"/>
      <c r="D904" s="234" t="s">
        <v>218</v>
      </c>
      <c r="E904" s="235" t="s">
        <v>19</v>
      </c>
      <c r="F904" s="236" t="s">
        <v>2890</v>
      </c>
      <c r="G904" s="233"/>
      <c r="H904" s="237">
        <v>3.6499999999999999</v>
      </c>
      <c r="I904" s="238"/>
      <c r="J904" s="233"/>
      <c r="K904" s="233"/>
      <c r="L904" s="239"/>
      <c r="M904" s="240"/>
      <c r="N904" s="241"/>
      <c r="O904" s="241"/>
      <c r="P904" s="241"/>
      <c r="Q904" s="241"/>
      <c r="R904" s="241"/>
      <c r="S904" s="241"/>
      <c r="T904" s="242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T904" s="243" t="s">
        <v>218</v>
      </c>
      <c r="AU904" s="243" t="s">
        <v>82</v>
      </c>
      <c r="AV904" s="13" t="s">
        <v>82</v>
      </c>
      <c r="AW904" s="13" t="s">
        <v>35</v>
      </c>
      <c r="AX904" s="13" t="s">
        <v>73</v>
      </c>
      <c r="AY904" s="243" t="s">
        <v>198</v>
      </c>
    </row>
    <row r="905" s="13" customFormat="1">
      <c r="A905" s="13"/>
      <c r="B905" s="232"/>
      <c r="C905" s="233"/>
      <c r="D905" s="234" t="s">
        <v>218</v>
      </c>
      <c r="E905" s="235" t="s">
        <v>19</v>
      </c>
      <c r="F905" s="236" t="s">
        <v>2891</v>
      </c>
      <c r="G905" s="233"/>
      <c r="H905" s="237">
        <v>41.479999999999997</v>
      </c>
      <c r="I905" s="238"/>
      <c r="J905" s="233"/>
      <c r="K905" s="233"/>
      <c r="L905" s="239"/>
      <c r="M905" s="240"/>
      <c r="N905" s="241"/>
      <c r="O905" s="241"/>
      <c r="P905" s="241"/>
      <c r="Q905" s="241"/>
      <c r="R905" s="241"/>
      <c r="S905" s="241"/>
      <c r="T905" s="242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T905" s="243" t="s">
        <v>218</v>
      </c>
      <c r="AU905" s="243" t="s">
        <v>82</v>
      </c>
      <c r="AV905" s="13" t="s">
        <v>82</v>
      </c>
      <c r="AW905" s="13" t="s">
        <v>35</v>
      </c>
      <c r="AX905" s="13" t="s">
        <v>73</v>
      </c>
      <c r="AY905" s="243" t="s">
        <v>198</v>
      </c>
    </row>
    <row r="906" s="13" customFormat="1">
      <c r="A906" s="13"/>
      <c r="B906" s="232"/>
      <c r="C906" s="233"/>
      <c r="D906" s="234" t="s">
        <v>218</v>
      </c>
      <c r="E906" s="235" t="s">
        <v>19</v>
      </c>
      <c r="F906" s="236" t="s">
        <v>2892</v>
      </c>
      <c r="G906" s="233"/>
      <c r="H906" s="237">
        <v>42.039999999999999</v>
      </c>
      <c r="I906" s="238"/>
      <c r="J906" s="233"/>
      <c r="K906" s="233"/>
      <c r="L906" s="239"/>
      <c r="M906" s="240"/>
      <c r="N906" s="241"/>
      <c r="O906" s="241"/>
      <c r="P906" s="241"/>
      <c r="Q906" s="241"/>
      <c r="R906" s="241"/>
      <c r="S906" s="241"/>
      <c r="T906" s="242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T906" s="243" t="s">
        <v>218</v>
      </c>
      <c r="AU906" s="243" t="s">
        <v>82</v>
      </c>
      <c r="AV906" s="13" t="s">
        <v>82</v>
      </c>
      <c r="AW906" s="13" t="s">
        <v>35</v>
      </c>
      <c r="AX906" s="13" t="s">
        <v>73</v>
      </c>
      <c r="AY906" s="243" t="s">
        <v>198</v>
      </c>
    </row>
    <row r="907" s="13" customFormat="1">
      <c r="A907" s="13"/>
      <c r="B907" s="232"/>
      <c r="C907" s="233"/>
      <c r="D907" s="234" t="s">
        <v>218</v>
      </c>
      <c r="E907" s="235" t="s">
        <v>19</v>
      </c>
      <c r="F907" s="236" t="s">
        <v>2893</v>
      </c>
      <c r="G907" s="233"/>
      <c r="H907" s="237">
        <v>14.550000000000001</v>
      </c>
      <c r="I907" s="238"/>
      <c r="J907" s="233"/>
      <c r="K907" s="233"/>
      <c r="L907" s="239"/>
      <c r="M907" s="240"/>
      <c r="N907" s="241"/>
      <c r="O907" s="241"/>
      <c r="P907" s="241"/>
      <c r="Q907" s="241"/>
      <c r="R907" s="241"/>
      <c r="S907" s="241"/>
      <c r="T907" s="242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T907" s="243" t="s">
        <v>218</v>
      </c>
      <c r="AU907" s="243" t="s">
        <v>82</v>
      </c>
      <c r="AV907" s="13" t="s">
        <v>82</v>
      </c>
      <c r="AW907" s="13" t="s">
        <v>35</v>
      </c>
      <c r="AX907" s="13" t="s">
        <v>73</v>
      </c>
      <c r="AY907" s="243" t="s">
        <v>198</v>
      </c>
    </row>
    <row r="908" s="13" customFormat="1">
      <c r="A908" s="13"/>
      <c r="B908" s="232"/>
      <c r="C908" s="233"/>
      <c r="D908" s="234" t="s">
        <v>218</v>
      </c>
      <c r="E908" s="235" t="s">
        <v>19</v>
      </c>
      <c r="F908" s="236" t="s">
        <v>2894</v>
      </c>
      <c r="G908" s="233"/>
      <c r="H908" s="237">
        <v>18.859999999999999</v>
      </c>
      <c r="I908" s="238"/>
      <c r="J908" s="233"/>
      <c r="K908" s="233"/>
      <c r="L908" s="239"/>
      <c r="M908" s="240"/>
      <c r="N908" s="241"/>
      <c r="O908" s="241"/>
      <c r="P908" s="241"/>
      <c r="Q908" s="241"/>
      <c r="R908" s="241"/>
      <c r="S908" s="241"/>
      <c r="T908" s="242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T908" s="243" t="s">
        <v>218</v>
      </c>
      <c r="AU908" s="243" t="s">
        <v>82</v>
      </c>
      <c r="AV908" s="13" t="s">
        <v>82</v>
      </c>
      <c r="AW908" s="13" t="s">
        <v>35</v>
      </c>
      <c r="AX908" s="13" t="s">
        <v>73</v>
      </c>
      <c r="AY908" s="243" t="s">
        <v>198</v>
      </c>
    </row>
    <row r="909" s="14" customFormat="1">
      <c r="A909" s="14"/>
      <c r="B909" s="244"/>
      <c r="C909" s="245"/>
      <c r="D909" s="234" t="s">
        <v>218</v>
      </c>
      <c r="E909" s="246" t="s">
        <v>19</v>
      </c>
      <c r="F909" s="247" t="s">
        <v>233</v>
      </c>
      <c r="G909" s="245"/>
      <c r="H909" s="248">
        <v>136.31999999999999</v>
      </c>
      <c r="I909" s="249"/>
      <c r="J909" s="245"/>
      <c r="K909" s="245"/>
      <c r="L909" s="250"/>
      <c r="M909" s="251"/>
      <c r="N909" s="252"/>
      <c r="O909" s="252"/>
      <c r="P909" s="252"/>
      <c r="Q909" s="252"/>
      <c r="R909" s="252"/>
      <c r="S909" s="252"/>
      <c r="T909" s="253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T909" s="254" t="s">
        <v>218</v>
      </c>
      <c r="AU909" s="254" t="s">
        <v>82</v>
      </c>
      <c r="AV909" s="14" t="s">
        <v>205</v>
      </c>
      <c r="AW909" s="14" t="s">
        <v>35</v>
      </c>
      <c r="AX909" s="14" t="s">
        <v>80</v>
      </c>
      <c r="AY909" s="254" t="s">
        <v>198</v>
      </c>
    </row>
    <row r="910" s="2" customFormat="1" ht="24.15" customHeight="1">
      <c r="A910" s="40"/>
      <c r="B910" s="41"/>
      <c r="C910" s="214" t="s">
        <v>1532</v>
      </c>
      <c r="D910" s="214" t="s">
        <v>200</v>
      </c>
      <c r="E910" s="215" t="s">
        <v>1763</v>
      </c>
      <c r="F910" s="216" t="s">
        <v>1764</v>
      </c>
      <c r="G910" s="217" t="s">
        <v>237</v>
      </c>
      <c r="H910" s="218">
        <v>65.340000000000003</v>
      </c>
      <c r="I910" s="219"/>
      <c r="J910" s="220">
        <f>ROUND(I910*H910,2)</f>
        <v>0</v>
      </c>
      <c r="K910" s="216" t="s">
        <v>204</v>
      </c>
      <c r="L910" s="46"/>
      <c r="M910" s="221" t="s">
        <v>19</v>
      </c>
      <c r="N910" s="222" t="s">
        <v>44</v>
      </c>
      <c r="O910" s="86"/>
      <c r="P910" s="223">
        <f>O910*H910</f>
        <v>0</v>
      </c>
      <c r="Q910" s="223">
        <v>0.00027500000000000002</v>
      </c>
      <c r="R910" s="223">
        <f>Q910*H910</f>
        <v>0.017968500000000002</v>
      </c>
      <c r="S910" s="223">
        <v>0</v>
      </c>
      <c r="T910" s="224">
        <f>S910*H910</f>
        <v>0</v>
      </c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R910" s="225" t="s">
        <v>302</v>
      </c>
      <c r="AT910" s="225" t="s">
        <v>200</v>
      </c>
      <c r="AU910" s="225" t="s">
        <v>82</v>
      </c>
      <c r="AY910" s="19" t="s">
        <v>198</v>
      </c>
      <c r="BE910" s="226">
        <f>IF(N910="základní",J910,0)</f>
        <v>0</v>
      </c>
      <c r="BF910" s="226">
        <f>IF(N910="snížená",J910,0)</f>
        <v>0</v>
      </c>
      <c r="BG910" s="226">
        <f>IF(N910="zákl. přenesená",J910,0)</f>
        <v>0</v>
      </c>
      <c r="BH910" s="226">
        <f>IF(N910="sníž. přenesená",J910,0)</f>
        <v>0</v>
      </c>
      <c r="BI910" s="226">
        <f>IF(N910="nulová",J910,0)</f>
        <v>0</v>
      </c>
      <c r="BJ910" s="19" t="s">
        <v>80</v>
      </c>
      <c r="BK910" s="226">
        <f>ROUND(I910*H910,2)</f>
        <v>0</v>
      </c>
      <c r="BL910" s="19" t="s">
        <v>302</v>
      </c>
      <c r="BM910" s="225" t="s">
        <v>2896</v>
      </c>
    </row>
    <row r="911" s="2" customFormat="1">
      <c r="A911" s="40"/>
      <c r="B911" s="41"/>
      <c r="C911" s="42"/>
      <c r="D911" s="227" t="s">
        <v>207</v>
      </c>
      <c r="E911" s="42"/>
      <c r="F911" s="228" t="s">
        <v>1766</v>
      </c>
      <c r="G911" s="42"/>
      <c r="H911" s="42"/>
      <c r="I911" s="229"/>
      <c r="J911" s="42"/>
      <c r="K911" s="42"/>
      <c r="L911" s="46"/>
      <c r="M911" s="230"/>
      <c r="N911" s="231"/>
      <c r="O911" s="86"/>
      <c r="P911" s="86"/>
      <c r="Q911" s="86"/>
      <c r="R911" s="86"/>
      <c r="S911" s="86"/>
      <c r="T911" s="87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T911" s="19" t="s">
        <v>207</v>
      </c>
      <c r="AU911" s="19" t="s">
        <v>82</v>
      </c>
    </row>
    <row r="912" s="13" customFormat="1">
      <c r="A912" s="13"/>
      <c r="B912" s="232"/>
      <c r="C912" s="233"/>
      <c r="D912" s="234" t="s">
        <v>218</v>
      </c>
      <c r="E912" s="235" t="s">
        <v>19</v>
      </c>
      <c r="F912" s="236" t="s">
        <v>2897</v>
      </c>
      <c r="G912" s="233"/>
      <c r="H912" s="237">
        <v>1.8400000000000001</v>
      </c>
      <c r="I912" s="238"/>
      <c r="J912" s="233"/>
      <c r="K912" s="233"/>
      <c r="L912" s="239"/>
      <c r="M912" s="240"/>
      <c r="N912" s="241"/>
      <c r="O912" s="241"/>
      <c r="P912" s="241"/>
      <c r="Q912" s="241"/>
      <c r="R912" s="241"/>
      <c r="S912" s="241"/>
      <c r="T912" s="242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T912" s="243" t="s">
        <v>218</v>
      </c>
      <c r="AU912" s="243" t="s">
        <v>82</v>
      </c>
      <c r="AV912" s="13" t="s">
        <v>82</v>
      </c>
      <c r="AW912" s="13" t="s">
        <v>35</v>
      </c>
      <c r="AX912" s="13" t="s">
        <v>73</v>
      </c>
      <c r="AY912" s="243" t="s">
        <v>198</v>
      </c>
    </row>
    <row r="913" s="13" customFormat="1">
      <c r="A913" s="13"/>
      <c r="B913" s="232"/>
      <c r="C913" s="233"/>
      <c r="D913" s="234" t="s">
        <v>218</v>
      </c>
      <c r="E913" s="235" t="s">
        <v>19</v>
      </c>
      <c r="F913" s="236" t="s">
        <v>2898</v>
      </c>
      <c r="G913" s="233"/>
      <c r="H913" s="237">
        <v>2</v>
      </c>
      <c r="I913" s="238"/>
      <c r="J913" s="233"/>
      <c r="K913" s="233"/>
      <c r="L913" s="239"/>
      <c r="M913" s="240"/>
      <c r="N913" s="241"/>
      <c r="O913" s="241"/>
      <c r="P913" s="241"/>
      <c r="Q913" s="241"/>
      <c r="R913" s="241"/>
      <c r="S913" s="241"/>
      <c r="T913" s="242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T913" s="243" t="s">
        <v>218</v>
      </c>
      <c r="AU913" s="243" t="s">
        <v>82</v>
      </c>
      <c r="AV913" s="13" t="s">
        <v>82</v>
      </c>
      <c r="AW913" s="13" t="s">
        <v>35</v>
      </c>
      <c r="AX913" s="13" t="s">
        <v>73</v>
      </c>
      <c r="AY913" s="243" t="s">
        <v>198</v>
      </c>
    </row>
    <row r="914" s="13" customFormat="1">
      <c r="A914" s="13"/>
      <c r="B914" s="232"/>
      <c r="C914" s="233"/>
      <c r="D914" s="234" t="s">
        <v>218</v>
      </c>
      <c r="E914" s="235" t="s">
        <v>19</v>
      </c>
      <c r="F914" s="236" t="s">
        <v>2899</v>
      </c>
      <c r="G914" s="233"/>
      <c r="H914" s="237">
        <v>2.1400000000000001</v>
      </c>
      <c r="I914" s="238"/>
      <c r="J914" s="233"/>
      <c r="K914" s="233"/>
      <c r="L914" s="239"/>
      <c r="M914" s="240"/>
      <c r="N914" s="241"/>
      <c r="O914" s="241"/>
      <c r="P914" s="241"/>
      <c r="Q914" s="241"/>
      <c r="R914" s="241"/>
      <c r="S914" s="241"/>
      <c r="T914" s="242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T914" s="243" t="s">
        <v>218</v>
      </c>
      <c r="AU914" s="243" t="s">
        <v>82</v>
      </c>
      <c r="AV914" s="13" t="s">
        <v>82</v>
      </c>
      <c r="AW914" s="13" t="s">
        <v>35</v>
      </c>
      <c r="AX914" s="13" t="s">
        <v>73</v>
      </c>
      <c r="AY914" s="243" t="s">
        <v>198</v>
      </c>
    </row>
    <row r="915" s="13" customFormat="1">
      <c r="A915" s="13"/>
      <c r="B915" s="232"/>
      <c r="C915" s="233"/>
      <c r="D915" s="234" t="s">
        <v>218</v>
      </c>
      <c r="E915" s="235" t="s">
        <v>19</v>
      </c>
      <c r="F915" s="236" t="s">
        <v>2900</v>
      </c>
      <c r="G915" s="233"/>
      <c r="H915" s="237">
        <v>1.8600000000000001</v>
      </c>
      <c r="I915" s="238"/>
      <c r="J915" s="233"/>
      <c r="K915" s="233"/>
      <c r="L915" s="239"/>
      <c r="M915" s="240"/>
      <c r="N915" s="241"/>
      <c r="O915" s="241"/>
      <c r="P915" s="241"/>
      <c r="Q915" s="241"/>
      <c r="R915" s="241"/>
      <c r="S915" s="241"/>
      <c r="T915" s="242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T915" s="243" t="s">
        <v>218</v>
      </c>
      <c r="AU915" s="243" t="s">
        <v>82</v>
      </c>
      <c r="AV915" s="13" t="s">
        <v>82</v>
      </c>
      <c r="AW915" s="13" t="s">
        <v>35</v>
      </c>
      <c r="AX915" s="13" t="s">
        <v>73</v>
      </c>
      <c r="AY915" s="243" t="s">
        <v>198</v>
      </c>
    </row>
    <row r="916" s="13" customFormat="1">
      <c r="A916" s="13"/>
      <c r="B916" s="232"/>
      <c r="C916" s="233"/>
      <c r="D916" s="234" t="s">
        <v>218</v>
      </c>
      <c r="E916" s="235" t="s">
        <v>19</v>
      </c>
      <c r="F916" s="236" t="s">
        <v>2901</v>
      </c>
      <c r="G916" s="233"/>
      <c r="H916" s="237">
        <v>1.8200000000000001</v>
      </c>
      <c r="I916" s="238"/>
      <c r="J916" s="233"/>
      <c r="K916" s="233"/>
      <c r="L916" s="239"/>
      <c r="M916" s="240"/>
      <c r="N916" s="241"/>
      <c r="O916" s="241"/>
      <c r="P916" s="241"/>
      <c r="Q916" s="241"/>
      <c r="R916" s="241"/>
      <c r="S916" s="241"/>
      <c r="T916" s="242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T916" s="243" t="s">
        <v>218</v>
      </c>
      <c r="AU916" s="243" t="s">
        <v>82</v>
      </c>
      <c r="AV916" s="13" t="s">
        <v>82</v>
      </c>
      <c r="AW916" s="13" t="s">
        <v>35</v>
      </c>
      <c r="AX916" s="13" t="s">
        <v>73</v>
      </c>
      <c r="AY916" s="243" t="s">
        <v>198</v>
      </c>
    </row>
    <row r="917" s="13" customFormat="1">
      <c r="A917" s="13"/>
      <c r="B917" s="232"/>
      <c r="C917" s="233"/>
      <c r="D917" s="234" t="s">
        <v>218</v>
      </c>
      <c r="E917" s="235" t="s">
        <v>19</v>
      </c>
      <c r="F917" s="236" t="s">
        <v>2902</v>
      </c>
      <c r="G917" s="233"/>
      <c r="H917" s="237">
        <v>19.75</v>
      </c>
      <c r="I917" s="238"/>
      <c r="J917" s="233"/>
      <c r="K917" s="233"/>
      <c r="L917" s="239"/>
      <c r="M917" s="240"/>
      <c r="N917" s="241"/>
      <c r="O917" s="241"/>
      <c r="P917" s="241"/>
      <c r="Q917" s="241"/>
      <c r="R917" s="241"/>
      <c r="S917" s="241"/>
      <c r="T917" s="242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T917" s="243" t="s">
        <v>218</v>
      </c>
      <c r="AU917" s="243" t="s">
        <v>82</v>
      </c>
      <c r="AV917" s="13" t="s">
        <v>82</v>
      </c>
      <c r="AW917" s="13" t="s">
        <v>35</v>
      </c>
      <c r="AX917" s="13" t="s">
        <v>73</v>
      </c>
      <c r="AY917" s="243" t="s">
        <v>198</v>
      </c>
    </row>
    <row r="918" s="13" customFormat="1">
      <c r="A918" s="13"/>
      <c r="B918" s="232"/>
      <c r="C918" s="233"/>
      <c r="D918" s="234" t="s">
        <v>218</v>
      </c>
      <c r="E918" s="235" t="s">
        <v>19</v>
      </c>
      <c r="F918" s="236" t="s">
        <v>2903</v>
      </c>
      <c r="G918" s="233"/>
      <c r="H918" s="237">
        <v>20.02</v>
      </c>
      <c r="I918" s="238"/>
      <c r="J918" s="233"/>
      <c r="K918" s="233"/>
      <c r="L918" s="239"/>
      <c r="M918" s="240"/>
      <c r="N918" s="241"/>
      <c r="O918" s="241"/>
      <c r="P918" s="241"/>
      <c r="Q918" s="241"/>
      <c r="R918" s="241"/>
      <c r="S918" s="241"/>
      <c r="T918" s="242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T918" s="243" t="s">
        <v>218</v>
      </c>
      <c r="AU918" s="243" t="s">
        <v>82</v>
      </c>
      <c r="AV918" s="13" t="s">
        <v>82</v>
      </c>
      <c r="AW918" s="13" t="s">
        <v>35</v>
      </c>
      <c r="AX918" s="13" t="s">
        <v>73</v>
      </c>
      <c r="AY918" s="243" t="s">
        <v>198</v>
      </c>
    </row>
    <row r="919" s="13" customFormat="1">
      <c r="A919" s="13"/>
      <c r="B919" s="232"/>
      <c r="C919" s="233"/>
      <c r="D919" s="234" t="s">
        <v>218</v>
      </c>
      <c r="E919" s="235" t="s">
        <v>19</v>
      </c>
      <c r="F919" s="236" t="s">
        <v>2904</v>
      </c>
      <c r="G919" s="233"/>
      <c r="H919" s="237">
        <v>6.9299999999999997</v>
      </c>
      <c r="I919" s="238"/>
      <c r="J919" s="233"/>
      <c r="K919" s="233"/>
      <c r="L919" s="239"/>
      <c r="M919" s="240"/>
      <c r="N919" s="241"/>
      <c r="O919" s="241"/>
      <c r="P919" s="241"/>
      <c r="Q919" s="241"/>
      <c r="R919" s="241"/>
      <c r="S919" s="241"/>
      <c r="T919" s="242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T919" s="243" t="s">
        <v>218</v>
      </c>
      <c r="AU919" s="243" t="s">
        <v>82</v>
      </c>
      <c r="AV919" s="13" t="s">
        <v>82</v>
      </c>
      <c r="AW919" s="13" t="s">
        <v>35</v>
      </c>
      <c r="AX919" s="13" t="s">
        <v>73</v>
      </c>
      <c r="AY919" s="243" t="s">
        <v>198</v>
      </c>
    </row>
    <row r="920" s="13" customFormat="1">
      <c r="A920" s="13"/>
      <c r="B920" s="232"/>
      <c r="C920" s="233"/>
      <c r="D920" s="234" t="s">
        <v>218</v>
      </c>
      <c r="E920" s="235" t="s">
        <v>19</v>
      </c>
      <c r="F920" s="236" t="s">
        <v>2905</v>
      </c>
      <c r="G920" s="233"/>
      <c r="H920" s="237">
        <v>8.9800000000000004</v>
      </c>
      <c r="I920" s="238"/>
      <c r="J920" s="233"/>
      <c r="K920" s="233"/>
      <c r="L920" s="239"/>
      <c r="M920" s="240"/>
      <c r="N920" s="241"/>
      <c r="O920" s="241"/>
      <c r="P920" s="241"/>
      <c r="Q920" s="241"/>
      <c r="R920" s="241"/>
      <c r="S920" s="241"/>
      <c r="T920" s="242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T920" s="243" t="s">
        <v>218</v>
      </c>
      <c r="AU920" s="243" t="s">
        <v>82</v>
      </c>
      <c r="AV920" s="13" t="s">
        <v>82</v>
      </c>
      <c r="AW920" s="13" t="s">
        <v>35</v>
      </c>
      <c r="AX920" s="13" t="s">
        <v>73</v>
      </c>
      <c r="AY920" s="243" t="s">
        <v>198</v>
      </c>
    </row>
    <row r="921" s="14" customFormat="1">
      <c r="A921" s="14"/>
      <c r="B921" s="244"/>
      <c r="C921" s="245"/>
      <c r="D921" s="234" t="s">
        <v>218</v>
      </c>
      <c r="E921" s="246" t="s">
        <v>19</v>
      </c>
      <c r="F921" s="247" t="s">
        <v>233</v>
      </c>
      <c r="G921" s="245"/>
      <c r="H921" s="248">
        <v>65.340000000000003</v>
      </c>
      <c r="I921" s="249"/>
      <c r="J921" s="245"/>
      <c r="K921" s="245"/>
      <c r="L921" s="250"/>
      <c r="M921" s="251"/>
      <c r="N921" s="252"/>
      <c r="O921" s="252"/>
      <c r="P921" s="252"/>
      <c r="Q921" s="252"/>
      <c r="R921" s="252"/>
      <c r="S921" s="252"/>
      <c r="T921" s="253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T921" s="254" t="s">
        <v>218</v>
      </c>
      <c r="AU921" s="254" t="s">
        <v>82</v>
      </c>
      <c r="AV921" s="14" t="s">
        <v>205</v>
      </c>
      <c r="AW921" s="14" t="s">
        <v>35</v>
      </c>
      <c r="AX921" s="14" t="s">
        <v>80</v>
      </c>
      <c r="AY921" s="254" t="s">
        <v>198</v>
      </c>
    </row>
    <row r="922" s="2" customFormat="1" ht="37.8" customHeight="1">
      <c r="A922" s="40"/>
      <c r="B922" s="41"/>
      <c r="C922" s="214" t="s">
        <v>1536</v>
      </c>
      <c r="D922" s="214" t="s">
        <v>200</v>
      </c>
      <c r="E922" s="215" t="s">
        <v>1776</v>
      </c>
      <c r="F922" s="216" t="s">
        <v>1777</v>
      </c>
      <c r="G922" s="217" t="s">
        <v>203</v>
      </c>
      <c r="H922" s="218">
        <v>136.31999999999999</v>
      </c>
      <c r="I922" s="219"/>
      <c r="J922" s="220">
        <f>ROUND(I922*H922,2)</f>
        <v>0</v>
      </c>
      <c r="K922" s="216" t="s">
        <v>204</v>
      </c>
      <c r="L922" s="46"/>
      <c r="M922" s="221" t="s">
        <v>19</v>
      </c>
      <c r="N922" s="222" t="s">
        <v>44</v>
      </c>
      <c r="O922" s="86"/>
      <c r="P922" s="223">
        <f>O922*H922</f>
        <v>0</v>
      </c>
      <c r="Q922" s="223">
        <v>0.0053039999999999997</v>
      </c>
      <c r="R922" s="223">
        <f>Q922*H922</f>
        <v>0.7230412799999999</v>
      </c>
      <c r="S922" s="223">
        <v>0</v>
      </c>
      <c r="T922" s="224">
        <f>S922*H922</f>
        <v>0</v>
      </c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R922" s="225" t="s">
        <v>302</v>
      </c>
      <c r="AT922" s="225" t="s">
        <v>200</v>
      </c>
      <c r="AU922" s="225" t="s">
        <v>82</v>
      </c>
      <c r="AY922" s="19" t="s">
        <v>198</v>
      </c>
      <c r="BE922" s="226">
        <f>IF(N922="základní",J922,0)</f>
        <v>0</v>
      </c>
      <c r="BF922" s="226">
        <f>IF(N922="snížená",J922,0)</f>
        <v>0</v>
      </c>
      <c r="BG922" s="226">
        <f>IF(N922="zákl. přenesená",J922,0)</f>
        <v>0</v>
      </c>
      <c r="BH922" s="226">
        <f>IF(N922="sníž. přenesená",J922,0)</f>
        <v>0</v>
      </c>
      <c r="BI922" s="226">
        <f>IF(N922="nulová",J922,0)</f>
        <v>0</v>
      </c>
      <c r="BJ922" s="19" t="s">
        <v>80</v>
      </c>
      <c r="BK922" s="226">
        <f>ROUND(I922*H922,2)</f>
        <v>0</v>
      </c>
      <c r="BL922" s="19" t="s">
        <v>302</v>
      </c>
      <c r="BM922" s="225" t="s">
        <v>2906</v>
      </c>
    </row>
    <row r="923" s="2" customFormat="1">
      <c r="A923" s="40"/>
      <c r="B923" s="41"/>
      <c r="C923" s="42"/>
      <c r="D923" s="227" t="s">
        <v>207</v>
      </c>
      <c r="E923" s="42"/>
      <c r="F923" s="228" t="s">
        <v>1779</v>
      </c>
      <c r="G923" s="42"/>
      <c r="H923" s="42"/>
      <c r="I923" s="229"/>
      <c r="J923" s="42"/>
      <c r="K923" s="42"/>
      <c r="L923" s="46"/>
      <c r="M923" s="230"/>
      <c r="N923" s="231"/>
      <c r="O923" s="86"/>
      <c r="P923" s="86"/>
      <c r="Q923" s="86"/>
      <c r="R923" s="86"/>
      <c r="S923" s="86"/>
      <c r="T923" s="87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T923" s="19" t="s">
        <v>207</v>
      </c>
      <c r="AU923" s="19" t="s">
        <v>82</v>
      </c>
    </row>
    <row r="924" s="13" customFormat="1">
      <c r="A924" s="13"/>
      <c r="B924" s="232"/>
      <c r="C924" s="233"/>
      <c r="D924" s="234" t="s">
        <v>218</v>
      </c>
      <c r="E924" s="235" t="s">
        <v>19</v>
      </c>
      <c r="F924" s="236" t="s">
        <v>2886</v>
      </c>
      <c r="G924" s="233"/>
      <c r="H924" s="237">
        <v>3.6899999999999999</v>
      </c>
      <c r="I924" s="238"/>
      <c r="J924" s="233"/>
      <c r="K924" s="233"/>
      <c r="L924" s="239"/>
      <c r="M924" s="240"/>
      <c r="N924" s="241"/>
      <c r="O924" s="241"/>
      <c r="P924" s="241"/>
      <c r="Q924" s="241"/>
      <c r="R924" s="241"/>
      <c r="S924" s="241"/>
      <c r="T924" s="242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T924" s="243" t="s">
        <v>218</v>
      </c>
      <c r="AU924" s="243" t="s">
        <v>82</v>
      </c>
      <c r="AV924" s="13" t="s">
        <v>82</v>
      </c>
      <c r="AW924" s="13" t="s">
        <v>35</v>
      </c>
      <c r="AX924" s="13" t="s">
        <v>73</v>
      </c>
      <c r="AY924" s="243" t="s">
        <v>198</v>
      </c>
    </row>
    <row r="925" s="13" customFormat="1">
      <c r="A925" s="13"/>
      <c r="B925" s="232"/>
      <c r="C925" s="233"/>
      <c r="D925" s="234" t="s">
        <v>218</v>
      </c>
      <c r="E925" s="235" t="s">
        <v>19</v>
      </c>
      <c r="F925" s="236" t="s">
        <v>2887</v>
      </c>
      <c r="G925" s="233"/>
      <c r="H925" s="237">
        <v>4.0199999999999996</v>
      </c>
      <c r="I925" s="238"/>
      <c r="J925" s="233"/>
      <c r="K925" s="233"/>
      <c r="L925" s="239"/>
      <c r="M925" s="240"/>
      <c r="N925" s="241"/>
      <c r="O925" s="241"/>
      <c r="P925" s="241"/>
      <c r="Q925" s="241"/>
      <c r="R925" s="241"/>
      <c r="S925" s="241"/>
      <c r="T925" s="242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T925" s="243" t="s">
        <v>218</v>
      </c>
      <c r="AU925" s="243" t="s">
        <v>82</v>
      </c>
      <c r="AV925" s="13" t="s">
        <v>82</v>
      </c>
      <c r="AW925" s="13" t="s">
        <v>35</v>
      </c>
      <c r="AX925" s="13" t="s">
        <v>73</v>
      </c>
      <c r="AY925" s="243" t="s">
        <v>198</v>
      </c>
    </row>
    <row r="926" s="13" customFormat="1">
      <c r="A926" s="13"/>
      <c r="B926" s="232"/>
      <c r="C926" s="233"/>
      <c r="D926" s="234" t="s">
        <v>218</v>
      </c>
      <c r="E926" s="235" t="s">
        <v>19</v>
      </c>
      <c r="F926" s="236" t="s">
        <v>2888</v>
      </c>
      <c r="G926" s="233"/>
      <c r="H926" s="237">
        <v>4.2999999999999998</v>
      </c>
      <c r="I926" s="238"/>
      <c r="J926" s="233"/>
      <c r="K926" s="233"/>
      <c r="L926" s="239"/>
      <c r="M926" s="240"/>
      <c r="N926" s="241"/>
      <c r="O926" s="241"/>
      <c r="P926" s="241"/>
      <c r="Q926" s="241"/>
      <c r="R926" s="241"/>
      <c r="S926" s="241"/>
      <c r="T926" s="242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T926" s="243" t="s">
        <v>218</v>
      </c>
      <c r="AU926" s="243" t="s">
        <v>82</v>
      </c>
      <c r="AV926" s="13" t="s">
        <v>82</v>
      </c>
      <c r="AW926" s="13" t="s">
        <v>35</v>
      </c>
      <c r="AX926" s="13" t="s">
        <v>73</v>
      </c>
      <c r="AY926" s="243" t="s">
        <v>198</v>
      </c>
    </row>
    <row r="927" s="13" customFormat="1">
      <c r="A927" s="13"/>
      <c r="B927" s="232"/>
      <c r="C927" s="233"/>
      <c r="D927" s="234" t="s">
        <v>218</v>
      </c>
      <c r="E927" s="235" t="s">
        <v>19</v>
      </c>
      <c r="F927" s="236" t="s">
        <v>2889</v>
      </c>
      <c r="G927" s="233"/>
      <c r="H927" s="237">
        <v>3.73</v>
      </c>
      <c r="I927" s="238"/>
      <c r="J927" s="233"/>
      <c r="K927" s="233"/>
      <c r="L927" s="239"/>
      <c r="M927" s="240"/>
      <c r="N927" s="241"/>
      <c r="O927" s="241"/>
      <c r="P927" s="241"/>
      <c r="Q927" s="241"/>
      <c r="R927" s="241"/>
      <c r="S927" s="241"/>
      <c r="T927" s="242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T927" s="243" t="s">
        <v>218</v>
      </c>
      <c r="AU927" s="243" t="s">
        <v>82</v>
      </c>
      <c r="AV927" s="13" t="s">
        <v>82</v>
      </c>
      <c r="AW927" s="13" t="s">
        <v>35</v>
      </c>
      <c r="AX927" s="13" t="s">
        <v>73</v>
      </c>
      <c r="AY927" s="243" t="s">
        <v>198</v>
      </c>
    </row>
    <row r="928" s="13" customFormat="1">
      <c r="A928" s="13"/>
      <c r="B928" s="232"/>
      <c r="C928" s="233"/>
      <c r="D928" s="234" t="s">
        <v>218</v>
      </c>
      <c r="E928" s="235" t="s">
        <v>19</v>
      </c>
      <c r="F928" s="236" t="s">
        <v>2890</v>
      </c>
      <c r="G928" s="233"/>
      <c r="H928" s="237">
        <v>3.6499999999999999</v>
      </c>
      <c r="I928" s="238"/>
      <c r="J928" s="233"/>
      <c r="K928" s="233"/>
      <c r="L928" s="239"/>
      <c r="M928" s="240"/>
      <c r="N928" s="241"/>
      <c r="O928" s="241"/>
      <c r="P928" s="241"/>
      <c r="Q928" s="241"/>
      <c r="R928" s="241"/>
      <c r="S928" s="241"/>
      <c r="T928" s="242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T928" s="243" t="s">
        <v>218</v>
      </c>
      <c r="AU928" s="243" t="s">
        <v>82</v>
      </c>
      <c r="AV928" s="13" t="s">
        <v>82</v>
      </c>
      <c r="AW928" s="13" t="s">
        <v>35</v>
      </c>
      <c r="AX928" s="13" t="s">
        <v>73</v>
      </c>
      <c r="AY928" s="243" t="s">
        <v>198</v>
      </c>
    </row>
    <row r="929" s="13" customFormat="1">
      <c r="A929" s="13"/>
      <c r="B929" s="232"/>
      <c r="C929" s="233"/>
      <c r="D929" s="234" t="s">
        <v>218</v>
      </c>
      <c r="E929" s="235" t="s">
        <v>19</v>
      </c>
      <c r="F929" s="236" t="s">
        <v>2891</v>
      </c>
      <c r="G929" s="233"/>
      <c r="H929" s="237">
        <v>41.479999999999997</v>
      </c>
      <c r="I929" s="238"/>
      <c r="J929" s="233"/>
      <c r="K929" s="233"/>
      <c r="L929" s="239"/>
      <c r="M929" s="240"/>
      <c r="N929" s="241"/>
      <c r="O929" s="241"/>
      <c r="P929" s="241"/>
      <c r="Q929" s="241"/>
      <c r="R929" s="241"/>
      <c r="S929" s="241"/>
      <c r="T929" s="242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T929" s="243" t="s">
        <v>218</v>
      </c>
      <c r="AU929" s="243" t="s">
        <v>82</v>
      </c>
      <c r="AV929" s="13" t="s">
        <v>82</v>
      </c>
      <c r="AW929" s="13" t="s">
        <v>35</v>
      </c>
      <c r="AX929" s="13" t="s">
        <v>73</v>
      </c>
      <c r="AY929" s="243" t="s">
        <v>198</v>
      </c>
    </row>
    <row r="930" s="13" customFormat="1">
      <c r="A930" s="13"/>
      <c r="B930" s="232"/>
      <c r="C930" s="233"/>
      <c r="D930" s="234" t="s">
        <v>218</v>
      </c>
      <c r="E930" s="235" t="s">
        <v>19</v>
      </c>
      <c r="F930" s="236" t="s">
        <v>2892</v>
      </c>
      <c r="G930" s="233"/>
      <c r="H930" s="237">
        <v>42.039999999999999</v>
      </c>
      <c r="I930" s="238"/>
      <c r="J930" s="233"/>
      <c r="K930" s="233"/>
      <c r="L930" s="239"/>
      <c r="M930" s="240"/>
      <c r="N930" s="241"/>
      <c r="O930" s="241"/>
      <c r="P930" s="241"/>
      <c r="Q930" s="241"/>
      <c r="R930" s="241"/>
      <c r="S930" s="241"/>
      <c r="T930" s="242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T930" s="243" t="s">
        <v>218</v>
      </c>
      <c r="AU930" s="243" t="s">
        <v>82</v>
      </c>
      <c r="AV930" s="13" t="s">
        <v>82</v>
      </c>
      <c r="AW930" s="13" t="s">
        <v>35</v>
      </c>
      <c r="AX930" s="13" t="s">
        <v>73</v>
      </c>
      <c r="AY930" s="243" t="s">
        <v>198</v>
      </c>
    </row>
    <row r="931" s="13" customFormat="1">
      <c r="A931" s="13"/>
      <c r="B931" s="232"/>
      <c r="C931" s="233"/>
      <c r="D931" s="234" t="s">
        <v>218</v>
      </c>
      <c r="E931" s="235" t="s">
        <v>19</v>
      </c>
      <c r="F931" s="236" t="s">
        <v>2893</v>
      </c>
      <c r="G931" s="233"/>
      <c r="H931" s="237">
        <v>14.550000000000001</v>
      </c>
      <c r="I931" s="238"/>
      <c r="J931" s="233"/>
      <c r="K931" s="233"/>
      <c r="L931" s="239"/>
      <c r="M931" s="240"/>
      <c r="N931" s="241"/>
      <c r="O931" s="241"/>
      <c r="P931" s="241"/>
      <c r="Q931" s="241"/>
      <c r="R931" s="241"/>
      <c r="S931" s="241"/>
      <c r="T931" s="242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T931" s="243" t="s">
        <v>218</v>
      </c>
      <c r="AU931" s="243" t="s">
        <v>82</v>
      </c>
      <c r="AV931" s="13" t="s">
        <v>82</v>
      </c>
      <c r="AW931" s="13" t="s">
        <v>35</v>
      </c>
      <c r="AX931" s="13" t="s">
        <v>73</v>
      </c>
      <c r="AY931" s="243" t="s">
        <v>198</v>
      </c>
    </row>
    <row r="932" s="13" customFormat="1">
      <c r="A932" s="13"/>
      <c r="B932" s="232"/>
      <c r="C932" s="233"/>
      <c r="D932" s="234" t="s">
        <v>218</v>
      </c>
      <c r="E932" s="235" t="s">
        <v>19</v>
      </c>
      <c r="F932" s="236" t="s">
        <v>2894</v>
      </c>
      <c r="G932" s="233"/>
      <c r="H932" s="237">
        <v>18.859999999999999</v>
      </c>
      <c r="I932" s="238"/>
      <c r="J932" s="233"/>
      <c r="K932" s="233"/>
      <c r="L932" s="239"/>
      <c r="M932" s="240"/>
      <c r="N932" s="241"/>
      <c r="O932" s="241"/>
      <c r="P932" s="241"/>
      <c r="Q932" s="241"/>
      <c r="R932" s="241"/>
      <c r="S932" s="241"/>
      <c r="T932" s="242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T932" s="243" t="s">
        <v>218</v>
      </c>
      <c r="AU932" s="243" t="s">
        <v>82</v>
      </c>
      <c r="AV932" s="13" t="s">
        <v>82</v>
      </c>
      <c r="AW932" s="13" t="s">
        <v>35</v>
      </c>
      <c r="AX932" s="13" t="s">
        <v>73</v>
      </c>
      <c r="AY932" s="243" t="s">
        <v>198</v>
      </c>
    </row>
    <row r="933" s="14" customFormat="1">
      <c r="A933" s="14"/>
      <c r="B933" s="244"/>
      <c r="C933" s="245"/>
      <c r="D933" s="234" t="s">
        <v>218</v>
      </c>
      <c r="E933" s="246" t="s">
        <v>19</v>
      </c>
      <c r="F933" s="247" t="s">
        <v>233</v>
      </c>
      <c r="G933" s="245"/>
      <c r="H933" s="248">
        <v>136.31999999999999</v>
      </c>
      <c r="I933" s="249"/>
      <c r="J933" s="245"/>
      <c r="K933" s="245"/>
      <c r="L933" s="250"/>
      <c r="M933" s="251"/>
      <c r="N933" s="252"/>
      <c r="O933" s="252"/>
      <c r="P933" s="252"/>
      <c r="Q933" s="252"/>
      <c r="R933" s="252"/>
      <c r="S933" s="252"/>
      <c r="T933" s="253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T933" s="254" t="s">
        <v>218</v>
      </c>
      <c r="AU933" s="254" t="s">
        <v>82</v>
      </c>
      <c r="AV933" s="14" t="s">
        <v>205</v>
      </c>
      <c r="AW933" s="14" t="s">
        <v>35</v>
      </c>
      <c r="AX933" s="14" t="s">
        <v>80</v>
      </c>
      <c r="AY933" s="254" t="s">
        <v>198</v>
      </c>
    </row>
    <row r="934" s="2" customFormat="1" ht="24.15" customHeight="1">
      <c r="A934" s="40"/>
      <c r="B934" s="41"/>
      <c r="C934" s="255" t="s">
        <v>1542</v>
      </c>
      <c r="D934" s="255" t="s">
        <v>243</v>
      </c>
      <c r="E934" s="256" t="s">
        <v>1781</v>
      </c>
      <c r="F934" s="257" t="s">
        <v>1782</v>
      </c>
      <c r="G934" s="258" t="s">
        <v>203</v>
      </c>
      <c r="H934" s="259">
        <v>149.952</v>
      </c>
      <c r="I934" s="260"/>
      <c r="J934" s="261">
        <f>ROUND(I934*H934,2)</f>
        <v>0</v>
      </c>
      <c r="K934" s="257" t="s">
        <v>204</v>
      </c>
      <c r="L934" s="262"/>
      <c r="M934" s="263" t="s">
        <v>19</v>
      </c>
      <c r="N934" s="264" t="s">
        <v>44</v>
      </c>
      <c r="O934" s="86"/>
      <c r="P934" s="223">
        <f>O934*H934</f>
        <v>0</v>
      </c>
      <c r="Q934" s="223">
        <v>0.012319999999999999</v>
      </c>
      <c r="R934" s="223">
        <f>Q934*H934</f>
        <v>1.8474086399999998</v>
      </c>
      <c r="S934" s="223">
        <v>0</v>
      </c>
      <c r="T934" s="224">
        <f>S934*H934</f>
        <v>0</v>
      </c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R934" s="225" t="s">
        <v>399</v>
      </c>
      <c r="AT934" s="225" t="s">
        <v>243</v>
      </c>
      <c r="AU934" s="225" t="s">
        <v>82</v>
      </c>
      <c r="AY934" s="19" t="s">
        <v>198</v>
      </c>
      <c r="BE934" s="226">
        <f>IF(N934="základní",J934,0)</f>
        <v>0</v>
      </c>
      <c r="BF934" s="226">
        <f>IF(N934="snížená",J934,0)</f>
        <v>0</v>
      </c>
      <c r="BG934" s="226">
        <f>IF(N934="zákl. přenesená",J934,0)</f>
        <v>0</v>
      </c>
      <c r="BH934" s="226">
        <f>IF(N934="sníž. přenesená",J934,0)</f>
        <v>0</v>
      </c>
      <c r="BI934" s="226">
        <f>IF(N934="nulová",J934,0)</f>
        <v>0</v>
      </c>
      <c r="BJ934" s="19" t="s">
        <v>80</v>
      </c>
      <c r="BK934" s="226">
        <f>ROUND(I934*H934,2)</f>
        <v>0</v>
      </c>
      <c r="BL934" s="19" t="s">
        <v>302</v>
      </c>
      <c r="BM934" s="225" t="s">
        <v>2907</v>
      </c>
    </row>
    <row r="935" s="13" customFormat="1">
      <c r="A935" s="13"/>
      <c r="B935" s="232"/>
      <c r="C935" s="233"/>
      <c r="D935" s="234" t="s">
        <v>218</v>
      </c>
      <c r="E935" s="235" t="s">
        <v>19</v>
      </c>
      <c r="F935" s="236" t="s">
        <v>2886</v>
      </c>
      <c r="G935" s="233"/>
      <c r="H935" s="237">
        <v>3.6899999999999999</v>
      </c>
      <c r="I935" s="238"/>
      <c r="J935" s="233"/>
      <c r="K935" s="233"/>
      <c r="L935" s="239"/>
      <c r="M935" s="240"/>
      <c r="N935" s="241"/>
      <c r="O935" s="241"/>
      <c r="P935" s="241"/>
      <c r="Q935" s="241"/>
      <c r="R935" s="241"/>
      <c r="S935" s="241"/>
      <c r="T935" s="242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T935" s="243" t="s">
        <v>218</v>
      </c>
      <c r="AU935" s="243" t="s">
        <v>82</v>
      </c>
      <c r="AV935" s="13" t="s">
        <v>82</v>
      </c>
      <c r="AW935" s="13" t="s">
        <v>35</v>
      </c>
      <c r="AX935" s="13" t="s">
        <v>73</v>
      </c>
      <c r="AY935" s="243" t="s">
        <v>198</v>
      </c>
    </row>
    <row r="936" s="13" customFormat="1">
      <c r="A936" s="13"/>
      <c r="B936" s="232"/>
      <c r="C936" s="233"/>
      <c r="D936" s="234" t="s">
        <v>218</v>
      </c>
      <c r="E936" s="235" t="s">
        <v>19</v>
      </c>
      <c r="F936" s="236" t="s">
        <v>2887</v>
      </c>
      <c r="G936" s="233"/>
      <c r="H936" s="237">
        <v>4.0199999999999996</v>
      </c>
      <c r="I936" s="238"/>
      <c r="J936" s="233"/>
      <c r="K936" s="233"/>
      <c r="L936" s="239"/>
      <c r="M936" s="240"/>
      <c r="N936" s="241"/>
      <c r="O936" s="241"/>
      <c r="P936" s="241"/>
      <c r="Q936" s="241"/>
      <c r="R936" s="241"/>
      <c r="S936" s="241"/>
      <c r="T936" s="242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T936" s="243" t="s">
        <v>218</v>
      </c>
      <c r="AU936" s="243" t="s">
        <v>82</v>
      </c>
      <c r="AV936" s="13" t="s">
        <v>82</v>
      </c>
      <c r="AW936" s="13" t="s">
        <v>35</v>
      </c>
      <c r="AX936" s="13" t="s">
        <v>73</v>
      </c>
      <c r="AY936" s="243" t="s">
        <v>198</v>
      </c>
    </row>
    <row r="937" s="13" customFormat="1">
      <c r="A937" s="13"/>
      <c r="B937" s="232"/>
      <c r="C937" s="233"/>
      <c r="D937" s="234" t="s">
        <v>218</v>
      </c>
      <c r="E937" s="235" t="s">
        <v>19</v>
      </c>
      <c r="F937" s="236" t="s">
        <v>2888</v>
      </c>
      <c r="G937" s="233"/>
      <c r="H937" s="237">
        <v>4.2999999999999998</v>
      </c>
      <c r="I937" s="238"/>
      <c r="J937" s="233"/>
      <c r="K937" s="233"/>
      <c r="L937" s="239"/>
      <c r="M937" s="240"/>
      <c r="N937" s="241"/>
      <c r="O937" s="241"/>
      <c r="P937" s="241"/>
      <c r="Q937" s="241"/>
      <c r="R937" s="241"/>
      <c r="S937" s="241"/>
      <c r="T937" s="242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T937" s="243" t="s">
        <v>218</v>
      </c>
      <c r="AU937" s="243" t="s">
        <v>82</v>
      </c>
      <c r="AV937" s="13" t="s">
        <v>82</v>
      </c>
      <c r="AW937" s="13" t="s">
        <v>35</v>
      </c>
      <c r="AX937" s="13" t="s">
        <v>73</v>
      </c>
      <c r="AY937" s="243" t="s">
        <v>198</v>
      </c>
    </row>
    <row r="938" s="13" customFormat="1">
      <c r="A938" s="13"/>
      <c r="B938" s="232"/>
      <c r="C938" s="233"/>
      <c r="D938" s="234" t="s">
        <v>218</v>
      </c>
      <c r="E938" s="235" t="s">
        <v>19</v>
      </c>
      <c r="F938" s="236" t="s">
        <v>2889</v>
      </c>
      <c r="G938" s="233"/>
      <c r="H938" s="237">
        <v>3.73</v>
      </c>
      <c r="I938" s="238"/>
      <c r="J938" s="233"/>
      <c r="K938" s="233"/>
      <c r="L938" s="239"/>
      <c r="M938" s="240"/>
      <c r="N938" s="241"/>
      <c r="O938" s="241"/>
      <c r="P938" s="241"/>
      <c r="Q938" s="241"/>
      <c r="R938" s="241"/>
      <c r="S938" s="241"/>
      <c r="T938" s="242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T938" s="243" t="s">
        <v>218</v>
      </c>
      <c r="AU938" s="243" t="s">
        <v>82</v>
      </c>
      <c r="AV938" s="13" t="s">
        <v>82</v>
      </c>
      <c r="AW938" s="13" t="s">
        <v>35</v>
      </c>
      <c r="AX938" s="13" t="s">
        <v>73</v>
      </c>
      <c r="AY938" s="243" t="s">
        <v>198</v>
      </c>
    </row>
    <row r="939" s="13" customFormat="1">
      <c r="A939" s="13"/>
      <c r="B939" s="232"/>
      <c r="C939" s="233"/>
      <c r="D939" s="234" t="s">
        <v>218</v>
      </c>
      <c r="E939" s="235" t="s">
        <v>19</v>
      </c>
      <c r="F939" s="236" t="s">
        <v>2890</v>
      </c>
      <c r="G939" s="233"/>
      <c r="H939" s="237">
        <v>3.6499999999999999</v>
      </c>
      <c r="I939" s="238"/>
      <c r="J939" s="233"/>
      <c r="K939" s="233"/>
      <c r="L939" s="239"/>
      <c r="M939" s="240"/>
      <c r="N939" s="241"/>
      <c r="O939" s="241"/>
      <c r="P939" s="241"/>
      <c r="Q939" s="241"/>
      <c r="R939" s="241"/>
      <c r="S939" s="241"/>
      <c r="T939" s="242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T939" s="243" t="s">
        <v>218</v>
      </c>
      <c r="AU939" s="243" t="s">
        <v>82</v>
      </c>
      <c r="AV939" s="13" t="s">
        <v>82</v>
      </c>
      <c r="AW939" s="13" t="s">
        <v>35</v>
      </c>
      <c r="AX939" s="13" t="s">
        <v>73</v>
      </c>
      <c r="AY939" s="243" t="s">
        <v>198</v>
      </c>
    </row>
    <row r="940" s="13" customFormat="1">
      <c r="A940" s="13"/>
      <c r="B940" s="232"/>
      <c r="C940" s="233"/>
      <c r="D940" s="234" t="s">
        <v>218</v>
      </c>
      <c r="E940" s="235" t="s">
        <v>19</v>
      </c>
      <c r="F940" s="236" t="s">
        <v>2891</v>
      </c>
      <c r="G940" s="233"/>
      <c r="H940" s="237">
        <v>41.479999999999997</v>
      </c>
      <c r="I940" s="238"/>
      <c r="J940" s="233"/>
      <c r="K940" s="233"/>
      <c r="L940" s="239"/>
      <c r="M940" s="240"/>
      <c r="N940" s="241"/>
      <c r="O940" s="241"/>
      <c r="P940" s="241"/>
      <c r="Q940" s="241"/>
      <c r="R940" s="241"/>
      <c r="S940" s="241"/>
      <c r="T940" s="242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T940" s="243" t="s">
        <v>218</v>
      </c>
      <c r="AU940" s="243" t="s">
        <v>82</v>
      </c>
      <c r="AV940" s="13" t="s">
        <v>82</v>
      </c>
      <c r="AW940" s="13" t="s">
        <v>35</v>
      </c>
      <c r="AX940" s="13" t="s">
        <v>73</v>
      </c>
      <c r="AY940" s="243" t="s">
        <v>198</v>
      </c>
    </row>
    <row r="941" s="13" customFormat="1">
      <c r="A941" s="13"/>
      <c r="B941" s="232"/>
      <c r="C941" s="233"/>
      <c r="D941" s="234" t="s">
        <v>218</v>
      </c>
      <c r="E941" s="235" t="s">
        <v>19</v>
      </c>
      <c r="F941" s="236" t="s">
        <v>2892</v>
      </c>
      <c r="G941" s="233"/>
      <c r="H941" s="237">
        <v>42.039999999999999</v>
      </c>
      <c r="I941" s="238"/>
      <c r="J941" s="233"/>
      <c r="K941" s="233"/>
      <c r="L941" s="239"/>
      <c r="M941" s="240"/>
      <c r="N941" s="241"/>
      <c r="O941" s="241"/>
      <c r="P941" s="241"/>
      <c r="Q941" s="241"/>
      <c r="R941" s="241"/>
      <c r="S941" s="241"/>
      <c r="T941" s="242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T941" s="243" t="s">
        <v>218</v>
      </c>
      <c r="AU941" s="243" t="s">
        <v>82</v>
      </c>
      <c r="AV941" s="13" t="s">
        <v>82</v>
      </c>
      <c r="AW941" s="13" t="s">
        <v>35</v>
      </c>
      <c r="AX941" s="13" t="s">
        <v>73</v>
      </c>
      <c r="AY941" s="243" t="s">
        <v>198</v>
      </c>
    </row>
    <row r="942" s="13" customFormat="1">
      <c r="A942" s="13"/>
      <c r="B942" s="232"/>
      <c r="C942" s="233"/>
      <c r="D942" s="234" t="s">
        <v>218</v>
      </c>
      <c r="E942" s="235" t="s">
        <v>19</v>
      </c>
      <c r="F942" s="236" t="s">
        <v>2893</v>
      </c>
      <c r="G942" s="233"/>
      <c r="H942" s="237">
        <v>14.550000000000001</v>
      </c>
      <c r="I942" s="238"/>
      <c r="J942" s="233"/>
      <c r="K942" s="233"/>
      <c r="L942" s="239"/>
      <c r="M942" s="240"/>
      <c r="N942" s="241"/>
      <c r="O942" s="241"/>
      <c r="P942" s="241"/>
      <c r="Q942" s="241"/>
      <c r="R942" s="241"/>
      <c r="S942" s="241"/>
      <c r="T942" s="242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T942" s="243" t="s">
        <v>218</v>
      </c>
      <c r="AU942" s="243" t="s">
        <v>82</v>
      </c>
      <c r="AV942" s="13" t="s">
        <v>82</v>
      </c>
      <c r="AW942" s="13" t="s">
        <v>35</v>
      </c>
      <c r="AX942" s="13" t="s">
        <v>73</v>
      </c>
      <c r="AY942" s="243" t="s">
        <v>198</v>
      </c>
    </row>
    <row r="943" s="13" customFormat="1">
      <c r="A943" s="13"/>
      <c r="B943" s="232"/>
      <c r="C943" s="233"/>
      <c r="D943" s="234" t="s">
        <v>218</v>
      </c>
      <c r="E943" s="235" t="s">
        <v>19</v>
      </c>
      <c r="F943" s="236" t="s">
        <v>2894</v>
      </c>
      <c r="G943" s="233"/>
      <c r="H943" s="237">
        <v>18.859999999999999</v>
      </c>
      <c r="I943" s="238"/>
      <c r="J943" s="233"/>
      <c r="K943" s="233"/>
      <c r="L943" s="239"/>
      <c r="M943" s="240"/>
      <c r="N943" s="241"/>
      <c r="O943" s="241"/>
      <c r="P943" s="241"/>
      <c r="Q943" s="241"/>
      <c r="R943" s="241"/>
      <c r="S943" s="241"/>
      <c r="T943" s="242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T943" s="243" t="s">
        <v>218</v>
      </c>
      <c r="AU943" s="243" t="s">
        <v>82</v>
      </c>
      <c r="AV943" s="13" t="s">
        <v>82</v>
      </c>
      <c r="AW943" s="13" t="s">
        <v>35</v>
      </c>
      <c r="AX943" s="13" t="s">
        <v>73</v>
      </c>
      <c r="AY943" s="243" t="s">
        <v>198</v>
      </c>
    </row>
    <row r="944" s="14" customFormat="1">
      <c r="A944" s="14"/>
      <c r="B944" s="244"/>
      <c r="C944" s="245"/>
      <c r="D944" s="234" t="s">
        <v>218</v>
      </c>
      <c r="E944" s="246" t="s">
        <v>19</v>
      </c>
      <c r="F944" s="247" t="s">
        <v>233</v>
      </c>
      <c r="G944" s="245"/>
      <c r="H944" s="248">
        <v>136.31999999999999</v>
      </c>
      <c r="I944" s="249"/>
      <c r="J944" s="245"/>
      <c r="K944" s="245"/>
      <c r="L944" s="250"/>
      <c r="M944" s="251"/>
      <c r="N944" s="252"/>
      <c r="O944" s="252"/>
      <c r="P944" s="252"/>
      <c r="Q944" s="252"/>
      <c r="R944" s="252"/>
      <c r="S944" s="252"/>
      <c r="T944" s="253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T944" s="254" t="s">
        <v>218</v>
      </c>
      <c r="AU944" s="254" t="s">
        <v>82</v>
      </c>
      <c r="AV944" s="14" t="s">
        <v>205</v>
      </c>
      <c r="AW944" s="14" t="s">
        <v>35</v>
      </c>
      <c r="AX944" s="14" t="s">
        <v>80</v>
      </c>
      <c r="AY944" s="254" t="s">
        <v>198</v>
      </c>
    </row>
    <row r="945" s="13" customFormat="1">
      <c r="A945" s="13"/>
      <c r="B945" s="232"/>
      <c r="C945" s="233"/>
      <c r="D945" s="234" t="s">
        <v>218</v>
      </c>
      <c r="E945" s="233"/>
      <c r="F945" s="236" t="s">
        <v>2908</v>
      </c>
      <c r="G945" s="233"/>
      <c r="H945" s="237">
        <v>149.952</v>
      </c>
      <c r="I945" s="238"/>
      <c r="J945" s="233"/>
      <c r="K945" s="233"/>
      <c r="L945" s="239"/>
      <c r="M945" s="240"/>
      <c r="N945" s="241"/>
      <c r="O945" s="241"/>
      <c r="P945" s="241"/>
      <c r="Q945" s="241"/>
      <c r="R945" s="241"/>
      <c r="S945" s="241"/>
      <c r="T945" s="242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T945" s="243" t="s">
        <v>218</v>
      </c>
      <c r="AU945" s="243" t="s">
        <v>82</v>
      </c>
      <c r="AV945" s="13" t="s">
        <v>82</v>
      </c>
      <c r="AW945" s="13" t="s">
        <v>4</v>
      </c>
      <c r="AX945" s="13" t="s">
        <v>80</v>
      </c>
      <c r="AY945" s="243" t="s">
        <v>198</v>
      </c>
    </row>
    <row r="946" s="2" customFormat="1" ht="37.8" customHeight="1">
      <c r="A946" s="40"/>
      <c r="B946" s="41"/>
      <c r="C946" s="214" t="s">
        <v>1546</v>
      </c>
      <c r="D946" s="214" t="s">
        <v>200</v>
      </c>
      <c r="E946" s="215" t="s">
        <v>1786</v>
      </c>
      <c r="F946" s="216" t="s">
        <v>1787</v>
      </c>
      <c r="G946" s="217" t="s">
        <v>203</v>
      </c>
      <c r="H946" s="218">
        <v>19.390000000000001</v>
      </c>
      <c r="I946" s="219"/>
      <c r="J946" s="220">
        <f>ROUND(I946*H946,2)</f>
        <v>0</v>
      </c>
      <c r="K946" s="216" t="s">
        <v>204</v>
      </c>
      <c r="L946" s="46"/>
      <c r="M946" s="221" t="s">
        <v>19</v>
      </c>
      <c r="N946" s="222" t="s">
        <v>44</v>
      </c>
      <c r="O946" s="86"/>
      <c r="P946" s="223">
        <f>O946*H946</f>
        <v>0</v>
      </c>
      <c r="Q946" s="223">
        <v>0</v>
      </c>
      <c r="R946" s="223">
        <f>Q946*H946</f>
        <v>0</v>
      </c>
      <c r="S946" s="223">
        <v>0</v>
      </c>
      <c r="T946" s="224">
        <f>S946*H946</f>
        <v>0</v>
      </c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R946" s="225" t="s">
        <v>302</v>
      </c>
      <c r="AT946" s="225" t="s">
        <v>200</v>
      </c>
      <c r="AU946" s="225" t="s">
        <v>82</v>
      </c>
      <c r="AY946" s="19" t="s">
        <v>198</v>
      </c>
      <c r="BE946" s="226">
        <f>IF(N946="základní",J946,0)</f>
        <v>0</v>
      </c>
      <c r="BF946" s="226">
        <f>IF(N946="snížená",J946,0)</f>
        <v>0</v>
      </c>
      <c r="BG946" s="226">
        <f>IF(N946="zákl. přenesená",J946,0)</f>
        <v>0</v>
      </c>
      <c r="BH946" s="226">
        <f>IF(N946="sníž. přenesená",J946,0)</f>
        <v>0</v>
      </c>
      <c r="BI946" s="226">
        <f>IF(N946="nulová",J946,0)</f>
        <v>0</v>
      </c>
      <c r="BJ946" s="19" t="s">
        <v>80</v>
      </c>
      <c r="BK946" s="226">
        <f>ROUND(I946*H946,2)</f>
        <v>0</v>
      </c>
      <c r="BL946" s="19" t="s">
        <v>302</v>
      </c>
      <c r="BM946" s="225" t="s">
        <v>2909</v>
      </c>
    </row>
    <row r="947" s="2" customFormat="1">
      <c r="A947" s="40"/>
      <c r="B947" s="41"/>
      <c r="C947" s="42"/>
      <c r="D947" s="227" t="s">
        <v>207</v>
      </c>
      <c r="E947" s="42"/>
      <c r="F947" s="228" t="s">
        <v>1789</v>
      </c>
      <c r="G947" s="42"/>
      <c r="H947" s="42"/>
      <c r="I947" s="229"/>
      <c r="J947" s="42"/>
      <c r="K947" s="42"/>
      <c r="L947" s="46"/>
      <c r="M947" s="230"/>
      <c r="N947" s="231"/>
      <c r="O947" s="86"/>
      <c r="P947" s="86"/>
      <c r="Q947" s="86"/>
      <c r="R947" s="86"/>
      <c r="S947" s="86"/>
      <c r="T947" s="87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T947" s="19" t="s">
        <v>207</v>
      </c>
      <c r="AU947" s="19" t="s">
        <v>82</v>
      </c>
    </row>
    <row r="948" s="13" customFormat="1">
      <c r="A948" s="13"/>
      <c r="B948" s="232"/>
      <c r="C948" s="233"/>
      <c r="D948" s="234" t="s">
        <v>218</v>
      </c>
      <c r="E948" s="235" t="s">
        <v>19</v>
      </c>
      <c r="F948" s="236" t="s">
        <v>2886</v>
      </c>
      <c r="G948" s="233"/>
      <c r="H948" s="237">
        <v>3.6899999999999999</v>
      </c>
      <c r="I948" s="238"/>
      <c r="J948" s="233"/>
      <c r="K948" s="233"/>
      <c r="L948" s="239"/>
      <c r="M948" s="240"/>
      <c r="N948" s="241"/>
      <c r="O948" s="241"/>
      <c r="P948" s="241"/>
      <c r="Q948" s="241"/>
      <c r="R948" s="241"/>
      <c r="S948" s="241"/>
      <c r="T948" s="242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T948" s="243" t="s">
        <v>218</v>
      </c>
      <c r="AU948" s="243" t="s">
        <v>82</v>
      </c>
      <c r="AV948" s="13" t="s">
        <v>82</v>
      </c>
      <c r="AW948" s="13" t="s">
        <v>35</v>
      </c>
      <c r="AX948" s="13" t="s">
        <v>73</v>
      </c>
      <c r="AY948" s="243" t="s">
        <v>198</v>
      </c>
    </row>
    <row r="949" s="13" customFormat="1">
      <c r="A949" s="13"/>
      <c r="B949" s="232"/>
      <c r="C949" s="233"/>
      <c r="D949" s="234" t="s">
        <v>218</v>
      </c>
      <c r="E949" s="235" t="s">
        <v>19</v>
      </c>
      <c r="F949" s="236" t="s">
        <v>2887</v>
      </c>
      <c r="G949" s="233"/>
      <c r="H949" s="237">
        <v>4.0199999999999996</v>
      </c>
      <c r="I949" s="238"/>
      <c r="J949" s="233"/>
      <c r="K949" s="233"/>
      <c r="L949" s="239"/>
      <c r="M949" s="240"/>
      <c r="N949" s="241"/>
      <c r="O949" s="241"/>
      <c r="P949" s="241"/>
      <c r="Q949" s="241"/>
      <c r="R949" s="241"/>
      <c r="S949" s="241"/>
      <c r="T949" s="242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T949" s="243" t="s">
        <v>218</v>
      </c>
      <c r="AU949" s="243" t="s">
        <v>82</v>
      </c>
      <c r="AV949" s="13" t="s">
        <v>82</v>
      </c>
      <c r="AW949" s="13" t="s">
        <v>35</v>
      </c>
      <c r="AX949" s="13" t="s">
        <v>73</v>
      </c>
      <c r="AY949" s="243" t="s">
        <v>198</v>
      </c>
    </row>
    <row r="950" s="13" customFormat="1">
      <c r="A950" s="13"/>
      <c r="B950" s="232"/>
      <c r="C950" s="233"/>
      <c r="D950" s="234" t="s">
        <v>218</v>
      </c>
      <c r="E950" s="235" t="s">
        <v>19</v>
      </c>
      <c r="F950" s="236" t="s">
        <v>2888</v>
      </c>
      <c r="G950" s="233"/>
      <c r="H950" s="237">
        <v>4.2999999999999998</v>
      </c>
      <c r="I950" s="238"/>
      <c r="J950" s="233"/>
      <c r="K950" s="233"/>
      <c r="L950" s="239"/>
      <c r="M950" s="240"/>
      <c r="N950" s="241"/>
      <c r="O950" s="241"/>
      <c r="P950" s="241"/>
      <c r="Q950" s="241"/>
      <c r="R950" s="241"/>
      <c r="S950" s="241"/>
      <c r="T950" s="242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T950" s="243" t="s">
        <v>218</v>
      </c>
      <c r="AU950" s="243" t="s">
        <v>82</v>
      </c>
      <c r="AV950" s="13" t="s">
        <v>82</v>
      </c>
      <c r="AW950" s="13" t="s">
        <v>35</v>
      </c>
      <c r="AX950" s="13" t="s">
        <v>73</v>
      </c>
      <c r="AY950" s="243" t="s">
        <v>198</v>
      </c>
    </row>
    <row r="951" s="13" customFormat="1">
      <c r="A951" s="13"/>
      <c r="B951" s="232"/>
      <c r="C951" s="233"/>
      <c r="D951" s="234" t="s">
        <v>218</v>
      </c>
      <c r="E951" s="235" t="s">
        <v>19</v>
      </c>
      <c r="F951" s="236" t="s">
        <v>2889</v>
      </c>
      <c r="G951" s="233"/>
      <c r="H951" s="237">
        <v>3.73</v>
      </c>
      <c r="I951" s="238"/>
      <c r="J951" s="233"/>
      <c r="K951" s="233"/>
      <c r="L951" s="239"/>
      <c r="M951" s="240"/>
      <c r="N951" s="241"/>
      <c r="O951" s="241"/>
      <c r="P951" s="241"/>
      <c r="Q951" s="241"/>
      <c r="R951" s="241"/>
      <c r="S951" s="241"/>
      <c r="T951" s="242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T951" s="243" t="s">
        <v>218</v>
      </c>
      <c r="AU951" s="243" t="s">
        <v>82</v>
      </c>
      <c r="AV951" s="13" t="s">
        <v>82</v>
      </c>
      <c r="AW951" s="13" t="s">
        <v>35</v>
      </c>
      <c r="AX951" s="13" t="s">
        <v>73</v>
      </c>
      <c r="AY951" s="243" t="s">
        <v>198</v>
      </c>
    </row>
    <row r="952" s="13" customFormat="1">
      <c r="A952" s="13"/>
      <c r="B952" s="232"/>
      <c r="C952" s="233"/>
      <c r="D952" s="234" t="s">
        <v>218</v>
      </c>
      <c r="E952" s="235" t="s">
        <v>19</v>
      </c>
      <c r="F952" s="236" t="s">
        <v>2890</v>
      </c>
      <c r="G952" s="233"/>
      <c r="H952" s="237">
        <v>3.6499999999999999</v>
      </c>
      <c r="I952" s="238"/>
      <c r="J952" s="233"/>
      <c r="K952" s="233"/>
      <c r="L952" s="239"/>
      <c r="M952" s="240"/>
      <c r="N952" s="241"/>
      <c r="O952" s="241"/>
      <c r="P952" s="241"/>
      <c r="Q952" s="241"/>
      <c r="R952" s="241"/>
      <c r="S952" s="241"/>
      <c r="T952" s="242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T952" s="243" t="s">
        <v>218</v>
      </c>
      <c r="AU952" s="243" t="s">
        <v>82</v>
      </c>
      <c r="AV952" s="13" t="s">
        <v>82</v>
      </c>
      <c r="AW952" s="13" t="s">
        <v>35</v>
      </c>
      <c r="AX952" s="13" t="s">
        <v>73</v>
      </c>
      <c r="AY952" s="243" t="s">
        <v>198</v>
      </c>
    </row>
    <row r="953" s="14" customFormat="1">
      <c r="A953" s="14"/>
      <c r="B953" s="244"/>
      <c r="C953" s="245"/>
      <c r="D953" s="234" t="s">
        <v>218</v>
      </c>
      <c r="E953" s="246" t="s">
        <v>19</v>
      </c>
      <c r="F953" s="247" t="s">
        <v>233</v>
      </c>
      <c r="G953" s="245"/>
      <c r="H953" s="248">
        <v>19.389999999999997</v>
      </c>
      <c r="I953" s="249"/>
      <c r="J953" s="245"/>
      <c r="K953" s="245"/>
      <c r="L953" s="250"/>
      <c r="M953" s="251"/>
      <c r="N953" s="252"/>
      <c r="O953" s="252"/>
      <c r="P953" s="252"/>
      <c r="Q953" s="252"/>
      <c r="R953" s="252"/>
      <c r="S953" s="252"/>
      <c r="T953" s="253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T953" s="254" t="s">
        <v>218</v>
      </c>
      <c r="AU953" s="254" t="s">
        <v>82</v>
      </c>
      <c r="AV953" s="14" t="s">
        <v>205</v>
      </c>
      <c r="AW953" s="14" t="s">
        <v>35</v>
      </c>
      <c r="AX953" s="14" t="s">
        <v>80</v>
      </c>
      <c r="AY953" s="254" t="s">
        <v>198</v>
      </c>
    </row>
    <row r="954" s="2" customFormat="1" ht="24.15" customHeight="1">
      <c r="A954" s="40"/>
      <c r="B954" s="41"/>
      <c r="C954" s="214" t="s">
        <v>1551</v>
      </c>
      <c r="D954" s="214" t="s">
        <v>200</v>
      </c>
      <c r="E954" s="215" t="s">
        <v>1791</v>
      </c>
      <c r="F954" s="216" t="s">
        <v>1792</v>
      </c>
      <c r="G954" s="217" t="s">
        <v>237</v>
      </c>
      <c r="H954" s="218">
        <v>114.84</v>
      </c>
      <c r="I954" s="219"/>
      <c r="J954" s="220">
        <f>ROUND(I954*H954,2)</f>
        <v>0</v>
      </c>
      <c r="K954" s="216" t="s">
        <v>19</v>
      </c>
      <c r="L954" s="46"/>
      <c r="M954" s="221" t="s">
        <v>19</v>
      </c>
      <c r="N954" s="222" t="s">
        <v>44</v>
      </c>
      <c r="O954" s="86"/>
      <c r="P954" s="223">
        <f>O954*H954</f>
        <v>0</v>
      </c>
      <c r="Q954" s="223">
        <v>0.00055000000000000003</v>
      </c>
      <c r="R954" s="223">
        <f>Q954*H954</f>
        <v>0.06316200000000001</v>
      </c>
      <c r="S954" s="223">
        <v>0</v>
      </c>
      <c r="T954" s="224">
        <f>S954*H954</f>
        <v>0</v>
      </c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R954" s="225" t="s">
        <v>302</v>
      </c>
      <c r="AT954" s="225" t="s">
        <v>200</v>
      </c>
      <c r="AU954" s="225" t="s">
        <v>82</v>
      </c>
      <c r="AY954" s="19" t="s">
        <v>198</v>
      </c>
      <c r="BE954" s="226">
        <f>IF(N954="základní",J954,0)</f>
        <v>0</v>
      </c>
      <c r="BF954" s="226">
        <f>IF(N954="snížená",J954,0)</f>
        <v>0</v>
      </c>
      <c r="BG954" s="226">
        <f>IF(N954="zákl. přenesená",J954,0)</f>
        <v>0</v>
      </c>
      <c r="BH954" s="226">
        <f>IF(N954="sníž. přenesená",J954,0)</f>
        <v>0</v>
      </c>
      <c r="BI954" s="226">
        <f>IF(N954="nulová",J954,0)</f>
        <v>0</v>
      </c>
      <c r="BJ954" s="19" t="s">
        <v>80</v>
      </c>
      <c r="BK954" s="226">
        <f>ROUND(I954*H954,2)</f>
        <v>0</v>
      </c>
      <c r="BL954" s="19" t="s">
        <v>302</v>
      </c>
      <c r="BM954" s="225" t="s">
        <v>2910</v>
      </c>
    </row>
    <row r="955" s="13" customFormat="1">
      <c r="A955" s="13"/>
      <c r="B955" s="232"/>
      <c r="C955" s="233"/>
      <c r="D955" s="234" t="s">
        <v>218</v>
      </c>
      <c r="E955" s="235" t="s">
        <v>19</v>
      </c>
      <c r="F955" s="236" t="s">
        <v>2911</v>
      </c>
      <c r="G955" s="233"/>
      <c r="H955" s="237">
        <v>5.8600000000000003</v>
      </c>
      <c r="I955" s="238"/>
      <c r="J955" s="233"/>
      <c r="K955" s="233"/>
      <c r="L955" s="239"/>
      <c r="M955" s="240"/>
      <c r="N955" s="241"/>
      <c r="O955" s="241"/>
      <c r="P955" s="241"/>
      <c r="Q955" s="241"/>
      <c r="R955" s="241"/>
      <c r="S955" s="241"/>
      <c r="T955" s="242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T955" s="243" t="s">
        <v>218</v>
      </c>
      <c r="AU955" s="243" t="s">
        <v>82</v>
      </c>
      <c r="AV955" s="13" t="s">
        <v>82</v>
      </c>
      <c r="AW955" s="13" t="s">
        <v>35</v>
      </c>
      <c r="AX955" s="13" t="s">
        <v>73</v>
      </c>
      <c r="AY955" s="243" t="s">
        <v>198</v>
      </c>
    </row>
    <row r="956" s="13" customFormat="1">
      <c r="A956" s="13"/>
      <c r="B956" s="232"/>
      <c r="C956" s="233"/>
      <c r="D956" s="234" t="s">
        <v>218</v>
      </c>
      <c r="E956" s="235" t="s">
        <v>19</v>
      </c>
      <c r="F956" s="236" t="s">
        <v>2912</v>
      </c>
      <c r="G956" s="233"/>
      <c r="H956" s="237">
        <v>6.0199999999999996</v>
      </c>
      <c r="I956" s="238"/>
      <c r="J956" s="233"/>
      <c r="K956" s="233"/>
      <c r="L956" s="239"/>
      <c r="M956" s="240"/>
      <c r="N956" s="241"/>
      <c r="O956" s="241"/>
      <c r="P956" s="241"/>
      <c r="Q956" s="241"/>
      <c r="R956" s="241"/>
      <c r="S956" s="241"/>
      <c r="T956" s="242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T956" s="243" t="s">
        <v>218</v>
      </c>
      <c r="AU956" s="243" t="s">
        <v>82</v>
      </c>
      <c r="AV956" s="13" t="s">
        <v>82</v>
      </c>
      <c r="AW956" s="13" t="s">
        <v>35</v>
      </c>
      <c r="AX956" s="13" t="s">
        <v>73</v>
      </c>
      <c r="AY956" s="243" t="s">
        <v>198</v>
      </c>
    </row>
    <row r="957" s="13" customFormat="1">
      <c r="A957" s="13"/>
      <c r="B957" s="232"/>
      <c r="C957" s="233"/>
      <c r="D957" s="234" t="s">
        <v>218</v>
      </c>
      <c r="E957" s="235" t="s">
        <v>19</v>
      </c>
      <c r="F957" s="236" t="s">
        <v>2913</v>
      </c>
      <c r="G957" s="233"/>
      <c r="H957" s="237">
        <v>6.1600000000000001</v>
      </c>
      <c r="I957" s="238"/>
      <c r="J957" s="233"/>
      <c r="K957" s="233"/>
      <c r="L957" s="239"/>
      <c r="M957" s="240"/>
      <c r="N957" s="241"/>
      <c r="O957" s="241"/>
      <c r="P957" s="241"/>
      <c r="Q957" s="241"/>
      <c r="R957" s="241"/>
      <c r="S957" s="241"/>
      <c r="T957" s="242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T957" s="243" t="s">
        <v>218</v>
      </c>
      <c r="AU957" s="243" t="s">
        <v>82</v>
      </c>
      <c r="AV957" s="13" t="s">
        <v>82</v>
      </c>
      <c r="AW957" s="13" t="s">
        <v>35</v>
      </c>
      <c r="AX957" s="13" t="s">
        <v>73</v>
      </c>
      <c r="AY957" s="243" t="s">
        <v>198</v>
      </c>
    </row>
    <row r="958" s="13" customFormat="1">
      <c r="A958" s="13"/>
      <c r="B958" s="232"/>
      <c r="C958" s="233"/>
      <c r="D958" s="234" t="s">
        <v>218</v>
      </c>
      <c r="E958" s="235" t="s">
        <v>19</v>
      </c>
      <c r="F958" s="236" t="s">
        <v>2914</v>
      </c>
      <c r="G958" s="233"/>
      <c r="H958" s="237">
        <v>5.8799999999999999</v>
      </c>
      <c r="I958" s="238"/>
      <c r="J958" s="233"/>
      <c r="K958" s="233"/>
      <c r="L958" s="239"/>
      <c r="M958" s="240"/>
      <c r="N958" s="241"/>
      <c r="O958" s="241"/>
      <c r="P958" s="241"/>
      <c r="Q958" s="241"/>
      <c r="R958" s="241"/>
      <c r="S958" s="241"/>
      <c r="T958" s="242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T958" s="243" t="s">
        <v>218</v>
      </c>
      <c r="AU958" s="243" t="s">
        <v>82</v>
      </c>
      <c r="AV958" s="13" t="s">
        <v>82</v>
      </c>
      <c r="AW958" s="13" t="s">
        <v>35</v>
      </c>
      <c r="AX958" s="13" t="s">
        <v>73</v>
      </c>
      <c r="AY958" s="243" t="s">
        <v>198</v>
      </c>
    </row>
    <row r="959" s="13" customFormat="1">
      <c r="A959" s="13"/>
      <c r="B959" s="232"/>
      <c r="C959" s="233"/>
      <c r="D959" s="234" t="s">
        <v>218</v>
      </c>
      <c r="E959" s="235" t="s">
        <v>19</v>
      </c>
      <c r="F959" s="236" t="s">
        <v>2915</v>
      </c>
      <c r="G959" s="233"/>
      <c r="H959" s="237">
        <v>5.8399999999999999</v>
      </c>
      <c r="I959" s="238"/>
      <c r="J959" s="233"/>
      <c r="K959" s="233"/>
      <c r="L959" s="239"/>
      <c r="M959" s="240"/>
      <c r="N959" s="241"/>
      <c r="O959" s="241"/>
      <c r="P959" s="241"/>
      <c r="Q959" s="241"/>
      <c r="R959" s="241"/>
      <c r="S959" s="241"/>
      <c r="T959" s="242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T959" s="243" t="s">
        <v>218</v>
      </c>
      <c r="AU959" s="243" t="s">
        <v>82</v>
      </c>
      <c r="AV959" s="13" t="s">
        <v>82</v>
      </c>
      <c r="AW959" s="13" t="s">
        <v>35</v>
      </c>
      <c r="AX959" s="13" t="s">
        <v>73</v>
      </c>
      <c r="AY959" s="243" t="s">
        <v>198</v>
      </c>
    </row>
    <row r="960" s="13" customFormat="1">
      <c r="A960" s="13"/>
      <c r="B960" s="232"/>
      <c r="C960" s="233"/>
      <c r="D960" s="234" t="s">
        <v>218</v>
      </c>
      <c r="E960" s="235" t="s">
        <v>19</v>
      </c>
      <c r="F960" s="236" t="s">
        <v>2916</v>
      </c>
      <c r="G960" s="233"/>
      <c r="H960" s="237">
        <v>32.350000000000001</v>
      </c>
      <c r="I960" s="238"/>
      <c r="J960" s="233"/>
      <c r="K960" s="233"/>
      <c r="L960" s="239"/>
      <c r="M960" s="240"/>
      <c r="N960" s="241"/>
      <c r="O960" s="241"/>
      <c r="P960" s="241"/>
      <c r="Q960" s="241"/>
      <c r="R960" s="241"/>
      <c r="S960" s="241"/>
      <c r="T960" s="242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T960" s="243" t="s">
        <v>218</v>
      </c>
      <c r="AU960" s="243" t="s">
        <v>82</v>
      </c>
      <c r="AV960" s="13" t="s">
        <v>82</v>
      </c>
      <c r="AW960" s="13" t="s">
        <v>35</v>
      </c>
      <c r="AX960" s="13" t="s">
        <v>73</v>
      </c>
      <c r="AY960" s="243" t="s">
        <v>198</v>
      </c>
    </row>
    <row r="961" s="13" customFormat="1">
      <c r="A961" s="13"/>
      <c r="B961" s="232"/>
      <c r="C961" s="233"/>
      <c r="D961" s="234" t="s">
        <v>218</v>
      </c>
      <c r="E961" s="235" t="s">
        <v>19</v>
      </c>
      <c r="F961" s="236" t="s">
        <v>2917</v>
      </c>
      <c r="G961" s="233"/>
      <c r="H961" s="237">
        <v>28.420000000000002</v>
      </c>
      <c r="I961" s="238"/>
      <c r="J961" s="233"/>
      <c r="K961" s="233"/>
      <c r="L961" s="239"/>
      <c r="M961" s="240"/>
      <c r="N961" s="241"/>
      <c r="O961" s="241"/>
      <c r="P961" s="241"/>
      <c r="Q961" s="241"/>
      <c r="R961" s="241"/>
      <c r="S961" s="241"/>
      <c r="T961" s="242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T961" s="243" t="s">
        <v>218</v>
      </c>
      <c r="AU961" s="243" t="s">
        <v>82</v>
      </c>
      <c r="AV961" s="13" t="s">
        <v>82</v>
      </c>
      <c r="AW961" s="13" t="s">
        <v>35</v>
      </c>
      <c r="AX961" s="13" t="s">
        <v>73</v>
      </c>
      <c r="AY961" s="243" t="s">
        <v>198</v>
      </c>
    </row>
    <row r="962" s="13" customFormat="1">
      <c r="A962" s="13"/>
      <c r="B962" s="232"/>
      <c r="C962" s="233"/>
      <c r="D962" s="234" t="s">
        <v>218</v>
      </c>
      <c r="E962" s="235" t="s">
        <v>19</v>
      </c>
      <c r="F962" s="236" t="s">
        <v>2918</v>
      </c>
      <c r="G962" s="233"/>
      <c r="H962" s="237">
        <v>11.130000000000001</v>
      </c>
      <c r="I962" s="238"/>
      <c r="J962" s="233"/>
      <c r="K962" s="233"/>
      <c r="L962" s="239"/>
      <c r="M962" s="240"/>
      <c r="N962" s="241"/>
      <c r="O962" s="241"/>
      <c r="P962" s="241"/>
      <c r="Q962" s="241"/>
      <c r="R962" s="241"/>
      <c r="S962" s="241"/>
      <c r="T962" s="242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T962" s="243" t="s">
        <v>218</v>
      </c>
      <c r="AU962" s="243" t="s">
        <v>82</v>
      </c>
      <c r="AV962" s="13" t="s">
        <v>82</v>
      </c>
      <c r="AW962" s="13" t="s">
        <v>35</v>
      </c>
      <c r="AX962" s="13" t="s">
        <v>73</v>
      </c>
      <c r="AY962" s="243" t="s">
        <v>198</v>
      </c>
    </row>
    <row r="963" s="13" customFormat="1">
      <c r="A963" s="13"/>
      <c r="B963" s="232"/>
      <c r="C963" s="233"/>
      <c r="D963" s="234" t="s">
        <v>218</v>
      </c>
      <c r="E963" s="235" t="s">
        <v>19</v>
      </c>
      <c r="F963" s="236" t="s">
        <v>2919</v>
      </c>
      <c r="G963" s="233"/>
      <c r="H963" s="237">
        <v>13.18</v>
      </c>
      <c r="I963" s="238"/>
      <c r="J963" s="233"/>
      <c r="K963" s="233"/>
      <c r="L963" s="239"/>
      <c r="M963" s="240"/>
      <c r="N963" s="241"/>
      <c r="O963" s="241"/>
      <c r="P963" s="241"/>
      <c r="Q963" s="241"/>
      <c r="R963" s="241"/>
      <c r="S963" s="241"/>
      <c r="T963" s="242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T963" s="243" t="s">
        <v>218</v>
      </c>
      <c r="AU963" s="243" t="s">
        <v>82</v>
      </c>
      <c r="AV963" s="13" t="s">
        <v>82</v>
      </c>
      <c r="AW963" s="13" t="s">
        <v>35</v>
      </c>
      <c r="AX963" s="13" t="s">
        <v>73</v>
      </c>
      <c r="AY963" s="243" t="s">
        <v>198</v>
      </c>
    </row>
    <row r="964" s="14" customFormat="1">
      <c r="A964" s="14"/>
      <c r="B964" s="244"/>
      <c r="C964" s="245"/>
      <c r="D964" s="234" t="s">
        <v>218</v>
      </c>
      <c r="E964" s="246" t="s">
        <v>19</v>
      </c>
      <c r="F964" s="247" t="s">
        <v>233</v>
      </c>
      <c r="G964" s="245"/>
      <c r="H964" s="248">
        <v>114.84</v>
      </c>
      <c r="I964" s="249"/>
      <c r="J964" s="245"/>
      <c r="K964" s="245"/>
      <c r="L964" s="250"/>
      <c r="M964" s="251"/>
      <c r="N964" s="252"/>
      <c r="O964" s="252"/>
      <c r="P964" s="252"/>
      <c r="Q964" s="252"/>
      <c r="R964" s="252"/>
      <c r="S964" s="252"/>
      <c r="T964" s="253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T964" s="254" t="s">
        <v>218</v>
      </c>
      <c r="AU964" s="254" t="s">
        <v>82</v>
      </c>
      <c r="AV964" s="14" t="s">
        <v>205</v>
      </c>
      <c r="AW964" s="14" t="s">
        <v>35</v>
      </c>
      <c r="AX964" s="14" t="s">
        <v>80</v>
      </c>
      <c r="AY964" s="254" t="s">
        <v>198</v>
      </c>
    </row>
    <row r="965" s="2" customFormat="1" ht="24.15" customHeight="1">
      <c r="A965" s="40"/>
      <c r="B965" s="41"/>
      <c r="C965" s="214" t="s">
        <v>1555</v>
      </c>
      <c r="D965" s="214" t="s">
        <v>200</v>
      </c>
      <c r="E965" s="215" t="s">
        <v>1803</v>
      </c>
      <c r="F965" s="216" t="s">
        <v>1804</v>
      </c>
      <c r="G965" s="217" t="s">
        <v>237</v>
      </c>
      <c r="H965" s="218">
        <v>981.50400000000002</v>
      </c>
      <c r="I965" s="219"/>
      <c r="J965" s="220">
        <f>ROUND(I965*H965,2)</f>
        <v>0</v>
      </c>
      <c r="K965" s="216" t="s">
        <v>204</v>
      </c>
      <c r="L965" s="46"/>
      <c r="M965" s="221" t="s">
        <v>19</v>
      </c>
      <c r="N965" s="222" t="s">
        <v>44</v>
      </c>
      <c r="O965" s="86"/>
      <c r="P965" s="223">
        <f>O965*H965</f>
        <v>0</v>
      </c>
      <c r="Q965" s="223">
        <v>3.0000000000000001E-05</v>
      </c>
      <c r="R965" s="223">
        <f>Q965*H965</f>
        <v>0.029445120000000002</v>
      </c>
      <c r="S965" s="223">
        <v>0</v>
      </c>
      <c r="T965" s="224">
        <f>S965*H965</f>
        <v>0</v>
      </c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R965" s="225" t="s">
        <v>302</v>
      </c>
      <c r="AT965" s="225" t="s">
        <v>200</v>
      </c>
      <c r="AU965" s="225" t="s">
        <v>82</v>
      </c>
      <c r="AY965" s="19" t="s">
        <v>198</v>
      </c>
      <c r="BE965" s="226">
        <f>IF(N965="základní",J965,0)</f>
        <v>0</v>
      </c>
      <c r="BF965" s="226">
        <f>IF(N965="snížená",J965,0)</f>
        <v>0</v>
      </c>
      <c r="BG965" s="226">
        <f>IF(N965="zákl. přenesená",J965,0)</f>
        <v>0</v>
      </c>
      <c r="BH965" s="226">
        <f>IF(N965="sníž. přenesená",J965,0)</f>
        <v>0</v>
      </c>
      <c r="BI965" s="226">
        <f>IF(N965="nulová",J965,0)</f>
        <v>0</v>
      </c>
      <c r="BJ965" s="19" t="s">
        <v>80</v>
      </c>
      <c r="BK965" s="226">
        <f>ROUND(I965*H965,2)</f>
        <v>0</v>
      </c>
      <c r="BL965" s="19" t="s">
        <v>302</v>
      </c>
      <c r="BM965" s="225" t="s">
        <v>2920</v>
      </c>
    </row>
    <row r="966" s="2" customFormat="1">
      <c r="A966" s="40"/>
      <c r="B966" s="41"/>
      <c r="C966" s="42"/>
      <c r="D966" s="227" t="s">
        <v>207</v>
      </c>
      <c r="E966" s="42"/>
      <c r="F966" s="228" t="s">
        <v>1806</v>
      </c>
      <c r="G966" s="42"/>
      <c r="H966" s="42"/>
      <c r="I966" s="229"/>
      <c r="J966" s="42"/>
      <c r="K966" s="42"/>
      <c r="L966" s="46"/>
      <c r="M966" s="230"/>
      <c r="N966" s="231"/>
      <c r="O966" s="86"/>
      <c r="P966" s="86"/>
      <c r="Q966" s="86"/>
      <c r="R966" s="86"/>
      <c r="S966" s="86"/>
      <c r="T966" s="87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T966" s="19" t="s">
        <v>207</v>
      </c>
      <c r="AU966" s="19" t="s">
        <v>82</v>
      </c>
    </row>
    <row r="967" s="13" customFormat="1">
      <c r="A967" s="13"/>
      <c r="B967" s="232"/>
      <c r="C967" s="233"/>
      <c r="D967" s="234" t="s">
        <v>218</v>
      </c>
      <c r="E967" s="235" t="s">
        <v>19</v>
      </c>
      <c r="F967" s="236" t="s">
        <v>2921</v>
      </c>
      <c r="G967" s="233"/>
      <c r="H967" s="237">
        <v>981.50400000000002</v>
      </c>
      <c r="I967" s="238"/>
      <c r="J967" s="233"/>
      <c r="K967" s="233"/>
      <c r="L967" s="239"/>
      <c r="M967" s="240"/>
      <c r="N967" s="241"/>
      <c r="O967" s="241"/>
      <c r="P967" s="241"/>
      <c r="Q967" s="241"/>
      <c r="R967" s="241"/>
      <c r="S967" s="241"/>
      <c r="T967" s="242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T967" s="243" t="s">
        <v>218</v>
      </c>
      <c r="AU967" s="243" t="s">
        <v>82</v>
      </c>
      <c r="AV967" s="13" t="s">
        <v>82</v>
      </c>
      <c r="AW967" s="13" t="s">
        <v>35</v>
      </c>
      <c r="AX967" s="13" t="s">
        <v>80</v>
      </c>
      <c r="AY967" s="243" t="s">
        <v>198</v>
      </c>
    </row>
    <row r="968" s="2" customFormat="1" ht="49.05" customHeight="1">
      <c r="A968" s="40"/>
      <c r="B968" s="41"/>
      <c r="C968" s="214" t="s">
        <v>1561</v>
      </c>
      <c r="D968" s="214" t="s">
        <v>200</v>
      </c>
      <c r="E968" s="215" t="s">
        <v>1809</v>
      </c>
      <c r="F968" s="216" t="s">
        <v>1810</v>
      </c>
      <c r="G968" s="217" t="s">
        <v>246</v>
      </c>
      <c r="H968" s="218">
        <v>2.9260000000000002</v>
      </c>
      <c r="I968" s="219"/>
      <c r="J968" s="220">
        <f>ROUND(I968*H968,2)</f>
        <v>0</v>
      </c>
      <c r="K968" s="216" t="s">
        <v>204</v>
      </c>
      <c r="L968" s="46"/>
      <c r="M968" s="221" t="s">
        <v>19</v>
      </c>
      <c r="N968" s="222" t="s">
        <v>44</v>
      </c>
      <c r="O968" s="86"/>
      <c r="P968" s="223">
        <f>O968*H968</f>
        <v>0</v>
      </c>
      <c r="Q968" s="223">
        <v>0</v>
      </c>
      <c r="R968" s="223">
        <f>Q968*H968</f>
        <v>0</v>
      </c>
      <c r="S968" s="223">
        <v>0</v>
      </c>
      <c r="T968" s="224">
        <f>S968*H968</f>
        <v>0</v>
      </c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R968" s="225" t="s">
        <v>302</v>
      </c>
      <c r="AT968" s="225" t="s">
        <v>200</v>
      </c>
      <c r="AU968" s="225" t="s">
        <v>82</v>
      </c>
      <c r="AY968" s="19" t="s">
        <v>198</v>
      </c>
      <c r="BE968" s="226">
        <f>IF(N968="základní",J968,0)</f>
        <v>0</v>
      </c>
      <c r="BF968" s="226">
        <f>IF(N968="snížená",J968,0)</f>
        <v>0</v>
      </c>
      <c r="BG968" s="226">
        <f>IF(N968="zákl. přenesená",J968,0)</f>
        <v>0</v>
      </c>
      <c r="BH968" s="226">
        <f>IF(N968="sníž. přenesená",J968,0)</f>
        <v>0</v>
      </c>
      <c r="BI968" s="226">
        <f>IF(N968="nulová",J968,0)</f>
        <v>0</v>
      </c>
      <c r="BJ968" s="19" t="s">
        <v>80</v>
      </c>
      <c r="BK968" s="226">
        <f>ROUND(I968*H968,2)</f>
        <v>0</v>
      </c>
      <c r="BL968" s="19" t="s">
        <v>302</v>
      </c>
      <c r="BM968" s="225" t="s">
        <v>2922</v>
      </c>
    </row>
    <row r="969" s="2" customFormat="1">
      <c r="A969" s="40"/>
      <c r="B969" s="41"/>
      <c r="C969" s="42"/>
      <c r="D969" s="227" t="s">
        <v>207</v>
      </c>
      <c r="E969" s="42"/>
      <c r="F969" s="228" t="s">
        <v>1812</v>
      </c>
      <c r="G969" s="42"/>
      <c r="H969" s="42"/>
      <c r="I969" s="229"/>
      <c r="J969" s="42"/>
      <c r="K969" s="42"/>
      <c r="L969" s="46"/>
      <c r="M969" s="230"/>
      <c r="N969" s="231"/>
      <c r="O969" s="86"/>
      <c r="P969" s="86"/>
      <c r="Q969" s="86"/>
      <c r="R969" s="86"/>
      <c r="S969" s="86"/>
      <c r="T969" s="87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T969" s="19" t="s">
        <v>207</v>
      </c>
      <c r="AU969" s="19" t="s">
        <v>82</v>
      </c>
    </row>
    <row r="970" s="12" customFormat="1" ht="22.8" customHeight="1">
      <c r="A970" s="12"/>
      <c r="B970" s="198"/>
      <c r="C970" s="199"/>
      <c r="D970" s="200" t="s">
        <v>72</v>
      </c>
      <c r="E970" s="212" t="s">
        <v>1813</v>
      </c>
      <c r="F970" s="212" t="s">
        <v>1814</v>
      </c>
      <c r="G970" s="199"/>
      <c r="H970" s="199"/>
      <c r="I970" s="202"/>
      <c r="J970" s="213">
        <f>BK970</f>
        <v>0</v>
      </c>
      <c r="K970" s="199"/>
      <c r="L970" s="204"/>
      <c r="M970" s="205"/>
      <c r="N970" s="206"/>
      <c r="O970" s="206"/>
      <c r="P970" s="207">
        <f>SUM(P971:P988)</f>
        <v>0</v>
      </c>
      <c r="Q970" s="206"/>
      <c r="R970" s="207">
        <f>SUM(R971:R988)</f>
        <v>0.23243193600000001</v>
      </c>
      <c r="S970" s="206"/>
      <c r="T970" s="208">
        <f>SUM(T971:T988)</f>
        <v>0</v>
      </c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R970" s="209" t="s">
        <v>82</v>
      </c>
      <c r="AT970" s="210" t="s">
        <v>72</v>
      </c>
      <c r="AU970" s="210" t="s">
        <v>80</v>
      </c>
      <c r="AY970" s="209" t="s">
        <v>198</v>
      </c>
      <c r="BK970" s="211">
        <f>SUM(BK971:BK988)</f>
        <v>0</v>
      </c>
    </row>
    <row r="971" s="2" customFormat="1" ht="37.8" customHeight="1">
      <c r="A971" s="40"/>
      <c r="B971" s="41"/>
      <c r="C971" s="214" t="s">
        <v>1565</v>
      </c>
      <c r="D971" s="214" t="s">
        <v>200</v>
      </c>
      <c r="E971" s="215" t="s">
        <v>1816</v>
      </c>
      <c r="F971" s="216" t="s">
        <v>1817</v>
      </c>
      <c r="G971" s="217" t="s">
        <v>203</v>
      </c>
      <c r="H971" s="218">
        <v>132</v>
      </c>
      <c r="I971" s="219"/>
      <c r="J971" s="220">
        <f>ROUND(I971*H971,2)</f>
        <v>0</v>
      </c>
      <c r="K971" s="216" t="s">
        <v>204</v>
      </c>
      <c r="L971" s="46"/>
      <c r="M971" s="221" t="s">
        <v>19</v>
      </c>
      <c r="N971" s="222" t="s">
        <v>44</v>
      </c>
      <c r="O971" s="86"/>
      <c r="P971" s="223">
        <f>O971*H971</f>
        <v>0</v>
      </c>
      <c r="Q971" s="223">
        <v>8.0000000000000007E-05</v>
      </c>
      <c r="R971" s="223">
        <f>Q971*H971</f>
        <v>0.010560000000000002</v>
      </c>
      <c r="S971" s="223">
        <v>0</v>
      </c>
      <c r="T971" s="224">
        <f>S971*H971</f>
        <v>0</v>
      </c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R971" s="225" t="s">
        <v>302</v>
      </c>
      <c r="AT971" s="225" t="s">
        <v>200</v>
      </c>
      <c r="AU971" s="225" t="s">
        <v>82</v>
      </c>
      <c r="AY971" s="19" t="s">
        <v>198</v>
      </c>
      <c r="BE971" s="226">
        <f>IF(N971="základní",J971,0)</f>
        <v>0</v>
      </c>
      <c r="BF971" s="226">
        <f>IF(N971="snížená",J971,0)</f>
        <v>0</v>
      </c>
      <c r="BG971" s="226">
        <f>IF(N971="zákl. přenesená",J971,0)</f>
        <v>0</v>
      </c>
      <c r="BH971" s="226">
        <f>IF(N971="sníž. přenesená",J971,0)</f>
        <v>0</v>
      </c>
      <c r="BI971" s="226">
        <f>IF(N971="nulová",J971,0)</f>
        <v>0</v>
      </c>
      <c r="BJ971" s="19" t="s">
        <v>80</v>
      </c>
      <c r="BK971" s="226">
        <f>ROUND(I971*H971,2)</f>
        <v>0</v>
      </c>
      <c r="BL971" s="19" t="s">
        <v>302</v>
      </c>
      <c r="BM971" s="225" t="s">
        <v>2923</v>
      </c>
    </row>
    <row r="972" s="2" customFormat="1">
      <c r="A972" s="40"/>
      <c r="B972" s="41"/>
      <c r="C972" s="42"/>
      <c r="D972" s="227" t="s">
        <v>207</v>
      </c>
      <c r="E972" s="42"/>
      <c r="F972" s="228" t="s">
        <v>1819</v>
      </c>
      <c r="G972" s="42"/>
      <c r="H972" s="42"/>
      <c r="I972" s="229"/>
      <c r="J972" s="42"/>
      <c r="K972" s="42"/>
      <c r="L972" s="46"/>
      <c r="M972" s="230"/>
      <c r="N972" s="231"/>
      <c r="O972" s="86"/>
      <c r="P972" s="86"/>
      <c r="Q972" s="86"/>
      <c r="R972" s="86"/>
      <c r="S972" s="86"/>
      <c r="T972" s="87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T972" s="19" t="s">
        <v>207</v>
      </c>
      <c r="AU972" s="19" t="s">
        <v>82</v>
      </c>
    </row>
    <row r="973" s="2" customFormat="1" ht="24.15" customHeight="1">
      <c r="A973" s="40"/>
      <c r="B973" s="41"/>
      <c r="C973" s="214" t="s">
        <v>1571</v>
      </c>
      <c r="D973" s="214" t="s">
        <v>200</v>
      </c>
      <c r="E973" s="215" t="s">
        <v>1821</v>
      </c>
      <c r="F973" s="216" t="s">
        <v>1822</v>
      </c>
      <c r="G973" s="217" t="s">
        <v>203</v>
      </c>
      <c r="H973" s="218">
        <v>132</v>
      </c>
      <c r="I973" s="219"/>
      <c r="J973" s="220">
        <f>ROUND(I973*H973,2)</f>
        <v>0</v>
      </c>
      <c r="K973" s="216" t="s">
        <v>204</v>
      </c>
      <c r="L973" s="46"/>
      <c r="M973" s="221" t="s">
        <v>19</v>
      </c>
      <c r="N973" s="222" t="s">
        <v>44</v>
      </c>
      <c r="O973" s="86"/>
      <c r="P973" s="223">
        <f>O973*H973</f>
        <v>0</v>
      </c>
      <c r="Q973" s="223">
        <v>0</v>
      </c>
      <c r="R973" s="223">
        <f>Q973*H973</f>
        <v>0</v>
      </c>
      <c r="S973" s="223">
        <v>0</v>
      </c>
      <c r="T973" s="224">
        <f>S973*H973</f>
        <v>0</v>
      </c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R973" s="225" t="s">
        <v>302</v>
      </c>
      <c r="AT973" s="225" t="s">
        <v>200</v>
      </c>
      <c r="AU973" s="225" t="s">
        <v>82</v>
      </c>
      <c r="AY973" s="19" t="s">
        <v>198</v>
      </c>
      <c r="BE973" s="226">
        <f>IF(N973="základní",J973,0)</f>
        <v>0</v>
      </c>
      <c r="BF973" s="226">
        <f>IF(N973="snížená",J973,0)</f>
        <v>0</v>
      </c>
      <c r="BG973" s="226">
        <f>IF(N973="zákl. přenesená",J973,0)</f>
        <v>0</v>
      </c>
      <c r="BH973" s="226">
        <f>IF(N973="sníž. přenesená",J973,0)</f>
        <v>0</v>
      </c>
      <c r="BI973" s="226">
        <f>IF(N973="nulová",J973,0)</f>
        <v>0</v>
      </c>
      <c r="BJ973" s="19" t="s">
        <v>80</v>
      </c>
      <c r="BK973" s="226">
        <f>ROUND(I973*H973,2)</f>
        <v>0</v>
      </c>
      <c r="BL973" s="19" t="s">
        <v>302</v>
      </c>
      <c r="BM973" s="225" t="s">
        <v>2924</v>
      </c>
    </row>
    <row r="974" s="2" customFormat="1">
      <c r="A974" s="40"/>
      <c r="B974" s="41"/>
      <c r="C974" s="42"/>
      <c r="D974" s="227" t="s">
        <v>207</v>
      </c>
      <c r="E974" s="42"/>
      <c r="F974" s="228" t="s">
        <v>1824</v>
      </c>
      <c r="G974" s="42"/>
      <c r="H974" s="42"/>
      <c r="I974" s="229"/>
      <c r="J974" s="42"/>
      <c r="K974" s="42"/>
      <c r="L974" s="46"/>
      <c r="M974" s="230"/>
      <c r="N974" s="231"/>
      <c r="O974" s="86"/>
      <c r="P974" s="86"/>
      <c r="Q974" s="86"/>
      <c r="R974" s="86"/>
      <c r="S974" s="86"/>
      <c r="T974" s="87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T974" s="19" t="s">
        <v>207</v>
      </c>
      <c r="AU974" s="19" t="s">
        <v>82</v>
      </c>
    </row>
    <row r="975" s="2" customFormat="1" ht="24.15" customHeight="1">
      <c r="A975" s="40"/>
      <c r="B975" s="41"/>
      <c r="C975" s="214" t="s">
        <v>1575</v>
      </c>
      <c r="D975" s="214" t="s">
        <v>200</v>
      </c>
      <c r="E975" s="215" t="s">
        <v>1826</v>
      </c>
      <c r="F975" s="216" t="s">
        <v>1827</v>
      </c>
      <c r="G975" s="217" t="s">
        <v>203</v>
      </c>
      <c r="H975" s="218">
        <v>264</v>
      </c>
      <c r="I975" s="219"/>
      <c r="J975" s="220">
        <f>ROUND(I975*H975,2)</f>
        <v>0</v>
      </c>
      <c r="K975" s="216" t="s">
        <v>204</v>
      </c>
      <c r="L975" s="46"/>
      <c r="M975" s="221" t="s">
        <v>19</v>
      </c>
      <c r="N975" s="222" t="s">
        <v>44</v>
      </c>
      <c r="O975" s="86"/>
      <c r="P975" s="223">
        <f>O975*H975</f>
        <v>0</v>
      </c>
      <c r="Q975" s="223">
        <v>0.00014352000000000001</v>
      </c>
      <c r="R975" s="223">
        <f>Q975*H975</f>
        <v>0.037889280000000004</v>
      </c>
      <c r="S975" s="223">
        <v>0</v>
      </c>
      <c r="T975" s="224">
        <f>S975*H975</f>
        <v>0</v>
      </c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R975" s="225" t="s">
        <v>302</v>
      </c>
      <c r="AT975" s="225" t="s">
        <v>200</v>
      </c>
      <c r="AU975" s="225" t="s">
        <v>82</v>
      </c>
      <c r="AY975" s="19" t="s">
        <v>198</v>
      </c>
      <c r="BE975" s="226">
        <f>IF(N975="základní",J975,0)</f>
        <v>0</v>
      </c>
      <c r="BF975" s="226">
        <f>IF(N975="snížená",J975,0)</f>
        <v>0</v>
      </c>
      <c r="BG975" s="226">
        <f>IF(N975="zákl. přenesená",J975,0)</f>
        <v>0</v>
      </c>
      <c r="BH975" s="226">
        <f>IF(N975="sníž. přenesená",J975,0)</f>
        <v>0</v>
      </c>
      <c r="BI975" s="226">
        <f>IF(N975="nulová",J975,0)</f>
        <v>0</v>
      </c>
      <c r="BJ975" s="19" t="s">
        <v>80</v>
      </c>
      <c r="BK975" s="226">
        <f>ROUND(I975*H975,2)</f>
        <v>0</v>
      </c>
      <c r="BL975" s="19" t="s">
        <v>302</v>
      </c>
      <c r="BM975" s="225" t="s">
        <v>2925</v>
      </c>
    </row>
    <row r="976" s="2" customFormat="1">
      <c r="A976" s="40"/>
      <c r="B976" s="41"/>
      <c r="C976" s="42"/>
      <c r="D976" s="227" t="s">
        <v>207</v>
      </c>
      <c r="E976" s="42"/>
      <c r="F976" s="228" t="s">
        <v>1829</v>
      </c>
      <c r="G976" s="42"/>
      <c r="H976" s="42"/>
      <c r="I976" s="229"/>
      <c r="J976" s="42"/>
      <c r="K976" s="42"/>
      <c r="L976" s="46"/>
      <c r="M976" s="230"/>
      <c r="N976" s="231"/>
      <c r="O976" s="86"/>
      <c r="P976" s="86"/>
      <c r="Q976" s="86"/>
      <c r="R976" s="86"/>
      <c r="S976" s="86"/>
      <c r="T976" s="87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T976" s="19" t="s">
        <v>207</v>
      </c>
      <c r="AU976" s="19" t="s">
        <v>82</v>
      </c>
    </row>
    <row r="977" s="13" customFormat="1">
      <c r="A977" s="13"/>
      <c r="B977" s="232"/>
      <c r="C977" s="233"/>
      <c r="D977" s="234" t="s">
        <v>218</v>
      </c>
      <c r="E977" s="235" t="s">
        <v>19</v>
      </c>
      <c r="F977" s="236" t="s">
        <v>2926</v>
      </c>
      <c r="G977" s="233"/>
      <c r="H977" s="237">
        <v>264</v>
      </c>
      <c r="I977" s="238"/>
      <c r="J977" s="233"/>
      <c r="K977" s="233"/>
      <c r="L977" s="239"/>
      <c r="M977" s="240"/>
      <c r="N977" s="241"/>
      <c r="O977" s="241"/>
      <c r="P977" s="241"/>
      <c r="Q977" s="241"/>
      <c r="R977" s="241"/>
      <c r="S977" s="241"/>
      <c r="T977" s="242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T977" s="243" t="s">
        <v>218</v>
      </c>
      <c r="AU977" s="243" t="s">
        <v>82</v>
      </c>
      <c r="AV977" s="13" t="s">
        <v>82</v>
      </c>
      <c r="AW977" s="13" t="s">
        <v>35</v>
      </c>
      <c r="AX977" s="13" t="s">
        <v>80</v>
      </c>
      <c r="AY977" s="243" t="s">
        <v>198</v>
      </c>
    </row>
    <row r="978" s="2" customFormat="1" ht="24.15" customHeight="1">
      <c r="A978" s="40"/>
      <c r="B978" s="41"/>
      <c r="C978" s="214" t="s">
        <v>1580</v>
      </c>
      <c r="D978" s="214" t="s">
        <v>200</v>
      </c>
      <c r="E978" s="215" t="s">
        <v>1832</v>
      </c>
      <c r="F978" s="216" t="s">
        <v>1833</v>
      </c>
      <c r="G978" s="217" t="s">
        <v>203</v>
      </c>
      <c r="H978" s="218">
        <v>264</v>
      </c>
      <c r="I978" s="219"/>
      <c r="J978" s="220">
        <f>ROUND(I978*H978,2)</f>
        <v>0</v>
      </c>
      <c r="K978" s="216" t="s">
        <v>204</v>
      </c>
      <c r="L978" s="46"/>
      <c r="M978" s="221" t="s">
        <v>19</v>
      </c>
      <c r="N978" s="222" t="s">
        <v>44</v>
      </c>
      <c r="O978" s="86"/>
      <c r="P978" s="223">
        <f>O978*H978</f>
        <v>0</v>
      </c>
      <c r="Q978" s="223">
        <v>0.00023000000000000001</v>
      </c>
      <c r="R978" s="223">
        <f>Q978*H978</f>
        <v>0.060720000000000003</v>
      </c>
      <c r="S978" s="223">
        <v>0</v>
      </c>
      <c r="T978" s="224">
        <f>S978*H978</f>
        <v>0</v>
      </c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R978" s="225" t="s">
        <v>302</v>
      </c>
      <c r="AT978" s="225" t="s">
        <v>200</v>
      </c>
      <c r="AU978" s="225" t="s">
        <v>82</v>
      </c>
      <c r="AY978" s="19" t="s">
        <v>198</v>
      </c>
      <c r="BE978" s="226">
        <f>IF(N978="základní",J978,0)</f>
        <v>0</v>
      </c>
      <c r="BF978" s="226">
        <f>IF(N978="snížená",J978,0)</f>
        <v>0</v>
      </c>
      <c r="BG978" s="226">
        <f>IF(N978="zákl. přenesená",J978,0)</f>
        <v>0</v>
      </c>
      <c r="BH978" s="226">
        <f>IF(N978="sníž. přenesená",J978,0)</f>
        <v>0</v>
      </c>
      <c r="BI978" s="226">
        <f>IF(N978="nulová",J978,0)</f>
        <v>0</v>
      </c>
      <c r="BJ978" s="19" t="s">
        <v>80</v>
      </c>
      <c r="BK978" s="226">
        <f>ROUND(I978*H978,2)</f>
        <v>0</v>
      </c>
      <c r="BL978" s="19" t="s">
        <v>302</v>
      </c>
      <c r="BM978" s="225" t="s">
        <v>2927</v>
      </c>
    </row>
    <row r="979" s="2" customFormat="1">
      <c r="A979" s="40"/>
      <c r="B979" s="41"/>
      <c r="C979" s="42"/>
      <c r="D979" s="227" t="s">
        <v>207</v>
      </c>
      <c r="E979" s="42"/>
      <c r="F979" s="228" t="s">
        <v>1835</v>
      </c>
      <c r="G979" s="42"/>
      <c r="H979" s="42"/>
      <c r="I979" s="229"/>
      <c r="J979" s="42"/>
      <c r="K979" s="42"/>
      <c r="L979" s="46"/>
      <c r="M979" s="230"/>
      <c r="N979" s="231"/>
      <c r="O979" s="86"/>
      <c r="P979" s="86"/>
      <c r="Q979" s="86"/>
      <c r="R979" s="86"/>
      <c r="S979" s="86"/>
      <c r="T979" s="87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T979" s="19" t="s">
        <v>207</v>
      </c>
      <c r="AU979" s="19" t="s">
        <v>82</v>
      </c>
    </row>
    <row r="980" s="13" customFormat="1">
      <c r="A980" s="13"/>
      <c r="B980" s="232"/>
      <c r="C980" s="233"/>
      <c r="D980" s="234" t="s">
        <v>218</v>
      </c>
      <c r="E980" s="235" t="s">
        <v>19</v>
      </c>
      <c r="F980" s="236" t="s">
        <v>2926</v>
      </c>
      <c r="G980" s="233"/>
      <c r="H980" s="237">
        <v>264</v>
      </c>
      <c r="I980" s="238"/>
      <c r="J980" s="233"/>
      <c r="K980" s="233"/>
      <c r="L980" s="239"/>
      <c r="M980" s="240"/>
      <c r="N980" s="241"/>
      <c r="O980" s="241"/>
      <c r="P980" s="241"/>
      <c r="Q980" s="241"/>
      <c r="R980" s="241"/>
      <c r="S980" s="241"/>
      <c r="T980" s="242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T980" s="243" t="s">
        <v>218</v>
      </c>
      <c r="AU980" s="243" t="s">
        <v>82</v>
      </c>
      <c r="AV980" s="13" t="s">
        <v>82</v>
      </c>
      <c r="AW980" s="13" t="s">
        <v>35</v>
      </c>
      <c r="AX980" s="13" t="s">
        <v>80</v>
      </c>
      <c r="AY980" s="243" t="s">
        <v>198</v>
      </c>
    </row>
    <row r="981" s="2" customFormat="1" ht="24.15" customHeight="1">
      <c r="A981" s="40"/>
      <c r="B981" s="41"/>
      <c r="C981" s="214" t="s">
        <v>1584</v>
      </c>
      <c r="D981" s="214" t="s">
        <v>200</v>
      </c>
      <c r="E981" s="215" t="s">
        <v>1837</v>
      </c>
      <c r="F981" s="216" t="s">
        <v>1838</v>
      </c>
      <c r="G981" s="217" t="s">
        <v>203</v>
      </c>
      <c r="H981" s="218">
        <v>264</v>
      </c>
      <c r="I981" s="219"/>
      <c r="J981" s="220">
        <f>ROUND(I981*H981,2)</f>
        <v>0</v>
      </c>
      <c r="K981" s="216" t="s">
        <v>204</v>
      </c>
      <c r="L981" s="46"/>
      <c r="M981" s="221" t="s">
        <v>19</v>
      </c>
      <c r="N981" s="222" t="s">
        <v>44</v>
      </c>
      <c r="O981" s="86"/>
      <c r="P981" s="223">
        <f>O981*H981</f>
        <v>0</v>
      </c>
      <c r="Q981" s="223">
        <v>8.5879999999999998E-05</v>
      </c>
      <c r="R981" s="223">
        <f>Q981*H981</f>
        <v>0.022672319999999999</v>
      </c>
      <c r="S981" s="223">
        <v>0</v>
      </c>
      <c r="T981" s="224">
        <f>S981*H981</f>
        <v>0</v>
      </c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R981" s="225" t="s">
        <v>302</v>
      </c>
      <c r="AT981" s="225" t="s">
        <v>200</v>
      </c>
      <c r="AU981" s="225" t="s">
        <v>82</v>
      </c>
      <c r="AY981" s="19" t="s">
        <v>198</v>
      </c>
      <c r="BE981" s="226">
        <f>IF(N981="základní",J981,0)</f>
        <v>0</v>
      </c>
      <c r="BF981" s="226">
        <f>IF(N981="snížená",J981,0)</f>
        <v>0</v>
      </c>
      <c r="BG981" s="226">
        <f>IF(N981="zákl. přenesená",J981,0)</f>
        <v>0</v>
      </c>
      <c r="BH981" s="226">
        <f>IF(N981="sníž. přenesená",J981,0)</f>
        <v>0</v>
      </c>
      <c r="BI981" s="226">
        <f>IF(N981="nulová",J981,0)</f>
        <v>0</v>
      </c>
      <c r="BJ981" s="19" t="s">
        <v>80</v>
      </c>
      <c r="BK981" s="226">
        <f>ROUND(I981*H981,2)</f>
        <v>0</v>
      </c>
      <c r="BL981" s="19" t="s">
        <v>302</v>
      </c>
      <c r="BM981" s="225" t="s">
        <v>2928</v>
      </c>
    </row>
    <row r="982" s="2" customFormat="1">
      <c r="A982" s="40"/>
      <c r="B982" s="41"/>
      <c r="C982" s="42"/>
      <c r="D982" s="227" t="s">
        <v>207</v>
      </c>
      <c r="E982" s="42"/>
      <c r="F982" s="228" t="s">
        <v>1840</v>
      </c>
      <c r="G982" s="42"/>
      <c r="H982" s="42"/>
      <c r="I982" s="229"/>
      <c r="J982" s="42"/>
      <c r="K982" s="42"/>
      <c r="L982" s="46"/>
      <c r="M982" s="230"/>
      <c r="N982" s="231"/>
      <c r="O982" s="86"/>
      <c r="P982" s="86"/>
      <c r="Q982" s="86"/>
      <c r="R982" s="86"/>
      <c r="S982" s="86"/>
      <c r="T982" s="87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T982" s="19" t="s">
        <v>207</v>
      </c>
      <c r="AU982" s="19" t="s">
        <v>82</v>
      </c>
    </row>
    <row r="983" s="13" customFormat="1">
      <c r="A983" s="13"/>
      <c r="B983" s="232"/>
      <c r="C983" s="233"/>
      <c r="D983" s="234" t="s">
        <v>218</v>
      </c>
      <c r="E983" s="235" t="s">
        <v>19</v>
      </c>
      <c r="F983" s="236" t="s">
        <v>2926</v>
      </c>
      <c r="G983" s="233"/>
      <c r="H983" s="237">
        <v>264</v>
      </c>
      <c r="I983" s="238"/>
      <c r="J983" s="233"/>
      <c r="K983" s="233"/>
      <c r="L983" s="239"/>
      <c r="M983" s="240"/>
      <c r="N983" s="241"/>
      <c r="O983" s="241"/>
      <c r="P983" s="241"/>
      <c r="Q983" s="241"/>
      <c r="R983" s="241"/>
      <c r="S983" s="241"/>
      <c r="T983" s="242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T983" s="243" t="s">
        <v>218</v>
      </c>
      <c r="AU983" s="243" t="s">
        <v>82</v>
      </c>
      <c r="AV983" s="13" t="s">
        <v>82</v>
      </c>
      <c r="AW983" s="13" t="s">
        <v>35</v>
      </c>
      <c r="AX983" s="13" t="s">
        <v>80</v>
      </c>
      <c r="AY983" s="243" t="s">
        <v>198</v>
      </c>
    </row>
    <row r="984" s="2" customFormat="1" ht="37.8" customHeight="1">
      <c r="A984" s="40"/>
      <c r="B984" s="41"/>
      <c r="C984" s="214" t="s">
        <v>1589</v>
      </c>
      <c r="D984" s="214" t="s">
        <v>200</v>
      </c>
      <c r="E984" s="215" t="s">
        <v>2166</v>
      </c>
      <c r="F984" s="216" t="s">
        <v>2167</v>
      </c>
      <c r="G984" s="217" t="s">
        <v>203</v>
      </c>
      <c r="H984" s="218">
        <v>277.19999999999999</v>
      </c>
      <c r="I984" s="219"/>
      <c r="J984" s="220">
        <f>ROUND(I984*H984,2)</f>
        <v>0</v>
      </c>
      <c r="K984" s="216" t="s">
        <v>204</v>
      </c>
      <c r="L984" s="46"/>
      <c r="M984" s="221" t="s">
        <v>19</v>
      </c>
      <c r="N984" s="222" t="s">
        <v>44</v>
      </c>
      <c r="O984" s="86"/>
      <c r="P984" s="223">
        <f>O984*H984</f>
        <v>0</v>
      </c>
      <c r="Q984" s="223">
        <v>0.00036288</v>
      </c>
      <c r="R984" s="223">
        <f>Q984*H984</f>
        <v>0.10059033599999999</v>
      </c>
      <c r="S984" s="223">
        <v>0</v>
      </c>
      <c r="T984" s="224">
        <f>S984*H984</f>
        <v>0</v>
      </c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R984" s="225" t="s">
        <v>302</v>
      </c>
      <c r="AT984" s="225" t="s">
        <v>200</v>
      </c>
      <c r="AU984" s="225" t="s">
        <v>82</v>
      </c>
      <c r="AY984" s="19" t="s">
        <v>198</v>
      </c>
      <c r="BE984" s="226">
        <f>IF(N984="základní",J984,0)</f>
        <v>0</v>
      </c>
      <c r="BF984" s="226">
        <f>IF(N984="snížená",J984,0)</f>
        <v>0</v>
      </c>
      <c r="BG984" s="226">
        <f>IF(N984="zákl. přenesená",J984,0)</f>
        <v>0</v>
      </c>
      <c r="BH984" s="226">
        <f>IF(N984="sníž. přenesená",J984,0)</f>
        <v>0</v>
      </c>
      <c r="BI984" s="226">
        <f>IF(N984="nulová",J984,0)</f>
        <v>0</v>
      </c>
      <c r="BJ984" s="19" t="s">
        <v>80</v>
      </c>
      <c r="BK984" s="226">
        <f>ROUND(I984*H984,2)</f>
        <v>0</v>
      </c>
      <c r="BL984" s="19" t="s">
        <v>302</v>
      </c>
      <c r="BM984" s="225" t="s">
        <v>2929</v>
      </c>
    </row>
    <row r="985" s="2" customFormat="1">
      <c r="A985" s="40"/>
      <c r="B985" s="41"/>
      <c r="C985" s="42"/>
      <c r="D985" s="227" t="s">
        <v>207</v>
      </c>
      <c r="E985" s="42"/>
      <c r="F985" s="228" t="s">
        <v>2169</v>
      </c>
      <c r="G985" s="42"/>
      <c r="H985" s="42"/>
      <c r="I985" s="229"/>
      <c r="J985" s="42"/>
      <c r="K985" s="42"/>
      <c r="L985" s="46"/>
      <c r="M985" s="230"/>
      <c r="N985" s="231"/>
      <c r="O985" s="86"/>
      <c r="P985" s="86"/>
      <c r="Q985" s="86"/>
      <c r="R985" s="86"/>
      <c r="S985" s="86"/>
      <c r="T985" s="87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T985" s="19" t="s">
        <v>207</v>
      </c>
      <c r="AU985" s="19" t="s">
        <v>82</v>
      </c>
    </row>
    <row r="986" s="15" customFormat="1">
      <c r="A986" s="15"/>
      <c r="B986" s="265"/>
      <c r="C986" s="266"/>
      <c r="D986" s="234" t="s">
        <v>218</v>
      </c>
      <c r="E986" s="267" t="s">
        <v>19</v>
      </c>
      <c r="F986" s="268" t="s">
        <v>2170</v>
      </c>
      <c r="G986" s="266"/>
      <c r="H986" s="267" t="s">
        <v>19</v>
      </c>
      <c r="I986" s="269"/>
      <c r="J986" s="266"/>
      <c r="K986" s="266"/>
      <c r="L986" s="270"/>
      <c r="M986" s="271"/>
      <c r="N986" s="272"/>
      <c r="O986" s="272"/>
      <c r="P986" s="272"/>
      <c r="Q986" s="272"/>
      <c r="R986" s="272"/>
      <c r="S986" s="272"/>
      <c r="T986" s="273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T986" s="274" t="s">
        <v>218</v>
      </c>
      <c r="AU986" s="274" t="s">
        <v>82</v>
      </c>
      <c r="AV986" s="15" t="s">
        <v>80</v>
      </c>
      <c r="AW986" s="15" t="s">
        <v>35</v>
      </c>
      <c r="AX986" s="15" t="s">
        <v>73</v>
      </c>
      <c r="AY986" s="274" t="s">
        <v>198</v>
      </c>
    </row>
    <row r="987" s="13" customFormat="1">
      <c r="A987" s="13"/>
      <c r="B987" s="232"/>
      <c r="C987" s="233"/>
      <c r="D987" s="234" t="s">
        <v>218</v>
      </c>
      <c r="E987" s="235" t="s">
        <v>19</v>
      </c>
      <c r="F987" s="236" t="s">
        <v>2930</v>
      </c>
      <c r="G987" s="233"/>
      <c r="H987" s="237">
        <v>277.19999999999999</v>
      </c>
      <c r="I987" s="238"/>
      <c r="J987" s="233"/>
      <c r="K987" s="233"/>
      <c r="L987" s="239"/>
      <c r="M987" s="240"/>
      <c r="N987" s="241"/>
      <c r="O987" s="241"/>
      <c r="P987" s="241"/>
      <c r="Q987" s="241"/>
      <c r="R987" s="241"/>
      <c r="S987" s="241"/>
      <c r="T987" s="242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T987" s="243" t="s">
        <v>218</v>
      </c>
      <c r="AU987" s="243" t="s">
        <v>82</v>
      </c>
      <c r="AV987" s="13" t="s">
        <v>82</v>
      </c>
      <c r="AW987" s="13" t="s">
        <v>35</v>
      </c>
      <c r="AX987" s="13" t="s">
        <v>73</v>
      </c>
      <c r="AY987" s="243" t="s">
        <v>198</v>
      </c>
    </row>
    <row r="988" s="14" customFormat="1">
      <c r="A988" s="14"/>
      <c r="B988" s="244"/>
      <c r="C988" s="245"/>
      <c r="D988" s="234" t="s">
        <v>218</v>
      </c>
      <c r="E988" s="246" t="s">
        <v>19</v>
      </c>
      <c r="F988" s="247" t="s">
        <v>233</v>
      </c>
      <c r="G988" s="245"/>
      <c r="H988" s="248">
        <v>277.19999999999999</v>
      </c>
      <c r="I988" s="249"/>
      <c r="J988" s="245"/>
      <c r="K988" s="245"/>
      <c r="L988" s="250"/>
      <c r="M988" s="251"/>
      <c r="N988" s="252"/>
      <c r="O988" s="252"/>
      <c r="P988" s="252"/>
      <c r="Q988" s="252"/>
      <c r="R988" s="252"/>
      <c r="S988" s="252"/>
      <c r="T988" s="253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T988" s="254" t="s">
        <v>218</v>
      </c>
      <c r="AU988" s="254" t="s">
        <v>82</v>
      </c>
      <c r="AV988" s="14" t="s">
        <v>205</v>
      </c>
      <c r="AW988" s="14" t="s">
        <v>35</v>
      </c>
      <c r="AX988" s="14" t="s">
        <v>80</v>
      </c>
      <c r="AY988" s="254" t="s">
        <v>198</v>
      </c>
    </row>
    <row r="989" s="12" customFormat="1" ht="22.8" customHeight="1">
      <c r="A989" s="12"/>
      <c r="B989" s="198"/>
      <c r="C989" s="199"/>
      <c r="D989" s="200" t="s">
        <v>72</v>
      </c>
      <c r="E989" s="212" t="s">
        <v>1841</v>
      </c>
      <c r="F989" s="212" t="s">
        <v>1842</v>
      </c>
      <c r="G989" s="199"/>
      <c r="H989" s="199"/>
      <c r="I989" s="202"/>
      <c r="J989" s="213">
        <f>BK989</f>
        <v>0</v>
      </c>
      <c r="K989" s="199"/>
      <c r="L989" s="204"/>
      <c r="M989" s="205"/>
      <c r="N989" s="206"/>
      <c r="O989" s="206"/>
      <c r="P989" s="207">
        <f>SUM(P990:P1046)</f>
        <v>0</v>
      </c>
      <c r="Q989" s="206"/>
      <c r="R989" s="207">
        <f>SUM(R990:R1046)</f>
        <v>0.82810387200000002</v>
      </c>
      <c r="S989" s="206"/>
      <c r="T989" s="208">
        <f>SUM(T990:T1046)</f>
        <v>0.030155400000000002</v>
      </c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R989" s="209" t="s">
        <v>82</v>
      </c>
      <c r="AT989" s="210" t="s">
        <v>72</v>
      </c>
      <c r="AU989" s="210" t="s">
        <v>80</v>
      </c>
      <c r="AY989" s="209" t="s">
        <v>198</v>
      </c>
      <c r="BK989" s="211">
        <f>SUM(BK990:BK1046)</f>
        <v>0</v>
      </c>
    </row>
    <row r="990" s="2" customFormat="1" ht="16.5" customHeight="1">
      <c r="A990" s="40"/>
      <c r="B990" s="41"/>
      <c r="C990" s="214" t="s">
        <v>1596</v>
      </c>
      <c r="D990" s="214" t="s">
        <v>200</v>
      </c>
      <c r="E990" s="215" t="s">
        <v>1844</v>
      </c>
      <c r="F990" s="216" t="s">
        <v>1845</v>
      </c>
      <c r="G990" s="217" t="s">
        <v>203</v>
      </c>
      <c r="H990" s="218">
        <v>5.3399999999999999</v>
      </c>
      <c r="I990" s="219"/>
      <c r="J990" s="220">
        <f>ROUND(I990*H990,2)</f>
        <v>0</v>
      </c>
      <c r="K990" s="216" t="s">
        <v>204</v>
      </c>
      <c r="L990" s="46"/>
      <c r="M990" s="221" t="s">
        <v>19</v>
      </c>
      <c r="N990" s="222" t="s">
        <v>44</v>
      </c>
      <c r="O990" s="86"/>
      <c r="P990" s="223">
        <f>O990*H990</f>
        <v>0</v>
      </c>
      <c r="Q990" s="223">
        <v>0.001</v>
      </c>
      <c r="R990" s="223">
        <f>Q990*H990</f>
        <v>0.0053400000000000001</v>
      </c>
      <c r="S990" s="223">
        <v>0.00031</v>
      </c>
      <c r="T990" s="224">
        <f>S990*H990</f>
        <v>0.0016554</v>
      </c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R990" s="225" t="s">
        <v>302</v>
      </c>
      <c r="AT990" s="225" t="s">
        <v>200</v>
      </c>
      <c r="AU990" s="225" t="s">
        <v>82</v>
      </c>
      <c r="AY990" s="19" t="s">
        <v>198</v>
      </c>
      <c r="BE990" s="226">
        <f>IF(N990="základní",J990,0)</f>
        <v>0</v>
      </c>
      <c r="BF990" s="226">
        <f>IF(N990="snížená",J990,0)</f>
        <v>0</v>
      </c>
      <c r="BG990" s="226">
        <f>IF(N990="zákl. přenesená",J990,0)</f>
        <v>0</v>
      </c>
      <c r="BH990" s="226">
        <f>IF(N990="sníž. přenesená",J990,0)</f>
        <v>0</v>
      </c>
      <c r="BI990" s="226">
        <f>IF(N990="nulová",J990,0)</f>
        <v>0</v>
      </c>
      <c r="BJ990" s="19" t="s">
        <v>80</v>
      </c>
      <c r="BK990" s="226">
        <f>ROUND(I990*H990,2)</f>
        <v>0</v>
      </c>
      <c r="BL990" s="19" t="s">
        <v>302</v>
      </c>
      <c r="BM990" s="225" t="s">
        <v>2931</v>
      </c>
    </row>
    <row r="991" s="2" customFormat="1">
      <c r="A991" s="40"/>
      <c r="B991" s="41"/>
      <c r="C991" s="42"/>
      <c r="D991" s="227" t="s">
        <v>207</v>
      </c>
      <c r="E991" s="42"/>
      <c r="F991" s="228" t="s">
        <v>1847</v>
      </c>
      <c r="G991" s="42"/>
      <c r="H991" s="42"/>
      <c r="I991" s="229"/>
      <c r="J991" s="42"/>
      <c r="K991" s="42"/>
      <c r="L991" s="46"/>
      <c r="M991" s="230"/>
      <c r="N991" s="231"/>
      <c r="O991" s="86"/>
      <c r="P991" s="86"/>
      <c r="Q991" s="86"/>
      <c r="R991" s="86"/>
      <c r="S991" s="86"/>
      <c r="T991" s="87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T991" s="19" t="s">
        <v>207</v>
      </c>
      <c r="AU991" s="19" t="s">
        <v>82</v>
      </c>
    </row>
    <row r="992" s="13" customFormat="1">
      <c r="A992" s="13"/>
      <c r="B992" s="232"/>
      <c r="C992" s="233"/>
      <c r="D992" s="234" t="s">
        <v>218</v>
      </c>
      <c r="E992" s="235" t="s">
        <v>19</v>
      </c>
      <c r="F992" s="236" t="s">
        <v>2375</v>
      </c>
      <c r="G992" s="233"/>
      <c r="H992" s="237">
        <v>5.3399999999999999</v>
      </c>
      <c r="I992" s="238"/>
      <c r="J992" s="233"/>
      <c r="K992" s="233"/>
      <c r="L992" s="239"/>
      <c r="M992" s="240"/>
      <c r="N992" s="241"/>
      <c r="O992" s="241"/>
      <c r="P992" s="241"/>
      <c r="Q992" s="241"/>
      <c r="R992" s="241"/>
      <c r="S992" s="241"/>
      <c r="T992" s="242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T992" s="243" t="s">
        <v>218</v>
      </c>
      <c r="AU992" s="243" t="s">
        <v>82</v>
      </c>
      <c r="AV992" s="13" t="s">
        <v>82</v>
      </c>
      <c r="AW992" s="13" t="s">
        <v>35</v>
      </c>
      <c r="AX992" s="13" t="s">
        <v>80</v>
      </c>
      <c r="AY992" s="243" t="s">
        <v>198</v>
      </c>
    </row>
    <row r="993" s="2" customFormat="1" ht="24.15" customHeight="1">
      <c r="A993" s="40"/>
      <c r="B993" s="41"/>
      <c r="C993" s="214" t="s">
        <v>1607</v>
      </c>
      <c r="D993" s="214" t="s">
        <v>200</v>
      </c>
      <c r="E993" s="215" t="s">
        <v>1849</v>
      </c>
      <c r="F993" s="216" t="s">
        <v>1850</v>
      </c>
      <c r="G993" s="217" t="s">
        <v>203</v>
      </c>
      <c r="H993" s="218">
        <v>650</v>
      </c>
      <c r="I993" s="219"/>
      <c r="J993" s="220">
        <f>ROUND(I993*H993,2)</f>
        <v>0</v>
      </c>
      <c r="K993" s="216" t="s">
        <v>204</v>
      </c>
      <c r="L993" s="46"/>
      <c r="M993" s="221" t="s">
        <v>19</v>
      </c>
      <c r="N993" s="222" t="s">
        <v>44</v>
      </c>
      <c r="O993" s="86"/>
      <c r="P993" s="223">
        <f>O993*H993</f>
        <v>0</v>
      </c>
      <c r="Q993" s="223">
        <v>0</v>
      </c>
      <c r="R993" s="223">
        <f>Q993*H993</f>
        <v>0</v>
      </c>
      <c r="S993" s="223">
        <v>3.0000000000000001E-05</v>
      </c>
      <c r="T993" s="224">
        <f>S993*H993</f>
        <v>0.0195</v>
      </c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R993" s="225" t="s">
        <v>302</v>
      </c>
      <c r="AT993" s="225" t="s">
        <v>200</v>
      </c>
      <c r="AU993" s="225" t="s">
        <v>82</v>
      </c>
      <c r="AY993" s="19" t="s">
        <v>198</v>
      </c>
      <c r="BE993" s="226">
        <f>IF(N993="základní",J993,0)</f>
        <v>0</v>
      </c>
      <c r="BF993" s="226">
        <f>IF(N993="snížená",J993,0)</f>
        <v>0</v>
      </c>
      <c r="BG993" s="226">
        <f>IF(N993="zákl. přenesená",J993,0)</f>
        <v>0</v>
      </c>
      <c r="BH993" s="226">
        <f>IF(N993="sníž. přenesená",J993,0)</f>
        <v>0</v>
      </c>
      <c r="BI993" s="226">
        <f>IF(N993="nulová",J993,0)</f>
        <v>0</v>
      </c>
      <c r="BJ993" s="19" t="s">
        <v>80</v>
      </c>
      <c r="BK993" s="226">
        <f>ROUND(I993*H993,2)</f>
        <v>0</v>
      </c>
      <c r="BL993" s="19" t="s">
        <v>302</v>
      </c>
      <c r="BM993" s="225" t="s">
        <v>2932</v>
      </c>
    </row>
    <row r="994" s="2" customFormat="1">
      <c r="A994" s="40"/>
      <c r="B994" s="41"/>
      <c r="C994" s="42"/>
      <c r="D994" s="227" t="s">
        <v>207</v>
      </c>
      <c r="E994" s="42"/>
      <c r="F994" s="228" t="s">
        <v>1852</v>
      </c>
      <c r="G994" s="42"/>
      <c r="H994" s="42"/>
      <c r="I994" s="229"/>
      <c r="J994" s="42"/>
      <c r="K994" s="42"/>
      <c r="L994" s="46"/>
      <c r="M994" s="230"/>
      <c r="N994" s="231"/>
      <c r="O994" s="86"/>
      <c r="P994" s="86"/>
      <c r="Q994" s="86"/>
      <c r="R994" s="86"/>
      <c r="S994" s="86"/>
      <c r="T994" s="87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T994" s="19" t="s">
        <v>207</v>
      </c>
      <c r="AU994" s="19" t="s">
        <v>82</v>
      </c>
    </row>
    <row r="995" s="2" customFormat="1" ht="16.5" customHeight="1">
      <c r="A995" s="40"/>
      <c r="B995" s="41"/>
      <c r="C995" s="255" t="s">
        <v>1618</v>
      </c>
      <c r="D995" s="255" t="s">
        <v>243</v>
      </c>
      <c r="E995" s="256" t="s">
        <v>1854</v>
      </c>
      <c r="F995" s="257" t="s">
        <v>1855</v>
      </c>
      <c r="G995" s="258" t="s">
        <v>203</v>
      </c>
      <c r="H995" s="259">
        <v>682.5</v>
      </c>
      <c r="I995" s="260"/>
      <c r="J995" s="261">
        <f>ROUND(I995*H995,2)</f>
        <v>0</v>
      </c>
      <c r="K995" s="257" t="s">
        <v>204</v>
      </c>
      <c r="L995" s="262"/>
      <c r="M995" s="263" t="s">
        <v>19</v>
      </c>
      <c r="N995" s="264" t="s">
        <v>44</v>
      </c>
      <c r="O995" s="86"/>
      <c r="P995" s="223">
        <f>O995*H995</f>
        <v>0</v>
      </c>
      <c r="Q995" s="223">
        <v>0</v>
      </c>
      <c r="R995" s="223">
        <f>Q995*H995</f>
        <v>0</v>
      </c>
      <c r="S995" s="223">
        <v>0</v>
      </c>
      <c r="T995" s="224">
        <f>S995*H995</f>
        <v>0</v>
      </c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R995" s="225" t="s">
        <v>399</v>
      </c>
      <c r="AT995" s="225" t="s">
        <v>243</v>
      </c>
      <c r="AU995" s="225" t="s">
        <v>82</v>
      </c>
      <c r="AY995" s="19" t="s">
        <v>198</v>
      </c>
      <c r="BE995" s="226">
        <f>IF(N995="základní",J995,0)</f>
        <v>0</v>
      </c>
      <c r="BF995" s="226">
        <f>IF(N995="snížená",J995,0)</f>
        <v>0</v>
      </c>
      <c r="BG995" s="226">
        <f>IF(N995="zákl. přenesená",J995,0)</f>
        <v>0</v>
      </c>
      <c r="BH995" s="226">
        <f>IF(N995="sníž. přenesená",J995,0)</f>
        <v>0</v>
      </c>
      <c r="BI995" s="226">
        <f>IF(N995="nulová",J995,0)</f>
        <v>0</v>
      </c>
      <c r="BJ995" s="19" t="s">
        <v>80</v>
      </c>
      <c r="BK995" s="226">
        <f>ROUND(I995*H995,2)</f>
        <v>0</v>
      </c>
      <c r="BL995" s="19" t="s">
        <v>302</v>
      </c>
      <c r="BM995" s="225" t="s">
        <v>2933</v>
      </c>
    </row>
    <row r="996" s="13" customFormat="1">
      <c r="A996" s="13"/>
      <c r="B996" s="232"/>
      <c r="C996" s="233"/>
      <c r="D996" s="234" t="s">
        <v>218</v>
      </c>
      <c r="E996" s="233"/>
      <c r="F996" s="236" t="s">
        <v>2934</v>
      </c>
      <c r="G996" s="233"/>
      <c r="H996" s="237">
        <v>682.5</v>
      </c>
      <c r="I996" s="238"/>
      <c r="J996" s="233"/>
      <c r="K996" s="233"/>
      <c r="L996" s="239"/>
      <c r="M996" s="240"/>
      <c r="N996" s="241"/>
      <c r="O996" s="241"/>
      <c r="P996" s="241"/>
      <c r="Q996" s="241"/>
      <c r="R996" s="241"/>
      <c r="S996" s="241"/>
      <c r="T996" s="242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T996" s="243" t="s">
        <v>218</v>
      </c>
      <c r="AU996" s="243" t="s">
        <v>82</v>
      </c>
      <c r="AV996" s="13" t="s">
        <v>82</v>
      </c>
      <c r="AW996" s="13" t="s">
        <v>4</v>
      </c>
      <c r="AX996" s="13" t="s">
        <v>80</v>
      </c>
      <c r="AY996" s="243" t="s">
        <v>198</v>
      </c>
    </row>
    <row r="997" s="2" customFormat="1" ht="44.25" customHeight="1">
      <c r="A997" s="40"/>
      <c r="B997" s="41"/>
      <c r="C997" s="214" t="s">
        <v>1622</v>
      </c>
      <c r="D997" s="214" t="s">
        <v>200</v>
      </c>
      <c r="E997" s="215" t="s">
        <v>1859</v>
      </c>
      <c r="F997" s="216" t="s">
        <v>1860</v>
      </c>
      <c r="G997" s="217" t="s">
        <v>203</v>
      </c>
      <c r="H997" s="218">
        <v>300</v>
      </c>
      <c r="I997" s="219"/>
      <c r="J997" s="220">
        <f>ROUND(I997*H997,2)</f>
        <v>0</v>
      </c>
      <c r="K997" s="216" t="s">
        <v>204</v>
      </c>
      <c r="L997" s="46"/>
      <c r="M997" s="221" t="s">
        <v>19</v>
      </c>
      <c r="N997" s="222" t="s">
        <v>44</v>
      </c>
      <c r="O997" s="86"/>
      <c r="P997" s="223">
        <f>O997*H997</f>
        <v>0</v>
      </c>
      <c r="Q997" s="223">
        <v>0</v>
      </c>
      <c r="R997" s="223">
        <f>Q997*H997</f>
        <v>0</v>
      </c>
      <c r="S997" s="223">
        <v>3.0000000000000001E-05</v>
      </c>
      <c r="T997" s="224">
        <f>S997*H997</f>
        <v>0.0090000000000000011</v>
      </c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R997" s="225" t="s">
        <v>302</v>
      </c>
      <c r="AT997" s="225" t="s">
        <v>200</v>
      </c>
      <c r="AU997" s="225" t="s">
        <v>82</v>
      </c>
      <c r="AY997" s="19" t="s">
        <v>198</v>
      </c>
      <c r="BE997" s="226">
        <f>IF(N997="základní",J997,0)</f>
        <v>0</v>
      </c>
      <c r="BF997" s="226">
        <f>IF(N997="snížená",J997,0)</f>
        <v>0</v>
      </c>
      <c r="BG997" s="226">
        <f>IF(N997="zákl. přenesená",J997,0)</f>
        <v>0</v>
      </c>
      <c r="BH997" s="226">
        <f>IF(N997="sníž. přenesená",J997,0)</f>
        <v>0</v>
      </c>
      <c r="BI997" s="226">
        <f>IF(N997="nulová",J997,0)</f>
        <v>0</v>
      </c>
      <c r="BJ997" s="19" t="s">
        <v>80</v>
      </c>
      <c r="BK997" s="226">
        <f>ROUND(I997*H997,2)</f>
        <v>0</v>
      </c>
      <c r="BL997" s="19" t="s">
        <v>302</v>
      </c>
      <c r="BM997" s="225" t="s">
        <v>2935</v>
      </c>
    </row>
    <row r="998" s="2" customFormat="1">
      <c r="A998" s="40"/>
      <c r="B998" s="41"/>
      <c r="C998" s="42"/>
      <c r="D998" s="227" t="s">
        <v>207</v>
      </c>
      <c r="E998" s="42"/>
      <c r="F998" s="228" t="s">
        <v>1862</v>
      </c>
      <c r="G998" s="42"/>
      <c r="H998" s="42"/>
      <c r="I998" s="229"/>
      <c r="J998" s="42"/>
      <c r="K998" s="42"/>
      <c r="L998" s="46"/>
      <c r="M998" s="230"/>
      <c r="N998" s="231"/>
      <c r="O998" s="86"/>
      <c r="P998" s="86"/>
      <c r="Q998" s="86"/>
      <c r="R998" s="86"/>
      <c r="S998" s="86"/>
      <c r="T998" s="87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  <c r="AT998" s="19" t="s">
        <v>207</v>
      </c>
      <c r="AU998" s="19" t="s">
        <v>82</v>
      </c>
    </row>
    <row r="999" s="2" customFormat="1" ht="16.5" customHeight="1">
      <c r="A999" s="40"/>
      <c r="B999" s="41"/>
      <c r="C999" s="255" t="s">
        <v>1627</v>
      </c>
      <c r="D999" s="255" t="s">
        <v>243</v>
      </c>
      <c r="E999" s="256" t="s">
        <v>1854</v>
      </c>
      <c r="F999" s="257" t="s">
        <v>1855</v>
      </c>
      <c r="G999" s="258" t="s">
        <v>203</v>
      </c>
      <c r="H999" s="259">
        <v>315</v>
      </c>
      <c r="I999" s="260"/>
      <c r="J999" s="261">
        <f>ROUND(I999*H999,2)</f>
        <v>0</v>
      </c>
      <c r="K999" s="257" t="s">
        <v>204</v>
      </c>
      <c r="L999" s="262"/>
      <c r="M999" s="263" t="s">
        <v>19</v>
      </c>
      <c r="N999" s="264" t="s">
        <v>44</v>
      </c>
      <c r="O999" s="86"/>
      <c r="P999" s="223">
        <f>O999*H999</f>
        <v>0</v>
      </c>
      <c r="Q999" s="223">
        <v>0</v>
      </c>
      <c r="R999" s="223">
        <f>Q999*H999</f>
        <v>0</v>
      </c>
      <c r="S999" s="223">
        <v>0</v>
      </c>
      <c r="T999" s="224">
        <f>S999*H999</f>
        <v>0</v>
      </c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  <c r="AR999" s="225" t="s">
        <v>399</v>
      </c>
      <c r="AT999" s="225" t="s">
        <v>243</v>
      </c>
      <c r="AU999" s="225" t="s">
        <v>82</v>
      </c>
      <c r="AY999" s="19" t="s">
        <v>198</v>
      </c>
      <c r="BE999" s="226">
        <f>IF(N999="základní",J999,0)</f>
        <v>0</v>
      </c>
      <c r="BF999" s="226">
        <f>IF(N999="snížená",J999,0)</f>
        <v>0</v>
      </c>
      <c r="BG999" s="226">
        <f>IF(N999="zákl. přenesená",J999,0)</f>
        <v>0</v>
      </c>
      <c r="BH999" s="226">
        <f>IF(N999="sníž. přenesená",J999,0)</f>
        <v>0</v>
      </c>
      <c r="BI999" s="226">
        <f>IF(N999="nulová",J999,0)</f>
        <v>0</v>
      </c>
      <c r="BJ999" s="19" t="s">
        <v>80</v>
      </c>
      <c r="BK999" s="226">
        <f>ROUND(I999*H999,2)</f>
        <v>0</v>
      </c>
      <c r="BL999" s="19" t="s">
        <v>302</v>
      </c>
      <c r="BM999" s="225" t="s">
        <v>2936</v>
      </c>
    </row>
    <row r="1000" s="13" customFormat="1">
      <c r="A1000" s="13"/>
      <c r="B1000" s="232"/>
      <c r="C1000" s="233"/>
      <c r="D1000" s="234" t="s">
        <v>218</v>
      </c>
      <c r="E1000" s="233"/>
      <c r="F1000" s="236" t="s">
        <v>2937</v>
      </c>
      <c r="G1000" s="233"/>
      <c r="H1000" s="237">
        <v>315</v>
      </c>
      <c r="I1000" s="238"/>
      <c r="J1000" s="233"/>
      <c r="K1000" s="233"/>
      <c r="L1000" s="239"/>
      <c r="M1000" s="240"/>
      <c r="N1000" s="241"/>
      <c r="O1000" s="241"/>
      <c r="P1000" s="241"/>
      <c r="Q1000" s="241"/>
      <c r="R1000" s="241"/>
      <c r="S1000" s="241"/>
      <c r="T1000" s="242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T1000" s="243" t="s">
        <v>218</v>
      </c>
      <c r="AU1000" s="243" t="s">
        <v>82</v>
      </c>
      <c r="AV1000" s="13" t="s">
        <v>82</v>
      </c>
      <c r="AW1000" s="13" t="s">
        <v>4</v>
      </c>
      <c r="AX1000" s="13" t="s">
        <v>80</v>
      </c>
      <c r="AY1000" s="243" t="s">
        <v>198</v>
      </c>
    </row>
    <row r="1001" s="2" customFormat="1" ht="33" customHeight="1">
      <c r="A1001" s="40"/>
      <c r="B1001" s="41"/>
      <c r="C1001" s="214" t="s">
        <v>1632</v>
      </c>
      <c r="D1001" s="214" t="s">
        <v>200</v>
      </c>
      <c r="E1001" s="215" t="s">
        <v>1867</v>
      </c>
      <c r="F1001" s="216" t="s">
        <v>1868</v>
      </c>
      <c r="G1001" s="217" t="s">
        <v>203</v>
      </c>
      <c r="H1001" s="218">
        <v>1541.06</v>
      </c>
      <c r="I1001" s="219"/>
      <c r="J1001" s="220">
        <f>ROUND(I1001*H1001,2)</f>
        <v>0</v>
      </c>
      <c r="K1001" s="216" t="s">
        <v>204</v>
      </c>
      <c r="L1001" s="46"/>
      <c r="M1001" s="221" t="s">
        <v>19</v>
      </c>
      <c r="N1001" s="222" t="s">
        <v>44</v>
      </c>
      <c r="O1001" s="86"/>
      <c r="P1001" s="223">
        <f>O1001*H1001</f>
        <v>0</v>
      </c>
      <c r="Q1001" s="223">
        <v>0.00020120000000000001</v>
      </c>
      <c r="R1001" s="223">
        <f>Q1001*H1001</f>
        <v>0.310061272</v>
      </c>
      <c r="S1001" s="223">
        <v>0</v>
      </c>
      <c r="T1001" s="224">
        <f>S1001*H1001</f>
        <v>0</v>
      </c>
      <c r="U1001" s="40"/>
      <c r="V1001" s="40"/>
      <c r="W1001" s="40"/>
      <c r="X1001" s="40"/>
      <c r="Y1001" s="40"/>
      <c r="Z1001" s="40"/>
      <c r="AA1001" s="40"/>
      <c r="AB1001" s="40"/>
      <c r="AC1001" s="40"/>
      <c r="AD1001" s="40"/>
      <c r="AE1001" s="40"/>
      <c r="AR1001" s="225" t="s">
        <v>302</v>
      </c>
      <c r="AT1001" s="225" t="s">
        <v>200</v>
      </c>
      <c r="AU1001" s="225" t="s">
        <v>82</v>
      </c>
      <c r="AY1001" s="19" t="s">
        <v>198</v>
      </c>
      <c r="BE1001" s="226">
        <f>IF(N1001="základní",J1001,0)</f>
        <v>0</v>
      </c>
      <c r="BF1001" s="226">
        <f>IF(N1001="snížená",J1001,0)</f>
        <v>0</v>
      </c>
      <c r="BG1001" s="226">
        <f>IF(N1001="zákl. přenesená",J1001,0)</f>
        <v>0</v>
      </c>
      <c r="BH1001" s="226">
        <f>IF(N1001="sníž. přenesená",J1001,0)</f>
        <v>0</v>
      </c>
      <c r="BI1001" s="226">
        <f>IF(N1001="nulová",J1001,0)</f>
        <v>0</v>
      </c>
      <c r="BJ1001" s="19" t="s">
        <v>80</v>
      </c>
      <c r="BK1001" s="226">
        <f>ROUND(I1001*H1001,2)</f>
        <v>0</v>
      </c>
      <c r="BL1001" s="19" t="s">
        <v>302</v>
      </c>
      <c r="BM1001" s="225" t="s">
        <v>1869</v>
      </c>
    </row>
    <row r="1002" s="2" customFormat="1">
      <c r="A1002" s="40"/>
      <c r="B1002" s="41"/>
      <c r="C1002" s="42"/>
      <c r="D1002" s="227" t="s">
        <v>207</v>
      </c>
      <c r="E1002" s="42"/>
      <c r="F1002" s="228" t="s">
        <v>1870</v>
      </c>
      <c r="G1002" s="42"/>
      <c r="H1002" s="42"/>
      <c r="I1002" s="229"/>
      <c r="J1002" s="42"/>
      <c r="K1002" s="42"/>
      <c r="L1002" s="46"/>
      <c r="M1002" s="230"/>
      <c r="N1002" s="231"/>
      <c r="O1002" s="86"/>
      <c r="P1002" s="86"/>
      <c r="Q1002" s="86"/>
      <c r="R1002" s="86"/>
      <c r="S1002" s="86"/>
      <c r="T1002" s="87"/>
      <c r="U1002" s="40"/>
      <c r="V1002" s="40"/>
      <c r="W1002" s="40"/>
      <c r="X1002" s="40"/>
      <c r="Y1002" s="40"/>
      <c r="Z1002" s="40"/>
      <c r="AA1002" s="40"/>
      <c r="AB1002" s="40"/>
      <c r="AC1002" s="40"/>
      <c r="AD1002" s="40"/>
      <c r="AE1002" s="40"/>
      <c r="AT1002" s="19" t="s">
        <v>207</v>
      </c>
      <c r="AU1002" s="19" t="s">
        <v>82</v>
      </c>
    </row>
    <row r="1003" s="13" customFormat="1">
      <c r="A1003" s="13"/>
      <c r="B1003" s="232"/>
      <c r="C1003" s="233"/>
      <c r="D1003" s="234" t="s">
        <v>218</v>
      </c>
      <c r="E1003" s="235" t="s">
        <v>19</v>
      </c>
      <c r="F1003" s="236" t="s">
        <v>2938</v>
      </c>
      <c r="G1003" s="233"/>
      <c r="H1003" s="237">
        <v>70.280000000000001</v>
      </c>
      <c r="I1003" s="238"/>
      <c r="J1003" s="233"/>
      <c r="K1003" s="233"/>
      <c r="L1003" s="239"/>
      <c r="M1003" s="240"/>
      <c r="N1003" s="241"/>
      <c r="O1003" s="241"/>
      <c r="P1003" s="241"/>
      <c r="Q1003" s="241"/>
      <c r="R1003" s="241"/>
      <c r="S1003" s="241"/>
      <c r="T1003" s="242"/>
      <c r="U1003" s="13"/>
      <c r="V1003" s="13"/>
      <c r="W1003" s="13"/>
      <c r="X1003" s="13"/>
      <c r="Y1003" s="13"/>
      <c r="Z1003" s="13"/>
      <c r="AA1003" s="13"/>
      <c r="AB1003" s="13"/>
      <c r="AC1003" s="13"/>
      <c r="AD1003" s="13"/>
      <c r="AE1003" s="13"/>
      <c r="AT1003" s="243" t="s">
        <v>218</v>
      </c>
      <c r="AU1003" s="243" t="s">
        <v>82</v>
      </c>
      <c r="AV1003" s="13" t="s">
        <v>82</v>
      </c>
      <c r="AW1003" s="13" t="s">
        <v>35</v>
      </c>
      <c r="AX1003" s="13" t="s">
        <v>73</v>
      </c>
      <c r="AY1003" s="243" t="s">
        <v>198</v>
      </c>
    </row>
    <row r="1004" s="13" customFormat="1">
      <c r="A1004" s="13"/>
      <c r="B1004" s="232"/>
      <c r="C1004" s="233"/>
      <c r="D1004" s="234" t="s">
        <v>218</v>
      </c>
      <c r="E1004" s="235" t="s">
        <v>19</v>
      </c>
      <c r="F1004" s="236" t="s">
        <v>2939</v>
      </c>
      <c r="G1004" s="233"/>
      <c r="H1004" s="237">
        <v>97.920000000000002</v>
      </c>
      <c r="I1004" s="238"/>
      <c r="J1004" s="233"/>
      <c r="K1004" s="233"/>
      <c r="L1004" s="239"/>
      <c r="M1004" s="240"/>
      <c r="N1004" s="241"/>
      <c r="O1004" s="241"/>
      <c r="P1004" s="241"/>
      <c r="Q1004" s="241"/>
      <c r="R1004" s="241"/>
      <c r="S1004" s="241"/>
      <c r="T1004" s="242"/>
      <c r="U1004" s="13"/>
      <c r="V1004" s="13"/>
      <c r="W1004" s="13"/>
      <c r="X1004" s="13"/>
      <c r="Y1004" s="13"/>
      <c r="Z1004" s="13"/>
      <c r="AA1004" s="13"/>
      <c r="AB1004" s="13"/>
      <c r="AC1004" s="13"/>
      <c r="AD1004" s="13"/>
      <c r="AE1004" s="13"/>
      <c r="AT1004" s="243" t="s">
        <v>218</v>
      </c>
      <c r="AU1004" s="243" t="s">
        <v>82</v>
      </c>
      <c r="AV1004" s="13" t="s">
        <v>82</v>
      </c>
      <c r="AW1004" s="13" t="s">
        <v>35</v>
      </c>
      <c r="AX1004" s="13" t="s">
        <v>73</v>
      </c>
      <c r="AY1004" s="243" t="s">
        <v>198</v>
      </c>
    </row>
    <row r="1005" s="13" customFormat="1">
      <c r="A1005" s="13"/>
      <c r="B1005" s="232"/>
      <c r="C1005" s="233"/>
      <c r="D1005" s="234" t="s">
        <v>218</v>
      </c>
      <c r="E1005" s="235" t="s">
        <v>19</v>
      </c>
      <c r="F1005" s="236" t="s">
        <v>2940</v>
      </c>
      <c r="G1005" s="233"/>
      <c r="H1005" s="237">
        <v>95.75</v>
      </c>
      <c r="I1005" s="238"/>
      <c r="J1005" s="233"/>
      <c r="K1005" s="233"/>
      <c r="L1005" s="239"/>
      <c r="M1005" s="240"/>
      <c r="N1005" s="241"/>
      <c r="O1005" s="241"/>
      <c r="P1005" s="241"/>
      <c r="Q1005" s="241"/>
      <c r="R1005" s="241"/>
      <c r="S1005" s="241"/>
      <c r="T1005" s="242"/>
      <c r="U1005" s="13"/>
      <c r="V1005" s="13"/>
      <c r="W1005" s="13"/>
      <c r="X1005" s="13"/>
      <c r="Y1005" s="13"/>
      <c r="Z1005" s="13"/>
      <c r="AA1005" s="13"/>
      <c r="AB1005" s="13"/>
      <c r="AC1005" s="13"/>
      <c r="AD1005" s="13"/>
      <c r="AE1005" s="13"/>
      <c r="AT1005" s="243" t="s">
        <v>218</v>
      </c>
      <c r="AU1005" s="243" t="s">
        <v>82</v>
      </c>
      <c r="AV1005" s="13" t="s">
        <v>82</v>
      </c>
      <c r="AW1005" s="13" t="s">
        <v>35</v>
      </c>
      <c r="AX1005" s="13" t="s">
        <v>73</v>
      </c>
      <c r="AY1005" s="243" t="s">
        <v>198</v>
      </c>
    </row>
    <row r="1006" s="13" customFormat="1">
      <c r="A1006" s="13"/>
      <c r="B1006" s="232"/>
      <c r="C1006" s="233"/>
      <c r="D1006" s="234" t="s">
        <v>218</v>
      </c>
      <c r="E1006" s="235" t="s">
        <v>19</v>
      </c>
      <c r="F1006" s="236" t="s">
        <v>2941</v>
      </c>
      <c r="G1006" s="233"/>
      <c r="H1006" s="237">
        <v>79.099999999999994</v>
      </c>
      <c r="I1006" s="238"/>
      <c r="J1006" s="233"/>
      <c r="K1006" s="233"/>
      <c r="L1006" s="239"/>
      <c r="M1006" s="240"/>
      <c r="N1006" s="241"/>
      <c r="O1006" s="241"/>
      <c r="P1006" s="241"/>
      <c r="Q1006" s="241"/>
      <c r="R1006" s="241"/>
      <c r="S1006" s="241"/>
      <c r="T1006" s="242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T1006" s="243" t="s">
        <v>218</v>
      </c>
      <c r="AU1006" s="243" t="s">
        <v>82</v>
      </c>
      <c r="AV1006" s="13" t="s">
        <v>82</v>
      </c>
      <c r="AW1006" s="13" t="s">
        <v>35</v>
      </c>
      <c r="AX1006" s="13" t="s">
        <v>73</v>
      </c>
      <c r="AY1006" s="243" t="s">
        <v>198</v>
      </c>
    </row>
    <row r="1007" s="13" customFormat="1">
      <c r="A1007" s="13"/>
      <c r="B1007" s="232"/>
      <c r="C1007" s="233"/>
      <c r="D1007" s="234" t="s">
        <v>218</v>
      </c>
      <c r="E1007" s="235" t="s">
        <v>19</v>
      </c>
      <c r="F1007" s="236" t="s">
        <v>2942</v>
      </c>
      <c r="G1007" s="233"/>
      <c r="H1007" s="237">
        <v>101.89</v>
      </c>
      <c r="I1007" s="238"/>
      <c r="J1007" s="233"/>
      <c r="K1007" s="233"/>
      <c r="L1007" s="239"/>
      <c r="M1007" s="240"/>
      <c r="N1007" s="241"/>
      <c r="O1007" s="241"/>
      <c r="P1007" s="241"/>
      <c r="Q1007" s="241"/>
      <c r="R1007" s="241"/>
      <c r="S1007" s="241"/>
      <c r="T1007" s="242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13"/>
      <c r="AT1007" s="243" t="s">
        <v>218</v>
      </c>
      <c r="AU1007" s="243" t="s">
        <v>82</v>
      </c>
      <c r="AV1007" s="13" t="s">
        <v>82</v>
      </c>
      <c r="AW1007" s="13" t="s">
        <v>35</v>
      </c>
      <c r="AX1007" s="13" t="s">
        <v>73</v>
      </c>
      <c r="AY1007" s="243" t="s">
        <v>198</v>
      </c>
    </row>
    <row r="1008" s="13" customFormat="1">
      <c r="A1008" s="13"/>
      <c r="B1008" s="232"/>
      <c r="C1008" s="233"/>
      <c r="D1008" s="234" t="s">
        <v>218</v>
      </c>
      <c r="E1008" s="235" t="s">
        <v>19</v>
      </c>
      <c r="F1008" s="236" t="s">
        <v>2943</v>
      </c>
      <c r="G1008" s="233"/>
      <c r="H1008" s="237">
        <v>91.780000000000001</v>
      </c>
      <c r="I1008" s="238"/>
      <c r="J1008" s="233"/>
      <c r="K1008" s="233"/>
      <c r="L1008" s="239"/>
      <c r="M1008" s="240"/>
      <c r="N1008" s="241"/>
      <c r="O1008" s="241"/>
      <c r="P1008" s="241"/>
      <c r="Q1008" s="241"/>
      <c r="R1008" s="241"/>
      <c r="S1008" s="241"/>
      <c r="T1008" s="242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T1008" s="243" t="s">
        <v>218</v>
      </c>
      <c r="AU1008" s="243" t="s">
        <v>82</v>
      </c>
      <c r="AV1008" s="13" t="s">
        <v>82</v>
      </c>
      <c r="AW1008" s="13" t="s">
        <v>35</v>
      </c>
      <c r="AX1008" s="13" t="s">
        <v>73</v>
      </c>
      <c r="AY1008" s="243" t="s">
        <v>198</v>
      </c>
    </row>
    <row r="1009" s="13" customFormat="1">
      <c r="A1009" s="13"/>
      <c r="B1009" s="232"/>
      <c r="C1009" s="233"/>
      <c r="D1009" s="234" t="s">
        <v>218</v>
      </c>
      <c r="E1009" s="235" t="s">
        <v>19</v>
      </c>
      <c r="F1009" s="236" t="s">
        <v>2944</v>
      </c>
      <c r="G1009" s="233"/>
      <c r="H1009" s="237">
        <v>57.189999999999998</v>
      </c>
      <c r="I1009" s="238"/>
      <c r="J1009" s="233"/>
      <c r="K1009" s="233"/>
      <c r="L1009" s="239"/>
      <c r="M1009" s="240"/>
      <c r="N1009" s="241"/>
      <c r="O1009" s="241"/>
      <c r="P1009" s="241"/>
      <c r="Q1009" s="241"/>
      <c r="R1009" s="241"/>
      <c r="S1009" s="241"/>
      <c r="T1009" s="242"/>
      <c r="U1009" s="13"/>
      <c r="V1009" s="13"/>
      <c r="W1009" s="13"/>
      <c r="X1009" s="13"/>
      <c r="Y1009" s="13"/>
      <c r="Z1009" s="13"/>
      <c r="AA1009" s="13"/>
      <c r="AB1009" s="13"/>
      <c r="AC1009" s="13"/>
      <c r="AD1009" s="13"/>
      <c r="AE1009" s="13"/>
      <c r="AT1009" s="243" t="s">
        <v>218</v>
      </c>
      <c r="AU1009" s="243" t="s">
        <v>82</v>
      </c>
      <c r="AV1009" s="13" t="s">
        <v>82</v>
      </c>
      <c r="AW1009" s="13" t="s">
        <v>35</v>
      </c>
      <c r="AX1009" s="13" t="s">
        <v>73</v>
      </c>
      <c r="AY1009" s="243" t="s">
        <v>198</v>
      </c>
    </row>
    <row r="1010" s="13" customFormat="1">
      <c r="A1010" s="13"/>
      <c r="B1010" s="232"/>
      <c r="C1010" s="233"/>
      <c r="D1010" s="234" t="s">
        <v>218</v>
      </c>
      <c r="E1010" s="235" t="s">
        <v>19</v>
      </c>
      <c r="F1010" s="236" t="s">
        <v>2945</v>
      </c>
      <c r="G1010" s="233"/>
      <c r="H1010" s="237">
        <v>48.829999999999998</v>
      </c>
      <c r="I1010" s="238"/>
      <c r="J1010" s="233"/>
      <c r="K1010" s="233"/>
      <c r="L1010" s="239"/>
      <c r="M1010" s="240"/>
      <c r="N1010" s="241"/>
      <c r="O1010" s="241"/>
      <c r="P1010" s="241"/>
      <c r="Q1010" s="241"/>
      <c r="R1010" s="241"/>
      <c r="S1010" s="241"/>
      <c r="T1010" s="242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13"/>
      <c r="AT1010" s="243" t="s">
        <v>218</v>
      </c>
      <c r="AU1010" s="243" t="s">
        <v>82</v>
      </c>
      <c r="AV1010" s="13" t="s">
        <v>82</v>
      </c>
      <c r="AW1010" s="13" t="s">
        <v>35</v>
      </c>
      <c r="AX1010" s="13" t="s">
        <v>73</v>
      </c>
      <c r="AY1010" s="243" t="s">
        <v>198</v>
      </c>
    </row>
    <row r="1011" s="13" customFormat="1">
      <c r="A1011" s="13"/>
      <c r="B1011" s="232"/>
      <c r="C1011" s="233"/>
      <c r="D1011" s="234" t="s">
        <v>218</v>
      </c>
      <c r="E1011" s="235" t="s">
        <v>19</v>
      </c>
      <c r="F1011" s="236" t="s">
        <v>2946</v>
      </c>
      <c r="G1011" s="233"/>
      <c r="H1011" s="237">
        <v>488.35000000000002</v>
      </c>
      <c r="I1011" s="238"/>
      <c r="J1011" s="233"/>
      <c r="K1011" s="233"/>
      <c r="L1011" s="239"/>
      <c r="M1011" s="240"/>
      <c r="N1011" s="241"/>
      <c r="O1011" s="241"/>
      <c r="P1011" s="241"/>
      <c r="Q1011" s="241"/>
      <c r="R1011" s="241"/>
      <c r="S1011" s="241"/>
      <c r="T1011" s="242"/>
      <c r="U1011" s="13"/>
      <c r="V1011" s="13"/>
      <c r="W1011" s="13"/>
      <c r="X1011" s="13"/>
      <c r="Y1011" s="13"/>
      <c r="Z1011" s="13"/>
      <c r="AA1011" s="13"/>
      <c r="AB1011" s="13"/>
      <c r="AC1011" s="13"/>
      <c r="AD1011" s="13"/>
      <c r="AE1011" s="13"/>
      <c r="AT1011" s="243" t="s">
        <v>218</v>
      </c>
      <c r="AU1011" s="243" t="s">
        <v>82</v>
      </c>
      <c r="AV1011" s="13" t="s">
        <v>82</v>
      </c>
      <c r="AW1011" s="13" t="s">
        <v>35</v>
      </c>
      <c r="AX1011" s="13" t="s">
        <v>73</v>
      </c>
      <c r="AY1011" s="243" t="s">
        <v>198</v>
      </c>
    </row>
    <row r="1012" s="13" customFormat="1">
      <c r="A1012" s="13"/>
      <c r="B1012" s="232"/>
      <c r="C1012" s="233"/>
      <c r="D1012" s="234" t="s">
        <v>218</v>
      </c>
      <c r="E1012" s="235" t="s">
        <v>19</v>
      </c>
      <c r="F1012" s="236" t="s">
        <v>2947</v>
      </c>
      <c r="G1012" s="233"/>
      <c r="H1012" s="237">
        <v>142.09999999999999</v>
      </c>
      <c r="I1012" s="238"/>
      <c r="J1012" s="233"/>
      <c r="K1012" s="233"/>
      <c r="L1012" s="239"/>
      <c r="M1012" s="240"/>
      <c r="N1012" s="241"/>
      <c r="O1012" s="241"/>
      <c r="P1012" s="241"/>
      <c r="Q1012" s="241"/>
      <c r="R1012" s="241"/>
      <c r="S1012" s="241"/>
      <c r="T1012" s="242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3"/>
      <c r="AT1012" s="243" t="s">
        <v>218</v>
      </c>
      <c r="AU1012" s="243" t="s">
        <v>82</v>
      </c>
      <c r="AV1012" s="13" t="s">
        <v>82</v>
      </c>
      <c r="AW1012" s="13" t="s">
        <v>35</v>
      </c>
      <c r="AX1012" s="13" t="s">
        <v>73</v>
      </c>
      <c r="AY1012" s="243" t="s">
        <v>198</v>
      </c>
    </row>
    <row r="1013" s="13" customFormat="1">
      <c r="A1013" s="13"/>
      <c r="B1013" s="232"/>
      <c r="C1013" s="233"/>
      <c r="D1013" s="234" t="s">
        <v>218</v>
      </c>
      <c r="E1013" s="235" t="s">
        <v>19</v>
      </c>
      <c r="F1013" s="236" t="s">
        <v>2948</v>
      </c>
      <c r="G1013" s="233"/>
      <c r="H1013" s="237">
        <v>12.24</v>
      </c>
      <c r="I1013" s="238"/>
      <c r="J1013" s="233"/>
      <c r="K1013" s="233"/>
      <c r="L1013" s="239"/>
      <c r="M1013" s="240"/>
      <c r="N1013" s="241"/>
      <c r="O1013" s="241"/>
      <c r="P1013" s="241"/>
      <c r="Q1013" s="241"/>
      <c r="R1013" s="241"/>
      <c r="S1013" s="241"/>
      <c r="T1013" s="242"/>
      <c r="U1013" s="13"/>
      <c r="V1013" s="13"/>
      <c r="W1013" s="13"/>
      <c r="X1013" s="13"/>
      <c r="Y1013" s="13"/>
      <c r="Z1013" s="13"/>
      <c r="AA1013" s="13"/>
      <c r="AB1013" s="13"/>
      <c r="AC1013" s="13"/>
      <c r="AD1013" s="13"/>
      <c r="AE1013" s="13"/>
      <c r="AT1013" s="243" t="s">
        <v>218</v>
      </c>
      <c r="AU1013" s="243" t="s">
        <v>82</v>
      </c>
      <c r="AV1013" s="13" t="s">
        <v>82</v>
      </c>
      <c r="AW1013" s="13" t="s">
        <v>35</v>
      </c>
      <c r="AX1013" s="13" t="s">
        <v>73</v>
      </c>
      <c r="AY1013" s="243" t="s">
        <v>198</v>
      </c>
    </row>
    <row r="1014" s="13" customFormat="1">
      <c r="A1014" s="13"/>
      <c r="B1014" s="232"/>
      <c r="C1014" s="233"/>
      <c r="D1014" s="234" t="s">
        <v>218</v>
      </c>
      <c r="E1014" s="235" t="s">
        <v>19</v>
      </c>
      <c r="F1014" s="236" t="s">
        <v>2949</v>
      </c>
      <c r="G1014" s="233"/>
      <c r="H1014" s="237">
        <v>58.030000000000001</v>
      </c>
      <c r="I1014" s="238"/>
      <c r="J1014" s="233"/>
      <c r="K1014" s="233"/>
      <c r="L1014" s="239"/>
      <c r="M1014" s="240"/>
      <c r="N1014" s="241"/>
      <c r="O1014" s="241"/>
      <c r="P1014" s="241"/>
      <c r="Q1014" s="241"/>
      <c r="R1014" s="241"/>
      <c r="S1014" s="241"/>
      <c r="T1014" s="242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T1014" s="243" t="s">
        <v>218</v>
      </c>
      <c r="AU1014" s="243" t="s">
        <v>82</v>
      </c>
      <c r="AV1014" s="13" t="s">
        <v>82</v>
      </c>
      <c r="AW1014" s="13" t="s">
        <v>35</v>
      </c>
      <c r="AX1014" s="13" t="s">
        <v>73</v>
      </c>
      <c r="AY1014" s="243" t="s">
        <v>198</v>
      </c>
    </row>
    <row r="1015" s="13" customFormat="1">
      <c r="A1015" s="13"/>
      <c r="B1015" s="232"/>
      <c r="C1015" s="233"/>
      <c r="D1015" s="234" t="s">
        <v>218</v>
      </c>
      <c r="E1015" s="235" t="s">
        <v>19</v>
      </c>
      <c r="F1015" s="236" t="s">
        <v>2950</v>
      </c>
      <c r="G1015" s="233"/>
      <c r="H1015" s="237">
        <v>15.039999999999999</v>
      </c>
      <c r="I1015" s="238"/>
      <c r="J1015" s="233"/>
      <c r="K1015" s="233"/>
      <c r="L1015" s="239"/>
      <c r="M1015" s="240"/>
      <c r="N1015" s="241"/>
      <c r="O1015" s="241"/>
      <c r="P1015" s="241"/>
      <c r="Q1015" s="241"/>
      <c r="R1015" s="241"/>
      <c r="S1015" s="241"/>
      <c r="T1015" s="242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13"/>
      <c r="AT1015" s="243" t="s">
        <v>218</v>
      </c>
      <c r="AU1015" s="243" t="s">
        <v>82</v>
      </c>
      <c r="AV1015" s="13" t="s">
        <v>82</v>
      </c>
      <c r="AW1015" s="13" t="s">
        <v>35</v>
      </c>
      <c r="AX1015" s="13" t="s">
        <v>73</v>
      </c>
      <c r="AY1015" s="243" t="s">
        <v>198</v>
      </c>
    </row>
    <row r="1016" s="13" customFormat="1">
      <c r="A1016" s="13"/>
      <c r="B1016" s="232"/>
      <c r="C1016" s="233"/>
      <c r="D1016" s="234" t="s">
        <v>218</v>
      </c>
      <c r="E1016" s="235" t="s">
        <v>19</v>
      </c>
      <c r="F1016" s="236" t="s">
        <v>2951</v>
      </c>
      <c r="G1016" s="233"/>
      <c r="H1016" s="237">
        <v>55.740000000000002</v>
      </c>
      <c r="I1016" s="238"/>
      <c r="J1016" s="233"/>
      <c r="K1016" s="233"/>
      <c r="L1016" s="239"/>
      <c r="M1016" s="240"/>
      <c r="N1016" s="241"/>
      <c r="O1016" s="241"/>
      <c r="P1016" s="241"/>
      <c r="Q1016" s="241"/>
      <c r="R1016" s="241"/>
      <c r="S1016" s="241"/>
      <c r="T1016" s="242"/>
      <c r="U1016" s="13"/>
      <c r="V1016" s="13"/>
      <c r="W1016" s="13"/>
      <c r="X1016" s="13"/>
      <c r="Y1016" s="13"/>
      <c r="Z1016" s="13"/>
      <c r="AA1016" s="13"/>
      <c r="AB1016" s="13"/>
      <c r="AC1016" s="13"/>
      <c r="AD1016" s="13"/>
      <c r="AE1016" s="13"/>
      <c r="AT1016" s="243" t="s">
        <v>218</v>
      </c>
      <c r="AU1016" s="243" t="s">
        <v>82</v>
      </c>
      <c r="AV1016" s="13" t="s">
        <v>82</v>
      </c>
      <c r="AW1016" s="13" t="s">
        <v>35</v>
      </c>
      <c r="AX1016" s="13" t="s">
        <v>73</v>
      </c>
      <c r="AY1016" s="243" t="s">
        <v>198</v>
      </c>
    </row>
    <row r="1017" s="13" customFormat="1">
      <c r="A1017" s="13"/>
      <c r="B1017" s="232"/>
      <c r="C1017" s="233"/>
      <c r="D1017" s="234" t="s">
        <v>218</v>
      </c>
      <c r="E1017" s="235" t="s">
        <v>19</v>
      </c>
      <c r="F1017" s="236" t="s">
        <v>2952</v>
      </c>
      <c r="G1017" s="233"/>
      <c r="H1017" s="237">
        <v>26.149999999999999</v>
      </c>
      <c r="I1017" s="238"/>
      <c r="J1017" s="233"/>
      <c r="K1017" s="233"/>
      <c r="L1017" s="239"/>
      <c r="M1017" s="240"/>
      <c r="N1017" s="241"/>
      <c r="O1017" s="241"/>
      <c r="P1017" s="241"/>
      <c r="Q1017" s="241"/>
      <c r="R1017" s="241"/>
      <c r="S1017" s="241"/>
      <c r="T1017" s="242"/>
      <c r="U1017" s="13"/>
      <c r="V1017" s="13"/>
      <c r="W1017" s="13"/>
      <c r="X1017" s="13"/>
      <c r="Y1017" s="13"/>
      <c r="Z1017" s="13"/>
      <c r="AA1017" s="13"/>
      <c r="AB1017" s="13"/>
      <c r="AC1017" s="13"/>
      <c r="AD1017" s="13"/>
      <c r="AE1017" s="13"/>
      <c r="AT1017" s="243" t="s">
        <v>218</v>
      </c>
      <c r="AU1017" s="243" t="s">
        <v>82</v>
      </c>
      <c r="AV1017" s="13" t="s">
        <v>82</v>
      </c>
      <c r="AW1017" s="13" t="s">
        <v>35</v>
      </c>
      <c r="AX1017" s="13" t="s">
        <v>73</v>
      </c>
      <c r="AY1017" s="243" t="s">
        <v>198</v>
      </c>
    </row>
    <row r="1018" s="13" customFormat="1">
      <c r="A1018" s="13"/>
      <c r="B1018" s="232"/>
      <c r="C1018" s="233"/>
      <c r="D1018" s="234" t="s">
        <v>218</v>
      </c>
      <c r="E1018" s="235" t="s">
        <v>19</v>
      </c>
      <c r="F1018" s="236" t="s">
        <v>2953</v>
      </c>
      <c r="G1018" s="233"/>
      <c r="H1018" s="237">
        <v>27.129999999999999</v>
      </c>
      <c r="I1018" s="238"/>
      <c r="J1018" s="233"/>
      <c r="K1018" s="233"/>
      <c r="L1018" s="239"/>
      <c r="M1018" s="240"/>
      <c r="N1018" s="241"/>
      <c r="O1018" s="241"/>
      <c r="P1018" s="241"/>
      <c r="Q1018" s="241"/>
      <c r="R1018" s="241"/>
      <c r="S1018" s="241"/>
      <c r="T1018" s="242"/>
      <c r="U1018" s="13"/>
      <c r="V1018" s="13"/>
      <c r="W1018" s="13"/>
      <c r="X1018" s="13"/>
      <c r="Y1018" s="13"/>
      <c r="Z1018" s="13"/>
      <c r="AA1018" s="13"/>
      <c r="AB1018" s="13"/>
      <c r="AC1018" s="13"/>
      <c r="AD1018" s="13"/>
      <c r="AE1018" s="13"/>
      <c r="AT1018" s="243" t="s">
        <v>218</v>
      </c>
      <c r="AU1018" s="243" t="s">
        <v>82</v>
      </c>
      <c r="AV1018" s="13" t="s">
        <v>82</v>
      </c>
      <c r="AW1018" s="13" t="s">
        <v>35</v>
      </c>
      <c r="AX1018" s="13" t="s">
        <v>73</v>
      </c>
      <c r="AY1018" s="243" t="s">
        <v>198</v>
      </c>
    </row>
    <row r="1019" s="13" customFormat="1">
      <c r="A1019" s="13"/>
      <c r="B1019" s="232"/>
      <c r="C1019" s="233"/>
      <c r="D1019" s="234" t="s">
        <v>218</v>
      </c>
      <c r="E1019" s="235" t="s">
        <v>19</v>
      </c>
      <c r="F1019" s="236" t="s">
        <v>2954</v>
      </c>
      <c r="G1019" s="233"/>
      <c r="H1019" s="237">
        <v>43.479999999999997</v>
      </c>
      <c r="I1019" s="238"/>
      <c r="J1019" s="233"/>
      <c r="K1019" s="233"/>
      <c r="L1019" s="239"/>
      <c r="M1019" s="240"/>
      <c r="N1019" s="241"/>
      <c r="O1019" s="241"/>
      <c r="P1019" s="241"/>
      <c r="Q1019" s="241"/>
      <c r="R1019" s="241"/>
      <c r="S1019" s="241"/>
      <c r="T1019" s="242"/>
      <c r="U1019" s="13"/>
      <c r="V1019" s="13"/>
      <c r="W1019" s="13"/>
      <c r="X1019" s="13"/>
      <c r="Y1019" s="13"/>
      <c r="Z1019" s="13"/>
      <c r="AA1019" s="13"/>
      <c r="AB1019" s="13"/>
      <c r="AC1019" s="13"/>
      <c r="AD1019" s="13"/>
      <c r="AE1019" s="13"/>
      <c r="AT1019" s="243" t="s">
        <v>218</v>
      </c>
      <c r="AU1019" s="243" t="s">
        <v>82</v>
      </c>
      <c r="AV1019" s="13" t="s">
        <v>82</v>
      </c>
      <c r="AW1019" s="13" t="s">
        <v>35</v>
      </c>
      <c r="AX1019" s="13" t="s">
        <v>73</v>
      </c>
      <c r="AY1019" s="243" t="s">
        <v>198</v>
      </c>
    </row>
    <row r="1020" s="13" customFormat="1">
      <c r="A1020" s="13"/>
      <c r="B1020" s="232"/>
      <c r="C1020" s="233"/>
      <c r="D1020" s="234" t="s">
        <v>218</v>
      </c>
      <c r="E1020" s="235" t="s">
        <v>19</v>
      </c>
      <c r="F1020" s="236" t="s">
        <v>2955</v>
      </c>
      <c r="G1020" s="233"/>
      <c r="H1020" s="237">
        <v>30.059999999999999</v>
      </c>
      <c r="I1020" s="238"/>
      <c r="J1020" s="233"/>
      <c r="K1020" s="233"/>
      <c r="L1020" s="239"/>
      <c r="M1020" s="240"/>
      <c r="N1020" s="241"/>
      <c r="O1020" s="241"/>
      <c r="P1020" s="241"/>
      <c r="Q1020" s="241"/>
      <c r="R1020" s="241"/>
      <c r="S1020" s="241"/>
      <c r="T1020" s="242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13"/>
      <c r="AT1020" s="243" t="s">
        <v>218</v>
      </c>
      <c r="AU1020" s="243" t="s">
        <v>82</v>
      </c>
      <c r="AV1020" s="13" t="s">
        <v>82</v>
      </c>
      <c r="AW1020" s="13" t="s">
        <v>35</v>
      </c>
      <c r="AX1020" s="13" t="s">
        <v>73</v>
      </c>
      <c r="AY1020" s="243" t="s">
        <v>198</v>
      </c>
    </row>
    <row r="1021" s="14" customFormat="1">
      <c r="A1021" s="14"/>
      <c r="B1021" s="244"/>
      <c r="C1021" s="245"/>
      <c r="D1021" s="234" t="s">
        <v>218</v>
      </c>
      <c r="E1021" s="246" t="s">
        <v>19</v>
      </c>
      <c r="F1021" s="247" t="s">
        <v>233</v>
      </c>
      <c r="G1021" s="245"/>
      <c r="H1021" s="248">
        <v>1541.06</v>
      </c>
      <c r="I1021" s="249"/>
      <c r="J1021" s="245"/>
      <c r="K1021" s="245"/>
      <c r="L1021" s="250"/>
      <c r="M1021" s="251"/>
      <c r="N1021" s="252"/>
      <c r="O1021" s="252"/>
      <c r="P1021" s="252"/>
      <c r="Q1021" s="252"/>
      <c r="R1021" s="252"/>
      <c r="S1021" s="252"/>
      <c r="T1021" s="253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T1021" s="254" t="s">
        <v>218</v>
      </c>
      <c r="AU1021" s="254" t="s">
        <v>82</v>
      </c>
      <c r="AV1021" s="14" t="s">
        <v>205</v>
      </c>
      <c r="AW1021" s="14" t="s">
        <v>35</v>
      </c>
      <c r="AX1021" s="14" t="s">
        <v>80</v>
      </c>
      <c r="AY1021" s="254" t="s">
        <v>198</v>
      </c>
    </row>
    <row r="1022" s="2" customFormat="1" ht="33" customHeight="1">
      <c r="A1022" s="40"/>
      <c r="B1022" s="41"/>
      <c r="C1022" s="214" t="s">
        <v>1637</v>
      </c>
      <c r="D1022" s="214" t="s">
        <v>200</v>
      </c>
      <c r="E1022" s="215" t="s">
        <v>2956</v>
      </c>
      <c r="F1022" s="216" t="s">
        <v>2957</v>
      </c>
      <c r="G1022" s="217" t="s">
        <v>203</v>
      </c>
      <c r="H1022" s="218">
        <v>147.69999999999999</v>
      </c>
      <c r="I1022" s="219"/>
      <c r="J1022" s="220">
        <f>ROUND(I1022*H1022,2)</f>
        <v>0</v>
      </c>
      <c r="K1022" s="216" t="s">
        <v>204</v>
      </c>
      <c r="L1022" s="46"/>
      <c r="M1022" s="221" t="s">
        <v>19</v>
      </c>
      <c r="N1022" s="222" t="s">
        <v>44</v>
      </c>
      <c r="O1022" s="86"/>
      <c r="P1022" s="223">
        <f>O1022*H1022</f>
        <v>0</v>
      </c>
      <c r="Q1022" s="223">
        <v>0.00020120000000000001</v>
      </c>
      <c r="R1022" s="223">
        <f>Q1022*H1022</f>
        <v>0.029717239999999999</v>
      </c>
      <c r="S1022" s="223">
        <v>0</v>
      </c>
      <c r="T1022" s="224">
        <f>S1022*H1022</f>
        <v>0</v>
      </c>
      <c r="U1022" s="40"/>
      <c r="V1022" s="40"/>
      <c r="W1022" s="40"/>
      <c r="X1022" s="40"/>
      <c r="Y1022" s="40"/>
      <c r="Z1022" s="40"/>
      <c r="AA1022" s="40"/>
      <c r="AB1022" s="40"/>
      <c r="AC1022" s="40"/>
      <c r="AD1022" s="40"/>
      <c r="AE1022" s="40"/>
      <c r="AR1022" s="225" t="s">
        <v>302</v>
      </c>
      <c r="AT1022" s="225" t="s">
        <v>200</v>
      </c>
      <c r="AU1022" s="225" t="s">
        <v>82</v>
      </c>
      <c r="AY1022" s="19" t="s">
        <v>198</v>
      </c>
      <c r="BE1022" s="226">
        <f>IF(N1022="základní",J1022,0)</f>
        <v>0</v>
      </c>
      <c r="BF1022" s="226">
        <f>IF(N1022="snížená",J1022,0)</f>
        <v>0</v>
      </c>
      <c r="BG1022" s="226">
        <f>IF(N1022="zákl. přenesená",J1022,0)</f>
        <v>0</v>
      </c>
      <c r="BH1022" s="226">
        <f>IF(N1022="sníž. přenesená",J1022,0)</f>
        <v>0</v>
      </c>
      <c r="BI1022" s="226">
        <f>IF(N1022="nulová",J1022,0)</f>
        <v>0</v>
      </c>
      <c r="BJ1022" s="19" t="s">
        <v>80</v>
      </c>
      <c r="BK1022" s="226">
        <f>ROUND(I1022*H1022,2)</f>
        <v>0</v>
      </c>
      <c r="BL1022" s="19" t="s">
        <v>302</v>
      </c>
      <c r="BM1022" s="225" t="s">
        <v>2958</v>
      </c>
    </row>
    <row r="1023" s="2" customFormat="1">
      <c r="A1023" s="40"/>
      <c r="B1023" s="41"/>
      <c r="C1023" s="42"/>
      <c r="D1023" s="227" t="s">
        <v>207</v>
      </c>
      <c r="E1023" s="42"/>
      <c r="F1023" s="228" t="s">
        <v>2959</v>
      </c>
      <c r="G1023" s="42"/>
      <c r="H1023" s="42"/>
      <c r="I1023" s="229"/>
      <c r="J1023" s="42"/>
      <c r="K1023" s="42"/>
      <c r="L1023" s="46"/>
      <c r="M1023" s="230"/>
      <c r="N1023" s="231"/>
      <c r="O1023" s="86"/>
      <c r="P1023" s="86"/>
      <c r="Q1023" s="86"/>
      <c r="R1023" s="86"/>
      <c r="S1023" s="86"/>
      <c r="T1023" s="87"/>
      <c r="U1023" s="40"/>
      <c r="V1023" s="40"/>
      <c r="W1023" s="40"/>
      <c r="X1023" s="40"/>
      <c r="Y1023" s="40"/>
      <c r="Z1023" s="40"/>
      <c r="AA1023" s="40"/>
      <c r="AB1023" s="40"/>
      <c r="AC1023" s="40"/>
      <c r="AD1023" s="40"/>
      <c r="AE1023" s="40"/>
      <c r="AT1023" s="19" t="s">
        <v>207</v>
      </c>
      <c r="AU1023" s="19" t="s">
        <v>82</v>
      </c>
    </row>
    <row r="1024" s="2" customFormat="1" ht="37.8" customHeight="1">
      <c r="A1024" s="40"/>
      <c r="B1024" s="41"/>
      <c r="C1024" s="214" t="s">
        <v>1642</v>
      </c>
      <c r="D1024" s="214" t="s">
        <v>200</v>
      </c>
      <c r="E1024" s="215" t="s">
        <v>1902</v>
      </c>
      <c r="F1024" s="216" t="s">
        <v>1903</v>
      </c>
      <c r="G1024" s="217" t="s">
        <v>203</v>
      </c>
      <c r="H1024" s="218">
        <v>1541.06</v>
      </c>
      <c r="I1024" s="219"/>
      <c r="J1024" s="220">
        <f>ROUND(I1024*H1024,2)</f>
        <v>0</v>
      </c>
      <c r="K1024" s="216" t="s">
        <v>204</v>
      </c>
      <c r="L1024" s="46"/>
      <c r="M1024" s="221" t="s">
        <v>19</v>
      </c>
      <c r="N1024" s="222" t="s">
        <v>44</v>
      </c>
      <c r="O1024" s="86"/>
      <c r="P1024" s="223">
        <f>O1024*H1024</f>
        <v>0</v>
      </c>
      <c r="Q1024" s="223">
        <v>0.00028600000000000001</v>
      </c>
      <c r="R1024" s="223">
        <f>Q1024*H1024</f>
        <v>0.44074316000000002</v>
      </c>
      <c r="S1024" s="223">
        <v>0</v>
      </c>
      <c r="T1024" s="224">
        <f>S1024*H1024</f>
        <v>0</v>
      </c>
      <c r="U1024" s="40"/>
      <c r="V1024" s="40"/>
      <c r="W1024" s="40"/>
      <c r="X1024" s="40"/>
      <c r="Y1024" s="40"/>
      <c r="Z1024" s="40"/>
      <c r="AA1024" s="40"/>
      <c r="AB1024" s="40"/>
      <c r="AC1024" s="40"/>
      <c r="AD1024" s="40"/>
      <c r="AE1024" s="40"/>
      <c r="AR1024" s="225" t="s">
        <v>302</v>
      </c>
      <c r="AT1024" s="225" t="s">
        <v>200</v>
      </c>
      <c r="AU1024" s="225" t="s">
        <v>82</v>
      </c>
      <c r="AY1024" s="19" t="s">
        <v>198</v>
      </c>
      <c r="BE1024" s="226">
        <f>IF(N1024="základní",J1024,0)</f>
        <v>0</v>
      </c>
      <c r="BF1024" s="226">
        <f>IF(N1024="snížená",J1024,0)</f>
        <v>0</v>
      </c>
      <c r="BG1024" s="226">
        <f>IF(N1024="zákl. přenesená",J1024,0)</f>
        <v>0</v>
      </c>
      <c r="BH1024" s="226">
        <f>IF(N1024="sníž. přenesená",J1024,0)</f>
        <v>0</v>
      </c>
      <c r="BI1024" s="226">
        <f>IF(N1024="nulová",J1024,0)</f>
        <v>0</v>
      </c>
      <c r="BJ1024" s="19" t="s">
        <v>80</v>
      </c>
      <c r="BK1024" s="226">
        <f>ROUND(I1024*H1024,2)</f>
        <v>0</v>
      </c>
      <c r="BL1024" s="19" t="s">
        <v>302</v>
      </c>
      <c r="BM1024" s="225" t="s">
        <v>1904</v>
      </c>
    </row>
    <row r="1025" s="2" customFormat="1">
      <c r="A1025" s="40"/>
      <c r="B1025" s="41"/>
      <c r="C1025" s="42"/>
      <c r="D1025" s="227" t="s">
        <v>207</v>
      </c>
      <c r="E1025" s="42"/>
      <c r="F1025" s="228" t="s">
        <v>1905</v>
      </c>
      <c r="G1025" s="42"/>
      <c r="H1025" s="42"/>
      <c r="I1025" s="229"/>
      <c r="J1025" s="42"/>
      <c r="K1025" s="42"/>
      <c r="L1025" s="46"/>
      <c r="M1025" s="230"/>
      <c r="N1025" s="231"/>
      <c r="O1025" s="86"/>
      <c r="P1025" s="86"/>
      <c r="Q1025" s="86"/>
      <c r="R1025" s="86"/>
      <c r="S1025" s="86"/>
      <c r="T1025" s="87"/>
      <c r="U1025" s="40"/>
      <c r="V1025" s="40"/>
      <c r="W1025" s="40"/>
      <c r="X1025" s="40"/>
      <c r="Y1025" s="40"/>
      <c r="Z1025" s="40"/>
      <c r="AA1025" s="40"/>
      <c r="AB1025" s="40"/>
      <c r="AC1025" s="40"/>
      <c r="AD1025" s="40"/>
      <c r="AE1025" s="40"/>
      <c r="AT1025" s="19" t="s">
        <v>207</v>
      </c>
      <c r="AU1025" s="19" t="s">
        <v>82</v>
      </c>
    </row>
    <row r="1026" s="13" customFormat="1">
      <c r="A1026" s="13"/>
      <c r="B1026" s="232"/>
      <c r="C1026" s="233"/>
      <c r="D1026" s="234" t="s">
        <v>218</v>
      </c>
      <c r="E1026" s="235" t="s">
        <v>19</v>
      </c>
      <c r="F1026" s="236" t="s">
        <v>2938</v>
      </c>
      <c r="G1026" s="233"/>
      <c r="H1026" s="237">
        <v>70.280000000000001</v>
      </c>
      <c r="I1026" s="238"/>
      <c r="J1026" s="233"/>
      <c r="K1026" s="233"/>
      <c r="L1026" s="239"/>
      <c r="M1026" s="240"/>
      <c r="N1026" s="241"/>
      <c r="O1026" s="241"/>
      <c r="P1026" s="241"/>
      <c r="Q1026" s="241"/>
      <c r="R1026" s="241"/>
      <c r="S1026" s="241"/>
      <c r="T1026" s="242"/>
      <c r="U1026" s="13"/>
      <c r="V1026" s="13"/>
      <c r="W1026" s="13"/>
      <c r="X1026" s="13"/>
      <c r="Y1026" s="13"/>
      <c r="Z1026" s="13"/>
      <c r="AA1026" s="13"/>
      <c r="AB1026" s="13"/>
      <c r="AC1026" s="13"/>
      <c r="AD1026" s="13"/>
      <c r="AE1026" s="13"/>
      <c r="AT1026" s="243" t="s">
        <v>218</v>
      </c>
      <c r="AU1026" s="243" t="s">
        <v>82</v>
      </c>
      <c r="AV1026" s="13" t="s">
        <v>82</v>
      </c>
      <c r="AW1026" s="13" t="s">
        <v>35</v>
      </c>
      <c r="AX1026" s="13" t="s">
        <v>73</v>
      </c>
      <c r="AY1026" s="243" t="s">
        <v>198</v>
      </c>
    </row>
    <row r="1027" s="13" customFormat="1">
      <c r="A1027" s="13"/>
      <c r="B1027" s="232"/>
      <c r="C1027" s="233"/>
      <c r="D1027" s="234" t="s">
        <v>218</v>
      </c>
      <c r="E1027" s="235" t="s">
        <v>19</v>
      </c>
      <c r="F1027" s="236" t="s">
        <v>2939</v>
      </c>
      <c r="G1027" s="233"/>
      <c r="H1027" s="237">
        <v>97.920000000000002</v>
      </c>
      <c r="I1027" s="238"/>
      <c r="J1027" s="233"/>
      <c r="K1027" s="233"/>
      <c r="L1027" s="239"/>
      <c r="M1027" s="240"/>
      <c r="N1027" s="241"/>
      <c r="O1027" s="241"/>
      <c r="P1027" s="241"/>
      <c r="Q1027" s="241"/>
      <c r="R1027" s="241"/>
      <c r="S1027" s="241"/>
      <c r="T1027" s="242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  <c r="AT1027" s="243" t="s">
        <v>218</v>
      </c>
      <c r="AU1027" s="243" t="s">
        <v>82</v>
      </c>
      <c r="AV1027" s="13" t="s">
        <v>82</v>
      </c>
      <c r="AW1027" s="13" t="s">
        <v>35</v>
      </c>
      <c r="AX1027" s="13" t="s">
        <v>73</v>
      </c>
      <c r="AY1027" s="243" t="s">
        <v>198</v>
      </c>
    </row>
    <row r="1028" s="13" customFormat="1">
      <c r="A1028" s="13"/>
      <c r="B1028" s="232"/>
      <c r="C1028" s="233"/>
      <c r="D1028" s="234" t="s">
        <v>218</v>
      </c>
      <c r="E1028" s="235" t="s">
        <v>19</v>
      </c>
      <c r="F1028" s="236" t="s">
        <v>2940</v>
      </c>
      <c r="G1028" s="233"/>
      <c r="H1028" s="237">
        <v>95.75</v>
      </c>
      <c r="I1028" s="238"/>
      <c r="J1028" s="233"/>
      <c r="K1028" s="233"/>
      <c r="L1028" s="239"/>
      <c r="M1028" s="240"/>
      <c r="N1028" s="241"/>
      <c r="O1028" s="241"/>
      <c r="P1028" s="241"/>
      <c r="Q1028" s="241"/>
      <c r="R1028" s="241"/>
      <c r="S1028" s="241"/>
      <c r="T1028" s="242"/>
      <c r="U1028" s="13"/>
      <c r="V1028" s="13"/>
      <c r="W1028" s="13"/>
      <c r="X1028" s="13"/>
      <c r="Y1028" s="13"/>
      <c r="Z1028" s="13"/>
      <c r="AA1028" s="13"/>
      <c r="AB1028" s="13"/>
      <c r="AC1028" s="13"/>
      <c r="AD1028" s="13"/>
      <c r="AE1028" s="13"/>
      <c r="AT1028" s="243" t="s">
        <v>218</v>
      </c>
      <c r="AU1028" s="243" t="s">
        <v>82</v>
      </c>
      <c r="AV1028" s="13" t="s">
        <v>82</v>
      </c>
      <c r="AW1028" s="13" t="s">
        <v>35</v>
      </c>
      <c r="AX1028" s="13" t="s">
        <v>73</v>
      </c>
      <c r="AY1028" s="243" t="s">
        <v>198</v>
      </c>
    </row>
    <row r="1029" s="13" customFormat="1">
      <c r="A1029" s="13"/>
      <c r="B1029" s="232"/>
      <c r="C1029" s="233"/>
      <c r="D1029" s="234" t="s">
        <v>218</v>
      </c>
      <c r="E1029" s="235" t="s">
        <v>19</v>
      </c>
      <c r="F1029" s="236" t="s">
        <v>2941</v>
      </c>
      <c r="G1029" s="233"/>
      <c r="H1029" s="237">
        <v>79.099999999999994</v>
      </c>
      <c r="I1029" s="238"/>
      <c r="J1029" s="233"/>
      <c r="K1029" s="233"/>
      <c r="L1029" s="239"/>
      <c r="M1029" s="240"/>
      <c r="N1029" s="241"/>
      <c r="O1029" s="241"/>
      <c r="P1029" s="241"/>
      <c r="Q1029" s="241"/>
      <c r="R1029" s="241"/>
      <c r="S1029" s="241"/>
      <c r="T1029" s="242"/>
      <c r="U1029" s="13"/>
      <c r="V1029" s="13"/>
      <c r="W1029" s="13"/>
      <c r="X1029" s="13"/>
      <c r="Y1029" s="13"/>
      <c r="Z1029" s="13"/>
      <c r="AA1029" s="13"/>
      <c r="AB1029" s="13"/>
      <c r="AC1029" s="13"/>
      <c r="AD1029" s="13"/>
      <c r="AE1029" s="13"/>
      <c r="AT1029" s="243" t="s">
        <v>218</v>
      </c>
      <c r="AU1029" s="243" t="s">
        <v>82</v>
      </c>
      <c r="AV1029" s="13" t="s">
        <v>82</v>
      </c>
      <c r="AW1029" s="13" t="s">
        <v>35</v>
      </c>
      <c r="AX1029" s="13" t="s">
        <v>73</v>
      </c>
      <c r="AY1029" s="243" t="s">
        <v>198</v>
      </c>
    </row>
    <row r="1030" s="13" customFormat="1">
      <c r="A1030" s="13"/>
      <c r="B1030" s="232"/>
      <c r="C1030" s="233"/>
      <c r="D1030" s="234" t="s">
        <v>218</v>
      </c>
      <c r="E1030" s="235" t="s">
        <v>19</v>
      </c>
      <c r="F1030" s="236" t="s">
        <v>2942</v>
      </c>
      <c r="G1030" s="233"/>
      <c r="H1030" s="237">
        <v>101.89</v>
      </c>
      <c r="I1030" s="238"/>
      <c r="J1030" s="233"/>
      <c r="K1030" s="233"/>
      <c r="L1030" s="239"/>
      <c r="M1030" s="240"/>
      <c r="N1030" s="241"/>
      <c r="O1030" s="241"/>
      <c r="P1030" s="241"/>
      <c r="Q1030" s="241"/>
      <c r="R1030" s="241"/>
      <c r="S1030" s="241"/>
      <c r="T1030" s="242"/>
      <c r="U1030" s="13"/>
      <c r="V1030" s="13"/>
      <c r="W1030" s="13"/>
      <c r="X1030" s="13"/>
      <c r="Y1030" s="13"/>
      <c r="Z1030" s="13"/>
      <c r="AA1030" s="13"/>
      <c r="AB1030" s="13"/>
      <c r="AC1030" s="13"/>
      <c r="AD1030" s="13"/>
      <c r="AE1030" s="13"/>
      <c r="AT1030" s="243" t="s">
        <v>218</v>
      </c>
      <c r="AU1030" s="243" t="s">
        <v>82</v>
      </c>
      <c r="AV1030" s="13" t="s">
        <v>82</v>
      </c>
      <c r="AW1030" s="13" t="s">
        <v>35</v>
      </c>
      <c r="AX1030" s="13" t="s">
        <v>73</v>
      </c>
      <c r="AY1030" s="243" t="s">
        <v>198</v>
      </c>
    </row>
    <row r="1031" s="13" customFormat="1">
      <c r="A1031" s="13"/>
      <c r="B1031" s="232"/>
      <c r="C1031" s="233"/>
      <c r="D1031" s="234" t="s">
        <v>218</v>
      </c>
      <c r="E1031" s="235" t="s">
        <v>19</v>
      </c>
      <c r="F1031" s="236" t="s">
        <v>2943</v>
      </c>
      <c r="G1031" s="233"/>
      <c r="H1031" s="237">
        <v>91.780000000000001</v>
      </c>
      <c r="I1031" s="238"/>
      <c r="J1031" s="233"/>
      <c r="K1031" s="233"/>
      <c r="L1031" s="239"/>
      <c r="M1031" s="240"/>
      <c r="N1031" s="241"/>
      <c r="O1031" s="241"/>
      <c r="P1031" s="241"/>
      <c r="Q1031" s="241"/>
      <c r="R1031" s="241"/>
      <c r="S1031" s="241"/>
      <c r="T1031" s="242"/>
      <c r="U1031" s="13"/>
      <c r="V1031" s="13"/>
      <c r="W1031" s="13"/>
      <c r="X1031" s="13"/>
      <c r="Y1031" s="13"/>
      <c r="Z1031" s="13"/>
      <c r="AA1031" s="13"/>
      <c r="AB1031" s="13"/>
      <c r="AC1031" s="13"/>
      <c r="AD1031" s="13"/>
      <c r="AE1031" s="13"/>
      <c r="AT1031" s="243" t="s">
        <v>218</v>
      </c>
      <c r="AU1031" s="243" t="s">
        <v>82</v>
      </c>
      <c r="AV1031" s="13" t="s">
        <v>82</v>
      </c>
      <c r="AW1031" s="13" t="s">
        <v>35</v>
      </c>
      <c r="AX1031" s="13" t="s">
        <v>73</v>
      </c>
      <c r="AY1031" s="243" t="s">
        <v>198</v>
      </c>
    </row>
    <row r="1032" s="13" customFormat="1">
      <c r="A1032" s="13"/>
      <c r="B1032" s="232"/>
      <c r="C1032" s="233"/>
      <c r="D1032" s="234" t="s">
        <v>218</v>
      </c>
      <c r="E1032" s="235" t="s">
        <v>19</v>
      </c>
      <c r="F1032" s="236" t="s">
        <v>2944</v>
      </c>
      <c r="G1032" s="233"/>
      <c r="H1032" s="237">
        <v>57.189999999999998</v>
      </c>
      <c r="I1032" s="238"/>
      <c r="J1032" s="233"/>
      <c r="K1032" s="233"/>
      <c r="L1032" s="239"/>
      <c r="M1032" s="240"/>
      <c r="N1032" s="241"/>
      <c r="O1032" s="241"/>
      <c r="P1032" s="241"/>
      <c r="Q1032" s="241"/>
      <c r="R1032" s="241"/>
      <c r="S1032" s="241"/>
      <c r="T1032" s="242"/>
      <c r="U1032" s="13"/>
      <c r="V1032" s="13"/>
      <c r="W1032" s="13"/>
      <c r="X1032" s="13"/>
      <c r="Y1032" s="13"/>
      <c r="Z1032" s="13"/>
      <c r="AA1032" s="13"/>
      <c r="AB1032" s="13"/>
      <c r="AC1032" s="13"/>
      <c r="AD1032" s="13"/>
      <c r="AE1032" s="13"/>
      <c r="AT1032" s="243" t="s">
        <v>218</v>
      </c>
      <c r="AU1032" s="243" t="s">
        <v>82</v>
      </c>
      <c r="AV1032" s="13" t="s">
        <v>82</v>
      </c>
      <c r="AW1032" s="13" t="s">
        <v>35</v>
      </c>
      <c r="AX1032" s="13" t="s">
        <v>73</v>
      </c>
      <c r="AY1032" s="243" t="s">
        <v>198</v>
      </c>
    </row>
    <row r="1033" s="13" customFormat="1">
      <c r="A1033" s="13"/>
      <c r="B1033" s="232"/>
      <c r="C1033" s="233"/>
      <c r="D1033" s="234" t="s">
        <v>218</v>
      </c>
      <c r="E1033" s="235" t="s">
        <v>19</v>
      </c>
      <c r="F1033" s="236" t="s">
        <v>2945</v>
      </c>
      <c r="G1033" s="233"/>
      <c r="H1033" s="237">
        <v>48.829999999999998</v>
      </c>
      <c r="I1033" s="238"/>
      <c r="J1033" s="233"/>
      <c r="K1033" s="233"/>
      <c r="L1033" s="239"/>
      <c r="M1033" s="240"/>
      <c r="N1033" s="241"/>
      <c r="O1033" s="241"/>
      <c r="P1033" s="241"/>
      <c r="Q1033" s="241"/>
      <c r="R1033" s="241"/>
      <c r="S1033" s="241"/>
      <c r="T1033" s="242"/>
      <c r="U1033" s="13"/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13"/>
      <c r="AT1033" s="243" t="s">
        <v>218</v>
      </c>
      <c r="AU1033" s="243" t="s">
        <v>82</v>
      </c>
      <c r="AV1033" s="13" t="s">
        <v>82</v>
      </c>
      <c r="AW1033" s="13" t="s">
        <v>35</v>
      </c>
      <c r="AX1033" s="13" t="s">
        <v>73</v>
      </c>
      <c r="AY1033" s="243" t="s">
        <v>198</v>
      </c>
    </row>
    <row r="1034" s="13" customFormat="1">
      <c r="A1034" s="13"/>
      <c r="B1034" s="232"/>
      <c r="C1034" s="233"/>
      <c r="D1034" s="234" t="s">
        <v>218</v>
      </c>
      <c r="E1034" s="235" t="s">
        <v>19</v>
      </c>
      <c r="F1034" s="236" t="s">
        <v>2946</v>
      </c>
      <c r="G1034" s="233"/>
      <c r="H1034" s="237">
        <v>488.35000000000002</v>
      </c>
      <c r="I1034" s="238"/>
      <c r="J1034" s="233"/>
      <c r="K1034" s="233"/>
      <c r="L1034" s="239"/>
      <c r="M1034" s="240"/>
      <c r="N1034" s="241"/>
      <c r="O1034" s="241"/>
      <c r="P1034" s="241"/>
      <c r="Q1034" s="241"/>
      <c r="R1034" s="241"/>
      <c r="S1034" s="241"/>
      <c r="T1034" s="242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  <c r="AT1034" s="243" t="s">
        <v>218</v>
      </c>
      <c r="AU1034" s="243" t="s">
        <v>82</v>
      </c>
      <c r="AV1034" s="13" t="s">
        <v>82</v>
      </c>
      <c r="AW1034" s="13" t="s">
        <v>35</v>
      </c>
      <c r="AX1034" s="13" t="s">
        <v>73</v>
      </c>
      <c r="AY1034" s="243" t="s">
        <v>198</v>
      </c>
    </row>
    <row r="1035" s="13" customFormat="1">
      <c r="A1035" s="13"/>
      <c r="B1035" s="232"/>
      <c r="C1035" s="233"/>
      <c r="D1035" s="234" t="s">
        <v>218</v>
      </c>
      <c r="E1035" s="235" t="s">
        <v>19</v>
      </c>
      <c r="F1035" s="236" t="s">
        <v>2947</v>
      </c>
      <c r="G1035" s="233"/>
      <c r="H1035" s="237">
        <v>142.09999999999999</v>
      </c>
      <c r="I1035" s="238"/>
      <c r="J1035" s="233"/>
      <c r="K1035" s="233"/>
      <c r="L1035" s="239"/>
      <c r="M1035" s="240"/>
      <c r="N1035" s="241"/>
      <c r="O1035" s="241"/>
      <c r="P1035" s="241"/>
      <c r="Q1035" s="241"/>
      <c r="R1035" s="241"/>
      <c r="S1035" s="241"/>
      <c r="T1035" s="242"/>
      <c r="U1035" s="13"/>
      <c r="V1035" s="13"/>
      <c r="W1035" s="13"/>
      <c r="X1035" s="13"/>
      <c r="Y1035" s="13"/>
      <c r="Z1035" s="13"/>
      <c r="AA1035" s="13"/>
      <c r="AB1035" s="13"/>
      <c r="AC1035" s="13"/>
      <c r="AD1035" s="13"/>
      <c r="AE1035" s="13"/>
      <c r="AT1035" s="243" t="s">
        <v>218</v>
      </c>
      <c r="AU1035" s="243" t="s">
        <v>82</v>
      </c>
      <c r="AV1035" s="13" t="s">
        <v>82</v>
      </c>
      <c r="AW1035" s="13" t="s">
        <v>35</v>
      </c>
      <c r="AX1035" s="13" t="s">
        <v>73</v>
      </c>
      <c r="AY1035" s="243" t="s">
        <v>198</v>
      </c>
    </row>
    <row r="1036" s="13" customFormat="1">
      <c r="A1036" s="13"/>
      <c r="B1036" s="232"/>
      <c r="C1036" s="233"/>
      <c r="D1036" s="234" t="s">
        <v>218</v>
      </c>
      <c r="E1036" s="235" t="s">
        <v>19</v>
      </c>
      <c r="F1036" s="236" t="s">
        <v>2948</v>
      </c>
      <c r="G1036" s="233"/>
      <c r="H1036" s="237">
        <v>12.24</v>
      </c>
      <c r="I1036" s="238"/>
      <c r="J1036" s="233"/>
      <c r="K1036" s="233"/>
      <c r="L1036" s="239"/>
      <c r="M1036" s="240"/>
      <c r="N1036" s="241"/>
      <c r="O1036" s="241"/>
      <c r="P1036" s="241"/>
      <c r="Q1036" s="241"/>
      <c r="R1036" s="241"/>
      <c r="S1036" s="241"/>
      <c r="T1036" s="242"/>
      <c r="U1036" s="13"/>
      <c r="V1036" s="13"/>
      <c r="W1036" s="13"/>
      <c r="X1036" s="13"/>
      <c r="Y1036" s="13"/>
      <c r="Z1036" s="13"/>
      <c r="AA1036" s="13"/>
      <c r="AB1036" s="13"/>
      <c r="AC1036" s="13"/>
      <c r="AD1036" s="13"/>
      <c r="AE1036" s="13"/>
      <c r="AT1036" s="243" t="s">
        <v>218</v>
      </c>
      <c r="AU1036" s="243" t="s">
        <v>82</v>
      </c>
      <c r="AV1036" s="13" t="s">
        <v>82</v>
      </c>
      <c r="AW1036" s="13" t="s">
        <v>35</v>
      </c>
      <c r="AX1036" s="13" t="s">
        <v>73</v>
      </c>
      <c r="AY1036" s="243" t="s">
        <v>198</v>
      </c>
    </row>
    <row r="1037" s="13" customFormat="1">
      <c r="A1037" s="13"/>
      <c r="B1037" s="232"/>
      <c r="C1037" s="233"/>
      <c r="D1037" s="234" t="s">
        <v>218</v>
      </c>
      <c r="E1037" s="235" t="s">
        <v>19</v>
      </c>
      <c r="F1037" s="236" t="s">
        <v>2949</v>
      </c>
      <c r="G1037" s="233"/>
      <c r="H1037" s="237">
        <v>58.030000000000001</v>
      </c>
      <c r="I1037" s="238"/>
      <c r="J1037" s="233"/>
      <c r="K1037" s="233"/>
      <c r="L1037" s="239"/>
      <c r="M1037" s="240"/>
      <c r="N1037" s="241"/>
      <c r="O1037" s="241"/>
      <c r="P1037" s="241"/>
      <c r="Q1037" s="241"/>
      <c r="R1037" s="241"/>
      <c r="S1037" s="241"/>
      <c r="T1037" s="242"/>
      <c r="U1037" s="13"/>
      <c r="V1037" s="13"/>
      <c r="W1037" s="13"/>
      <c r="X1037" s="13"/>
      <c r="Y1037" s="13"/>
      <c r="Z1037" s="13"/>
      <c r="AA1037" s="13"/>
      <c r="AB1037" s="13"/>
      <c r="AC1037" s="13"/>
      <c r="AD1037" s="13"/>
      <c r="AE1037" s="13"/>
      <c r="AT1037" s="243" t="s">
        <v>218</v>
      </c>
      <c r="AU1037" s="243" t="s">
        <v>82</v>
      </c>
      <c r="AV1037" s="13" t="s">
        <v>82</v>
      </c>
      <c r="AW1037" s="13" t="s">
        <v>35</v>
      </c>
      <c r="AX1037" s="13" t="s">
        <v>73</v>
      </c>
      <c r="AY1037" s="243" t="s">
        <v>198</v>
      </c>
    </row>
    <row r="1038" s="13" customFormat="1">
      <c r="A1038" s="13"/>
      <c r="B1038" s="232"/>
      <c r="C1038" s="233"/>
      <c r="D1038" s="234" t="s">
        <v>218</v>
      </c>
      <c r="E1038" s="235" t="s">
        <v>19</v>
      </c>
      <c r="F1038" s="236" t="s">
        <v>2950</v>
      </c>
      <c r="G1038" s="233"/>
      <c r="H1038" s="237">
        <v>15.039999999999999</v>
      </c>
      <c r="I1038" s="238"/>
      <c r="J1038" s="233"/>
      <c r="K1038" s="233"/>
      <c r="L1038" s="239"/>
      <c r="M1038" s="240"/>
      <c r="N1038" s="241"/>
      <c r="O1038" s="241"/>
      <c r="P1038" s="241"/>
      <c r="Q1038" s="241"/>
      <c r="R1038" s="241"/>
      <c r="S1038" s="241"/>
      <c r="T1038" s="242"/>
      <c r="U1038" s="13"/>
      <c r="V1038" s="13"/>
      <c r="W1038" s="13"/>
      <c r="X1038" s="13"/>
      <c r="Y1038" s="13"/>
      <c r="Z1038" s="13"/>
      <c r="AA1038" s="13"/>
      <c r="AB1038" s="13"/>
      <c r="AC1038" s="13"/>
      <c r="AD1038" s="13"/>
      <c r="AE1038" s="13"/>
      <c r="AT1038" s="243" t="s">
        <v>218</v>
      </c>
      <c r="AU1038" s="243" t="s">
        <v>82</v>
      </c>
      <c r="AV1038" s="13" t="s">
        <v>82</v>
      </c>
      <c r="AW1038" s="13" t="s">
        <v>35</v>
      </c>
      <c r="AX1038" s="13" t="s">
        <v>73</v>
      </c>
      <c r="AY1038" s="243" t="s">
        <v>198</v>
      </c>
    </row>
    <row r="1039" s="13" customFormat="1">
      <c r="A1039" s="13"/>
      <c r="B1039" s="232"/>
      <c r="C1039" s="233"/>
      <c r="D1039" s="234" t="s">
        <v>218</v>
      </c>
      <c r="E1039" s="235" t="s">
        <v>19</v>
      </c>
      <c r="F1039" s="236" t="s">
        <v>2951</v>
      </c>
      <c r="G1039" s="233"/>
      <c r="H1039" s="237">
        <v>55.740000000000002</v>
      </c>
      <c r="I1039" s="238"/>
      <c r="J1039" s="233"/>
      <c r="K1039" s="233"/>
      <c r="L1039" s="239"/>
      <c r="M1039" s="240"/>
      <c r="N1039" s="241"/>
      <c r="O1039" s="241"/>
      <c r="P1039" s="241"/>
      <c r="Q1039" s="241"/>
      <c r="R1039" s="241"/>
      <c r="S1039" s="241"/>
      <c r="T1039" s="242"/>
      <c r="U1039" s="13"/>
      <c r="V1039" s="13"/>
      <c r="W1039" s="13"/>
      <c r="X1039" s="13"/>
      <c r="Y1039" s="13"/>
      <c r="Z1039" s="13"/>
      <c r="AA1039" s="13"/>
      <c r="AB1039" s="13"/>
      <c r="AC1039" s="13"/>
      <c r="AD1039" s="13"/>
      <c r="AE1039" s="13"/>
      <c r="AT1039" s="243" t="s">
        <v>218</v>
      </c>
      <c r="AU1039" s="243" t="s">
        <v>82</v>
      </c>
      <c r="AV1039" s="13" t="s">
        <v>82</v>
      </c>
      <c r="AW1039" s="13" t="s">
        <v>35</v>
      </c>
      <c r="AX1039" s="13" t="s">
        <v>73</v>
      </c>
      <c r="AY1039" s="243" t="s">
        <v>198</v>
      </c>
    </row>
    <row r="1040" s="13" customFormat="1">
      <c r="A1040" s="13"/>
      <c r="B1040" s="232"/>
      <c r="C1040" s="233"/>
      <c r="D1040" s="234" t="s">
        <v>218</v>
      </c>
      <c r="E1040" s="235" t="s">
        <v>19</v>
      </c>
      <c r="F1040" s="236" t="s">
        <v>2952</v>
      </c>
      <c r="G1040" s="233"/>
      <c r="H1040" s="237">
        <v>26.149999999999999</v>
      </c>
      <c r="I1040" s="238"/>
      <c r="J1040" s="233"/>
      <c r="K1040" s="233"/>
      <c r="L1040" s="239"/>
      <c r="M1040" s="240"/>
      <c r="N1040" s="241"/>
      <c r="O1040" s="241"/>
      <c r="P1040" s="241"/>
      <c r="Q1040" s="241"/>
      <c r="R1040" s="241"/>
      <c r="S1040" s="241"/>
      <c r="T1040" s="242"/>
      <c r="U1040" s="13"/>
      <c r="V1040" s="13"/>
      <c r="W1040" s="13"/>
      <c r="X1040" s="13"/>
      <c r="Y1040" s="13"/>
      <c r="Z1040" s="13"/>
      <c r="AA1040" s="13"/>
      <c r="AB1040" s="13"/>
      <c r="AC1040" s="13"/>
      <c r="AD1040" s="13"/>
      <c r="AE1040" s="13"/>
      <c r="AT1040" s="243" t="s">
        <v>218</v>
      </c>
      <c r="AU1040" s="243" t="s">
        <v>82</v>
      </c>
      <c r="AV1040" s="13" t="s">
        <v>82</v>
      </c>
      <c r="AW1040" s="13" t="s">
        <v>35</v>
      </c>
      <c r="AX1040" s="13" t="s">
        <v>73</v>
      </c>
      <c r="AY1040" s="243" t="s">
        <v>198</v>
      </c>
    </row>
    <row r="1041" s="13" customFormat="1">
      <c r="A1041" s="13"/>
      <c r="B1041" s="232"/>
      <c r="C1041" s="233"/>
      <c r="D1041" s="234" t="s">
        <v>218</v>
      </c>
      <c r="E1041" s="235" t="s">
        <v>19</v>
      </c>
      <c r="F1041" s="236" t="s">
        <v>2953</v>
      </c>
      <c r="G1041" s="233"/>
      <c r="H1041" s="237">
        <v>27.129999999999999</v>
      </c>
      <c r="I1041" s="238"/>
      <c r="J1041" s="233"/>
      <c r="K1041" s="233"/>
      <c r="L1041" s="239"/>
      <c r="M1041" s="240"/>
      <c r="N1041" s="241"/>
      <c r="O1041" s="241"/>
      <c r="P1041" s="241"/>
      <c r="Q1041" s="241"/>
      <c r="R1041" s="241"/>
      <c r="S1041" s="241"/>
      <c r="T1041" s="242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3"/>
      <c r="AT1041" s="243" t="s">
        <v>218</v>
      </c>
      <c r="AU1041" s="243" t="s">
        <v>82</v>
      </c>
      <c r="AV1041" s="13" t="s">
        <v>82</v>
      </c>
      <c r="AW1041" s="13" t="s">
        <v>35</v>
      </c>
      <c r="AX1041" s="13" t="s">
        <v>73</v>
      </c>
      <c r="AY1041" s="243" t="s">
        <v>198</v>
      </c>
    </row>
    <row r="1042" s="13" customFormat="1">
      <c r="A1042" s="13"/>
      <c r="B1042" s="232"/>
      <c r="C1042" s="233"/>
      <c r="D1042" s="234" t="s">
        <v>218</v>
      </c>
      <c r="E1042" s="235" t="s">
        <v>19</v>
      </c>
      <c r="F1042" s="236" t="s">
        <v>2954</v>
      </c>
      <c r="G1042" s="233"/>
      <c r="H1042" s="237">
        <v>43.479999999999997</v>
      </c>
      <c r="I1042" s="238"/>
      <c r="J1042" s="233"/>
      <c r="K1042" s="233"/>
      <c r="L1042" s="239"/>
      <c r="M1042" s="240"/>
      <c r="N1042" s="241"/>
      <c r="O1042" s="241"/>
      <c r="P1042" s="241"/>
      <c r="Q1042" s="241"/>
      <c r="R1042" s="241"/>
      <c r="S1042" s="241"/>
      <c r="T1042" s="242"/>
      <c r="U1042" s="13"/>
      <c r="V1042" s="13"/>
      <c r="W1042" s="13"/>
      <c r="X1042" s="13"/>
      <c r="Y1042" s="13"/>
      <c r="Z1042" s="13"/>
      <c r="AA1042" s="13"/>
      <c r="AB1042" s="13"/>
      <c r="AC1042" s="13"/>
      <c r="AD1042" s="13"/>
      <c r="AE1042" s="13"/>
      <c r="AT1042" s="243" t="s">
        <v>218</v>
      </c>
      <c r="AU1042" s="243" t="s">
        <v>82</v>
      </c>
      <c r="AV1042" s="13" t="s">
        <v>82</v>
      </c>
      <c r="AW1042" s="13" t="s">
        <v>35</v>
      </c>
      <c r="AX1042" s="13" t="s">
        <v>73</v>
      </c>
      <c r="AY1042" s="243" t="s">
        <v>198</v>
      </c>
    </row>
    <row r="1043" s="13" customFormat="1">
      <c r="A1043" s="13"/>
      <c r="B1043" s="232"/>
      <c r="C1043" s="233"/>
      <c r="D1043" s="234" t="s">
        <v>218</v>
      </c>
      <c r="E1043" s="235" t="s">
        <v>19</v>
      </c>
      <c r="F1043" s="236" t="s">
        <v>2955</v>
      </c>
      <c r="G1043" s="233"/>
      <c r="H1043" s="237">
        <v>30.059999999999999</v>
      </c>
      <c r="I1043" s="238"/>
      <c r="J1043" s="233"/>
      <c r="K1043" s="233"/>
      <c r="L1043" s="239"/>
      <c r="M1043" s="240"/>
      <c r="N1043" s="241"/>
      <c r="O1043" s="241"/>
      <c r="P1043" s="241"/>
      <c r="Q1043" s="241"/>
      <c r="R1043" s="241"/>
      <c r="S1043" s="241"/>
      <c r="T1043" s="242"/>
      <c r="U1043" s="13"/>
      <c r="V1043" s="13"/>
      <c r="W1043" s="13"/>
      <c r="X1043" s="13"/>
      <c r="Y1043" s="13"/>
      <c r="Z1043" s="13"/>
      <c r="AA1043" s="13"/>
      <c r="AB1043" s="13"/>
      <c r="AC1043" s="13"/>
      <c r="AD1043" s="13"/>
      <c r="AE1043" s="13"/>
      <c r="AT1043" s="243" t="s">
        <v>218</v>
      </c>
      <c r="AU1043" s="243" t="s">
        <v>82</v>
      </c>
      <c r="AV1043" s="13" t="s">
        <v>82</v>
      </c>
      <c r="AW1043" s="13" t="s">
        <v>35</v>
      </c>
      <c r="AX1043" s="13" t="s">
        <v>73</v>
      </c>
      <c r="AY1043" s="243" t="s">
        <v>198</v>
      </c>
    </row>
    <row r="1044" s="14" customFormat="1">
      <c r="A1044" s="14"/>
      <c r="B1044" s="244"/>
      <c r="C1044" s="245"/>
      <c r="D1044" s="234" t="s">
        <v>218</v>
      </c>
      <c r="E1044" s="246" t="s">
        <v>19</v>
      </c>
      <c r="F1044" s="247" t="s">
        <v>233</v>
      </c>
      <c r="G1044" s="245"/>
      <c r="H1044" s="248">
        <v>1541.06</v>
      </c>
      <c r="I1044" s="249"/>
      <c r="J1044" s="245"/>
      <c r="K1044" s="245"/>
      <c r="L1044" s="250"/>
      <c r="M1044" s="251"/>
      <c r="N1044" s="252"/>
      <c r="O1044" s="252"/>
      <c r="P1044" s="252"/>
      <c r="Q1044" s="252"/>
      <c r="R1044" s="252"/>
      <c r="S1044" s="252"/>
      <c r="T1044" s="253"/>
      <c r="U1044" s="14"/>
      <c r="V1044" s="14"/>
      <c r="W1044" s="14"/>
      <c r="X1044" s="14"/>
      <c r="Y1044" s="14"/>
      <c r="Z1044" s="14"/>
      <c r="AA1044" s="14"/>
      <c r="AB1044" s="14"/>
      <c r="AC1044" s="14"/>
      <c r="AD1044" s="14"/>
      <c r="AE1044" s="14"/>
      <c r="AT1044" s="254" t="s">
        <v>218</v>
      </c>
      <c r="AU1044" s="254" t="s">
        <v>82</v>
      </c>
      <c r="AV1044" s="14" t="s">
        <v>205</v>
      </c>
      <c r="AW1044" s="14" t="s">
        <v>35</v>
      </c>
      <c r="AX1044" s="14" t="s">
        <v>80</v>
      </c>
      <c r="AY1044" s="254" t="s">
        <v>198</v>
      </c>
    </row>
    <row r="1045" s="2" customFormat="1" ht="37.8" customHeight="1">
      <c r="A1045" s="40"/>
      <c r="B1045" s="41"/>
      <c r="C1045" s="214" t="s">
        <v>1649</v>
      </c>
      <c r="D1045" s="214" t="s">
        <v>200</v>
      </c>
      <c r="E1045" s="215" t="s">
        <v>2960</v>
      </c>
      <c r="F1045" s="216" t="s">
        <v>2961</v>
      </c>
      <c r="G1045" s="217" t="s">
        <v>203</v>
      </c>
      <c r="H1045" s="218">
        <v>147.69999999999999</v>
      </c>
      <c r="I1045" s="219"/>
      <c r="J1045" s="220">
        <f>ROUND(I1045*H1045,2)</f>
        <v>0</v>
      </c>
      <c r="K1045" s="216" t="s">
        <v>204</v>
      </c>
      <c r="L1045" s="46"/>
      <c r="M1045" s="221" t="s">
        <v>19</v>
      </c>
      <c r="N1045" s="222" t="s">
        <v>44</v>
      </c>
      <c r="O1045" s="86"/>
      <c r="P1045" s="223">
        <f>O1045*H1045</f>
        <v>0</v>
      </c>
      <c r="Q1045" s="223">
        <v>0.00028600000000000001</v>
      </c>
      <c r="R1045" s="223">
        <f>Q1045*H1045</f>
        <v>0.042242200000000001</v>
      </c>
      <c r="S1045" s="223">
        <v>0</v>
      </c>
      <c r="T1045" s="224">
        <f>S1045*H1045</f>
        <v>0</v>
      </c>
      <c r="U1045" s="40"/>
      <c r="V1045" s="40"/>
      <c r="W1045" s="40"/>
      <c r="X1045" s="40"/>
      <c r="Y1045" s="40"/>
      <c r="Z1045" s="40"/>
      <c r="AA1045" s="40"/>
      <c r="AB1045" s="40"/>
      <c r="AC1045" s="40"/>
      <c r="AD1045" s="40"/>
      <c r="AE1045" s="40"/>
      <c r="AR1045" s="225" t="s">
        <v>302</v>
      </c>
      <c r="AT1045" s="225" t="s">
        <v>200</v>
      </c>
      <c r="AU1045" s="225" t="s">
        <v>82</v>
      </c>
      <c r="AY1045" s="19" t="s">
        <v>198</v>
      </c>
      <c r="BE1045" s="226">
        <f>IF(N1045="základní",J1045,0)</f>
        <v>0</v>
      </c>
      <c r="BF1045" s="226">
        <f>IF(N1045="snížená",J1045,0)</f>
        <v>0</v>
      </c>
      <c r="BG1045" s="226">
        <f>IF(N1045="zákl. přenesená",J1045,0)</f>
        <v>0</v>
      </c>
      <c r="BH1045" s="226">
        <f>IF(N1045="sníž. přenesená",J1045,0)</f>
        <v>0</v>
      </c>
      <c r="BI1045" s="226">
        <f>IF(N1045="nulová",J1045,0)</f>
        <v>0</v>
      </c>
      <c r="BJ1045" s="19" t="s">
        <v>80</v>
      </c>
      <c r="BK1045" s="226">
        <f>ROUND(I1045*H1045,2)</f>
        <v>0</v>
      </c>
      <c r="BL1045" s="19" t="s">
        <v>302</v>
      </c>
      <c r="BM1045" s="225" t="s">
        <v>2962</v>
      </c>
    </row>
    <row r="1046" s="2" customFormat="1">
      <c r="A1046" s="40"/>
      <c r="B1046" s="41"/>
      <c r="C1046" s="42"/>
      <c r="D1046" s="227" t="s">
        <v>207</v>
      </c>
      <c r="E1046" s="42"/>
      <c r="F1046" s="228" t="s">
        <v>2963</v>
      </c>
      <c r="G1046" s="42"/>
      <c r="H1046" s="42"/>
      <c r="I1046" s="229"/>
      <c r="J1046" s="42"/>
      <c r="K1046" s="42"/>
      <c r="L1046" s="46"/>
      <c r="M1046" s="230"/>
      <c r="N1046" s="231"/>
      <c r="O1046" s="86"/>
      <c r="P1046" s="86"/>
      <c r="Q1046" s="86"/>
      <c r="R1046" s="86"/>
      <c r="S1046" s="86"/>
      <c r="T1046" s="87"/>
      <c r="U1046" s="40"/>
      <c r="V1046" s="40"/>
      <c r="W1046" s="40"/>
      <c r="X1046" s="40"/>
      <c r="Y1046" s="40"/>
      <c r="Z1046" s="40"/>
      <c r="AA1046" s="40"/>
      <c r="AB1046" s="40"/>
      <c r="AC1046" s="40"/>
      <c r="AD1046" s="40"/>
      <c r="AE1046" s="40"/>
      <c r="AT1046" s="19" t="s">
        <v>207</v>
      </c>
      <c r="AU1046" s="19" t="s">
        <v>82</v>
      </c>
    </row>
    <row r="1047" s="12" customFormat="1" ht="25.92" customHeight="1">
      <c r="A1047" s="12"/>
      <c r="B1047" s="198"/>
      <c r="C1047" s="199"/>
      <c r="D1047" s="200" t="s">
        <v>72</v>
      </c>
      <c r="E1047" s="201" t="s">
        <v>1906</v>
      </c>
      <c r="F1047" s="201" t="s">
        <v>1907</v>
      </c>
      <c r="G1047" s="199"/>
      <c r="H1047" s="199"/>
      <c r="I1047" s="202"/>
      <c r="J1047" s="203">
        <f>BK1047</f>
        <v>0</v>
      </c>
      <c r="K1047" s="199"/>
      <c r="L1047" s="204"/>
      <c r="M1047" s="205"/>
      <c r="N1047" s="206"/>
      <c r="O1047" s="206"/>
      <c r="P1047" s="207">
        <f>SUM(P1048:P1059)</f>
        <v>0</v>
      </c>
      <c r="Q1047" s="206"/>
      <c r="R1047" s="207">
        <f>SUM(R1048:R1059)</f>
        <v>0</v>
      </c>
      <c r="S1047" s="206"/>
      <c r="T1047" s="208">
        <f>SUM(T1048:T1059)</f>
        <v>0</v>
      </c>
      <c r="U1047" s="12"/>
      <c r="V1047" s="12"/>
      <c r="W1047" s="12"/>
      <c r="X1047" s="12"/>
      <c r="Y1047" s="12"/>
      <c r="Z1047" s="12"/>
      <c r="AA1047" s="12"/>
      <c r="AB1047" s="12"/>
      <c r="AC1047" s="12"/>
      <c r="AD1047" s="12"/>
      <c r="AE1047" s="12"/>
      <c r="AR1047" s="209" t="s">
        <v>205</v>
      </c>
      <c r="AT1047" s="210" t="s">
        <v>72</v>
      </c>
      <c r="AU1047" s="210" t="s">
        <v>73</v>
      </c>
      <c r="AY1047" s="209" t="s">
        <v>198</v>
      </c>
      <c r="BK1047" s="211">
        <f>SUM(BK1048:BK1059)</f>
        <v>0</v>
      </c>
    </row>
    <row r="1048" s="2" customFormat="1" ht="24.15" customHeight="1">
      <c r="A1048" s="40"/>
      <c r="B1048" s="41"/>
      <c r="C1048" s="214" t="s">
        <v>1654</v>
      </c>
      <c r="D1048" s="214" t="s">
        <v>200</v>
      </c>
      <c r="E1048" s="215" t="s">
        <v>1909</v>
      </c>
      <c r="F1048" s="216" t="s">
        <v>1910</v>
      </c>
      <c r="G1048" s="217" t="s">
        <v>1911</v>
      </c>
      <c r="H1048" s="218">
        <v>150</v>
      </c>
      <c r="I1048" s="219"/>
      <c r="J1048" s="220">
        <f>ROUND(I1048*H1048,2)</f>
        <v>0</v>
      </c>
      <c r="K1048" s="216" t="s">
        <v>204</v>
      </c>
      <c r="L1048" s="46"/>
      <c r="M1048" s="221" t="s">
        <v>19</v>
      </c>
      <c r="N1048" s="222" t="s">
        <v>44</v>
      </c>
      <c r="O1048" s="86"/>
      <c r="P1048" s="223">
        <f>O1048*H1048</f>
        <v>0</v>
      </c>
      <c r="Q1048" s="223">
        <v>0</v>
      </c>
      <c r="R1048" s="223">
        <f>Q1048*H1048</f>
        <v>0</v>
      </c>
      <c r="S1048" s="223">
        <v>0</v>
      </c>
      <c r="T1048" s="224">
        <f>S1048*H1048</f>
        <v>0</v>
      </c>
      <c r="U1048" s="40"/>
      <c r="V1048" s="40"/>
      <c r="W1048" s="40"/>
      <c r="X1048" s="40"/>
      <c r="Y1048" s="40"/>
      <c r="Z1048" s="40"/>
      <c r="AA1048" s="40"/>
      <c r="AB1048" s="40"/>
      <c r="AC1048" s="40"/>
      <c r="AD1048" s="40"/>
      <c r="AE1048" s="40"/>
      <c r="AR1048" s="225" t="s">
        <v>1912</v>
      </c>
      <c r="AT1048" s="225" t="s">
        <v>200</v>
      </c>
      <c r="AU1048" s="225" t="s">
        <v>80</v>
      </c>
      <c r="AY1048" s="19" t="s">
        <v>198</v>
      </c>
      <c r="BE1048" s="226">
        <f>IF(N1048="základní",J1048,0)</f>
        <v>0</v>
      </c>
      <c r="BF1048" s="226">
        <f>IF(N1048="snížená",J1048,0)</f>
        <v>0</v>
      </c>
      <c r="BG1048" s="226">
        <f>IF(N1048="zákl. přenesená",J1048,0)</f>
        <v>0</v>
      </c>
      <c r="BH1048" s="226">
        <f>IF(N1048="sníž. přenesená",J1048,0)</f>
        <v>0</v>
      </c>
      <c r="BI1048" s="226">
        <f>IF(N1048="nulová",J1048,0)</f>
        <v>0</v>
      </c>
      <c r="BJ1048" s="19" t="s">
        <v>80</v>
      </c>
      <c r="BK1048" s="226">
        <f>ROUND(I1048*H1048,2)</f>
        <v>0</v>
      </c>
      <c r="BL1048" s="19" t="s">
        <v>1912</v>
      </c>
      <c r="BM1048" s="225" t="s">
        <v>2964</v>
      </c>
    </row>
    <row r="1049" s="2" customFormat="1">
      <c r="A1049" s="40"/>
      <c r="B1049" s="41"/>
      <c r="C1049" s="42"/>
      <c r="D1049" s="227" t="s">
        <v>207</v>
      </c>
      <c r="E1049" s="42"/>
      <c r="F1049" s="228" t="s">
        <v>1914</v>
      </c>
      <c r="G1049" s="42"/>
      <c r="H1049" s="42"/>
      <c r="I1049" s="229"/>
      <c r="J1049" s="42"/>
      <c r="K1049" s="42"/>
      <c r="L1049" s="46"/>
      <c r="M1049" s="230"/>
      <c r="N1049" s="231"/>
      <c r="O1049" s="86"/>
      <c r="P1049" s="86"/>
      <c r="Q1049" s="86"/>
      <c r="R1049" s="86"/>
      <c r="S1049" s="86"/>
      <c r="T1049" s="87"/>
      <c r="U1049" s="40"/>
      <c r="V1049" s="40"/>
      <c r="W1049" s="40"/>
      <c r="X1049" s="40"/>
      <c r="Y1049" s="40"/>
      <c r="Z1049" s="40"/>
      <c r="AA1049" s="40"/>
      <c r="AB1049" s="40"/>
      <c r="AC1049" s="40"/>
      <c r="AD1049" s="40"/>
      <c r="AE1049" s="40"/>
      <c r="AT1049" s="19" t="s">
        <v>207</v>
      </c>
      <c r="AU1049" s="19" t="s">
        <v>80</v>
      </c>
    </row>
    <row r="1050" s="13" customFormat="1">
      <c r="A1050" s="13"/>
      <c r="B1050" s="232"/>
      <c r="C1050" s="233"/>
      <c r="D1050" s="234" t="s">
        <v>218</v>
      </c>
      <c r="E1050" s="235" t="s">
        <v>19</v>
      </c>
      <c r="F1050" s="236" t="s">
        <v>2965</v>
      </c>
      <c r="G1050" s="233"/>
      <c r="H1050" s="237">
        <v>150</v>
      </c>
      <c r="I1050" s="238"/>
      <c r="J1050" s="233"/>
      <c r="K1050" s="233"/>
      <c r="L1050" s="239"/>
      <c r="M1050" s="240"/>
      <c r="N1050" s="241"/>
      <c r="O1050" s="241"/>
      <c r="P1050" s="241"/>
      <c r="Q1050" s="241"/>
      <c r="R1050" s="241"/>
      <c r="S1050" s="241"/>
      <c r="T1050" s="242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13"/>
      <c r="AT1050" s="243" t="s">
        <v>218</v>
      </c>
      <c r="AU1050" s="243" t="s">
        <v>80</v>
      </c>
      <c r="AV1050" s="13" t="s">
        <v>82</v>
      </c>
      <c r="AW1050" s="13" t="s">
        <v>35</v>
      </c>
      <c r="AX1050" s="13" t="s">
        <v>80</v>
      </c>
      <c r="AY1050" s="243" t="s">
        <v>198</v>
      </c>
    </row>
    <row r="1051" s="2" customFormat="1" ht="24.15" customHeight="1">
      <c r="A1051" s="40"/>
      <c r="B1051" s="41"/>
      <c r="C1051" s="214" t="s">
        <v>1659</v>
      </c>
      <c r="D1051" s="214" t="s">
        <v>200</v>
      </c>
      <c r="E1051" s="215" t="s">
        <v>2966</v>
      </c>
      <c r="F1051" s="216" t="s">
        <v>2967</v>
      </c>
      <c r="G1051" s="217" t="s">
        <v>1911</v>
      </c>
      <c r="H1051" s="218">
        <v>120</v>
      </c>
      <c r="I1051" s="219"/>
      <c r="J1051" s="220">
        <f>ROUND(I1051*H1051,2)</f>
        <v>0</v>
      </c>
      <c r="K1051" s="216" t="s">
        <v>204</v>
      </c>
      <c r="L1051" s="46"/>
      <c r="M1051" s="221" t="s">
        <v>19</v>
      </c>
      <c r="N1051" s="222" t="s">
        <v>44</v>
      </c>
      <c r="O1051" s="86"/>
      <c r="P1051" s="223">
        <f>O1051*H1051</f>
        <v>0</v>
      </c>
      <c r="Q1051" s="223">
        <v>0</v>
      </c>
      <c r="R1051" s="223">
        <f>Q1051*H1051</f>
        <v>0</v>
      </c>
      <c r="S1051" s="223">
        <v>0</v>
      </c>
      <c r="T1051" s="224">
        <f>S1051*H1051</f>
        <v>0</v>
      </c>
      <c r="U1051" s="40"/>
      <c r="V1051" s="40"/>
      <c r="W1051" s="40"/>
      <c r="X1051" s="40"/>
      <c r="Y1051" s="40"/>
      <c r="Z1051" s="40"/>
      <c r="AA1051" s="40"/>
      <c r="AB1051" s="40"/>
      <c r="AC1051" s="40"/>
      <c r="AD1051" s="40"/>
      <c r="AE1051" s="40"/>
      <c r="AR1051" s="225" t="s">
        <v>1912</v>
      </c>
      <c r="AT1051" s="225" t="s">
        <v>200</v>
      </c>
      <c r="AU1051" s="225" t="s">
        <v>80</v>
      </c>
      <c r="AY1051" s="19" t="s">
        <v>198</v>
      </c>
      <c r="BE1051" s="226">
        <f>IF(N1051="základní",J1051,0)</f>
        <v>0</v>
      </c>
      <c r="BF1051" s="226">
        <f>IF(N1051="snížená",J1051,0)</f>
        <v>0</v>
      </c>
      <c r="BG1051" s="226">
        <f>IF(N1051="zákl. přenesená",J1051,0)</f>
        <v>0</v>
      </c>
      <c r="BH1051" s="226">
        <f>IF(N1051="sníž. přenesená",J1051,0)</f>
        <v>0</v>
      </c>
      <c r="BI1051" s="226">
        <f>IF(N1051="nulová",J1051,0)</f>
        <v>0</v>
      </c>
      <c r="BJ1051" s="19" t="s">
        <v>80</v>
      </c>
      <c r="BK1051" s="226">
        <f>ROUND(I1051*H1051,2)</f>
        <v>0</v>
      </c>
      <c r="BL1051" s="19" t="s">
        <v>1912</v>
      </c>
      <c r="BM1051" s="225" t="s">
        <v>2968</v>
      </c>
    </row>
    <row r="1052" s="2" customFormat="1">
      <c r="A1052" s="40"/>
      <c r="B1052" s="41"/>
      <c r="C1052" s="42"/>
      <c r="D1052" s="227" t="s">
        <v>207</v>
      </c>
      <c r="E1052" s="42"/>
      <c r="F1052" s="228" t="s">
        <v>2969</v>
      </c>
      <c r="G1052" s="42"/>
      <c r="H1052" s="42"/>
      <c r="I1052" s="229"/>
      <c r="J1052" s="42"/>
      <c r="K1052" s="42"/>
      <c r="L1052" s="46"/>
      <c r="M1052" s="230"/>
      <c r="N1052" s="231"/>
      <c r="O1052" s="86"/>
      <c r="P1052" s="86"/>
      <c r="Q1052" s="86"/>
      <c r="R1052" s="86"/>
      <c r="S1052" s="86"/>
      <c r="T1052" s="87"/>
      <c r="U1052" s="40"/>
      <c r="V1052" s="40"/>
      <c r="W1052" s="40"/>
      <c r="X1052" s="40"/>
      <c r="Y1052" s="40"/>
      <c r="Z1052" s="40"/>
      <c r="AA1052" s="40"/>
      <c r="AB1052" s="40"/>
      <c r="AC1052" s="40"/>
      <c r="AD1052" s="40"/>
      <c r="AE1052" s="40"/>
      <c r="AT1052" s="19" t="s">
        <v>207</v>
      </c>
      <c r="AU1052" s="19" t="s">
        <v>80</v>
      </c>
    </row>
    <row r="1053" s="13" customFormat="1">
      <c r="A1053" s="13"/>
      <c r="B1053" s="232"/>
      <c r="C1053" s="233"/>
      <c r="D1053" s="234" t="s">
        <v>218</v>
      </c>
      <c r="E1053" s="235" t="s">
        <v>19</v>
      </c>
      <c r="F1053" s="236" t="s">
        <v>2970</v>
      </c>
      <c r="G1053" s="233"/>
      <c r="H1053" s="237">
        <v>120</v>
      </c>
      <c r="I1053" s="238"/>
      <c r="J1053" s="233"/>
      <c r="K1053" s="233"/>
      <c r="L1053" s="239"/>
      <c r="M1053" s="240"/>
      <c r="N1053" s="241"/>
      <c r="O1053" s="241"/>
      <c r="P1053" s="241"/>
      <c r="Q1053" s="241"/>
      <c r="R1053" s="241"/>
      <c r="S1053" s="241"/>
      <c r="T1053" s="242"/>
      <c r="U1053" s="13"/>
      <c r="V1053" s="13"/>
      <c r="W1053" s="13"/>
      <c r="X1053" s="13"/>
      <c r="Y1053" s="13"/>
      <c r="Z1053" s="13"/>
      <c r="AA1053" s="13"/>
      <c r="AB1053" s="13"/>
      <c r="AC1053" s="13"/>
      <c r="AD1053" s="13"/>
      <c r="AE1053" s="13"/>
      <c r="AT1053" s="243" t="s">
        <v>218</v>
      </c>
      <c r="AU1053" s="243" t="s">
        <v>80</v>
      </c>
      <c r="AV1053" s="13" t="s">
        <v>82</v>
      </c>
      <c r="AW1053" s="13" t="s">
        <v>35</v>
      </c>
      <c r="AX1053" s="13" t="s">
        <v>80</v>
      </c>
      <c r="AY1053" s="243" t="s">
        <v>198</v>
      </c>
    </row>
    <row r="1054" s="2" customFormat="1" ht="24.15" customHeight="1">
      <c r="A1054" s="40"/>
      <c r="B1054" s="41"/>
      <c r="C1054" s="214" t="s">
        <v>1664</v>
      </c>
      <c r="D1054" s="214" t="s">
        <v>200</v>
      </c>
      <c r="E1054" s="215" t="s">
        <v>2971</v>
      </c>
      <c r="F1054" s="216" t="s">
        <v>2972</v>
      </c>
      <c r="G1054" s="217" t="s">
        <v>1911</v>
      </c>
      <c r="H1054" s="218">
        <v>40</v>
      </c>
      <c r="I1054" s="219"/>
      <c r="J1054" s="220">
        <f>ROUND(I1054*H1054,2)</f>
        <v>0</v>
      </c>
      <c r="K1054" s="216" t="s">
        <v>204</v>
      </c>
      <c r="L1054" s="46"/>
      <c r="M1054" s="221" t="s">
        <v>19</v>
      </c>
      <c r="N1054" s="222" t="s">
        <v>44</v>
      </c>
      <c r="O1054" s="86"/>
      <c r="P1054" s="223">
        <f>O1054*H1054</f>
        <v>0</v>
      </c>
      <c r="Q1054" s="223">
        <v>0</v>
      </c>
      <c r="R1054" s="223">
        <f>Q1054*H1054</f>
        <v>0</v>
      </c>
      <c r="S1054" s="223">
        <v>0</v>
      </c>
      <c r="T1054" s="224">
        <f>S1054*H1054</f>
        <v>0</v>
      </c>
      <c r="U1054" s="40"/>
      <c r="V1054" s="40"/>
      <c r="W1054" s="40"/>
      <c r="X1054" s="40"/>
      <c r="Y1054" s="40"/>
      <c r="Z1054" s="40"/>
      <c r="AA1054" s="40"/>
      <c r="AB1054" s="40"/>
      <c r="AC1054" s="40"/>
      <c r="AD1054" s="40"/>
      <c r="AE1054" s="40"/>
      <c r="AR1054" s="225" t="s">
        <v>1912</v>
      </c>
      <c r="AT1054" s="225" t="s">
        <v>200</v>
      </c>
      <c r="AU1054" s="225" t="s">
        <v>80</v>
      </c>
      <c r="AY1054" s="19" t="s">
        <v>198</v>
      </c>
      <c r="BE1054" s="226">
        <f>IF(N1054="základní",J1054,0)</f>
        <v>0</v>
      </c>
      <c r="BF1054" s="226">
        <f>IF(N1054="snížená",J1054,0)</f>
        <v>0</v>
      </c>
      <c r="BG1054" s="226">
        <f>IF(N1054="zákl. přenesená",J1054,0)</f>
        <v>0</v>
      </c>
      <c r="BH1054" s="226">
        <f>IF(N1054="sníž. přenesená",J1054,0)</f>
        <v>0</v>
      </c>
      <c r="BI1054" s="226">
        <f>IF(N1054="nulová",J1054,0)</f>
        <v>0</v>
      </c>
      <c r="BJ1054" s="19" t="s">
        <v>80</v>
      </c>
      <c r="BK1054" s="226">
        <f>ROUND(I1054*H1054,2)</f>
        <v>0</v>
      </c>
      <c r="BL1054" s="19" t="s">
        <v>1912</v>
      </c>
      <c r="BM1054" s="225" t="s">
        <v>2973</v>
      </c>
    </row>
    <row r="1055" s="2" customFormat="1">
      <c r="A1055" s="40"/>
      <c r="B1055" s="41"/>
      <c r="C1055" s="42"/>
      <c r="D1055" s="227" t="s">
        <v>207</v>
      </c>
      <c r="E1055" s="42"/>
      <c r="F1055" s="228" t="s">
        <v>2974</v>
      </c>
      <c r="G1055" s="42"/>
      <c r="H1055" s="42"/>
      <c r="I1055" s="229"/>
      <c r="J1055" s="42"/>
      <c r="K1055" s="42"/>
      <c r="L1055" s="46"/>
      <c r="M1055" s="230"/>
      <c r="N1055" s="231"/>
      <c r="O1055" s="86"/>
      <c r="P1055" s="86"/>
      <c r="Q1055" s="86"/>
      <c r="R1055" s="86"/>
      <c r="S1055" s="86"/>
      <c r="T1055" s="87"/>
      <c r="U1055" s="40"/>
      <c r="V1055" s="40"/>
      <c r="W1055" s="40"/>
      <c r="X1055" s="40"/>
      <c r="Y1055" s="40"/>
      <c r="Z1055" s="40"/>
      <c r="AA1055" s="40"/>
      <c r="AB1055" s="40"/>
      <c r="AC1055" s="40"/>
      <c r="AD1055" s="40"/>
      <c r="AE1055" s="40"/>
      <c r="AT1055" s="19" t="s">
        <v>207</v>
      </c>
      <c r="AU1055" s="19" t="s">
        <v>80</v>
      </c>
    </row>
    <row r="1056" s="13" customFormat="1">
      <c r="A1056" s="13"/>
      <c r="B1056" s="232"/>
      <c r="C1056" s="233"/>
      <c r="D1056" s="234" t="s">
        <v>218</v>
      </c>
      <c r="E1056" s="235" t="s">
        <v>19</v>
      </c>
      <c r="F1056" s="236" t="s">
        <v>2975</v>
      </c>
      <c r="G1056" s="233"/>
      <c r="H1056" s="237">
        <v>40</v>
      </c>
      <c r="I1056" s="238"/>
      <c r="J1056" s="233"/>
      <c r="K1056" s="233"/>
      <c r="L1056" s="239"/>
      <c r="M1056" s="240"/>
      <c r="N1056" s="241"/>
      <c r="O1056" s="241"/>
      <c r="P1056" s="241"/>
      <c r="Q1056" s="241"/>
      <c r="R1056" s="241"/>
      <c r="S1056" s="241"/>
      <c r="T1056" s="242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  <c r="AT1056" s="243" t="s">
        <v>218</v>
      </c>
      <c r="AU1056" s="243" t="s">
        <v>80</v>
      </c>
      <c r="AV1056" s="13" t="s">
        <v>82</v>
      </c>
      <c r="AW1056" s="13" t="s">
        <v>35</v>
      </c>
      <c r="AX1056" s="13" t="s">
        <v>80</v>
      </c>
      <c r="AY1056" s="243" t="s">
        <v>198</v>
      </c>
    </row>
    <row r="1057" s="2" customFormat="1" ht="24.15" customHeight="1">
      <c r="A1057" s="40"/>
      <c r="B1057" s="41"/>
      <c r="C1057" s="214" t="s">
        <v>1669</v>
      </c>
      <c r="D1057" s="214" t="s">
        <v>200</v>
      </c>
      <c r="E1057" s="215" t="s">
        <v>2976</v>
      </c>
      <c r="F1057" s="216" t="s">
        <v>2977</v>
      </c>
      <c r="G1057" s="217" t="s">
        <v>1911</v>
      </c>
      <c r="H1057" s="218">
        <v>50</v>
      </c>
      <c r="I1057" s="219"/>
      <c r="J1057" s="220">
        <f>ROUND(I1057*H1057,2)</f>
        <v>0</v>
      </c>
      <c r="K1057" s="216" t="s">
        <v>204</v>
      </c>
      <c r="L1057" s="46"/>
      <c r="M1057" s="221" t="s">
        <v>19</v>
      </c>
      <c r="N1057" s="222" t="s">
        <v>44</v>
      </c>
      <c r="O1057" s="86"/>
      <c r="P1057" s="223">
        <f>O1057*H1057</f>
        <v>0</v>
      </c>
      <c r="Q1057" s="223">
        <v>0</v>
      </c>
      <c r="R1057" s="223">
        <f>Q1057*H1057</f>
        <v>0</v>
      </c>
      <c r="S1057" s="223">
        <v>0</v>
      </c>
      <c r="T1057" s="224">
        <f>S1057*H1057</f>
        <v>0</v>
      </c>
      <c r="U1057" s="40"/>
      <c r="V1057" s="40"/>
      <c r="W1057" s="40"/>
      <c r="X1057" s="40"/>
      <c r="Y1057" s="40"/>
      <c r="Z1057" s="40"/>
      <c r="AA1057" s="40"/>
      <c r="AB1057" s="40"/>
      <c r="AC1057" s="40"/>
      <c r="AD1057" s="40"/>
      <c r="AE1057" s="40"/>
      <c r="AR1057" s="225" t="s">
        <v>1912</v>
      </c>
      <c r="AT1057" s="225" t="s">
        <v>200</v>
      </c>
      <c r="AU1057" s="225" t="s">
        <v>80</v>
      </c>
      <c r="AY1057" s="19" t="s">
        <v>198</v>
      </c>
      <c r="BE1057" s="226">
        <f>IF(N1057="základní",J1057,0)</f>
        <v>0</v>
      </c>
      <c r="BF1057" s="226">
        <f>IF(N1057="snížená",J1057,0)</f>
        <v>0</v>
      </c>
      <c r="BG1057" s="226">
        <f>IF(N1057="zákl. přenesená",J1057,0)</f>
        <v>0</v>
      </c>
      <c r="BH1057" s="226">
        <f>IF(N1057="sníž. přenesená",J1057,0)</f>
        <v>0</v>
      </c>
      <c r="BI1057" s="226">
        <f>IF(N1057="nulová",J1057,0)</f>
        <v>0</v>
      </c>
      <c r="BJ1057" s="19" t="s">
        <v>80</v>
      </c>
      <c r="BK1057" s="226">
        <f>ROUND(I1057*H1057,2)</f>
        <v>0</v>
      </c>
      <c r="BL1057" s="19" t="s">
        <v>1912</v>
      </c>
      <c r="BM1057" s="225" t="s">
        <v>2978</v>
      </c>
    </row>
    <row r="1058" s="2" customFormat="1">
      <c r="A1058" s="40"/>
      <c r="B1058" s="41"/>
      <c r="C1058" s="42"/>
      <c r="D1058" s="227" t="s">
        <v>207</v>
      </c>
      <c r="E1058" s="42"/>
      <c r="F1058" s="228" t="s">
        <v>2979</v>
      </c>
      <c r="G1058" s="42"/>
      <c r="H1058" s="42"/>
      <c r="I1058" s="229"/>
      <c r="J1058" s="42"/>
      <c r="K1058" s="42"/>
      <c r="L1058" s="46"/>
      <c r="M1058" s="230"/>
      <c r="N1058" s="231"/>
      <c r="O1058" s="86"/>
      <c r="P1058" s="86"/>
      <c r="Q1058" s="86"/>
      <c r="R1058" s="86"/>
      <c r="S1058" s="86"/>
      <c r="T1058" s="87"/>
      <c r="U1058" s="40"/>
      <c r="V1058" s="40"/>
      <c r="W1058" s="40"/>
      <c r="X1058" s="40"/>
      <c r="Y1058" s="40"/>
      <c r="Z1058" s="40"/>
      <c r="AA1058" s="40"/>
      <c r="AB1058" s="40"/>
      <c r="AC1058" s="40"/>
      <c r="AD1058" s="40"/>
      <c r="AE1058" s="40"/>
      <c r="AT1058" s="19" t="s">
        <v>207</v>
      </c>
      <c r="AU1058" s="19" t="s">
        <v>80</v>
      </c>
    </row>
    <row r="1059" s="13" customFormat="1">
      <c r="A1059" s="13"/>
      <c r="B1059" s="232"/>
      <c r="C1059" s="233"/>
      <c r="D1059" s="234" t="s">
        <v>218</v>
      </c>
      <c r="E1059" s="235" t="s">
        <v>19</v>
      </c>
      <c r="F1059" s="236" t="s">
        <v>1921</v>
      </c>
      <c r="G1059" s="233"/>
      <c r="H1059" s="237">
        <v>50</v>
      </c>
      <c r="I1059" s="238"/>
      <c r="J1059" s="233"/>
      <c r="K1059" s="233"/>
      <c r="L1059" s="239"/>
      <c r="M1059" s="240"/>
      <c r="N1059" s="241"/>
      <c r="O1059" s="241"/>
      <c r="P1059" s="241"/>
      <c r="Q1059" s="241"/>
      <c r="R1059" s="241"/>
      <c r="S1059" s="241"/>
      <c r="T1059" s="242"/>
      <c r="U1059" s="13"/>
      <c r="V1059" s="13"/>
      <c r="W1059" s="13"/>
      <c r="X1059" s="13"/>
      <c r="Y1059" s="13"/>
      <c r="Z1059" s="13"/>
      <c r="AA1059" s="13"/>
      <c r="AB1059" s="13"/>
      <c r="AC1059" s="13"/>
      <c r="AD1059" s="13"/>
      <c r="AE1059" s="13"/>
      <c r="AT1059" s="243" t="s">
        <v>218</v>
      </c>
      <c r="AU1059" s="243" t="s">
        <v>80</v>
      </c>
      <c r="AV1059" s="13" t="s">
        <v>82</v>
      </c>
      <c r="AW1059" s="13" t="s">
        <v>35</v>
      </c>
      <c r="AX1059" s="13" t="s">
        <v>80</v>
      </c>
      <c r="AY1059" s="243" t="s">
        <v>198</v>
      </c>
    </row>
    <row r="1060" s="12" customFormat="1" ht="25.92" customHeight="1">
      <c r="A1060" s="12"/>
      <c r="B1060" s="198"/>
      <c r="C1060" s="199"/>
      <c r="D1060" s="200" t="s">
        <v>72</v>
      </c>
      <c r="E1060" s="201" t="s">
        <v>145</v>
      </c>
      <c r="F1060" s="201" t="s">
        <v>146</v>
      </c>
      <c r="G1060" s="199"/>
      <c r="H1060" s="199"/>
      <c r="I1060" s="202"/>
      <c r="J1060" s="203">
        <f>BK1060</f>
        <v>0</v>
      </c>
      <c r="K1060" s="199"/>
      <c r="L1060" s="204"/>
      <c r="M1060" s="205"/>
      <c r="N1060" s="206"/>
      <c r="O1060" s="206"/>
      <c r="P1060" s="207">
        <f>P1061</f>
        <v>0</v>
      </c>
      <c r="Q1060" s="206"/>
      <c r="R1060" s="207">
        <f>R1061</f>
        <v>0</v>
      </c>
      <c r="S1060" s="206"/>
      <c r="T1060" s="208">
        <f>T1061</f>
        <v>0</v>
      </c>
      <c r="U1060" s="12"/>
      <c r="V1060" s="12"/>
      <c r="W1060" s="12"/>
      <c r="X1060" s="12"/>
      <c r="Y1060" s="12"/>
      <c r="Z1060" s="12"/>
      <c r="AA1060" s="12"/>
      <c r="AB1060" s="12"/>
      <c r="AC1060" s="12"/>
      <c r="AD1060" s="12"/>
      <c r="AE1060" s="12"/>
      <c r="AR1060" s="209" t="s">
        <v>224</v>
      </c>
      <c r="AT1060" s="210" t="s">
        <v>72</v>
      </c>
      <c r="AU1060" s="210" t="s">
        <v>73</v>
      </c>
      <c r="AY1060" s="209" t="s">
        <v>198</v>
      </c>
      <c r="BK1060" s="211">
        <f>BK1061</f>
        <v>0</v>
      </c>
    </row>
    <row r="1061" s="12" customFormat="1" ht="22.8" customHeight="1">
      <c r="A1061" s="12"/>
      <c r="B1061" s="198"/>
      <c r="C1061" s="199"/>
      <c r="D1061" s="200" t="s">
        <v>72</v>
      </c>
      <c r="E1061" s="212" t="s">
        <v>1922</v>
      </c>
      <c r="F1061" s="212" t="s">
        <v>1923</v>
      </c>
      <c r="G1061" s="199"/>
      <c r="H1061" s="199"/>
      <c r="I1061" s="202"/>
      <c r="J1061" s="213">
        <f>BK1061</f>
        <v>0</v>
      </c>
      <c r="K1061" s="199"/>
      <c r="L1061" s="204"/>
      <c r="M1061" s="205"/>
      <c r="N1061" s="206"/>
      <c r="O1061" s="206"/>
      <c r="P1061" s="207">
        <f>SUM(P1062:P1064)</f>
        <v>0</v>
      </c>
      <c r="Q1061" s="206"/>
      <c r="R1061" s="207">
        <f>SUM(R1062:R1064)</f>
        <v>0</v>
      </c>
      <c r="S1061" s="206"/>
      <c r="T1061" s="208">
        <f>SUM(T1062:T1064)</f>
        <v>0</v>
      </c>
      <c r="U1061" s="12"/>
      <c r="V1061" s="12"/>
      <c r="W1061" s="12"/>
      <c r="X1061" s="12"/>
      <c r="Y1061" s="12"/>
      <c r="Z1061" s="12"/>
      <c r="AA1061" s="12"/>
      <c r="AB1061" s="12"/>
      <c r="AC1061" s="12"/>
      <c r="AD1061" s="12"/>
      <c r="AE1061" s="12"/>
      <c r="AR1061" s="209" t="s">
        <v>224</v>
      </c>
      <c r="AT1061" s="210" t="s">
        <v>72</v>
      </c>
      <c r="AU1061" s="210" t="s">
        <v>80</v>
      </c>
      <c r="AY1061" s="209" t="s">
        <v>198</v>
      </c>
      <c r="BK1061" s="211">
        <f>SUM(BK1062:BK1064)</f>
        <v>0</v>
      </c>
    </row>
    <row r="1062" s="2" customFormat="1" ht="16.5" customHeight="1">
      <c r="A1062" s="40"/>
      <c r="B1062" s="41"/>
      <c r="C1062" s="214" t="s">
        <v>1674</v>
      </c>
      <c r="D1062" s="214" t="s">
        <v>200</v>
      </c>
      <c r="E1062" s="215" t="s">
        <v>1925</v>
      </c>
      <c r="F1062" s="216" t="s">
        <v>1926</v>
      </c>
      <c r="G1062" s="217" t="s">
        <v>1135</v>
      </c>
      <c r="H1062" s="218">
        <v>1</v>
      </c>
      <c r="I1062" s="219"/>
      <c r="J1062" s="220">
        <f>ROUND(I1062*H1062,2)</f>
        <v>0</v>
      </c>
      <c r="K1062" s="216" t="s">
        <v>204</v>
      </c>
      <c r="L1062" s="46"/>
      <c r="M1062" s="221" t="s">
        <v>19</v>
      </c>
      <c r="N1062" s="222" t="s">
        <v>44</v>
      </c>
      <c r="O1062" s="86"/>
      <c r="P1062" s="223">
        <f>O1062*H1062</f>
        <v>0</v>
      </c>
      <c r="Q1062" s="223">
        <v>0</v>
      </c>
      <c r="R1062" s="223">
        <f>Q1062*H1062</f>
        <v>0</v>
      </c>
      <c r="S1062" s="223">
        <v>0</v>
      </c>
      <c r="T1062" s="224">
        <f>S1062*H1062</f>
        <v>0</v>
      </c>
      <c r="U1062" s="40"/>
      <c r="V1062" s="40"/>
      <c r="W1062" s="40"/>
      <c r="X1062" s="40"/>
      <c r="Y1062" s="40"/>
      <c r="Z1062" s="40"/>
      <c r="AA1062" s="40"/>
      <c r="AB1062" s="40"/>
      <c r="AC1062" s="40"/>
      <c r="AD1062" s="40"/>
      <c r="AE1062" s="40"/>
      <c r="AR1062" s="225" t="s">
        <v>1927</v>
      </c>
      <c r="AT1062" s="225" t="s">
        <v>200</v>
      </c>
      <c r="AU1062" s="225" t="s">
        <v>82</v>
      </c>
      <c r="AY1062" s="19" t="s">
        <v>198</v>
      </c>
      <c r="BE1062" s="226">
        <f>IF(N1062="základní",J1062,0)</f>
        <v>0</v>
      </c>
      <c r="BF1062" s="226">
        <f>IF(N1062="snížená",J1062,0)</f>
        <v>0</v>
      </c>
      <c r="BG1062" s="226">
        <f>IF(N1062="zákl. přenesená",J1062,0)</f>
        <v>0</v>
      </c>
      <c r="BH1062" s="226">
        <f>IF(N1062="sníž. přenesená",J1062,0)</f>
        <v>0</v>
      </c>
      <c r="BI1062" s="226">
        <f>IF(N1062="nulová",J1062,0)</f>
        <v>0</v>
      </c>
      <c r="BJ1062" s="19" t="s">
        <v>80</v>
      </c>
      <c r="BK1062" s="226">
        <f>ROUND(I1062*H1062,2)</f>
        <v>0</v>
      </c>
      <c r="BL1062" s="19" t="s">
        <v>1927</v>
      </c>
      <c r="BM1062" s="225" t="s">
        <v>2980</v>
      </c>
    </row>
    <row r="1063" s="2" customFormat="1">
      <c r="A1063" s="40"/>
      <c r="B1063" s="41"/>
      <c r="C1063" s="42"/>
      <c r="D1063" s="227" t="s">
        <v>207</v>
      </c>
      <c r="E1063" s="42"/>
      <c r="F1063" s="228" t="s">
        <v>1929</v>
      </c>
      <c r="G1063" s="42"/>
      <c r="H1063" s="42"/>
      <c r="I1063" s="229"/>
      <c r="J1063" s="42"/>
      <c r="K1063" s="42"/>
      <c r="L1063" s="46"/>
      <c r="M1063" s="230"/>
      <c r="N1063" s="231"/>
      <c r="O1063" s="86"/>
      <c r="P1063" s="86"/>
      <c r="Q1063" s="86"/>
      <c r="R1063" s="86"/>
      <c r="S1063" s="86"/>
      <c r="T1063" s="87"/>
      <c r="U1063" s="40"/>
      <c r="V1063" s="40"/>
      <c r="W1063" s="40"/>
      <c r="X1063" s="40"/>
      <c r="Y1063" s="40"/>
      <c r="Z1063" s="40"/>
      <c r="AA1063" s="40"/>
      <c r="AB1063" s="40"/>
      <c r="AC1063" s="40"/>
      <c r="AD1063" s="40"/>
      <c r="AE1063" s="40"/>
      <c r="AT1063" s="19" t="s">
        <v>207</v>
      </c>
      <c r="AU1063" s="19" t="s">
        <v>82</v>
      </c>
    </row>
    <row r="1064" s="2" customFormat="1">
      <c r="A1064" s="40"/>
      <c r="B1064" s="41"/>
      <c r="C1064" s="42"/>
      <c r="D1064" s="234" t="s">
        <v>780</v>
      </c>
      <c r="E1064" s="42"/>
      <c r="F1064" s="275" t="s">
        <v>2981</v>
      </c>
      <c r="G1064" s="42"/>
      <c r="H1064" s="42"/>
      <c r="I1064" s="229"/>
      <c r="J1064" s="42"/>
      <c r="K1064" s="42"/>
      <c r="L1064" s="46"/>
      <c r="M1064" s="276"/>
      <c r="N1064" s="277"/>
      <c r="O1064" s="278"/>
      <c r="P1064" s="278"/>
      <c r="Q1064" s="278"/>
      <c r="R1064" s="278"/>
      <c r="S1064" s="278"/>
      <c r="T1064" s="279"/>
      <c r="U1064" s="40"/>
      <c r="V1064" s="40"/>
      <c r="W1064" s="40"/>
      <c r="X1064" s="40"/>
      <c r="Y1064" s="40"/>
      <c r="Z1064" s="40"/>
      <c r="AA1064" s="40"/>
      <c r="AB1064" s="40"/>
      <c r="AC1064" s="40"/>
      <c r="AD1064" s="40"/>
      <c r="AE1064" s="40"/>
      <c r="AT1064" s="19" t="s">
        <v>780</v>
      </c>
      <c r="AU1064" s="19" t="s">
        <v>82</v>
      </c>
    </row>
    <row r="1065" s="2" customFormat="1" ht="6.96" customHeight="1">
      <c r="A1065" s="40"/>
      <c r="B1065" s="61"/>
      <c r="C1065" s="62"/>
      <c r="D1065" s="62"/>
      <c r="E1065" s="62"/>
      <c r="F1065" s="62"/>
      <c r="G1065" s="62"/>
      <c r="H1065" s="62"/>
      <c r="I1065" s="62"/>
      <c r="J1065" s="62"/>
      <c r="K1065" s="62"/>
      <c r="L1065" s="46"/>
      <c r="M1065" s="40"/>
      <c r="O1065" s="40"/>
      <c r="P1065" s="40"/>
      <c r="Q1065" s="40"/>
      <c r="R1065" s="40"/>
      <c r="S1065" s="40"/>
      <c r="T1065" s="40"/>
      <c r="U1065" s="40"/>
      <c r="V1065" s="40"/>
      <c r="W1065" s="40"/>
      <c r="X1065" s="40"/>
      <c r="Y1065" s="40"/>
      <c r="Z1065" s="40"/>
      <c r="AA1065" s="40"/>
      <c r="AB1065" s="40"/>
      <c r="AC1065" s="40"/>
      <c r="AD1065" s="40"/>
      <c r="AE1065" s="40"/>
    </row>
  </sheetData>
  <sheetProtection sheet="1" autoFilter="0" formatColumns="0" formatRows="0" objects="1" scenarios="1" spinCount="100000" saltValue="Y8TD6yU/RvMGX9IcSCzRnXs0zw1NaRyrk6VWtwiBLpMj19fgPkJJf87pHX6YBeet7n6hiTUq8lPVIMMkKp/erQ==" hashValue="ApMmYFUGNZSFb9p6ObgS4Ai5J17mx2mLjaYW9xkfo1Kif3Ju+1gMBLjSPueDVY8H8m8nBFjYcYh71EMD/hFVjw==" algorithmName="SHA-512" password="CC35"/>
  <autoFilter ref="C109:K1064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98:H98"/>
    <mergeCell ref="E100:H100"/>
    <mergeCell ref="E102:H102"/>
    <mergeCell ref="L2:V2"/>
  </mergeCells>
  <hyperlinks>
    <hyperlink ref="F114" r:id="rId1" display="https://podminky.urs.cz/item/CS_URS_2024_01/311272031"/>
    <hyperlink ref="F121" r:id="rId2" display="https://podminky.urs.cz/item/CS_URS_2024_01/311272111"/>
    <hyperlink ref="F126" r:id="rId3" display="https://podminky.urs.cz/item/CS_URS_2024_01/311272211"/>
    <hyperlink ref="F135" r:id="rId4" display="https://podminky.urs.cz/item/CS_URS_2024_01/317143434"/>
    <hyperlink ref="F138" r:id="rId5" display="https://podminky.urs.cz/item/CS_URS_2024_01/317143451"/>
    <hyperlink ref="F141" r:id="rId6" display="https://podminky.urs.cz/item/CS_URS_2024_01/317143453"/>
    <hyperlink ref="F144" r:id="rId7" display="https://podminky.urs.cz/item/CS_URS_2024_01/317143454"/>
    <hyperlink ref="F147" r:id="rId8" display="https://podminky.urs.cz/item/CS_URS_2024_01/317143456"/>
    <hyperlink ref="F150" r:id="rId9" display="https://podminky.urs.cz/item/CS_URS_2024_01/330321810"/>
    <hyperlink ref="F155" r:id="rId10" display="https://podminky.urs.cz/item/CS_URS_2024_01/331351121"/>
    <hyperlink ref="F160" r:id="rId11" display="https://podminky.urs.cz/item/CS_URS_2024_01/331351122"/>
    <hyperlink ref="F162" r:id="rId12" display="https://podminky.urs.cz/item/CS_URS_2024_01/331361821"/>
    <hyperlink ref="F166" r:id="rId13" display="https://podminky.urs.cz/item/CS_URS_2024_01/411321616"/>
    <hyperlink ref="F169" r:id="rId14" display="https://podminky.urs.cz/item/CS_URS_2024_01/411354209"/>
    <hyperlink ref="F171" r:id="rId15" display="https://podminky.urs.cz/item/CS_URS_2024_01/411362021"/>
    <hyperlink ref="F180" r:id="rId16" display="https://podminky.urs.cz/item/CS_URS_2024_01/413941123"/>
    <hyperlink ref="F192" r:id="rId17" display="https://podminky.urs.cz/item/CS_URS_2024_01/413941125"/>
    <hyperlink ref="F200" r:id="rId18" display="https://podminky.urs.cz/item/CS_URS_2024_01/434121416"/>
    <hyperlink ref="F205" r:id="rId19" display="https://podminky.urs.cz/item/CS_URS_2024_01/611142001"/>
    <hyperlink ref="F212" r:id="rId20" display="https://podminky.urs.cz/item/CS_URS_2024_01/611381036"/>
    <hyperlink ref="F219" r:id="rId21" display="https://podminky.urs.cz/item/CS_URS_2024_01/612142001"/>
    <hyperlink ref="F236" r:id="rId22" display="https://podminky.urs.cz/item/CS_URS_2024_01/612315411"/>
    <hyperlink ref="F240" r:id="rId23" display="https://podminky.urs.cz/item/CS_URS_2024_01/612381036"/>
    <hyperlink ref="F257" r:id="rId24" display="https://podminky.urs.cz/item/CS_URS_2024_01/631311117"/>
    <hyperlink ref="F260" r:id="rId25" display="https://podminky.urs.cz/item/CS_URS_2024_01/631311135"/>
    <hyperlink ref="F266" r:id="rId26" display="https://podminky.urs.cz/item/CS_URS_2024_01/631319011"/>
    <hyperlink ref="F269" r:id="rId27" display="https://podminky.urs.cz/item/CS_URS_2024_01/631319023"/>
    <hyperlink ref="F275" r:id="rId28" display="https://podminky.urs.cz/item/CS_URS_2024_01/631319171"/>
    <hyperlink ref="F278" r:id="rId29" display="https://podminky.urs.cz/item/CS_URS_2024_01/631362021"/>
    <hyperlink ref="F281" r:id="rId30" display="https://podminky.urs.cz/item/CS_URS_2024_01/632451214"/>
    <hyperlink ref="F297" r:id="rId31" display="https://podminky.urs.cz/item/CS_URS_2024_01/632451291"/>
    <hyperlink ref="F314" r:id="rId32" display="https://podminky.urs.cz/item/CS_URS_2024_01/632481213"/>
    <hyperlink ref="F332" r:id="rId33" display="https://podminky.urs.cz/item/CS_URS_2024_01/642942111"/>
    <hyperlink ref="F341" r:id="rId34" display="https://podminky.urs.cz/item/CS_URS_2024_01/642942221"/>
    <hyperlink ref="F346" r:id="rId35" display="https://podminky.urs.cz/item/CS_URS_2024_01/642945111"/>
    <hyperlink ref="F352" r:id="rId36" display="https://podminky.urs.cz/item/CS_URS_2024_01/642945112"/>
    <hyperlink ref="F359" r:id="rId37" display="https://podminky.urs.cz/item/CS_URS_2024_01/943321131"/>
    <hyperlink ref="F362" r:id="rId38" display="https://podminky.urs.cz/item/CS_URS_2024_01/943321231"/>
    <hyperlink ref="F365" r:id="rId39" display="https://podminky.urs.cz/item/CS_URS_2024_01/943321831"/>
    <hyperlink ref="F368" r:id="rId40" display="https://podminky.urs.cz/item/CS_URS_2024_01/949101111"/>
    <hyperlink ref="F370" r:id="rId41" display="https://podminky.urs.cz/item/CS_URS_2024_01/949221111"/>
    <hyperlink ref="F373" r:id="rId42" display="https://podminky.urs.cz/item/CS_URS_2024_01/949221211"/>
    <hyperlink ref="F376" r:id="rId43" display="https://podminky.urs.cz/item/CS_URS_2024_01/949221811"/>
    <hyperlink ref="F379" r:id="rId44" display="https://podminky.urs.cz/item/CS_URS_2024_01/953943211"/>
    <hyperlink ref="F383" r:id="rId45" display="https://podminky.urs.cz/item/CS_URS_2024_01/963051213"/>
    <hyperlink ref="F388" r:id="rId46" display="https://podminky.urs.cz/item/CS_URS_2024_01/973031514"/>
    <hyperlink ref="F390" r:id="rId47" display="https://podminky.urs.cz/item/CS_URS_2024_01/975111141"/>
    <hyperlink ref="F393" r:id="rId48" display="https://podminky.urs.cz/item/CS_URS_2024_01/975111142"/>
    <hyperlink ref="F396" r:id="rId49" display="https://podminky.urs.cz/item/CS_URS_2024_01/975111143"/>
    <hyperlink ref="F399" r:id="rId50" display="https://podminky.urs.cz/item/CS_URS_2024_01/993211111"/>
    <hyperlink ref="F401" r:id="rId51" display="https://podminky.urs.cz/item/CS_URS_2024_01/993211119"/>
    <hyperlink ref="F404" r:id="rId52" display="https://podminky.urs.cz/item/CS_URS_2024_01/997013113"/>
    <hyperlink ref="F406" r:id="rId53" display="https://podminky.urs.cz/item/CS_URS_2024_01/997013501"/>
    <hyperlink ref="F408" r:id="rId54" display="https://podminky.urs.cz/item/CS_URS_2024_01/997013509"/>
    <hyperlink ref="F411" r:id="rId55" display="https://podminky.urs.cz/item/CS_URS_2024_01/997013811"/>
    <hyperlink ref="F413" r:id="rId56" display="https://podminky.urs.cz/item/CS_URS_2024_01/997013869"/>
    <hyperlink ref="F416" r:id="rId57" display="https://podminky.urs.cz/item/CS_URS_2024_01/998012022"/>
    <hyperlink ref="F420" r:id="rId58" display="https://podminky.urs.cz/item/CS_URS_2024_01/713120823"/>
    <hyperlink ref="F427" r:id="rId59" display="https://podminky.urs.cz/item/CS_URS_2024_01/762331812"/>
    <hyperlink ref="F429" r:id="rId60" display="https://podminky.urs.cz/item/CS_URS_2024_01/762331813"/>
    <hyperlink ref="F431" r:id="rId61" display="https://podminky.urs.cz/item/CS_URS_2024_01/762331814"/>
    <hyperlink ref="F433" r:id="rId62" display="https://podminky.urs.cz/item/CS_URS_2024_01/762341811"/>
    <hyperlink ref="F435" r:id="rId63" display="https://podminky.urs.cz/item/CS_URS_2024_01/762342811"/>
    <hyperlink ref="F437" r:id="rId64" display="https://podminky.urs.cz/item/CS_URS_2024_01/762522811"/>
    <hyperlink ref="F439" r:id="rId65" display="https://podminky.urs.cz/item/CS_URS_2024_01/762526811"/>
    <hyperlink ref="F442" r:id="rId66" display="https://podminky.urs.cz/item/CS_URS_2024_01/763111360"/>
    <hyperlink ref="F445" r:id="rId67" display="https://podminky.urs.cz/item/CS_URS_2024_01/763112325"/>
    <hyperlink ref="F455" r:id="rId68" display="https://podminky.urs.cz/item/CS_URS_2024_01/763131421"/>
    <hyperlink ref="F468" r:id="rId69" display="https://podminky.urs.cz/item/CS_URS_2024_01/763131461"/>
    <hyperlink ref="F475" r:id="rId70" display="https://podminky.urs.cz/item/CS_URS_2024_01/763131712"/>
    <hyperlink ref="F481" r:id="rId71" display="https://podminky.urs.cz/item/CS_URS_2024_01/763135102"/>
    <hyperlink ref="F499" r:id="rId72" display="https://podminky.urs.cz/item/CS_URS_2024_01/763135701"/>
    <hyperlink ref="F507" r:id="rId73" display="https://podminky.urs.cz/item/CS_URS_2024_01/763181311"/>
    <hyperlink ref="F531" r:id="rId74" display="https://podminky.urs.cz/item/CS_URS_2024_01/763411111"/>
    <hyperlink ref="F534" r:id="rId75" display="https://podminky.urs.cz/item/CS_URS_2024_01/763411121"/>
    <hyperlink ref="F536" r:id="rId76" display="https://podminky.urs.cz/item/CS_URS_2024_01/998763302"/>
    <hyperlink ref="F539" r:id="rId77" display="https://podminky.urs.cz/item/CS_URS_2024_01/764226402"/>
    <hyperlink ref="F542" r:id="rId78" display="https://podminky.urs.cz/item/CS_URS_2024_01/764226404"/>
    <hyperlink ref="F545" r:id="rId79" display="https://podminky.urs.cz/item/CS_URS_2024_01/998764102"/>
    <hyperlink ref="F548" r:id="rId80" display="https://podminky.urs.cz/item/CS_URS_2024_01/765111801"/>
    <hyperlink ref="F551" r:id="rId81" display="https://podminky.urs.cz/item/CS_URS_2024_01/766622132"/>
    <hyperlink ref="F560" r:id="rId82" display="https://podminky.urs.cz/item/CS_URS_2024_01/766660001"/>
    <hyperlink ref="F569" r:id="rId83" display="https://podminky.urs.cz/item/CS_URS_2024_01/766660002"/>
    <hyperlink ref="F584" r:id="rId84" display="https://podminky.urs.cz/item/CS_URS_2024_01/766660011"/>
    <hyperlink ref="F589" r:id="rId85" display="https://podminky.urs.cz/item/CS_URS_2024_01/766660021"/>
    <hyperlink ref="F598" r:id="rId86" display="https://podminky.urs.cz/item/CS_URS_2024_01/766660031"/>
    <hyperlink ref="F603" r:id="rId87" display="https://podminky.urs.cz/item/CS_URS_2024_01/766660382"/>
    <hyperlink ref="F608" r:id="rId88" display="https://podminky.urs.cz/item/CS_URS_2024_01/766660431"/>
    <hyperlink ref="F613" r:id="rId89" display="https://podminky.urs.cz/item/CS_URS_2024_01/766660471"/>
    <hyperlink ref="F618" r:id="rId90" display="https://podminky.urs.cz/item/CS_URS_2024_01/766671026"/>
    <hyperlink ref="F625" r:id="rId91" display="https://podminky.urs.cz/item/CS_URS_2024_01/766671029"/>
    <hyperlink ref="F632" r:id="rId92" display="https://podminky.urs.cz/item/CS_URS_2024_01/766694116"/>
    <hyperlink ref="F645" r:id="rId93" display="https://podminky.urs.cz/item/CS_URS_2024_01/766821112"/>
    <hyperlink ref="F650" r:id="rId94" display="https://podminky.urs.cz/item/CS_URS_2024_01/766821142"/>
    <hyperlink ref="F655" r:id="rId95" display="https://podminky.urs.cz/item/CS_URS_2024_01/998766102"/>
    <hyperlink ref="F658" r:id="rId96" display="https://podminky.urs.cz/item/CS_URS_2024_01/767131112.R"/>
    <hyperlink ref="F670" r:id="rId97" display="https://podminky.urs.cz/item/CS_URS_2024_01/767165111"/>
    <hyperlink ref="F674" r:id="rId98" display="https://podminky.urs.cz/item/CS_URS_2024_01/767210114"/>
    <hyperlink ref="F685" r:id="rId99" display="https://podminky.urs.cz/item/CS_URS_2024_01/767220410"/>
    <hyperlink ref="F690" r:id="rId100" display="https://podminky.urs.cz/item/CS_URS_2024_01/767640111"/>
    <hyperlink ref="F695" r:id="rId101" display="https://podminky.urs.cz/item/CS_URS_2024_01/767640113"/>
    <hyperlink ref="F700" r:id="rId102" display="https://podminky.urs.cz/item/CS_URS_2024_01/767881128"/>
    <hyperlink ref="F703" r:id="rId103" display="https://podminky.urs.cz/item/CS_URS_2024_01/767881141"/>
    <hyperlink ref="F706" r:id="rId104" display="https://podminky.urs.cz/item/CS_URS_2024_01/767881161"/>
    <hyperlink ref="F709" r:id="rId105" display="https://podminky.urs.cz/item/CS_URS_2024_01/998767102"/>
    <hyperlink ref="F712" r:id="rId106" display="https://podminky.urs.cz/item/CS_URS_2024_01/771121011"/>
    <hyperlink ref="F720" r:id="rId107" display="https://podminky.urs.cz/item/CS_URS_2024_01/771274124"/>
    <hyperlink ref="F725" r:id="rId108" display="https://podminky.urs.cz/item/CS_URS_2024_01/771274241"/>
    <hyperlink ref="F730" r:id="rId109" display="https://podminky.urs.cz/item/CS_URS_2024_01/771474122"/>
    <hyperlink ref="F734" r:id="rId110" display="https://podminky.urs.cz/item/CS_URS_2024_01/771574112"/>
    <hyperlink ref="F748" r:id="rId111" display="https://podminky.urs.cz/item/CS_URS_2024_01/771577211"/>
    <hyperlink ref="F751" r:id="rId112" display="https://podminky.urs.cz/item/CS_URS_2024_01/771591112"/>
    <hyperlink ref="F758" r:id="rId113" display="https://podminky.urs.cz/item/CS_URS_2024_01/998771102"/>
    <hyperlink ref="F775" r:id="rId114" display="https://podminky.urs.cz/item/CS_URS_2024_01/776111311"/>
    <hyperlink ref="F790" r:id="rId115" display="https://podminky.urs.cz/item/CS_URS_2024_01/776121321"/>
    <hyperlink ref="F805" r:id="rId116" display="https://podminky.urs.cz/item/CS_URS_2024_01/776251111"/>
    <hyperlink ref="F822" r:id="rId117" display="https://podminky.urs.cz/item/CS_URS_2024_01/776251411"/>
    <hyperlink ref="F825" r:id="rId118" display="https://podminky.urs.cz/item/CS_URS_2024_01/776421111"/>
    <hyperlink ref="F841" r:id="rId119" display="https://podminky.urs.cz/item/CS_URS_2024_01/776421711"/>
    <hyperlink ref="F857" r:id="rId120" display="https://podminky.urs.cz/item/CS_URS_2024_01/998776102"/>
    <hyperlink ref="F860" r:id="rId121" display="https://podminky.urs.cz/item/CS_URS_2024_01/777111111"/>
    <hyperlink ref="F866" r:id="rId122" display="https://podminky.urs.cz/item/CS_URS_2024_01/777131111"/>
    <hyperlink ref="F872" r:id="rId123" display="https://podminky.urs.cz/item/CS_URS_2024_01/777611121"/>
    <hyperlink ref="F878" r:id="rId124" display="https://podminky.urs.cz/item/CS_URS_2024_01/777612103"/>
    <hyperlink ref="F884" r:id="rId125" display="https://podminky.urs.cz/item/CS_URS_2024_01/998777102"/>
    <hyperlink ref="F887" r:id="rId126" display="https://podminky.urs.cz/item/CS_URS_2024_01/781121011"/>
    <hyperlink ref="F899" r:id="rId127" display="https://podminky.urs.cz/item/CS_URS_2024_01/781131112"/>
    <hyperlink ref="F911" r:id="rId128" display="https://podminky.urs.cz/item/CS_URS_2024_01/781131232"/>
    <hyperlink ref="F923" r:id="rId129" display="https://podminky.urs.cz/item/CS_URS_2024_01/781472217"/>
    <hyperlink ref="F947" r:id="rId130" display="https://podminky.urs.cz/item/CS_URS_2024_01/781472291"/>
    <hyperlink ref="F966" r:id="rId131" display="https://podminky.urs.cz/item/CS_URS_2024_01/781495115"/>
    <hyperlink ref="F969" r:id="rId132" display="https://podminky.urs.cz/item/CS_URS_2024_01/998781102"/>
    <hyperlink ref="F972" r:id="rId133" display="https://podminky.urs.cz/item/CS_URS_2024_01/783301311"/>
    <hyperlink ref="F974" r:id="rId134" display="https://podminky.urs.cz/item/CS_URS_2024_01/783301401"/>
    <hyperlink ref="F976" r:id="rId135" display="https://podminky.urs.cz/item/CS_URS_2024_01/783334201"/>
    <hyperlink ref="F979" r:id="rId136" display="https://podminky.urs.cz/item/CS_URS_2024_01/783335101"/>
    <hyperlink ref="F982" r:id="rId137" display="https://podminky.urs.cz/item/CS_URS_2024_01/783347101"/>
    <hyperlink ref="F985" r:id="rId138" display="https://podminky.urs.cz/item/CS_URS_2024_01/783827123"/>
    <hyperlink ref="F991" r:id="rId139" display="https://podminky.urs.cz/item/CS_URS_2024_01/784121001"/>
    <hyperlink ref="F994" r:id="rId140" display="https://podminky.urs.cz/item/CS_URS_2024_01/784171101"/>
    <hyperlink ref="F998" r:id="rId141" display="https://podminky.urs.cz/item/CS_URS_2024_01/784171111"/>
    <hyperlink ref="F1002" r:id="rId142" display="https://podminky.urs.cz/item/CS_URS_2024_01/784181101"/>
    <hyperlink ref="F1023" r:id="rId143" display="https://podminky.urs.cz/item/CS_URS_2024_01/784181107"/>
    <hyperlink ref="F1025" r:id="rId144" display="https://podminky.urs.cz/item/CS_URS_2024_01/784221101"/>
    <hyperlink ref="F1046" r:id="rId145" display="https://podminky.urs.cz/item/CS_URS_2024_01/784221107"/>
    <hyperlink ref="F1049" r:id="rId146" display="https://podminky.urs.cz/item/CS_URS_2024_01/HZS1292"/>
    <hyperlink ref="F1052" r:id="rId147" display="https://podminky.urs.cz/item/CS_URS_2024_01/HZS2111"/>
    <hyperlink ref="F1055" r:id="rId148" display="https://podminky.urs.cz/item/CS_URS_2024_01/HZS2141"/>
    <hyperlink ref="F1058" r:id="rId149" display="https://podminky.urs.cz/item/CS_URS_2024_01/HZS2151"/>
    <hyperlink ref="F1063" r:id="rId150" display="https://podminky.urs.cz/item/CS_URS_2024_01/013294000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51"/>
</worksheet>
</file>

<file path=xl/worksheets/sheet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99</v>
      </c>
    </row>
    <row r="3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2"/>
      <c r="AT3" s="19" t="s">
        <v>82</v>
      </c>
    </row>
    <row r="4" s="1" customFormat="1" ht="24.96" customHeight="1">
      <c r="B4" s="22"/>
      <c r="D4" s="142" t="s">
        <v>148</v>
      </c>
      <c r="L4" s="22"/>
      <c r="M4" s="143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4" t="s">
        <v>16</v>
      </c>
      <c r="L6" s="22"/>
    </row>
    <row r="7" s="1" customFormat="1" ht="16.5" customHeight="1">
      <c r="B7" s="22"/>
      <c r="E7" s="145" t="str">
        <f>'Rekapitulace stavby'!K6</f>
        <v>ZŠ Veltrusy - výstavba odborných učeben</v>
      </c>
      <c r="F7" s="144"/>
      <c r="G7" s="144"/>
      <c r="H7" s="144"/>
      <c r="L7" s="22"/>
    </row>
    <row r="8" s="1" customFormat="1" ht="12" customHeight="1">
      <c r="B8" s="22"/>
      <c r="D8" s="144" t="s">
        <v>149</v>
      </c>
      <c r="L8" s="22"/>
    </row>
    <row r="9" s="2" customFormat="1" ht="16.5" customHeight="1">
      <c r="A9" s="40"/>
      <c r="B9" s="46"/>
      <c r="C9" s="40"/>
      <c r="D9" s="40"/>
      <c r="E9" s="145" t="s">
        <v>2228</v>
      </c>
      <c r="F9" s="40"/>
      <c r="G9" s="40"/>
      <c r="H9" s="40"/>
      <c r="I9" s="40"/>
      <c r="J9" s="40"/>
      <c r="K9" s="40"/>
      <c r="L9" s="146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44" t="s">
        <v>151</v>
      </c>
      <c r="E10" s="40"/>
      <c r="F10" s="40"/>
      <c r="G10" s="40"/>
      <c r="H10" s="40"/>
      <c r="I10" s="40"/>
      <c r="J10" s="40"/>
      <c r="K10" s="40"/>
      <c r="L10" s="146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6.5" customHeight="1">
      <c r="A11" s="40"/>
      <c r="B11" s="46"/>
      <c r="C11" s="40"/>
      <c r="D11" s="40"/>
      <c r="E11" s="147" t="s">
        <v>2982</v>
      </c>
      <c r="F11" s="40"/>
      <c r="G11" s="40"/>
      <c r="H11" s="40"/>
      <c r="I11" s="40"/>
      <c r="J11" s="40"/>
      <c r="K11" s="40"/>
      <c r="L11" s="146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146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44" t="s">
        <v>18</v>
      </c>
      <c r="E13" s="40"/>
      <c r="F13" s="135" t="s">
        <v>19</v>
      </c>
      <c r="G13" s="40"/>
      <c r="H13" s="40"/>
      <c r="I13" s="144" t="s">
        <v>20</v>
      </c>
      <c r="J13" s="135" t="s">
        <v>19</v>
      </c>
      <c r="K13" s="40"/>
      <c r="L13" s="146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4" t="s">
        <v>21</v>
      </c>
      <c r="E14" s="40"/>
      <c r="F14" s="135" t="s">
        <v>22</v>
      </c>
      <c r="G14" s="40"/>
      <c r="H14" s="40"/>
      <c r="I14" s="144" t="s">
        <v>23</v>
      </c>
      <c r="J14" s="148" t="str">
        <f>'Rekapitulace stavby'!AN8</f>
        <v>16. 4. 2024</v>
      </c>
      <c r="K14" s="40"/>
      <c r="L14" s="146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146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4" t="s">
        <v>25</v>
      </c>
      <c r="E16" s="40"/>
      <c r="F16" s="40"/>
      <c r="G16" s="40"/>
      <c r="H16" s="40"/>
      <c r="I16" s="144" t="s">
        <v>26</v>
      </c>
      <c r="J16" s="135" t="s">
        <v>27</v>
      </c>
      <c r="K16" s="40"/>
      <c r="L16" s="146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35" t="s">
        <v>28</v>
      </c>
      <c r="F17" s="40"/>
      <c r="G17" s="40"/>
      <c r="H17" s="40"/>
      <c r="I17" s="144" t="s">
        <v>29</v>
      </c>
      <c r="J17" s="135" t="s">
        <v>19</v>
      </c>
      <c r="K17" s="40"/>
      <c r="L17" s="146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146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44" t="s">
        <v>30</v>
      </c>
      <c r="E19" s="40"/>
      <c r="F19" s="40"/>
      <c r="G19" s="40"/>
      <c r="H19" s="40"/>
      <c r="I19" s="144" t="s">
        <v>26</v>
      </c>
      <c r="J19" s="35" t="str">
        <f>'Rekapitulace stavby'!AN13</f>
        <v>Vyplň údaj</v>
      </c>
      <c r="K19" s="40"/>
      <c r="L19" s="146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5" t="str">
        <f>'Rekapitulace stavby'!E14</f>
        <v>Vyplň údaj</v>
      </c>
      <c r="F20" s="135"/>
      <c r="G20" s="135"/>
      <c r="H20" s="135"/>
      <c r="I20" s="144" t="s">
        <v>29</v>
      </c>
      <c r="J20" s="35" t="str">
        <f>'Rekapitulace stavby'!AN14</f>
        <v>Vyplň údaj</v>
      </c>
      <c r="K20" s="40"/>
      <c r="L20" s="146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146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44" t="s">
        <v>32</v>
      </c>
      <c r="E22" s="40"/>
      <c r="F22" s="40"/>
      <c r="G22" s="40"/>
      <c r="H22" s="40"/>
      <c r="I22" s="144" t="s">
        <v>26</v>
      </c>
      <c r="J22" s="135" t="s">
        <v>33</v>
      </c>
      <c r="K22" s="40"/>
      <c r="L22" s="146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35" t="s">
        <v>34</v>
      </c>
      <c r="F23" s="40"/>
      <c r="G23" s="40"/>
      <c r="H23" s="40"/>
      <c r="I23" s="144" t="s">
        <v>29</v>
      </c>
      <c r="J23" s="135" t="s">
        <v>19</v>
      </c>
      <c r="K23" s="40"/>
      <c r="L23" s="146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146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44" t="s">
        <v>36</v>
      </c>
      <c r="E25" s="40"/>
      <c r="F25" s="40"/>
      <c r="G25" s="40"/>
      <c r="H25" s="40"/>
      <c r="I25" s="144" t="s">
        <v>26</v>
      </c>
      <c r="J25" s="135" t="s">
        <v>33</v>
      </c>
      <c r="K25" s="40"/>
      <c r="L25" s="146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35" t="s">
        <v>34</v>
      </c>
      <c r="F26" s="40"/>
      <c r="G26" s="40"/>
      <c r="H26" s="40"/>
      <c r="I26" s="144" t="s">
        <v>29</v>
      </c>
      <c r="J26" s="135" t="s">
        <v>19</v>
      </c>
      <c r="K26" s="40"/>
      <c r="L26" s="146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146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44" t="s">
        <v>37</v>
      </c>
      <c r="E28" s="40"/>
      <c r="F28" s="40"/>
      <c r="G28" s="40"/>
      <c r="H28" s="40"/>
      <c r="I28" s="40"/>
      <c r="J28" s="40"/>
      <c r="K28" s="40"/>
      <c r="L28" s="146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71.25" customHeight="1">
      <c r="A29" s="149"/>
      <c r="B29" s="150"/>
      <c r="C29" s="149"/>
      <c r="D29" s="149"/>
      <c r="E29" s="151" t="s">
        <v>38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146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3"/>
      <c r="E31" s="153"/>
      <c r="F31" s="153"/>
      <c r="G31" s="153"/>
      <c r="H31" s="153"/>
      <c r="I31" s="153"/>
      <c r="J31" s="153"/>
      <c r="K31" s="153"/>
      <c r="L31" s="146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54" t="s">
        <v>39</v>
      </c>
      <c r="E32" s="40"/>
      <c r="F32" s="40"/>
      <c r="G32" s="40"/>
      <c r="H32" s="40"/>
      <c r="I32" s="40"/>
      <c r="J32" s="155">
        <f>ROUND(J95, 2)</f>
        <v>0</v>
      </c>
      <c r="K32" s="40"/>
      <c r="L32" s="146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3"/>
      <c r="E33" s="153"/>
      <c r="F33" s="153"/>
      <c r="G33" s="153"/>
      <c r="H33" s="153"/>
      <c r="I33" s="153"/>
      <c r="J33" s="153"/>
      <c r="K33" s="153"/>
      <c r="L33" s="146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56" t="s">
        <v>41</v>
      </c>
      <c r="G34" s="40"/>
      <c r="H34" s="40"/>
      <c r="I34" s="156" t="s">
        <v>40</v>
      </c>
      <c r="J34" s="156" t="s">
        <v>42</v>
      </c>
      <c r="K34" s="40"/>
      <c r="L34" s="146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57" t="s">
        <v>43</v>
      </c>
      <c r="E35" s="144" t="s">
        <v>44</v>
      </c>
      <c r="F35" s="158">
        <f>ROUND((SUM(BE95:BE274)),  2)</f>
        <v>0</v>
      </c>
      <c r="G35" s="40"/>
      <c r="H35" s="40"/>
      <c r="I35" s="159">
        <v>0.20999999999999999</v>
      </c>
      <c r="J35" s="158">
        <f>ROUND(((SUM(BE95:BE274))*I35),  2)</f>
        <v>0</v>
      </c>
      <c r="K35" s="40"/>
      <c r="L35" s="146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44" t="s">
        <v>45</v>
      </c>
      <c r="F36" s="158">
        <f>ROUND((SUM(BF95:BF274)),  2)</f>
        <v>0</v>
      </c>
      <c r="G36" s="40"/>
      <c r="H36" s="40"/>
      <c r="I36" s="159">
        <v>0.14999999999999999</v>
      </c>
      <c r="J36" s="158">
        <f>ROUND(((SUM(BF95:BF274))*I36),  2)</f>
        <v>0</v>
      </c>
      <c r="K36" s="40"/>
      <c r="L36" s="146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4" t="s">
        <v>46</v>
      </c>
      <c r="F37" s="158">
        <f>ROUND((SUM(BG95:BG274)),  2)</f>
        <v>0</v>
      </c>
      <c r="G37" s="40"/>
      <c r="H37" s="40"/>
      <c r="I37" s="159">
        <v>0.20999999999999999</v>
      </c>
      <c r="J37" s="158">
        <f>0</f>
        <v>0</v>
      </c>
      <c r="K37" s="40"/>
      <c r="L37" s="146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44" t="s">
        <v>47</v>
      </c>
      <c r="F38" s="158">
        <f>ROUND((SUM(BH95:BH274)),  2)</f>
        <v>0</v>
      </c>
      <c r="G38" s="40"/>
      <c r="H38" s="40"/>
      <c r="I38" s="159">
        <v>0.14999999999999999</v>
      </c>
      <c r="J38" s="158">
        <f>0</f>
        <v>0</v>
      </c>
      <c r="K38" s="40"/>
      <c r="L38" s="146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4" t="s">
        <v>48</v>
      </c>
      <c r="F39" s="158">
        <f>ROUND((SUM(BI95:BI274)),  2)</f>
        <v>0</v>
      </c>
      <c r="G39" s="40"/>
      <c r="H39" s="40"/>
      <c r="I39" s="159">
        <v>0</v>
      </c>
      <c r="J39" s="158">
        <f>0</f>
        <v>0</v>
      </c>
      <c r="K39" s="40"/>
      <c r="L39" s="146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146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0"/>
      <c r="D41" s="161" t="s">
        <v>49</v>
      </c>
      <c r="E41" s="162"/>
      <c r="F41" s="162"/>
      <c r="G41" s="163" t="s">
        <v>50</v>
      </c>
      <c r="H41" s="164" t="s">
        <v>51</v>
      </c>
      <c r="I41" s="162"/>
      <c r="J41" s="165">
        <f>SUM(J32:J39)</f>
        <v>0</v>
      </c>
      <c r="K41" s="166"/>
      <c r="L41" s="146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6" s="2" customFormat="1" ht="6.96" customHeight="1">
      <c r="A46" s="40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24.96" customHeight="1">
      <c r="A47" s="40"/>
      <c r="B47" s="41"/>
      <c r="C47" s="25" t="s">
        <v>153</v>
      </c>
      <c r="D47" s="42"/>
      <c r="E47" s="42"/>
      <c r="F47" s="42"/>
      <c r="G47" s="42"/>
      <c r="H47" s="42"/>
      <c r="I47" s="42"/>
      <c r="J47" s="42"/>
      <c r="K47" s="42"/>
      <c r="L47" s="146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146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16</v>
      </c>
      <c r="D49" s="42"/>
      <c r="E49" s="42"/>
      <c r="F49" s="42"/>
      <c r="G49" s="42"/>
      <c r="H49" s="42"/>
      <c r="I49" s="42"/>
      <c r="J49" s="42"/>
      <c r="K49" s="42"/>
      <c r="L49" s="146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171" t="str">
        <f>E7</f>
        <v>ZŠ Veltrusy - výstavba odborných učeben</v>
      </c>
      <c r="F50" s="34"/>
      <c r="G50" s="34"/>
      <c r="H50" s="34"/>
      <c r="I50" s="42"/>
      <c r="J50" s="42"/>
      <c r="K50" s="42"/>
      <c r="L50" s="146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1" customFormat="1" ht="12" customHeight="1">
      <c r="B51" s="23"/>
      <c r="C51" s="34" t="s">
        <v>149</v>
      </c>
      <c r="D51" s="24"/>
      <c r="E51" s="24"/>
      <c r="F51" s="24"/>
      <c r="G51" s="24"/>
      <c r="H51" s="24"/>
      <c r="I51" s="24"/>
      <c r="J51" s="24"/>
      <c r="K51" s="24"/>
      <c r="L51" s="22"/>
    </row>
    <row r="52" s="2" customFormat="1" ht="16.5" customHeight="1">
      <c r="A52" s="40"/>
      <c r="B52" s="41"/>
      <c r="C52" s="42"/>
      <c r="D52" s="42"/>
      <c r="E52" s="171" t="s">
        <v>2228</v>
      </c>
      <c r="F52" s="42"/>
      <c r="G52" s="42"/>
      <c r="H52" s="42"/>
      <c r="I52" s="42"/>
      <c r="J52" s="42"/>
      <c r="K52" s="42"/>
      <c r="L52" s="146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12" customHeight="1">
      <c r="A53" s="40"/>
      <c r="B53" s="41"/>
      <c r="C53" s="34" t="s">
        <v>151</v>
      </c>
      <c r="D53" s="42"/>
      <c r="E53" s="42"/>
      <c r="F53" s="42"/>
      <c r="G53" s="42"/>
      <c r="H53" s="42"/>
      <c r="I53" s="42"/>
      <c r="J53" s="42"/>
      <c r="K53" s="42"/>
      <c r="L53" s="146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6.5" customHeight="1">
      <c r="A54" s="40"/>
      <c r="B54" s="41"/>
      <c r="C54" s="42"/>
      <c r="D54" s="42"/>
      <c r="E54" s="71" t="str">
        <f>E11</f>
        <v>02 - Střecha nástavby</v>
      </c>
      <c r="F54" s="42"/>
      <c r="G54" s="42"/>
      <c r="H54" s="42"/>
      <c r="I54" s="42"/>
      <c r="J54" s="42"/>
      <c r="K54" s="42"/>
      <c r="L54" s="146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6.96" customHeight="1">
      <c r="A55" s="40"/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146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2" customHeight="1">
      <c r="A56" s="40"/>
      <c r="B56" s="41"/>
      <c r="C56" s="34" t="s">
        <v>21</v>
      </c>
      <c r="D56" s="42"/>
      <c r="E56" s="42"/>
      <c r="F56" s="29" t="str">
        <f>F14</f>
        <v>Veltrusy</v>
      </c>
      <c r="G56" s="42"/>
      <c r="H56" s="42"/>
      <c r="I56" s="34" t="s">
        <v>23</v>
      </c>
      <c r="J56" s="74" t="str">
        <f>IF(J14="","",J14)</f>
        <v>16. 4. 2024</v>
      </c>
      <c r="K56" s="42"/>
      <c r="L56" s="146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6.96" customHeight="1">
      <c r="A57" s="40"/>
      <c r="B57" s="41"/>
      <c r="C57" s="42"/>
      <c r="D57" s="42"/>
      <c r="E57" s="42"/>
      <c r="F57" s="42"/>
      <c r="G57" s="42"/>
      <c r="H57" s="42"/>
      <c r="I57" s="42"/>
      <c r="J57" s="42"/>
      <c r="K57" s="42"/>
      <c r="L57" s="146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5.15" customHeight="1">
      <c r="A58" s="40"/>
      <c r="B58" s="41"/>
      <c r="C58" s="34" t="s">
        <v>25</v>
      </c>
      <c r="D58" s="42"/>
      <c r="E58" s="42"/>
      <c r="F58" s="29" t="str">
        <f>E17</f>
        <v>Město Veltrusy</v>
      </c>
      <c r="G58" s="42"/>
      <c r="H58" s="42"/>
      <c r="I58" s="34" t="s">
        <v>32</v>
      </c>
      <c r="J58" s="38" t="str">
        <f>E23</f>
        <v>REMIUMA</v>
      </c>
      <c r="K58" s="42"/>
      <c r="L58" s="146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15.15" customHeight="1">
      <c r="A59" s="40"/>
      <c r="B59" s="41"/>
      <c r="C59" s="34" t="s">
        <v>30</v>
      </c>
      <c r="D59" s="42"/>
      <c r="E59" s="42"/>
      <c r="F59" s="29" t="str">
        <f>IF(E20="","",E20)</f>
        <v>Vyplň údaj</v>
      </c>
      <c r="G59" s="42"/>
      <c r="H59" s="42"/>
      <c r="I59" s="34" t="s">
        <v>36</v>
      </c>
      <c r="J59" s="38" t="str">
        <f>E26</f>
        <v>REMIUMA</v>
      </c>
      <c r="K59" s="42"/>
      <c r="L59" s="146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0.32" customHeight="1">
      <c r="A60" s="40"/>
      <c r="B60" s="41"/>
      <c r="C60" s="42"/>
      <c r="D60" s="42"/>
      <c r="E60" s="42"/>
      <c r="F60" s="42"/>
      <c r="G60" s="42"/>
      <c r="H60" s="42"/>
      <c r="I60" s="42"/>
      <c r="J60" s="42"/>
      <c r="K60" s="42"/>
      <c r="L60" s="146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29.28" customHeight="1">
      <c r="A61" s="40"/>
      <c r="B61" s="41"/>
      <c r="C61" s="172" t="s">
        <v>154</v>
      </c>
      <c r="D61" s="173"/>
      <c r="E61" s="173"/>
      <c r="F61" s="173"/>
      <c r="G61" s="173"/>
      <c r="H61" s="173"/>
      <c r="I61" s="173"/>
      <c r="J61" s="174" t="s">
        <v>155</v>
      </c>
      <c r="K61" s="173"/>
      <c r="L61" s="146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10.32" customHeight="1">
      <c r="A62" s="40"/>
      <c r="B62" s="41"/>
      <c r="C62" s="42"/>
      <c r="D62" s="42"/>
      <c r="E62" s="42"/>
      <c r="F62" s="42"/>
      <c r="G62" s="42"/>
      <c r="H62" s="42"/>
      <c r="I62" s="42"/>
      <c r="J62" s="42"/>
      <c r="K62" s="42"/>
      <c r="L62" s="146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22.8" customHeight="1">
      <c r="A63" s="40"/>
      <c r="B63" s="41"/>
      <c r="C63" s="175" t="s">
        <v>71</v>
      </c>
      <c r="D63" s="42"/>
      <c r="E63" s="42"/>
      <c r="F63" s="42"/>
      <c r="G63" s="42"/>
      <c r="H63" s="42"/>
      <c r="I63" s="42"/>
      <c r="J63" s="104">
        <f>J95</f>
        <v>0</v>
      </c>
      <c r="K63" s="42"/>
      <c r="L63" s="146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U63" s="19" t="s">
        <v>156</v>
      </c>
    </row>
    <row r="64" s="9" customFormat="1" ht="24.96" customHeight="1">
      <c r="A64" s="9"/>
      <c r="B64" s="176"/>
      <c r="C64" s="177"/>
      <c r="D64" s="178" t="s">
        <v>157</v>
      </c>
      <c r="E64" s="179"/>
      <c r="F64" s="179"/>
      <c r="G64" s="179"/>
      <c r="H64" s="179"/>
      <c r="I64" s="179"/>
      <c r="J64" s="180">
        <f>J96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2"/>
      <c r="C65" s="127"/>
      <c r="D65" s="183" t="s">
        <v>161</v>
      </c>
      <c r="E65" s="184"/>
      <c r="F65" s="184"/>
      <c r="G65" s="184"/>
      <c r="H65" s="184"/>
      <c r="I65" s="184"/>
      <c r="J65" s="185">
        <f>J97</f>
        <v>0</v>
      </c>
      <c r="K65" s="127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2"/>
      <c r="C66" s="127"/>
      <c r="D66" s="183" t="s">
        <v>166</v>
      </c>
      <c r="E66" s="184"/>
      <c r="F66" s="184"/>
      <c r="G66" s="184"/>
      <c r="H66" s="184"/>
      <c r="I66" s="184"/>
      <c r="J66" s="185">
        <f>J156</f>
        <v>0</v>
      </c>
      <c r="K66" s="127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9" customFormat="1" ht="24.96" customHeight="1">
      <c r="A67" s="9"/>
      <c r="B67" s="176"/>
      <c r="C67" s="177"/>
      <c r="D67" s="178" t="s">
        <v>167</v>
      </c>
      <c r="E67" s="179"/>
      <c r="F67" s="179"/>
      <c r="G67" s="179"/>
      <c r="H67" s="179"/>
      <c r="I67" s="179"/>
      <c r="J67" s="180">
        <f>J159</f>
        <v>0</v>
      </c>
      <c r="K67" s="177"/>
      <c r="L67" s="181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="10" customFormat="1" ht="19.92" customHeight="1">
      <c r="A68" s="10"/>
      <c r="B68" s="182"/>
      <c r="C68" s="127"/>
      <c r="D68" s="183" t="s">
        <v>1932</v>
      </c>
      <c r="E68" s="184"/>
      <c r="F68" s="184"/>
      <c r="G68" s="184"/>
      <c r="H68" s="184"/>
      <c r="I68" s="184"/>
      <c r="J68" s="185">
        <f>J160</f>
        <v>0</v>
      </c>
      <c r="K68" s="127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2"/>
      <c r="C69" s="127"/>
      <c r="D69" s="183" t="s">
        <v>2229</v>
      </c>
      <c r="E69" s="184"/>
      <c r="F69" s="184"/>
      <c r="G69" s="184"/>
      <c r="H69" s="184"/>
      <c r="I69" s="184"/>
      <c r="J69" s="185">
        <f>J181</f>
        <v>0</v>
      </c>
      <c r="K69" s="127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2"/>
      <c r="C70" s="127"/>
      <c r="D70" s="183" t="s">
        <v>170</v>
      </c>
      <c r="E70" s="184"/>
      <c r="F70" s="184"/>
      <c r="G70" s="184"/>
      <c r="H70" s="184"/>
      <c r="I70" s="184"/>
      <c r="J70" s="185">
        <f>J215</f>
        <v>0</v>
      </c>
      <c r="K70" s="127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2"/>
      <c r="C71" s="127"/>
      <c r="D71" s="183" t="s">
        <v>171</v>
      </c>
      <c r="E71" s="184"/>
      <c r="F71" s="184"/>
      <c r="G71" s="184"/>
      <c r="H71" s="184"/>
      <c r="I71" s="184"/>
      <c r="J71" s="185">
        <f>J239</f>
        <v>0</v>
      </c>
      <c r="K71" s="127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9" customFormat="1" ht="24.96" customHeight="1">
      <c r="A72" s="9"/>
      <c r="B72" s="176"/>
      <c r="C72" s="177"/>
      <c r="D72" s="178" t="s">
        <v>181</v>
      </c>
      <c r="E72" s="179"/>
      <c r="F72" s="179"/>
      <c r="G72" s="179"/>
      <c r="H72" s="179"/>
      <c r="I72" s="179"/>
      <c r="J72" s="180">
        <f>J271</f>
        <v>0</v>
      </c>
      <c r="K72" s="177"/>
      <c r="L72" s="181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s="10" customFormat="1" ht="19.92" customHeight="1">
      <c r="A73" s="10"/>
      <c r="B73" s="182"/>
      <c r="C73" s="127"/>
      <c r="D73" s="183" t="s">
        <v>182</v>
      </c>
      <c r="E73" s="184"/>
      <c r="F73" s="184"/>
      <c r="G73" s="184"/>
      <c r="H73" s="184"/>
      <c r="I73" s="184"/>
      <c r="J73" s="185">
        <f>J272</f>
        <v>0</v>
      </c>
      <c r="K73" s="127"/>
      <c r="L73" s="186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2" customFormat="1" ht="21.84" customHeight="1">
      <c r="A74" s="40"/>
      <c r="B74" s="41"/>
      <c r="C74" s="42"/>
      <c r="D74" s="42"/>
      <c r="E74" s="42"/>
      <c r="F74" s="42"/>
      <c r="G74" s="42"/>
      <c r="H74" s="42"/>
      <c r="I74" s="42"/>
      <c r="J74" s="42"/>
      <c r="K74" s="42"/>
      <c r="L74" s="146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="2" customFormat="1" ht="6.96" customHeight="1">
      <c r="A75" s="40"/>
      <c r="B75" s="61"/>
      <c r="C75" s="62"/>
      <c r="D75" s="62"/>
      <c r="E75" s="62"/>
      <c r="F75" s="62"/>
      <c r="G75" s="62"/>
      <c r="H75" s="62"/>
      <c r="I75" s="62"/>
      <c r="J75" s="62"/>
      <c r="K75" s="62"/>
      <c r="L75" s="146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9" s="2" customFormat="1" ht="6.96" customHeight="1">
      <c r="A79" s="40"/>
      <c r="B79" s="63"/>
      <c r="C79" s="64"/>
      <c r="D79" s="64"/>
      <c r="E79" s="64"/>
      <c r="F79" s="64"/>
      <c r="G79" s="64"/>
      <c r="H79" s="64"/>
      <c r="I79" s="64"/>
      <c r="J79" s="64"/>
      <c r="K79" s="64"/>
      <c r="L79" s="146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24.96" customHeight="1">
      <c r="A80" s="40"/>
      <c r="B80" s="41"/>
      <c r="C80" s="25" t="s">
        <v>183</v>
      </c>
      <c r="D80" s="42"/>
      <c r="E80" s="42"/>
      <c r="F80" s="42"/>
      <c r="G80" s="42"/>
      <c r="H80" s="42"/>
      <c r="I80" s="42"/>
      <c r="J80" s="42"/>
      <c r="K80" s="42"/>
      <c r="L80" s="146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6.96" customHeight="1">
      <c r="A81" s="40"/>
      <c r="B81" s="41"/>
      <c r="C81" s="42"/>
      <c r="D81" s="42"/>
      <c r="E81" s="42"/>
      <c r="F81" s="42"/>
      <c r="G81" s="42"/>
      <c r="H81" s="42"/>
      <c r="I81" s="42"/>
      <c r="J81" s="42"/>
      <c r="K81" s="42"/>
      <c r="L81" s="146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12" customHeight="1">
      <c r="A82" s="40"/>
      <c r="B82" s="41"/>
      <c r="C82" s="34" t="s">
        <v>16</v>
      </c>
      <c r="D82" s="42"/>
      <c r="E82" s="42"/>
      <c r="F82" s="42"/>
      <c r="G82" s="42"/>
      <c r="H82" s="42"/>
      <c r="I82" s="42"/>
      <c r="J82" s="42"/>
      <c r="K82" s="42"/>
      <c r="L82" s="146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16.5" customHeight="1">
      <c r="A83" s="40"/>
      <c r="B83" s="41"/>
      <c r="C83" s="42"/>
      <c r="D83" s="42"/>
      <c r="E83" s="171" t="str">
        <f>E7</f>
        <v>ZŠ Veltrusy - výstavba odborných učeben</v>
      </c>
      <c r="F83" s="34"/>
      <c r="G83" s="34"/>
      <c r="H83" s="34"/>
      <c r="I83" s="42"/>
      <c r="J83" s="42"/>
      <c r="K83" s="42"/>
      <c r="L83" s="146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1" customFormat="1" ht="12" customHeight="1">
      <c r="B84" s="23"/>
      <c r="C84" s="34" t="s">
        <v>149</v>
      </c>
      <c r="D84" s="24"/>
      <c r="E84" s="24"/>
      <c r="F84" s="24"/>
      <c r="G84" s="24"/>
      <c r="H84" s="24"/>
      <c r="I84" s="24"/>
      <c r="J84" s="24"/>
      <c r="K84" s="24"/>
      <c r="L84" s="22"/>
    </row>
    <row r="85" s="2" customFormat="1" ht="16.5" customHeight="1">
      <c r="A85" s="40"/>
      <c r="B85" s="41"/>
      <c r="C85" s="42"/>
      <c r="D85" s="42"/>
      <c r="E85" s="171" t="s">
        <v>2228</v>
      </c>
      <c r="F85" s="42"/>
      <c r="G85" s="42"/>
      <c r="H85" s="42"/>
      <c r="I85" s="42"/>
      <c r="J85" s="42"/>
      <c r="K85" s="42"/>
      <c r="L85" s="146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12" customHeight="1">
      <c r="A86" s="40"/>
      <c r="B86" s="41"/>
      <c r="C86" s="34" t="s">
        <v>151</v>
      </c>
      <c r="D86" s="42"/>
      <c r="E86" s="42"/>
      <c r="F86" s="42"/>
      <c r="G86" s="42"/>
      <c r="H86" s="42"/>
      <c r="I86" s="42"/>
      <c r="J86" s="42"/>
      <c r="K86" s="42"/>
      <c r="L86" s="146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16.5" customHeight="1">
      <c r="A87" s="40"/>
      <c r="B87" s="41"/>
      <c r="C87" s="42"/>
      <c r="D87" s="42"/>
      <c r="E87" s="71" t="str">
        <f>E11</f>
        <v>02 - Střecha nástavby</v>
      </c>
      <c r="F87" s="42"/>
      <c r="G87" s="42"/>
      <c r="H87" s="42"/>
      <c r="I87" s="42"/>
      <c r="J87" s="42"/>
      <c r="K87" s="42"/>
      <c r="L87" s="146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6.96" customHeight="1">
      <c r="A88" s="40"/>
      <c r="B88" s="41"/>
      <c r="C88" s="42"/>
      <c r="D88" s="42"/>
      <c r="E88" s="42"/>
      <c r="F88" s="42"/>
      <c r="G88" s="42"/>
      <c r="H88" s="42"/>
      <c r="I88" s="42"/>
      <c r="J88" s="42"/>
      <c r="K88" s="42"/>
      <c r="L88" s="146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12" customHeight="1">
      <c r="A89" s="40"/>
      <c r="B89" s="41"/>
      <c r="C89" s="34" t="s">
        <v>21</v>
      </c>
      <c r="D89" s="42"/>
      <c r="E89" s="42"/>
      <c r="F89" s="29" t="str">
        <f>F14</f>
        <v>Veltrusy</v>
      </c>
      <c r="G89" s="42"/>
      <c r="H89" s="42"/>
      <c r="I89" s="34" t="s">
        <v>23</v>
      </c>
      <c r="J89" s="74" t="str">
        <f>IF(J14="","",J14)</f>
        <v>16. 4. 2024</v>
      </c>
      <c r="K89" s="42"/>
      <c r="L89" s="146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6.96" customHeight="1">
      <c r="A90" s="40"/>
      <c r="B90" s="41"/>
      <c r="C90" s="42"/>
      <c r="D90" s="42"/>
      <c r="E90" s="42"/>
      <c r="F90" s="42"/>
      <c r="G90" s="42"/>
      <c r="H90" s="42"/>
      <c r="I90" s="42"/>
      <c r="J90" s="42"/>
      <c r="K90" s="42"/>
      <c r="L90" s="146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15.15" customHeight="1">
      <c r="A91" s="40"/>
      <c r="B91" s="41"/>
      <c r="C91" s="34" t="s">
        <v>25</v>
      </c>
      <c r="D91" s="42"/>
      <c r="E91" s="42"/>
      <c r="F91" s="29" t="str">
        <f>E17</f>
        <v>Město Veltrusy</v>
      </c>
      <c r="G91" s="42"/>
      <c r="H91" s="42"/>
      <c r="I91" s="34" t="s">
        <v>32</v>
      </c>
      <c r="J91" s="38" t="str">
        <f>E23</f>
        <v>REMIUMA</v>
      </c>
      <c r="K91" s="42"/>
      <c r="L91" s="146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15.15" customHeight="1">
      <c r="A92" s="40"/>
      <c r="B92" s="41"/>
      <c r="C92" s="34" t="s">
        <v>30</v>
      </c>
      <c r="D92" s="42"/>
      <c r="E92" s="42"/>
      <c r="F92" s="29" t="str">
        <f>IF(E20="","",E20)</f>
        <v>Vyplň údaj</v>
      </c>
      <c r="G92" s="42"/>
      <c r="H92" s="42"/>
      <c r="I92" s="34" t="s">
        <v>36</v>
      </c>
      <c r="J92" s="38" t="str">
        <f>E26</f>
        <v>REMIUMA</v>
      </c>
      <c r="K92" s="42"/>
      <c r="L92" s="146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10.32" customHeight="1">
      <c r="A93" s="40"/>
      <c r="B93" s="41"/>
      <c r="C93" s="42"/>
      <c r="D93" s="42"/>
      <c r="E93" s="42"/>
      <c r="F93" s="42"/>
      <c r="G93" s="42"/>
      <c r="H93" s="42"/>
      <c r="I93" s="42"/>
      <c r="J93" s="42"/>
      <c r="K93" s="42"/>
      <c r="L93" s="146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11" customFormat="1" ht="29.28" customHeight="1">
      <c r="A94" s="187"/>
      <c r="B94" s="188"/>
      <c r="C94" s="189" t="s">
        <v>184</v>
      </c>
      <c r="D94" s="190" t="s">
        <v>58</v>
      </c>
      <c r="E94" s="190" t="s">
        <v>54</v>
      </c>
      <c r="F94" s="190" t="s">
        <v>55</v>
      </c>
      <c r="G94" s="190" t="s">
        <v>185</v>
      </c>
      <c r="H94" s="190" t="s">
        <v>186</v>
      </c>
      <c r="I94" s="190" t="s">
        <v>187</v>
      </c>
      <c r="J94" s="190" t="s">
        <v>155</v>
      </c>
      <c r="K94" s="191" t="s">
        <v>188</v>
      </c>
      <c r="L94" s="192"/>
      <c r="M94" s="94" t="s">
        <v>19</v>
      </c>
      <c r="N94" s="95" t="s">
        <v>43</v>
      </c>
      <c r="O94" s="95" t="s">
        <v>189</v>
      </c>
      <c r="P94" s="95" t="s">
        <v>190</v>
      </c>
      <c r="Q94" s="95" t="s">
        <v>191</v>
      </c>
      <c r="R94" s="95" t="s">
        <v>192</v>
      </c>
      <c r="S94" s="95" t="s">
        <v>193</v>
      </c>
      <c r="T94" s="96" t="s">
        <v>194</v>
      </c>
      <c r="U94" s="187"/>
      <c r="V94" s="187"/>
      <c r="W94" s="187"/>
      <c r="X94" s="187"/>
      <c r="Y94" s="187"/>
      <c r="Z94" s="187"/>
      <c r="AA94" s="187"/>
      <c r="AB94" s="187"/>
      <c r="AC94" s="187"/>
      <c r="AD94" s="187"/>
      <c r="AE94" s="187"/>
    </row>
    <row r="95" s="2" customFormat="1" ht="22.8" customHeight="1">
      <c r="A95" s="40"/>
      <c r="B95" s="41"/>
      <c r="C95" s="101" t="s">
        <v>195</v>
      </c>
      <c r="D95" s="42"/>
      <c r="E95" s="42"/>
      <c r="F95" s="42"/>
      <c r="G95" s="42"/>
      <c r="H95" s="42"/>
      <c r="I95" s="42"/>
      <c r="J95" s="193">
        <f>BK95</f>
        <v>0</v>
      </c>
      <c r="K95" s="42"/>
      <c r="L95" s="46"/>
      <c r="M95" s="97"/>
      <c r="N95" s="194"/>
      <c r="O95" s="98"/>
      <c r="P95" s="195">
        <f>P96+P159+P271</f>
        <v>0</v>
      </c>
      <c r="Q95" s="98"/>
      <c r="R95" s="195">
        <f>R96+R159+R271</f>
        <v>144.03163117392998</v>
      </c>
      <c r="S95" s="98"/>
      <c r="T95" s="196">
        <f>T96+T159+T271</f>
        <v>0</v>
      </c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T95" s="19" t="s">
        <v>72</v>
      </c>
      <c r="AU95" s="19" t="s">
        <v>156</v>
      </c>
      <c r="BK95" s="197">
        <f>BK96+BK159+BK271</f>
        <v>0</v>
      </c>
    </row>
    <row r="96" s="12" customFormat="1" ht="25.92" customHeight="1">
      <c r="A96" s="12"/>
      <c r="B96" s="198"/>
      <c r="C96" s="199"/>
      <c r="D96" s="200" t="s">
        <v>72</v>
      </c>
      <c r="E96" s="201" t="s">
        <v>196</v>
      </c>
      <c r="F96" s="201" t="s">
        <v>197</v>
      </c>
      <c r="G96" s="199"/>
      <c r="H96" s="199"/>
      <c r="I96" s="202"/>
      <c r="J96" s="203">
        <f>BK96</f>
        <v>0</v>
      </c>
      <c r="K96" s="199"/>
      <c r="L96" s="204"/>
      <c r="M96" s="205"/>
      <c r="N96" s="206"/>
      <c r="O96" s="206"/>
      <c r="P96" s="207">
        <f>P97+P156</f>
        <v>0</v>
      </c>
      <c r="Q96" s="206"/>
      <c r="R96" s="207">
        <f>R97+R156</f>
        <v>102.82847239571998</v>
      </c>
      <c r="S96" s="206"/>
      <c r="T96" s="208">
        <f>T97+T156</f>
        <v>0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09" t="s">
        <v>80</v>
      </c>
      <c r="AT96" s="210" t="s">
        <v>72</v>
      </c>
      <c r="AU96" s="210" t="s">
        <v>73</v>
      </c>
      <c r="AY96" s="209" t="s">
        <v>198</v>
      </c>
      <c r="BK96" s="211">
        <f>BK97+BK156</f>
        <v>0</v>
      </c>
    </row>
    <row r="97" s="12" customFormat="1" ht="22.8" customHeight="1">
      <c r="A97" s="12"/>
      <c r="B97" s="198"/>
      <c r="C97" s="199"/>
      <c r="D97" s="200" t="s">
        <v>72</v>
      </c>
      <c r="E97" s="212" t="s">
        <v>205</v>
      </c>
      <c r="F97" s="212" t="s">
        <v>655</v>
      </c>
      <c r="G97" s="199"/>
      <c r="H97" s="199"/>
      <c r="I97" s="202"/>
      <c r="J97" s="213">
        <f>BK97</f>
        <v>0</v>
      </c>
      <c r="K97" s="199"/>
      <c r="L97" s="204"/>
      <c r="M97" s="205"/>
      <c r="N97" s="206"/>
      <c r="O97" s="206"/>
      <c r="P97" s="207">
        <f>SUM(P98:P155)</f>
        <v>0</v>
      </c>
      <c r="Q97" s="206"/>
      <c r="R97" s="207">
        <f>SUM(R98:R155)</f>
        <v>102.82847239571998</v>
      </c>
      <c r="S97" s="206"/>
      <c r="T97" s="208">
        <f>SUM(T98:T155)</f>
        <v>0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09" t="s">
        <v>80</v>
      </c>
      <c r="AT97" s="210" t="s">
        <v>72</v>
      </c>
      <c r="AU97" s="210" t="s">
        <v>80</v>
      </c>
      <c r="AY97" s="209" t="s">
        <v>198</v>
      </c>
      <c r="BK97" s="211">
        <f>SUM(BK98:BK155)</f>
        <v>0</v>
      </c>
    </row>
    <row r="98" s="2" customFormat="1" ht="24.15" customHeight="1">
      <c r="A98" s="40"/>
      <c r="B98" s="41"/>
      <c r="C98" s="214" t="s">
        <v>80</v>
      </c>
      <c r="D98" s="214" t="s">
        <v>200</v>
      </c>
      <c r="E98" s="215" t="s">
        <v>2983</v>
      </c>
      <c r="F98" s="216" t="s">
        <v>2984</v>
      </c>
      <c r="G98" s="217" t="s">
        <v>237</v>
      </c>
      <c r="H98" s="218">
        <v>2810.5</v>
      </c>
      <c r="I98" s="219"/>
      <c r="J98" s="220">
        <f>ROUND(I98*H98,2)</f>
        <v>0</v>
      </c>
      <c r="K98" s="216" t="s">
        <v>19</v>
      </c>
      <c r="L98" s="46"/>
      <c r="M98" s="221" t="s">
        <v>19</v>
      </c>
      <c r="N98" s="222" t="s">
        <v>44</v>
      </c>
      <c r="O98" s="86"/>
      <c r="P98" s="223">
        <f>O98*H98</f>
        <v>0</v>
      </c>
      <c r="Q98" s="223">
        <v>0.01874</v>
      </c>
      <c r="R98" s="223">
        <f>Q98*H98</f>
        <v>52.668770000000002</v>
      </c>
      <c r="S98" s="223">
        <v>0</v>
      </c>
      <c r="T98" s="224">
        <f>S98*H98</f>
        <v>0</v>
      </c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R98" s="225" t="s">
        <v>205</v>
      </c>
      <c r="AT98" s="225" t="s">
        <v>200</v>
      </c>
      <c r="AU98" s="225" t="s">
        <v>82</v>
      </c>
      <c r="AY98" s="19" t="s">
        <v>198</v>
      </c>
      <c r="BE98" s="226">
        <f>IF(N98="základní",J98,0)</f>
        <v>0</v>
      </c>
      <c r="BF98" s="226">
        <f>IF(N98="snížená",J98,0)</f>
        <v>0</v>
      </c>
      <c r="BG98" s="226">
        <f>IF(N98="zákl. přenesená",J98,0)</f>
        <v>0</v>
      </c>
      <c r="BH98" s="226">
        <f>IF(N98="sníž. přenesená",J98,0)</f>
        <v>0</v>
      </c>
      <c r="BI98" s="226">
        <f>IF(N98="nulová",J98,0)</f>
        <v>0</v>
      </c>
      <c r="BJ98" s="19" t="s">
        <v>80</v>
      </c>
      <c r="BK98" s="226">
        <f>ROUND(I98*H98,2)</f>
        <v>0</v>
      </c>
      <c r="BL98" s="19" t="s">
        <v>205</v>
      </c>
      <c r="BM98" s="225" t="s">
        <v>2985</v>
      </c>
    </row>
    <row r="99" s="2" customFormat="1" ht="37.8" customHeight="1">
      <c r="A99" s="40"/>
      <c r="B99" s="41"/>
      <c r="C99" s="214" t="s">
        <v>82</v>
      </c>
      <c r="D99" s="214" t="s">
        <v>200</v>
      </c>
      <c r="E99" s="215" t="s">
        <v>2986</v>
      </c>
      <c r="F99" s="216" t="s">
        <v>2987</v>
      </c>
      <c r="G99" s="217" t="s">
        <v>246</v>
      </c>
      <c r="H99" s="218">
        <v>0.30399999999999999</v>
      </c>
      <c r="I99" s="219"/>
      <c r="J99" s="220">
        <f>ROUND(I99*H99,2)</f>
        <v>0</v>
      </c>
      <c r="K99" s="216" t="s">
        <v>204</v>
      </c>
      <c r="L99" s="46"/>
      <c r="M99" s="221" t="s">
        <v>19</v>
      </c>
      <c r="N99" s="222" t="s">
        <v>44</v>
      </c>
      <c r="O99" s="86"/>
      <c r="P99" s="223">
        <f>O99*H99</f>
        <v>0</v>
      </c>
      <c r="Q99" s="223">
        <v>0.019536000000000001</v>
      </c>
      <c r="R99" s="223">
        <f>Q99*H99</f>
        <v>0.0059389439999999998</v>
      </c>
      <c r="S99" s="223">
        <v>0</v>
      </c>
      <c r="T99" s="224">
        <f>S99*H99</f>
        <v>0</v>
      </c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R99" s="225" t="s">
        <v>205</v>
      </c>
      <c r="AT99" s="225" t="s">
        <v>200</v>
      </c>
      <c r="AU99" s="225" t="s">
        <v>82</v>
      </c>
      <c r="AY99" s="19" t="s">
        <v>198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9" t="s">
        <v>80</v>
      </c>
      <c r="BK99" s="226">
        <f>ROUND(I99*H99,2)</f>
        <v>0</v>
      </c>
      <c r="BL99" s="19" t="s">
        <v>205</v>
      </c>
      <c r="BM99" s="225" t="s">
        <v>2988</v>
      </c>
    </row>
    <row r="100" s="2" customFormat="1">
      <c r="A100" s="40"/>
      <c r="B100" s="41"/>
      <c r="C100" s="42"/>
      <c r="D100" s="227" t="s">
        <v>207</v>
      </c>
      <c r="E100" s="42"/>
      <c r="F100" s="228" t="s">
        <v>2989</v>
      </c>
      <c r="G100" s="42"/>
      <c r="H100" s="42"/>
      <c r="I100" s="229"/>
      <c r="J100" s="42"/>
      <c r="K100" s="42"/>
      <c r="L100" s="46"/>
      <c r="M100" s="230"/>
      <c r="N100" s="231"/>
      <c r="O100" s="86"/>
      <c r="P100" s="86"/>
      <c r="Q100" s="86"/>
      <c r="R100" s="86"/>
      <c r="S100" s="86"/>
      <c r="T100" s="87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T100" s="19" t="s">
        <v>207</v>
      </c>
      <c r="AU100" s="19" t="s">
        <v>82</v>
      </c>
    </row>
    <row r="101" s="15" customFormat="1">
      <c r="A101" s="15"/>
      <c r="B101" s="265"/>
      <c r="C101" s="266"/>
      <c r="D101" s="234" t="s">
        <v>218</v>
      </c>
      <c r="E101" s="267" t="s">
        <v>19</v>
      </c>
      <c r="F101" s="268" t="s">
        <v>2990</v>
      </c>
      <c r="G101" s="266"/>
      <c r="H101" s="267" t="s">
        <v>19</v>
      </c>
      <c r="I101" s="269"/>
      <c r="J101" s="266"/>
      <c r="K101" s="266"/>
      <c r="L101" s="270"/>
      <c r="M101" s="271"/>
      <c r="N101" s="272"/>
      <c r="O101" s="272"/>
      <c r="P101" s="272"/>
      <c r="Q101" s="272"/>
      <c r="R101" s="272"/>
      <c r="S101" s="272"/>
      <c r="T101" s="273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T101" s="274" t="s">
        <v>218</v>
      </c>
      <c r="AU101" s="274" t="s">
        <v>82</v>
      </c>
      <c r="AV101" s="15" t="s">
        <v>80</v>
      </c>
      <c r="AW101" s="15" t="s">
        <v>35</v>
      </c>
      <c r="AX101" s="15" t="s">
        <v>73</v>
      </c>
      <c r="AY101" s="274" t="s">
        <v>198</v>
      </c>
    </row>
    <row r="102" s="13" customFormat="1">
      <c r="A102" s="13"/>
      <c r="B102" s="232"/>
      <c r="C102" s="233"/>
      <c r="D102" s="234" t="s">
        <v>218</v>
      </c>
      <c r="E102" s="235" t="s">
        <v>19</v>
      </c>
      <c r="F102" s="236" t="s">
        <v>2991</v>
      </c>
      <c r="G102" s="233"/>
      <c r="H102" s="237">
        <v>0.28599999999999998</v>
      </c>
      <c r="I102" s="238"/>
      <c r="J102" s="233"/>
      <c r="K102" s="233"/>
      <c r="L102" s="239"/>
      <c r="M102" s="240"/>
      <c r="N102" s="241"/>
      <c r="O102" s="241"/>
      <c r="P102" s="241"/>
      <c r="Q102" s="241"/>
      <c r="R102" s="241"/>
      <c r="S102" s="241"/>
      <c r="T102" s="242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3" t="s">
        <v>218</v>
      </c>
      <c r="AU102" s="243" t="s">
        <v>82</v>
      </c>
      <c r="AV102" s="13" t="s">
        <v>82</v>
      </c>
      <c r="AW102" s="13" t="s">
        <v>35</v>
      </c>
      <c r="AX102" s="13" t="s">
        <v>73</v>
      </c>
      <c r="AY102" s="243" t="s">
        <v>198</v>
      </c>
    </row>
    <row r="103" s="13" customFormat="1">
      <c r="A103" s="13"/>
      <c r="B103" s="232"/>
      <c r="C103" s="233"/>
      <c r="D103" s="234" t="s">
        <v>218</v>
      </c>
      <c r="E103" s="235" t="s">
        <v>19</v>
      </c>
      <c r="F103" s="236" t="s">
        <v>2992</v>
      </c>
      <c r="G103" s="233"/>
      <c r="H103" s="237">
        <v>0.01</v>
      </c>
      <c r="I103" s="238"/>
      <c r="J103" s="233"/>
      <c r="K103" s="233"/>
      <c r="L103" s="239"/>
      <c r="M103" s="240"/>
      <c r="N103" s="241"/>
      <c r="O103" s="241"/>
      <c r="P103" s="241"/>
      <c r="Q103" s="241"/>
      <c r="R103" s="241"/>
      <c r="S103" s="241"/>
      <c r="T103" s="242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43" t="s">
        <v>218</v>
      </c>
      <c r="AU103" s="243" t="s">
        <v>82</v>
      </c>
      <c r="AV103" s="13" t="s">
        <v>82</v>
      </c>
      <c r="AW103" s="13" t="s">
        <v>35</v>
      </c>
      <c r="AX103" s="13" t="s">
        <v>73</v>
      </c>
      <c r="AY103" s="243" t="s">
        <v>198</v>
      </c>
    </row>
    <row r="104" s="13" customFormat="1">
      <c r="A104" s="13"/>
      <c r="B104" s="232"/>
      <c r="C104" s="233"/>
      <c r="D104" s="234" t="s">
        <v>218</v>
      </c>
      <c r="E104" s="235" t="s">
        <v>19</v>
      </c>
      <c r="F104" s="236" t="s">
        <v>2993</v>
      </c>
      <c r="G104" s="233"/>
      <c r="H104" s="237">
        <v>0.0080000000000000002</v>
      </c>
      <c r="I104" s="238"/>
      <c r="J104" s="233"/>
      <c r="K104" s="233"/>
      <c r="L104" s="239"/>
      <c r="M104" s="240"/>
      <c r="N104" s="241"/>
      <c r="O104" s="241"/>
      <c r="P104" s="241"/>
      <c r="Q104" s="241"/>
      <c r="R104" s="241"/>
      <c r="S104" s="241"/>
      <c r="T104" s="242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43" t="s">
        <v>218</v>
      </c>
      <c r="AU104" s="243" t="s">
        <v>82</v>
      </c>
      <c r="AV104" s="13" t="s">
        <v>82</v>
      </c>
      <c r="AW104" s="13" t="s">
        <v>35</v>
      </c>
      <c r="AX104" s="13" t="s">
        <v>73</v>
      </c>
      <c r="AY104" s="243" t="s">
        <v>198</v>
      </c>
    </row>
    <row r="105" s="14" customFormat="1">
      <c r="A105" s="14"/>
      <c r="B105" s="244"/>
      <c r="C105" s="245"/>
      <c r="D105" s="234" t="s">
        <v>218</v>
      </c>
      <c r="E105" s="246" t="s">
        <v>19</v>
      </c>
      <c r="F105" s="247" t="s">
        <v>233</v>
      </c>
      <c r="G105" s="245"/>
      <c r="H105" s="248">
        <v>0.30399999999999999</v>
      </c>
      <c r="I105" s="249"/>
      <c r="J105" s="245"/>
      <c r="K105" s="245"/>
      <c r="L105" s="250"/>
      <c r="M105" s="251"/>
      <c r="N105" s="252"/>
      <c r="O105" s="252"/>
      <c r="P105" s="252"/>
      <c r="Q105" s="252"/>
      <c r="R105" s="252"/>
      <c r="S105" s="252"/>
      <c r="T105" s="253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T105" s="254" t="s">
        <v>218</v>
      </c>
      <c r="AU105" s="254" t="s">
        <v>82</v>
      </c>
      <c r="AV105" s="14" t="s">
        <v>205</v>
      </c>
      <c r="AW105" s="14" t="s">
        <v>35</v>
      </c>
      <c r="AX105" s="14" t="s">
        <v>80</v>
      </c>
      <c r="AY105" s="254" t="s">
        <v>198</v>
      </c>
    </row>
    <row r="106" s="2" customFormat="1" ht="24.15" customHeight="1">
      <c r="A106" s="40"/>
      <c r="B106" s="41"/>
      <c r="C106" s="255" t="s">
        <v>213</v>
      </c>
      <c r="D106" s="255" t="s">
        <v>243</v>
      </c>
      <c r="E106" s="256" t="s">
        <v>2994</v>
      </c>
      <c r="F106" s="257" t="s">
        <v>2995</v>
      </c>
      <c r="G106" s="258" t="s">
        <v>246</v>
      </c>
      <c r="H106" s="259">
        <v>0.32900000000000001</v>
      </c>
      <c r="I106" s="260"/>
      <c r="J106" s="261">
        <f>ROUND(I106*H106,2)</f>
        <v>0</v>
      </c>
      <c r="K106" s="257" t="s">
        <v>204</v>
      </c>
      <c r="L106" s="262"/>
      <c r="M106" s="263" t="s">
        <v>19</v>
      </c>
      <c r="N106" s="264" t="s">
        <v>44</v>
      </c>
      <c r="O106" s="86"/>
      <c r="P106" s="223">
        <f>O106*H106</f>
        <v>0</v>
      </c>
      <c r="Q106" s="223">
        <v>1</v>
      </c>
      <c r="R106" s="223">
        <f>Q106*H106</f>
        <v>0.32900000000000001</v>
      </c>
      <c r="S106" s="223">
        <v>0</v>
      </c>
      <c r="T106" s="224">
        <f>S106*H106</f>
        <v>0</v>
      </c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R106" s="225" t="s">
        <v>247</v>
      </c>
      <c r="AT106" s="225" t="s">
        <v>243</v>
      </c>
      <c r="AU106" s="225" t="s">
        <v>82</v>
      </c>
      <c r="AY106" s="19" t="s">
        <v>198</v>
      </c>
      <c r="BE106" s="226">
        <f>IF(N106="základní",J106,0)</f>
        <v>0</v>
      </c>
      <c r="BF106" s="226">
        <f>IF(N106="snížená",J106,0)</f>
        <v>0</v>
      </c>
      <c r="BG106" s="226">
        <f>IF(N106="zákl. přenesená",J106,0)</f>
        <v>0</v>
      </c>
      <c r="BH106" s="226">
        <f>IF(N106="sníž. přenesená",J106,0)</f>
        <v>0</v>
      </c>
      <c r="BI106" s="226">
        <f>IF(N106="nulová",J106,0)</f>
        <v>0</v>
      </c>
      <c r="BJ106" s="19" t="s">
        <v>80</v>
      </c>
      <c r="BK106" s="226">
        <f>ROUND(I106*H106,2)</f>
        <v>0</v>
      </c>
      <c r="BL106" s="19" t="s">
        <v>205</v>
      </c>
      <c r="BM106" s="225" t="s">
        <v>2996</v>
      </c>
    </row>
    <row r="107" s="13" customFormat="1">
      <c r="A107" s="13"/>
      <c r="B107" s="232"/>
      <c r="C107" s="233"/>
      <c r="D107" s="234" t="s">
        <v>218</v>
      </c>
      <c r="E107" s="235" t="s">
        <v>19</v>
      </c>
      <c r="F107" s="236" t="s">
        <v>2991</v>
      </c>
      <c r="G107" s="233"/>
      <c r="H107" s="237">
        <v>0.28599999999999998</v>
      </c>
      <c r="I107" s="238"/>
      <c r="J107" s="233"/>
      <c r="K107" s="233"/>
      <c r="L107" s="239"/>
      <c r="M107" s="240"/>
      <c r="N107" s="241"/>
      <c r="O107" s="241"/>
      <c r="P107" s="241"/>
      <c r="Q107" s="241"/>
      <c r="R107" s="241"/>
      <c r="S107" s="241"/>
      <c r="T107" s="242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3" t="s">
        <v>218</v>
      </c>
      <c r="AU107" s="243" t="s">
        <v>82</v>
      </c>
      <c r="AV107" s="13" t="s">
        <v>82</v>
      </c>
      <c r="AW107" s="13" t="s">
        <v>35</v>
      </c>
      <c r="AX107" s="13" t="s">
        <v>80</v>
      </c>
      <c r="AY107" s="243" t="s">
        <v>198</v>
      </c>
    </row>
    <row r="108" s="13" customFormat="1">
      <c r="A108" s="13"/>
      <c r="B108" s="232"/>
      <c r="C108" s="233"/>
      <c r="D108" s="234" t="s">
        <v>218</v>
      </c>
      <c r="E108" s="233"/>
      <c r="F108" s="236" t="s">
        <v>2997</v>
      </c>
      <c r="G108" s="233"/>
      <c r="H108" s="237">
        <v>0.32900000000000001</v>
      </c>
      <c r="I108" s="238"/>
      <c r="J108" s="233"/>
      <c r="K108" s="233"/>
      <c r="L108" s="239"/>
      <c r="M108" s="240"/>
      <c r="N108" s="241"/>
      <c r="O108" s="241"/>
      <c r="P108" s="241"/>
      <c r="Q108" s="241"/>
      <c r="R108" s="241"/>
      <c r="S108" s="241"/>
      <c r="T108" s="242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3" t="s">
        <v>218</v>
      </c>
      <c r="AU108" s="243" t="s">
        <v>82</v>
      </c>
      <c r="AV108" s="13" t="s">
        <v>82</v>
      </c>
      <c r="AW108" s="13" t="s">
        <v>4</v>
      </c>
      <c r="AX108" s="13" t="s">
        <v>80</v>
      </c>
      <c r="AY108" s="243" t="s">
        <v>198</v>
      </c>
    </row>
    <row r="109" s="2" customFormat="1" ht="16.5" customHeight="1">
      <c r="A109" s="40"/>
      <c r="B109" s="41"/>
      <c r="C109" s="255" t="s">
        <v>205</v>
      </c>
      <c r="D109" s="255" t="s">
        <v>243</v>
      </c>
      <c r="E109" s="256" t="s">
        <v>2998</v>
      </c>
      <c r="F109" s="257" t="s">
        <v>2999</v>
      </c>
      <c r="G109" s="258" t="s">
        <v>246</v>
      </c>
      <c r="H109" s="259">
        <v>0.012</v>
      </c>
      <c r="I109" s="260"/>
      <c r="J109" s="261">
        <f>ROUND(I109*H109,2)</f>
        <v>0</v>
      </c>
      <c r="K109" s="257" t="s">
        <v>19</v>
      </c>
      <c r="L109" s="262"/>
      <c r="M109" s="263" t="s">
        <v>19</v>
      </c>
      <c r="N109" s="264" t="s">
        <v>44</v>
      </c>
      <c r="O109" s="86"/>
      <c r="P109" s="223">
        <f>O109*H109</f>
        <v>0</v>
      </c>
      <c r="Q109" s="223">
        <v>0</v>
      </c>
      <c r="R109" s="223">
        <f>Q109*H109</f>
        <v>0</v>
      </c>
      <c r="S109" s="223">
        <v>0</v>
      </c>
      <c r="T109" s="224">
        <f>S109*H109</f>
        <v>0</v>
      </c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R109" s="225" t="s">
        <v>247</v>
      </c>
      <c r="AT109" s="225" t="s">
        <v>243</v>
      </c>
      <c r="AU109" s="225" t="s">
        <v>82</v>
      </c>
      <c r="AY109" s="19" t="s">
        <v>198</v>
      </c>
      <c r="BE109" s="226">
        <f>IF(N109="základní",J109,0)</f>
        <v>0</v>
      </c>
      <c r="BF109" s="226">
        <f>IF(N109="snížená",J109,0)</f>
        <v>0</v>
      </c>
      <c r="BG109" s="226">
        <f>IF(N109="zákl. přenesená",J109,0)</f>
        <v>0</v>
      </c>
      <c r="BH109" s="226">
        <f>IF(N109="sníž. přenesená",J109,0)</f>
        <v>0</v>
      </c>
      <c r="BI109" s="226">
        <f>IF(N109="nulová",J109,0)</f>
        <v>0</v>
      </c>
      <c r="BJ109" s="19" t="s">
        <v>80</v>
      </c>
      <c r="BK109" s="226">
        <f>ROUND(I109*H109,2)</f>
        <v>0</v>
      </c>
      <c r="BL109" s="19" t="s">
        <v>205</v>
      </c>
      <c r="BM109" s="225" t="s">
        <v>3000</v>
      </c>
    </row>
    <row r="110" s="13" customFormat="1">
      <c r="A110" s="13"/>
      <c r="B110" s="232"/>
      <c r="C110" s="233"/>
      <c r="D110" s="234" t="s">
        <v>218</v>
      </c>
      <c r="E110" s="235" t="s">
        <v>19</v>
      </c>
      <c r="F110" s="236" t="s">
        <v>2992</v>
      </c>
      <c r="G110" s="233"/>
      <c r="H110" s="237">
        <v>0.01</v>
      </c>
      <c r="I110" s="238"/>
      <c r="J110" s="233"/>
      <c r="K110" s="233"/>
      <c r="L110" s="239"/>
      <c r="M110" s="240"/>
      <c r="N110" s="241"/>
      <c r="O110" s="241"/>
      <c r="P110" s="241"/>
      <c r="Q110" s="241"/>
      <c r="R110" s="241"/>
      <c r="S110" s="241"/>
      <c r="T110" s="242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43" t="s">
        <v>218</v>
      </c>
      <c r="AU110" s="243" t="s">
        <v>82</v>
      </c>
      <c r="AV110" s="13" t="s">
        <v>82</v>
      </c>
      <c r="AW110" s="13" t="s">
        <v>35</v>
      </c>
      <c r="AX110" s="13" t="s">
        <v>80</v>
      </c>
      <c r="AY110" s="243" t="s">
        <v>198</v>
      </c>
    </row>
    <row r="111" s="13" customFormat="1">
      <c r="A111" s="13"/>
      <c r="B111" s="232"/>
      <c r="C111" s="233"/>
      <c r="D111" s="234" t="s">
        <v>218</v>
      </c>
      <c r="E111" s="233"/>
      <c r="F111" s="236" t="s">
        <v>3001</v>
      </c>
      <c r="G111" s="233"/>
      <c r="H111" s="237">
        <v>0.012</v>
      </c>
      <c r="I111" s="238"/>
      <c r="J111" s="233"/>
      <c r="K111" s="233"/>
      <c r="L111" s="239"/>
      <c r="M111" s="240"/>
      <c r="N111" s="241"/>
      <c r="O111" s="241"/>
      <c r="P111" s="241"/>
      <c r="Q111" s="241"/>
      <c r="R111" s="241"/>
      <c r="S111" s="241"/>
      <c r="T111" s="242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3" t="s">
        <v>218</v>
      </c>
      <c r="AU111" s="243" t="s">
        <v>82</v>
      </c>
      <c r="AV111" s="13" t="s">
        <v>82</v>
      </c>
      <c r="AW111" s="13" t="s">
        <v>4</v>
      </c>
      <c r="AX111" s="13" t="s">
        <v>80</v>
      </c>
      <c r="AY111" s="243" t="s">
        <v>198</v>
      </c>
    </row>
    <row r="112" s="2" customFormat="1" ht="16.5" customHeight="1">
      <c r="A112" s="40"/>
      <c r="B112" s="41"/>
      <c r="C112" s="255" t="s">
        <v>224</v>
      </c>
      <c r="D112" s="255" t="s">
        <v>243</v>
      </c>
      <c r="E112" s="256" t="s">
        <v>3002</v>
      </c>
      <c r="F112" s="257" t="s">
        <v>3003</v>
      </c>
      <c r="G112" s="258" t="s">
        <v>246</v>
      </c>
      <c r="H112" s="259">
        <v>0.0089999999999999993</v>
      </c>
      <c r="I112" s="260"/>
      <c r="J112" s="261">
        <f>ROUND(I112*H112,2)</f>
        <v>0</v>
      </c>
      <c r="K112" s="257" t="s">
        <v>19</v>
      </c>
      <c r="L112" s="262"/>
      <c r="M112" s="263" t="s">
        <v>19</v>
      </c>
      <c r="N112" s="264" t="s">
        <v>44</v>
      </c>
      <c r="O112" s="86"/>
      <c r="P112" s="223">
        <f>O112*H112</f>
        <v>0</v>
      </c>
      <c r="Q112" s="223">
        <v>0</v>
      </c>
      <c r="R112" s="223">
        <f>Q112*H112</f>
        <v>0</v>
      </c>
      <c r="S112" s="223">
        <v>0</v>
      </c>
      <c r="T112" s="224">
        <f>S112*H112</f>
        <v>0</v>
      </c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R112" s="225" t="s">
        <v>247</v>
      </c>
      <c r="AT112" s="225" t="s">
        <v>243</v>
      </c>
      <c r="AU112" s="225" t="s">
        <v>82</v>
      </c>
      <c r="AY112" s="19" t="s">
        <v>198</v>
      </c>
      <c r="BE112" s="226">
        <f>IF(N112="základní",J112,0)</f>
        <v>0</v>
      </c>
      <c r="BF112" s="226">
        <f>IF(N112="snížená",J112,0)</f>
        <v>0</v>
      </c>
      <c r="BG112" s="226">
        <f>IF(N112="zákl. přenesená",J112,0)</f>
        <v>0</v>
      </c>
      <c r="BH112" s="226">
        <f>IF(N112="sníž. přenesená",J112,0)</f>
        <v>0</v>
      </c>
      <c r="BI112" s="226">
        <f>IF(N112="nulová",J112,0)</f>
        <v>0</v>
      </c>
      <c r="BJ112" s="19" t="s">
        <v>80</v>
      </c>
      <c r="BK112" s="226">
        <f>ROUND(I112*H112,2)</f>
        <v>0</v>
      </c>
      <c r="BL112" s="19" t="s">
        <v>205</v>
      </c>
      <c r="BM112" s="225" t="s">
        <v>3004</v>
      </c>
    </row>
    <row r="113" s="13" customFormat="1">
      <c r="A113" s="13"/>
      <c r="B113" s="232"/>
      <c r="C113" s="233"/>
      <c r="D113" s="234" t="s">
        <v>218</v>
      </c>
      <c r="E113" s="235" t="s">
        <v>19</v>
      </c>
      <c r="F113" s="236" t="s">
        <v>2993</v>
      </c>
      <c r="G113" s="233"/>
      <c r="H113" s="237">
        <v>0.0080000000000000002</v>
      </c>
      <c r="I113" s="238"/>
      <c r="J113" s="233"/>
      <c r="K113" s="233"/>
      <c r="L113" s="239"/>
      <c r="M113" s="240"/>
      <c r="N113" s="241"/>
      <c r="O113" s="241"/>
      <c r="P113" s="241"/>
      <c r="Q113" s="241"/>
      <c r="R113" s="241"/>
      <c r="S113" s="241"/>
      <c r="T113" s="242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3" t="s">
        <v>218</v>
      </c>
      <c r="AU113" s="243" t="s">
        <v>82</v>
      </c>
      <c r="AV113" s="13" t="s">
        <v>82</v>
      </c>
      <c r="AW113" s="13" t="s">
        <v>35</v>
      </c>
      <c r="AX113" s="13" t="s">
        <v>80</v>
      </c>
      <c r="AY113" s="243" t="s">
        <v>198</v>
      </c>
    </row>
    <row r="114" s="13" customFormat="1">
      <c r="A114" s="13"/>
      <c r="B114" s="232"/>
      <c r="C114" s="233"/>
      <c r="D114" s="234" t="s">
        <v>218</v>
      </c>
      <c r="E114" s="233"/>
      <c r="F114" s="236" t="s">
        <v>3005</v>
      </c>
      <c r="G114" s="233"/>
      <c r="H114" s="237">
        <v>0.0089999999999999993</v>
      </c>
      <c r="I114" s="238"/>
      <c r="J114" s="233"/>
      <c r="K114" s="233"/>
      <c r="L114" s="239"/>
      <c r="M114" s="240"/>
      <c r="N114" s="241"/>
      <c r="O114" s="241"/>
      <c r="P114" s="241"/>
      <c r="Q114" s="241"/>
      <c r="R114" s="241"/>
      <c r="S114" s="241"/>
      <c r="T114" s="242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3" t="s">
        <v>218</v>
      </c>
      <c r="AU114" s="243" t="s">
        <v>82</v>
      </c>
      <c r="AV114" s="13" t="s">
        <v>82</v>
      </c>
      <c r="AW114" s="13" t="s">
        <v>4</v>
      </c>
      <c r="AX114" s="13" t="s">
        <v>80</v>
      </c>
      <c r="AY114" s="243" t="s">
        <v>198</v>
      </c>
    </row>
    <row r="115" s="2" customFormat="1" ht="37.8" customHeight="1">
      <c r="A115" s="40"/>
      <c r="B115" s="41"/>
      <c r="C115" s="214" t="s">
        <v>234</v>
      </c>
      <c r="D115" s="214" t="s">
        <v>200</v>
      </c>
      <c r="E115" s="215" t="s">
        <v>2321</v>
      </c>
      <c r="F115" s="216" t="s">
        <v>2322</v>
      </c>
      <c r="G115" s="217" t="s">
        <v>246</v>
      </c>
      <c r="H115" s="218">
        <v>0.34799999999999998</v>
      </c>
      <c r="I115" s="219"/>
      <c r="J115" s="220">
        <f>ROUND(I115*H115,2)</f>
        <v>0</v>
      </c>
      <c r="K115" s="216" t="s">
        <v>204</v>
      </c>
      <c r="L115" s="46"/>
      <c r="M115" s="221" t="s">
        <v>19</v>
      </c>
      <c r="N115" s="222" t="s">
        <v>44</v>
      </c>
      <c r="O115" s="86"/>
      <c r="P115" s="223">
        <f>O115*H115</f>
        <v>0</v>
      </c>
      <c r="Q115" s="223">
        <v>0.017094000000000002</v>
      </c>
      <c r="R115" s="223">
        <f>Q115*H115</f>
        <v>0.0059487120000000001</v>
      </c>
      <c r="S115" s="223">
        <v>0</v>
      </c>
      <c r="T115" s="224">
        <f>S115*H115</f>
        <v>0</v>
      </c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R115" s="225" t="s">
        <v>205</v>
      </c>
      <c r="AT115" s="225" t="s">
        <v>200</v>
      </c>
      <c r="AU115" s="225" t="s">
        <v>82</v>
      </c>
      <c r="AY115" s="19" t="s">
        <v>198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9" t="s">
        <v>80</v>
      </c>
      <c r="BK115" s="226">
        <f>ROUND(I115*H115,2)</f>
        <v>0</v>
      </c>
      <c r="BL115" s="19" t="s">
        <v>205</v>
      </c>
      <c r="BM115" s="225" t="s">
        <v>3006</v>
      </c>
    </row>
    <row r="116" s="2" customFormat="1">
      <c r="A116" s="40"/>
      <c r="B116" s="41"/>
      <c r="C116" s="42"/>
      <c r="D116" s="227" t="s">
        <v>207</v>
      </c>
      <c r="E116" s="42"/>
      <c r="F116" s="228" t="s">
        <v>2324</v>
      </c>
      <c r="G116" s="42"/>
      <c r="H116" s="42"/>
      <c r="I116" s="229"/>
      <c r="J116" s="42"/>
      <c r="K116" s="42"/>
      <c r="L116" s="46"/>
      <c r="M116" s="230"/>
      <c r="N116" s="231"/>
      <c r="O116" s="86"/>
      <c r="P116" s="86"/>
      <c r="Q116" s="86"/>
      <c r="R116" s="86"/>
      <c r="S116" s="86"/>
      <c r="T116" s="87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T116" s="19" t="s">
        <v>207</v>
      </c>
      <c r="AU116" s="19" t="s">
        <v>82</v>
      </c>
    </row>
    <row r="117" s="15" customFormat="1">
      <c r="A117" s="15"/>
      <c r="B117" s="265"/>
      <c r="C117" s="266"/>
      <c r="D117" s="234" t="s">
        <v>218</v>
      </c>
      <c r="E117" s="267" t="s">
        <v>19</v>
      </c>
      <c r="F117" s="268" t="s">
        <v>2990</v>
      </c>
      <c r="G117" s="266"/>
      <c r="H117" s="267" t="s">
        <v>19</v>
      </c>
      <c r="I117" s="269"/>
      <c r="J117" s="266"/>
      <c r="K117" s="266"/>
      <c r="L117" s="270"/>
      <c r="M117" s="271"/>
      <c r="N117" s="272"/>
      <c r="O117" s="272"/>
      <c r="P117" s="272"/>
      <c r="Q117" s="272"/>
      <c r="R117" s="272"/>
      <c r="S117" s="272"/>
      <c r="T117" s="273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T117" s="274" t="s">
        <v>218</v>
      </c>
      <c r="AU117" s="274" t="s">
        <v>82</v>
      </c>
      <c r="AV117" s="15" t="s">
        <v>80</v>
      </c>
      <c r="AW117" s="15" t="s">
        <v>35</v>
      </c>
      <c r="AX117" s="15" t="s">
        <v>73</v>
      </c>
      <c r="AY117" s="274" t="s">
        <v>198</v>
      </c>
    </row>
    <row r="118" s="13" customFormat="1">
      <c r="A118" s="13"/>
      <c r="B118" s="232"/>
      <c r="C118" s="233"/>
      <c r="D118" s="234" t="s">
        <v>218</v>
      </c>
      <c r="E118" s="235" t="s">
        <v>19</v>
      </c>
      <c r="F118" s="236" t="s">
        <v>3007</v>
      </c>
      <c r="G118" s="233"/>
      <c r="H118" s="237">
        <v>0.032000000000000001</v>
      </c>
      <c r="I118" s="238"/>
      <c r="J118" s="233"/>
      <c r="K118" s="233"/>
      <c r="L118" s="239"/>
      <c r="M118" s="240"/>
      <c r="N118" s="241"/>
      <c r="O118" s="241"/>
      <c r="P118" s="241"/>
      <c r="Q118" s="241"/>
      <c r="R118" s="241"/>
      <c r="S118" s="241"/>
      <c r="T118" s="242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3" t="s">
        <v>218</v>
      </c>
      <c r="AU118" s="243" t="s">
        <v>82</v>
      </c>
      <c r="AV118" s="13" t="s">
        <v>82</v>
      </c>
      <c r="AW118" s="13" t="s">
        <v>35</v>
      </c>
      <c r="AX118" s="13" t="s">
        <v>73</v>
      </c>
      <c r="AY118" s="243" t="s">
        <v>198</v>
      </c>
    </row>
    <row r="119" s="13" customFormat="1">
      <c r="A119" s="13"/>
      <c r="B119" s="232"/>
      <c r="C119" s="233"/>
      <c r="D119" s="234" t="s">
        <v>218</v>
      </c>
      <c r="E119" s="235" t="s">
        <v>19</v>
      </c>
      <c r="F119" s="236" t="s">
        <v>3008</v>
      </c>
      <c r="G119" s="233"/>
      <c r="H119" s="237">
        <v>0.316</v>
      </c>
      <c r="I119" s="238"/>
      <c r="J119" s="233"/>
      <c r="K119" s="233"/>
      <c r="L119" s="239"/>
      <c r="M119" s="240"/>
      <c r="N119" s="241"/>
      <c r="O119" s="241"/>
      <c r="P119" s="241"/>
      <c r="Q119" s="241"/>
      <c r="R119" s="241"/>
      <c r="S119" s="241"/>
      <c r="T119" s="242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3" t="s">
        <v>218</v>
      </c>
      <c r="AU119" s="243" t="s">
        <v>82</v>
      </c>
      <c r="AV119" s="13" t="s">
        <v>82</v>
      </c>
      <c r="AW119" s="13" t="s">
        <v>35</v>
      </c>
      <c r="AX119" s="13" t="s">
        <v>73</v>
      </c>
      <c r="AY119" s="243" t="s">
        <v>198</v>
      </c>
    </row>
    <row r="120" s="14" customFormat="1">
      <c r="A120" s="14"/>
      <c r="B120" s="244"/>
      <c r="C120" s="245"/>
      <c r="D120" s="234" t="s">
        <v>218</v>
      </c>
      <c r="E120" s="246" t="s">
        <v>19</v>
      </c>
      <c r="F120" s="247" t="s">
        <v>233</v>
      </c>
      <c r="G120" s="245"/>
      <c r="H120" s="248">
        <v>0.34799999999999998</v>
      </c>
      <c r="I120" s="249"/>
      <c r="J120" s="245"/>
      <c r="K120" s="245"/>
      <c r="L120" s="250"/>
      <c r="M120" s="251"/>
      <c r="N120" s="252"/>
      <c r="O120" s="252"/>
      <c r="P120" s="252"/>
      <c r="Q120" s="252"/>
      <c r="R120" s="252"/>
      <c r="S120" s="252"/>
      <c r="T120" s="253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4" t="s">
        <v>218</v>
      </c>
      <c r="AU120" s="254" t="s">
        <v>82</v>
      </c>
      <c r="AV120" s="14" t="s">
        <v>205</v>
      </c>
      <c r="AW120" s="14" t="s">
        <v>35</v>
      </c>
      <c r="AX120" s="14" t="s">
        <v>80</v>
      </c>
      <c r="AY120" s="254" t="s">
        <v>198</v>
      </c>
    </row>
    <row r="121" s="2" customFormat="1" ht="24.15" customHeight="1">
      <c r="A121" s="40"/>
      <c r="B121" s="41"/>
      <c r="C121" s="255" t="s">
        <v>242</v>
      </c>
      <c r="D121" s="255" t="s">
        <v>243</v>
      </c>
      <c r="E121" s="256" t="s">
        <v>501</v>
      </c>
      <c r="F121" s="257" t="s">
        <v>502</v>
      </c>
      <c r="G121" s="258" t="s">
        <v>246</v>
      </c>
      <c r="H121" s="259">
        <v>0.036999999999999998</v>
      </c>
      <c r="I121" s="260"/>
      <c r="J121" s="261">
        <f>ROUND(I121*H121,2)</f>
        <v>0</v>
      </c>
      <c r="K121" s="257" t="s">
        <v>204</v>
      </c>
      <c r="L121" s="262"/>
      <c r="M121" s="263" t="s">
        <v>19</v>
      </c>
      <c r="N121" s="264" t="s">
        <v>44</v>
      </c>
      <c r="O121" s="86"/>
      <c r="P121" s="223">
        <f>O121*H121</f>
        <v>0</v>
      </c>
      <c r="Q121" s="223">
        <v>1</v>
      </c>
      <c r="R121" s="223">
        <f>Q121*H121</f>
        <v>0.036999999999999998</v>
      </c>
      <c r="S121" s="223">
        <v>0</v>
      </c>
      <c r="T121" s="224">
        <f>S121*H121</f>
        <v>0</v>
      </c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R121" s="225" t="s">
        <v>247</v>
      </c>
      <c r="AT121" s="225" t="s">
        <v>243</v>
      </c>
      <c r="AU121" s="225" t="s">
        <v>82</v>
      </c>
      <c r="AY121" s="19" t="s">
        <v>198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9" t="s">
        <v>80</v>
      </c>
      <c r="BK121" s="226">
        <f>ROUND(I121*H121,2)</f>
        <v>0</v>
      </c>
      <c r="BL121" s="19" t="s">
        <v>205</v>
      </c>
      <c r="BM121" s="225" t="s">
        <v>3009</v>
      </c>
    </row>
    <row r="122" s="13" customFormat="1">
      <c r="A122" s="13"/>
      <c r="B122" s="232"/>
      <c r="C122" s="233"/>
      <c r="D122" s="234" t="s">
        <v>218</v>
      </c>
      <c r="E122" s="235" t="s">
        <v>19</v>
      </c>
      <c r="F122" s="236" t="s">
        <v>3007</v>
      </c>
      <c r="G122" s="233"/>
      <c r="H122" s="237">
        <v>0.032000000000000001</v>
      </c>
      <c r="I122" s="238"/>
      <c r="J122" s="233"/>
      <c r="K122" s="233"/>
      <c r="L122" s="239"/>
      <c r="M122" s="240"/>
      <c r="N122" s="241"/>
      <c r="O122" s="241"/>
      <c r="P122" s="241"/>
      <c r="Q122" s="241"/>
      <c r="R122" s="241"/>
      <c r="S122" s="241"/>
      <c r="T122" s="24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218</v>
      </c>
      <c r="AU122" s="243" t="s">
        <v>82</v>
      </c>
      <c r="AV122" s="13" t="s">
        <v>82</v>
      </c>
      <c r="AW122" s="13" t="s">
        <v>35</v>
      </c>
      <c r="AX122" s="13" t="s">
        <v>80</v>
      </c>
      <c r="AY122" s="243" t="s">
        <v>198</v>
      </c>
    </row>
    <row r="123" s="13" customFormat="1">
      <c r="A123" s="13"/>
      <c r="B123" s="232"/>
      <c r="C123" s="233"/>
      <c r="D123" s="234" t="s">
        <v>218</v>
      </c>
      <c r="E123" s="233"/>
      <c r="F123" s="236" t="s">
        <v>3010</v>
      </c>
      <c r="G123" s="233"/>
      <c r="H123" s="237">
        <v>0.036999999999999998</v>
      </c>
      <c r="I123" s="238"/>
      <c r="J123" s="233"/>
      <c r="K123" s="233"/>
      <c r="L123" s="239"/>
      <c r="M123" s="240"/>
      <c r="N123" s="241"/>
      <c r="O123" s="241"/>
      <c r="P123" s="241"/>
      <c r="Q123" s="241"/>
      <c r="R123" s="241"/>
      <c r="S123" s="241"/>
      <c r="T123" s="242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3" t="s">
        <v>218</v>
      </c>
      <c r="AU123" s="243" t="s">
        <v>82</v>
      </c>
      <c r="AV123" s="13" t="s">
        <v>82</v>
      </c>
      <c r="AW123" s="13" t="s">
        <v>4</v>
      </c>
      <c r="AX123" s="13" t="s">
        <v>80</v>
      </c>
      <c r="AY123" s="243" t="s">
        <v>198</v>
      </c>
    </row>
    <row r="124" s="2" customFormat="1" ht="24.15" customHeight="1">
      <c r="A124" s="40"/>
      <c r="B124" s="41"/>
      <c r="C124" s="255" t="s">
        <v>247</v>
      </c>
      <c r="D124" s="255" t="s">
        <v>243</v>
      </c>
      <c r="E124" s="256" t="s">
        <v>3011</v>
      </c>
      <c r="F124" s="257" t="s">
        <v>3012</v>
      </c>
      <c r="G124" s="258" t="s">
        <v>246</v>
      </c>
      <c r="H124" s="259">
        <v>0.36399999999999999</v>
      </c>
      <c r="I124" s="260"/>
      <c r="J124" s="261">
        <f>ROUND(I124*H124,2)</f>
        <v>0</v>
      </c>
      <c r="K124" s="257" t="s">
        <v>204</v>
      </c>
      <c r="L124" s="262"/>
      <c r="M124" s="263" t="s">
        <v>19</v>
      </c>
      <c r="N124" s="264" t="s">
        <v>44</v>
      </c>
      <c r="O124" s="86"/>
      <c r="P124" s="223">
        <f>O124*H124</f>
        <v>0</v>
      </c>
      <c r="Q124" s="223">
        <v>1</v>
      </c>
      <c r="R124" s="223">
        <f>Q124*H124</f>
        <v>0.36399999999999999</v>
      </c>
      <c r="S124" s="223">
        <v>0</v>
      </c>
      <c r="T124" s="224">
        <f>S124*H124</f>
        <v>0</v>
      </c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R124" s="225" t="s">
        <v>247</v>
      </c>
      <c r="AT124" s="225" t="s">
        <v>243</v>
      </c>
      <c r="AU124" s="225" t="s">
        <v>82</v>
      </c>
      <c r="AY124" s="19" t="s">
        <v>198</v>
      </c>
      <c r="BE124" s="226">
        <f>IF(N124="základní",J124,0)</f>
        <v>0</v>
      </c>
      <c r="BF124" s="226">
        <f>IF(N124="snížená",J124,0)</f>
        <v>0</v>
      </c>
      <c r="BG124" s="226">
        <f>IF(N124="zákl. přenesená",J124,0)</f>
        <v>0</v>
      </c>
      <c r="BH124" s="226">
        <f>IF(N124="sníž. přenesená",J124,0)</f>
        <v>0</v>
      </c>
      <c r="BI124" s="226">
        <f>IF(N124="nulová",J124,0)</f>
        <v>0</v>
      </c>
      <c r="BJ124" s="19" t="s">
        <v>80</v>
      </c>
      <c r="BK124" s="226">
        <f>ROUND(I124*H124,2)</f>
        <v>0</v>
      </c>
      <c r="BL124" s="19" t="s">
        <v>205</v>
      </c>
      <c r="BM124" s="225" t="s">
        <v>3013</v>
      </c>
    </row>
    <row r="125" s="13" customFormat="1">
      <c r="A125" s="13"/>
      <c r="B125" s="232"/>
      <c r="C125" s="233"/>
      <c r="D125" s="234" t="s">
        <v>218</v>
      </c>
      <c r="E125" s="235" t="s">
        <v>19</v>
      </c>
      <c r="F125" s="236" t="s">
        <v>3008</v>
      </c>
      <c r="G125" s="233"/>
      <c r="H125" s="237">
        <v>0.316</v>
      </c>
      <c r="I125" s="238"/>
      <c r="J125" s="233"/>
      <c r="K125" s="233"/>
      <c r="L125" s="239"/>
      <c r="M125" s="240"/>
      <c r="N125" s="241"/>
      <c r="O125" s="241"/>
      <c r="P125" s="241"/>
      <c r="Q125" s="241"/>
      <c r="R125" s="241"/>
      <c r="S125" s="241"/>
      <c r="T125" s="242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3" t="s">
        <v>218</v>
      </c>
      <c r="AU125" s="243" t="s">
        <v>82</v>
      </c>
      <c r="AV125" s="13" t="s">
        <v>82</v>
      </c>
      <c r="AW125" s="13" t="s">
        <v>35</v>
      </c>
      <c r="AX125" s="13" t="s">
        <v>80</v>
      </c>
      <c r="AY125" s="243" t="s">
        <v>198</v>
      </c>
    </row>
    <row r="126" s="13" customFormat="1">
      <c r="A126" s="13"/>
      <c r="B126" s="232"/>
      <c r="C126" s="233"/>
      <c r="D126" s="234" t="s">
        <v>218</v>
      </c>
      <c r="E126" s="233"/>
      <c r="F126" s="236" t="s">
        <v>3014</v>
      </c>
      <c r="G126" s="233"/>
      <c r="H126" s="237">
        <v>0.36399999999999999</v>
      </c>
      <c r="I126" s="238"/>
      <c r="J126" s="233"/>
      <c r="K126" s="233"/>
      <c r="L126" s="239"/>
      <c r="M126" s="240"/>
      <c r="N126" s="241"/>
      <c r="O126" s="241"/>
      <c r="P126" s="241"/>
      <c r="Q126" s="241"/>
      <c r="R126" s="241"/>
      <c r="S126" s="241"/>
      <c r="T126" s="242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43" t="s">
        <v>218</v>
      </c>
      <c r="AU126" s="243" t="s">
        <v>82</v>
      </c>
      <c r="AV126" s="13" t="s">
        <v>82</v>
      </c>
      <c r="AW126" s="13" t="s">
        <v>4</v>
      </c>
      <c r="AX126" s="13" t="s">
        <v>80</v>
      </c>
      <c r="AY126" s="243" t="s">
        <v>198</v>
      </c>
    </row>
    <row r="127" s="2" customFormat="1" ht="37.8" customHeight="1">
      <c r="A127" s="40"/>
      <c r="B127" s="41"/>
      <c r="C127" s="214" t="s">
        <v>254</v>
      </c>
      <c r="D127" s="214" t="s">
        <v>200</v>
      </c>
      <c r="E127" s="215" t="s">
        <v>2336</v>
      </c>
      <c r="F127" s="216" t="s">
        <v>2337</v>
      </c>
      <c r="G127" s="217" t="s">
        <v>246</v>
      </c>
      <c r="H127" s="218">
        <v>3.8300000000000001</v>
      </c>
      <c r="I127" s="219"/>
      <c r="J127" s="220">
        <f>ROUND(I127*H127,2)</f>
        <v>0</v>
      </c>
      <c r="K127" s="216" t="s">
        <v>204</v>
      </c>
      <c r="L127" s="46"/>
      <c r="M127" s="221" t="s">
        <v>19</v>
      </c>
      <c r="N127" s="222" t="s">
        <v>44</v>
      </c>
      <c r="O127" s="86"/>
      <c r="P127" s="223">
        <f>O127*H127</f>
        <v>0</v>
      </c>
      <c r="Q127" s="223">
        <v>0.01221</v>
      </c>
      <c r="R127" s="223">
        <f>Q127*H127</f>
        <v>0.046764300000000002</v>
      </c>
      <c r="S127" s="223">
        <v>0</v>
      </c>
      <c r="T127" s="224">
        <f>S127*H127</f>
        <v>0</v>
      </c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R127" s="225" t="s">
        <v>205</v>
      </c>
      <c r="AT127" s="225" t="s">
        <v>200</v>
      </c>
      <c r="AU127" s="225" t="s">
        <v>82</v>
      </c>
      <c r="AY127" s="19" t="s">
        <v>198</v>
      </c>
      <c r="BE127" s="226">
        <f>IF(N127="základní",J127,0)</f>
        <v>0</v>
      </c>
      <c r="BF127" s="226">
        <f>IF(N127="snížená",J127,0)</f>
        <v>0</v>
      </c>
      <c r="BG127" s="226">
        <f>IF(N127="zákl. přenesená",J127,0)</f>
        <v>0</v>
      </c>
      <c r="BH127" s="226">
        <f>IF(N127="sníž. přenesená",J127,0)</f>
        <v>0</v>
      </c>
      <c r="BI127" s="226">
        <f>IF(N127="nulová",J127,0)</f>
        <v>0</v>
      </c>
      <c r="BJ127" s="19" t="s">
        <v>80</v>
      </c>
      <c r="BK127" s="226">
        <f>ROUND(I127*H127,2)</f>
        <v>0</v>
      </c>
      <c r="BL127" s="19" t="s">
        <v>205</v>
      </c>
      <c r="BM127" s="225" t="s">
        <v>3015</v>
      </c>
    </row>
    <row r="128" s="2" customFormat="1">
      <c r="A128" s="40"/>
      <c r="B128" s="41"/>
      <c r="C128" s="42"/>
      <c r="D128" s="227" t="s">
        <v>207</v>
      </c>
      <c r="E128" s="42"/>
      <c r="F128" s="228" t="s">
        <v>2339</v>
      </c>
      <c r="G128" s="42"/>
      <c r="H128" s="42"/>
      <c r="I128" s="229"/>
      <c r="J128" s="42"/>
      <c r="K128" s="42"/>
      <c r="L128" s="46"/>
      <c r="M128" s="230"/>
      <c r="N128" s="231"/>
      <c r="O128" s="86"/>
      <c r="P128" s="86"/>
      <c r="Q128" s="86"/>
      <c r="R128" s="86"/>
      <c r="S128" s="86"/>
      <c r="T128" s="87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T128" s="19" t="s">
        <v>207</v>
      </c>
      <c r="AU128" s="19" t="s">
        <v>82</v>
      </c>
    </row>
    <row r="129" s="15" customFormat="1">
      <c r="A129" s="15"/>
      <c r="B129" s="265"/>
      <c r="C129" s="266"/>
      <c r="D129" s="234" t="s">
        <v>218</v>
      </c>
      <c r="E129" s="267" t="s">
        <v>19</v>
      </c>
      <c r="F129" s="268" t="s">
        <v>2990</v>
      </c>
      <c r="G129" s="266"/>
      <c r="H129" s="267" t="s">
        <v>19</v>
      </c>
      <c r="I129" s="269"/>
      <c r="J129" s="266"/>
      <c r="K129" s="266"/>
      <c r="L129" s="270"/>
      <c r="M129" s="271"/>
      <c r="N129" s="272"/>
      <c r="O129" s="272"/>
      <c r="P129" s="272"/>
      <c r="Q129" s="272"/>
      <c r="R129" s="272"/>
      <c r="S129" s="272"/>
      <c r="T129" s="273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T129" s="274" t="s">
        <v>218</v>
      </c>
      <c r="AU129" s="274" t="s">
        <v>82</v>
      </c>
      <c r="AV129" s="15" t="s">
        <v>80</v>
      </c>
      <c r="AW129" s="15" t="s">
        <v>35</v>
      </c>
      <c r="AX129" s="15" t="s">
        <v>73</v>
      </c>
      <c r="AY129" s="274" t="s">
        <v>198</v>
      </c>
    </row>
    <row r="130" s="13" customFormat="1">
      <c r="A130" s="13"/>
      <c r="B130" s="232"/>
      <c r="C130" s="233"/>
      <c r="D130" s="234" t="s">
        <v>218</v>
      </c>
      <c r="E130" s="235" t="s">
        <v>19</v>
      </c>
      <c r="F130" s="236" t="s">
        <v>3016</v>
      </c>
      <c r="G130" s="233"/>
      <c r="H130" s="237">
        <v>0.52900000000000003</v>
      </c>
      <c r="I130" s="238"/>
      <c r="J130" s="233"/>
      <c r="K130" s="233"/>
      <c r="L130" s="239"/>
      <c r="M130" s="240"/>
      <c r="N130" s="241"/>
      <c r="O130" s="241"/>
      <c r="P130" s="241"/>
      <c r="Q130" s="241"/>
      <c r="R130" s="241"/>
      <c r="S130" s="241"/>
      <c r="T130" s="242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3" t="s">
        <v>218</v>
      </c>
      <c r="AU130" s="243" t="s">
        <v>82</v>
      </c>
      <c r="AV130" s="13" t="s">
        <v>82</v>
      </c>
      <c r="AW130" s="13" t="s">
        <v>35</v>
      </c>
      <c r="AX130" s="13" t="s">
        <v>73</v>
      </c>
      <c r="AY130" s="243" t="s">
        <v>198</v>
      </c>
    </row>
    <row r="131" s="13" customFormat="1">
      <c r="A131" s="13"/>
      <c r="B131" s="232"/>
      <c r="C131" s="233"/>
      <c r="D131" s="234" t="s">
        <v>218</v>
      </c>
      <c r="E131" s="235" t="s">
        <v>19</v>
      </c>
      <c r="F131" s="236" t="s">
        <v>3017</v>
      </c>
      <c r="G131" s="233"/>
      <c r="H131" s="237">
        <v>3.3010000000000002</v>
      </c>
      <c r="I131" s="238"/>
      <c r="J131" s="233"/>
      <c r="K131" s="233"/>
      <c r="L131" s="239"/>
      <c r="M131" s="240"/>
      <c r="N131" s="241"/>
      <c r="O131" s="241"/>
      <c r="P131" s="241"/>
      <c r="Q131" s="241"/>
      <c r="R131" s="241"/>
      <c r="S131" s="241"/>
      <c r="T131" s="24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3" t="s">
        <v>218</v>
      </c>
      <c r="AU131" s="243" t="s">
        <v>82</v>
      </c>
      <c r="AV131" s="13" t="s">
        <v>82</v>
      </c>
      <c r="AW131" s="13" t="s">
        <v>35</v>
      </c>
      <c r="AX131" s="13" t="s">
        <v>73</v>
      </c>
      <c r="AY131" s="243" t="s">
        <v>198</v>
      </c>
    </row>
    <row r="132" s="14" customFormat="1">
      <c r="A132" s="14"/>
      <c r="B132" s="244"/>
      <c r="C132" s="245"/>
      <c r="D132" s="234" t="s">
        <v>218</v>
      </c>
      <c r="E132" s="246" t="s">
        <v>19</v>
      </c>
      <c r="F132" s="247" t="s">
        <v>233</v>
      </c>
      <c r="G132" s="245"/>
      <c r="H132" s="248">
        <v>3.8300000000000001</v>
      </c>
      <c r="I132" s="249"/>
      <c r="J132" s="245"/>
      <c r="K132" s="245"/>
      <c r="L132" s="250"/>
      <c r="M132" s="251"/>
      <c r="N132" s="252"/>
      <c r="O132" s="252"/>
      <c r="P132" s="252"/>
      <c r="Q132" s="252"/>
      <c r="R132" s="252"/>
      <c r="S132" s="252"/>
      <c r="T132" s="253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4" t="s">
        <v>218</v>
      </c>
      <c r="AU132" s="254" t="s">
        <v>82</v>
      </c>
      <c r="AV132" s="14" t="s">
        <v>205</v>
      </c>
      <c r="AW132" s="14" t="s">
        <v>35</v>
      </c>
      <c r="AX132" s="14" t="s">
        <v>80</v>
      </c>
      <c r="AY132" s="254" t="s">
        <v>198</v>
      </c>
    </row>
    <row r="133" s="2" customFormat="1" ht="24.15" customHeight="1">
      <c r="A133" s="40"/>
      <c r="B133" s="41"/>
      <c r="C133" s="255" t="s">
        <v>261</v>
      </c>
      <c r="D133" s="255" t="s">
        <v>243</v>
      </c>
      <c r="E133" s="256" t="s">
        <v>3018</v>
      </c>
      <c r="F133" s="257" t="s">
        <v>3019</v>
      </c>
      <c r="G133" s="258" t="s">
        <v>246</v>
      </c>
      <c r="H133" s="259">
        <v>0.60899999999999999</v>
      </c>
      <c r="I133" s="260"/>
      <c r="J133" s="261">
        <f>ROUND(I133*H133,2)</f>
        <v>0</v>
      </c>
      <c r="K133" s="257" t="s">
        <v>204</v>
      </c>
      <c r="L133" s="262"/>
      <c r="M133" s="263" t="s">
        <v>19</v>
      </c>
      <c r="N133" s="264" t="s">
        <v>44</v>
      </c>
      <c r="O133" s="86"/>
      <c r="P133" s="223">
        <f>O133*H133</f>
        <v>0</v>
      </c>
      <c r="Q133" s="223">
        <v>1</v>
      </c>
      <c r="R133" s="223">
        <f>Q133*H133</f>
        <v>0.60899999999999999</v>
      </c>
      <c r="S133" s="223">
        <v>0</v>
      </c>
      <c r="T133" s="224">
        <f>S133*H133</f>
        <v>0</v>
      </c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R133" s="225" t="s">
        <v>247</v>
      </c>
      <c r="AT133" s="225" t="s">
        <v>243</v>
      </c>
      <c r="AU133" s="225" t="s">
        <v>82</v>
      </c>
      <c r="AY133" s="19" t="s">
        <v>198</v>
      </c>
      <c r="BE133" s="226">
        <f>IF(N133="základní",J133,0)</f>
        <v>0</v>
      </c>
      <c r="BF133" s="226">
        <f>IF(N133="snížená",J133,0)</f>
        <v>0</v>
      </c>
      <c r="BG133" s="226">
        <f>IF(N133="zákl. přenesená",J133,0)</f>
        <v>0</v>
      </c>
      <c r="BH133" s="226">
        <f>IF(N133="sníž. přenesená",J133,0)</f>
        <v>0</v>
      </c>
      <c r="BI133" s="226">
        <f>IF(N133="nulová",J133,0)</f>
        <v>0</v>
      </c>
      <c r="BJ133" s="19" t="s">
        <v>80</v>
      </c>
      <c r="BK133" s="226">
        <f>ROUND(I133*H133,2)</f>
        <v>0</v>
      </c>
      <c r="BL133" s="19" t="s">
        <v>205</v>
      </c>
      <c r="BM133" s="225" t="s">
        <v>3020</v>
      </c>
    </row>
    <row r="134" s="13" customFormat="1">
      <c r="A134" s="13"/>
      <c r="B134" s="232"/>
      <c r="C134" s="233"/>
      <c r="D134" s="234" t="s">
        <v>218</v>
      </c>
      <c r="E134" s="235" t="s">
        <v>19</v>
      </c>
      <c r="F134" s="236" t="s">
        <v>3016</v>
      </c>
      <c r="G134" s="233"/>
      <c r="H134" s="237">
        <v>0.52900000000000003</v>
      </c>
      <c r="I134" s="238"/>
      <c r="J134" s="233"/>
      <c r="K134" s="233"/>
      <c r="L134" s="239"/>
      <c r="M134" s="240"/>
      <c r="N134" s="241"/>
      <c r="O134" s="241"/>
      <c r="P134" s="241"/>
      <c r="Q134" s="241"/>
      <c r="R134" s="241"/>
      <c r="S134" s="241"/>
      <c r="T134" s="242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3" t="s">
        <v>218</v>
      </c>
      <c r="AU134" s="243" t="s">
        <v>82</v>
      </c>
      <c r="AV134" s="13" t="s">
        <v>82</v>
      </c>
      <c r="AW134" s="13" t="s">
        <v>35</v>
      </c>
      <c r="AX134" s="13" t="s">
        <v>80</v>
      </c>
      <c r="AY134" s="243" t="s">
        <v>198</v>
      </c>
    </row>
    <row r="135" s="13" customFormat="1">
      <c r="A135" s="13"/>
      <c r="B135" s="232"/>
      <c r="C135" s="233"/>
      <c r="D135" s="234" t="s">
        <v>218</v>
      </c>
      <c r="E135" s="233"/>
      <c r="F135" s="236" t="s">
        <v>3021</v>
      </c>
      <c r="G135" s="233"/>
      <c r="H135" s="237">
        <v>0.60899999999999999</v>
      </c>
      <c r="I135" s="238"/>
      <c r="J135" s="233"/>
      <c r="K135" s="233"/>
      <c r="L135" s="239"/>
      <c r="M135" s="240"/>
      <c r="N135" s="241"/>
      <c r="O135" s="241"/>
      <c r="P135" s="241"/>
      <c r="Q135" s="241"/>
      <c r="R135" s="241"/>
      <c r="S135" s="241"/>
      <c r="T135" s="24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218</v>
      </c>
      <c r="AU135" s="243" t="s">
        <v>82</v>
      </c>
      <c r="AV135" s="13" t="s">
        <v>82</v>
      </c>
      <c r="AW135" s="13" t="s">
        <v>4</v>
      </c>
      <c r="AX135" s="13" t="s">
        <v>80</v>
      </c>
      <c r="AY135" s="243" t="s">
        <v>198</v>
      </c>
    </row>
    <row r="136" s="2" customFormat="1" ht="24.15" customHeight="1">
      <c r="A136" s="40"/>
      <c r="B136" s="41"/>
      <c r="C136" s="255" t="s">
        <v>269</v>
      </c>
      <c r="D136" s="255" t="s">
        <v>243</v>
      </c>
      <c r="E136" s="256" t="s">
        <v>2341</v>
      </c>
      <c r="F136" s="257" t="s">
        <v>2342</v>
      </c>
      <c r="G136" s="258" t="s">
        <v>246</v>
      </c>
      <c r="H136" s="259">
        <v>3.7989999999999999</v>
      </c>
      <c r="I136" s="260"/>
      <c r="J136" s="261">
        <f>ROUND(I136*H136,2)</f>
        <v>0</v>
      </c>
      <c r="K136" s="257" t="s">
        <v>204</v>
      </c>
      <c r="L136" s="262"/>
      <c r="M136" s="263" t="s">
        <v>19</v>
      </c>
      <c r="N136" s="264" t="s">
        <v>44</v>
      </c>
      <c r="O136" s="86"/>
      <c r="P136" s="223">
        <f>O136*H136</f>
        <v>0</v>
      </c>
      <c r="Q136" s="223">
        <v>1</v>
      </c>
      <c r="R136" s="223">
        <f>Q136*H136</f>
        <v>3.7989999999999999</v>
      </c>
      <c r="S136" s="223">
        <v>0</v>
      </c>
      <c r="T136" s="224">
        <f>S136*H136</f>
        <v>0</v>
      </c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R136" s="225" t="s">
        <v>247</v>
      </c>
      <c r="AT136" s="225" t="s">
        <v>243</v>
      </c>
      <c r="AU136" s="225" t="s">
        <v>82</v>
      </c>
      <c r="AY136" s="19" t="s">
        <v>198</v>
      </c>
      <c r="BE136" s="226">
        <f>IF(N136="základní",J136,0)</f>
        <v>0</v>
      </c>
      <c r="BF136" s="226">
        <f>IF(N136="snížená",J136,0)</f>
        <v>0</v>
      </c>
      <c r="BG136" s="226">
        <f>IF(N136="zákl. přenesená",J136,0)</f>
        <v>0</v>
      </c>
      <c r="BH136" s="226">
        <f>IF(N136="sníž. přenesená",J136,0)</f>
        <v>0</v>
      </c>
      <c r="BI136" s="226">
        <f>IF(N136="nulová",J136,0)</f>
        <v>0</v>
      </c>
      <c r="BJ136" s="19" t="s">
        <v>80</v>
      </c>
      <c r="BK136" s="226">
        <f>ROUND(I136*H136,2)</f>
        <v>0</v>
      </c>
      <c r="BL136" s="19" t="s">
        <v>205</v>
      </c>
      <c r="BM136" s="225" t="s">
        <v>3022</v>
      </c>
    </row>
    <row r="137" s="13" customFormat="1">
      <c r="A137" s="13"/>
      <c r="B137" s="232"/>
      <c r="C137" s="233"/>
      <c r="D137" s="234" t="s">
        <v>218</v>
      </c>
      <c r="E137" s="235" t="s">
        <v>19</v>
      </c>
      <c r="F137" s="236" t="s">
        <v>3017</v>
      </c>
      <c r="G137" s="233"/>
      <c r="H137" s="237">
        <v>3.3010000000000002</v>
      </c>
      <c r="I137" s="238"/>
      <c r="J137" s="233"/>
      <c r="K137" s="233"/>
      <c r="L137" s="239"/>
      <c r="M137" s="240"/>
      <c r="N137" s="241"/>
      <c r="O137" s="241"/>
      <c r="P137" s="241"/>
      <c r="Q137" s="241"/>
      <c r="R137" s="241"/>
      <c r="S137" s="241"/>
      <c r="T137" s="24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3" t="s">
        <v>218</v>
      </c>
      <c r="AU137" s="243" t="s">
        <v>82</v>
      </c>
      <c r="AV137" s="13" t="s">
        <v>82</v>
      </c>
      <c r="AW137" s="13" t="s">
        <v>35</v>
      </c>
      <c r="AX137" s="13" t="s">
        <v>80</v>
      </c>
      <c r="AY137" s="243" t="s">
        <v>198</v>
      </c>
    </row>
    <row r="138" s="13" customFormat="1">
      <c r="A138" s="13"/>
      <c r="B138" s="232"/>
      <c r="C138" s="233"/>
      <c r="D138" s="234" t="s">
        <v>218</v>
      </c>
      <c r="E138" s="233"/>
      <c r="F138" s="236" t="s">
        <v>3023</v>
      </c>
      <c r="G138" s="233"/>
      <c r="H138" s="237">
        <v>3.7989999999999999</v>
      </c>
      <c r="I138" s="238"/>
      <c r="J138" s="233"/>
      <c r="K138" s="233"/>
      <c r="L138" s="239"/>
      <c r="M138" s="240"/>
      <c r="N138" s="241"/>
      <c r="O138" s="241"/>
      <c r="P138" s="241"/>
      <c r="Q138" s="241"/>
      <c r="R138" s="241"/>
      <c r="S138" s="241"/>
      <c r="T138" s="24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218</v>
      </c>
      <c r="AU138" s="243" t="s">
        <v>82</v>
      </c>
      <c r="AV138" s="13" t="s">
        <v>82</v>
      </c>
      <c r="AW138" s="13" t="s">
        <v>4</v>
      </c>
      <c r="AX138" s="13" t="s">
        <v>80</v>
      </c>
      <c r="AY138" s="243" t="s">
        <v>198</v>
      </c>
    </row>
    <row r="139" s="2" customFormat="1" ht="24.15" customHeight="1">
      <c r="A139" s="40"/>
      <c r="B139" s="41"/>
      <c r="C139" s="214" t="s">
        <v>279</v>
      </c>
      <c r="D139" s="214" t="s">
        <v>200</v>
      </c>
      <c r="E139" s="215" t="s">
        <v>3024</v>
      </c>
      <c r="F139" s="216" t="s">
        <v>3025</v>
      </c>
      <c r="G139" s="217" t="s">
        <v>227</v>
      </c>
      <c r="H139" s="218">
        <v>16.942</v>
      </c>
      <c r="I139" s="219"/>
      <c r="J139" s="220">
        <f>ROUND(I139*H139,2)</f>
        <v>0</v>
      </c>
      <c r="K139" s="216" t="s">
        <v>204</v>
      </c>
      <c r="L139" s="46"/>
      <c r="M139" s="221" t="s">
        <v>19</v>
      </c>
      <c r="N139" s="222" t="s">
        <v>44</v>
      </c>
      <c r="O139" s="86"/>
      <c r="P139" s="223">
        <f>O139*H139</f>
        <v>0</v>
      </c>
      <c r="Q139" s="223">
        <v>2.5019749999999998</v>
      </c>
      <c r="R139" s="223">
        <f>Q139*H139</f>
        <v>42.388460449999997</v>
      </c>
      <c r="S139" s="223">
        <v>0</v>
      </c>
      <c r="T139" s="224">
        <f>S139*H139</f>
        <v>0</v>
      </c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R139" s="225" t="s">
        <v>205</v>
      </c>
      <c r="AT139" s="225" t="s">
        <v>200</v>
      </c>
      <c r="AU139" s="225" t="s">
        <v>82</v>
      </c>
      <c r="AY139" s="19" t="s">
        <v>198</v>
      </c>
      <c r="BE139" s="226">
        <f>IF(N139="základní",J139,0)</f>
        <v>0</v>
      </c>
      <c r="BF139" s="226">
        <f>IF(N139="snížená",J139,0)</f>
        <v>0</v>
      </c>
      <c r="BG139" s="226">
        <f>IF(N139="zákl. přenesená",J139,0)</f>
        <v>0</v>
      </c>
      <c r="BH139" s="226">
        <f>IF(N139="sníž. přenesená",J139,0)</f>
        <v>0</v>
      </c>
      <c r="BI139" s="226">
        <f>IF(N139="nulová",J139,0)</f>
        <v>0</v>
      </c>
      <c r="BJ139" s="19" t="s">
        <v>80</v>
      </c>
      <c r="BK139" s="226">
        <f>ROUND(I139*H139,2)</f>
        <v>0</v>
      </c>
      <c r="BL139" s="19" t="s">
        <v>205</v>
      </c>
      <c r="BM139" s="225" t="s">
        <v>3026</v>
      </c>
    </row>
    <row r="140" s="2" customFormat="1">
      <c r="A140" s="40"/>
      <c r="B140" s="41"/>
      <c r="C140" s="42"/>
      <c r="D140" s="227" t="s">
        <v>207</v>
      </c>
      <c r="E140" s="42"/>
      <c r="F140" s="228" t="s">
        <v>3027</v>
      </c>
      <c r="G140" s="42"/>
      <c r="H140" s="42"/>
      <c r="I140" s="229"/>
      <c r="J140" s="42"/>
      <c r="K140" s="42"/>
      <c r="L140" s="46"/>
      <c r="M140" s="230"/>
      <c r="N140" s="231"/>
      <c r="O140" s="86"/>
      <c r="P140" s="86"/>
      <c r="Q140" s="86"/>
      <c r="R140" s="86"/>
      <c r="S140" s="86"/>
      <c r="T140" s="87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T140" s="19" t="s">
        <v>207</v>
      </c>
      <c r="AU140" s="19" t="s">
        <v>82</v>
      </c>
    </row>
    <row r="141" s="13" customFormat="1">
      <c r="A141" s="13"/>
      <c r="B141" s="232"/>
      <c r="C141" s="233"/>
      <c r="D141" s="234" t="s">
        <v>218</v>
      </c>
      <c r="E141" s="235" t="s">
        <v>19</v>
      </c>
      <c r="F141" s="236" t="s">
        <v>3028</v>
      </c>
      <c r="G141" s="233"/>
      <c r="H141" s="237">
        <v>10.551</v>
      </c>
      <c r="I141" s="238"/>
      <c r="J141" s="233"/>
      <c r="K141" s="233"/>
      <c r="L141" s="239"/>
      <c r="M141" s="240"/>
      <c r="N141" s="241"/>
      <c r="O141" s="241"/>
      <c r="P141" s="241"/>
      <c r="Q141" s="241"/>
      <c r="R141" s="241"/>
      <c r="S141" s="241"/>
      <c r="T141" s="242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3" t="s">
        <v>218</v>
      </c>
      <c r="AU141" s="243" t="s">
        <v>82</v>
      </c>
      <c r="AV141" s="13" t="s">
        <v>82</v>
      </c>
      <c r="AW141" s="13" t="s">
        <v>35</v>
      </c>
      <c r="AX141" s="13" t="s">
        <v>73</v>
      </c>
      <c r="AY141" s="243" t="s">
        <v>198</v>
      </c>
    </row>
    <row r="142" s="13" customFormat="1">
      <c r="A142" s="13"/>
      <c r="B142" s="232"/>
      <c r="C142" s="233"/>
      <c r="D142" s="234" t="s">
        <v>218</v>
      </c>
      <c r="E142" s="235" t="s">
        <v>19</v>
      </c>
      <c r="F142" s="236" t="s">
        <v>3029</v>
      </c>
      <c r="G142" s="233"/>
      <c r="H142" s="237">
        <v>5.3579999999999997</v>
      </c>
      <c r="I142" s="238"/>
      <c r="J142" s="233"/>
      <c r="K142" s="233"/>
      <c r="L142" s="239"/>
      <c r="M142" s="240"/>
      <c r="N142" s="241"/>
      <c r="O142" s="241"/>
      <c r="P142" s="241"/>
      <c r="Q142" s="241"/>
      <c r="R142" s="241"/>
      <c r="S142" s="241"/>
      <c r="T142" s="24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3" t="s">
        <v>218</v>
      </c>
      <c r="AU142" s="243" t="s">
        <v>82</v>
      </c>
      <c r="AV142" s="13" t="s">
        <v>82</v>
      </c>
      <c r="AW142" s="13" t="s">
        <v>35</v>
      </c>
      <c r="AX142" s="13" t="s">
        <v>73</v>
      </c>
      <c r="AY142" s="243" t="s">
        <v>198</v>
      </c>
    </row>
    <row r="143" s="13" customFormat="1">
      <c r="A143" s="13"/>
      <c r="B143" s="232"/>
      <c r="C143" s="233"/>
      <c r="D143" s="234" t="s">
        <v>218</v>
      </c>
      <c r="E143" s="235" t="s">
        <v>19</v>
      </c>
      <c r="F143" s="236" t="s">
        <v>3030</v>
      </c>
      <c r="G143" s="233"/>
      <c r="H143" s="237">
        <v>1.0329999999999999</v>
      </c>
      <c r="I143" s="238"/>
      <c r="J143" s="233"/>
      <c r="K143" s="233"/>
      <c r="L143" s="239"/>
      <c r="M143" s="240"/>
      <c r="N143" s="241"/>
      <c r="O143" s="241"/>
      <c r="P143" s="241"/>
      <c r="Q143" s="241"/>
      <c r="R143" s="241"/>
      <c r="S143" s="241"/>
      <c r="T143" s="242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3" t="s">
        <v>218</v>
      </c>
      <c r="AU143" s="243" t="s">
        <v>82</v>
      </c>
      <c r="AV143" s="13" t="s">
        <v>82</v>
      </c>
      <c r="AW143" s="13" t="s">
        <v>35</v>
      </c>
      <c r="AX143" s="13" t="s">
        <v>73</v>
      </c>
      <c r="AY143" s="243" t="s">
        <v>198</v>
      </c>
    </row>
    <row r="144" s="14" customFormat="1">
      <c r="A144" s="14"/>
      <c r="B144" s="244"/>
      <c r="C144" s="245"/>
      <c r="D144" s="234" t="s">
        <v>218</v>
      </c>
      <c r="E144" s="246" t="s">
        <v>19</v>
      </c>
      <c r="F144" s="247" t="s">
        <v>233</v>
      </c>
      <c r="G144" s="245"/>
      <c r="H144" s="248">
        <v>16.942</v>
      </c>
      <c r="I144" s="249"/>
      <c r="J144" s="245"/>
      <c r="K144" s="245"/>
      <c r="L144" s="250"/>
      <c r="M144" s="251"/>
      <c r="N144" s="252"/>
      <c r="O144" s="252"/>
      <c r="P144" s="252"/>
      <c r="Q144" s="252"/>
      <c r="R144" s="252"/>
      <c r="S144" s="252"/>
      <c r="T144" s="253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54" t="s">
        <v>218</v>
      </c>
      <c r="AU144" s="254" t="s">
        <v>82</v>
      </c>
      <c r="AV144" s="14" t="s">
        <v>205</v>
      </c>
      <c r="AW144" s="14" t="s">
        <v>35</v>
      </c>
      <c r="AX144" s="14" t="s">
        <v>80</v>
      </c>
      <c r="AY144" s="254" t="s">
        <v>198</v>
      </c>
    </row>
    <row r="145" s="2" customFormat="1" ht="24.15" customHeight="1">
      <c r="A145" s="40"/>
      <c r="B145" s="41"/>
      <c r="C145" s="214" t="s">
        <v>285</v>
      </c>
      <c r="D145" s="214" t="s">
        <v>200</v>
      </c>
      <c r="E145" s="215" t="s">
        <v>3031</v>
      </c>
      <c r="F145" s="216" t="s">
        <v>3032</v>
      </c>
      <c r="G145" s="217" t="s">
        <v>203</v>
      </c>
      <c r="H145" s="218">
        <v>121.68600000000001</v>
      </c>
      <c r="I145" s="219"/>
      <c r="J145" s="220">
        <f>ROUND(I145*H145,2)</f>
        <v>0</v>
      </c>
      <c r="K145" s="216" t="s">
        <v>204</v>
      </c>
      <c r="L145" s="46"/>
      <c r="M145" s="221" t="s">
        <v>19</v>
      </c>
      <c r="N145" s="222" t="s">
        <v>44</v>
      </c>
      <c r="O145" s="86"/>
      <c r="P145" s="223">
        <f>O145*H145</f>
        <v>0</v>
      </c>
      <c r="Q145" s="223">
        <v>0.0111725</v>
      </c>
      <c r="R145" s="223">
        <f>Q145*H145</f>
        <v>1.3595368350000001</v>
      </c>
      <c r="S145" s="223">
        <v>0</v>
      </c>
      <c r="T145" s="224">
        <f>S145*H145</f>
        <v>0</v>
      </c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R145" s="225" t="s">
        <v>205</v>
      </c>
      <c r="AT145" s="225" t="s">
        <v>200</v>
      </c>
      <c r="AU145" s="225" t="s">
        <v>82</v>
      </c>
      <c r="AY145" s="19" t="s">
        <v>198</v>
      </c>
      <c r="BE145" s="226">
        <f>IF(N145="základní",J145,0)</f>
        <v>0</v>
      </c>
      <c r="BF145" s="226">
        <f>IF(N145="snížená",J145,0)</f>
        <v>0</v>
      </c>
      <c r="BG145" s="226">
        <f>IF(N145="zákl. přenesená",J145,0)</f>
        <v>0</v>
      </c>
      <c r="BH145" s="226">
        <f>IF(N145="sníž. přenesená",J145,0)</f>
        <v>0</v>
      </c>
      <c r="BI145" s="226">
        <f>IF(N145="nulová",J145,0)</f>
        <v>0</v>
      </c>
      <c r="BJ145" s="19" t="s">
        <v>80</v>
      </c>
      <c r="BK145" s="226">
        <f>ROUND(I145*H145,2)</f>
        <v>0</v>
      </c>
      <c r="BL145" s="19" t="s">
        <v>205</v>
      </c>
      <c r="BM145" s="225" t="s">
        <v>3033</v>
      </c>
    </row>
    <row r="146" s="2" customFormat="1">
      <c r="A146" s="40"/>
      <c r="B146" s="41"/>
      <c r="C146" s="42"/>
      <c r="D146" s="227" t="s">
        <v>207</v>
      </c>
      <c r="E146" s="42"/>
      <c r="F146" s="228" t="s">
        <v>3034</v>
      </c>
      <c r="G146" s="42"/>
      <c r="H146" s="42"/>
      <c r="I146" s="229"/>
      <c r="J146" s="42"/>
      <c r="K146" s="42"/>
      <c r="L146" s="46"/>
      <c r="M146" s="230"/>
      <c r="N146" s="231"/>
      <c r="O146" s="86"/>
      <c r="P146" s="86"/>
      <c r="Q146" s="86"/>
      <c r="R146" s="86"/>
      <c r="S146" s="86"/>
      <c r="T146" s="87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T146" s="19" t="s">
        <v>207</v>
      </c>
      <c r="AU146" s="19" t="s">
        <v>82</v>
      </c>
    </row>
    <row r="147" s="13" customFormat="1">
      <c r="A147" s="13"/>
      <c r="B147" s="232"/>
      <c r="C147" s="233"/>
      <c r="D147" s="234" t="s">
        <v>218</v>
      </c>
      <c r="E147" s="235" t="s">
        <v>19</v>
      </c>
      <c r="F147" s="236" t="s">
        <v>3035</v>
      </c>
      <c r="G147" s="233"/>
      <c r="H147" s="237">
        <v>75.710999999999999</v>
      </c>
      <c r="I147" s="238"/>
      <c r="J147" s="233"/>
      <c r="K147" s="233"/>
      <c r="L147" s="239"/>
      <c r="M147" s="240"/>
      <c r="N147" s="241"/>
      <c r="O147" s="241"/>
      <c r="P147" s="241"/>
      <c r="Q147" s="241"/>
      <c r="R147" s="241"/>
      <c r="S147" s="241"/>
      <c r="T147" s="24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3" t="s">
        <v>218</v>
      </c>
      <c r="AU147" s="243" t="s">
        <v>82</v>
      </c>
      <c r="AV147" s="13" t="s">
        <v>82</v>
      </c>
      <c r="AW147" s="13" t="s">
        <v>35</v>
      </c>
      <c r="AX147" s="13" t="s">
        <v>73</v>
      </c>
      <c r="AY147" s="243" t="s">
        <v>198</v>
      </c>
    </row>
    <row r="148" s="13" customFormat="1">
      <c r="A148" s="13"/>
      <c r="B148" s="232"/>
      <c r="C148" s="233"/>
      <c r="D148" s="234" t="s">
        <v>218</v>
      </c>
      <c r="E148" s="235" t="s">
        <v>19</v>
      </c>
      <c r="F148" s="236" t="s">
        <v>3036</v>
      </c>
      <c r="G148" s="233"/>
      <c r="H148" s="237">
        <v>37.710999999999999</v>
      </c>
      <c r="I148" s="238"/>
      <c r="J148" s="233"/>
      <c r="K148" s="233"/>
      <c r="L148" s="239"/>
      <c r="M148" s="240"/>
      <c r="N148" s="241"/>
      <c r="O148" s="241"/>
      <c r="P148" s="241"/>
      <c r="Q148" s="241"/>
      <c r="R148" s="241"/>
      <c r="S148" s="241"/>
      <c r="T148" s="24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3" t="s">
        <v>218</v>
      </c>
      <c r="AU148" s="243" t="s">
        <v>82</v>
      </c>
      <c r="AV148" s="13" t="s">
        <v>82</v>
      </c>
      <c r="AW148" s="13" t="s">
        <v>35</v>
      </c>
      <c r="AX148" s="13" t="s">
        <v>73</v>
      </c>
      <c r="AY148" s="243" t="s">
        <v>198</v>
      </c>
    </row>
    <row r="149" s="13" customFormat="1">
      <c r="A149" s="13"/>
      <c r="B149" s="232"/>
      <c r="C149" s="233"/>
      <c r="D149" s="234" t="s">
        <v>218</v>
      </c>
      <c r="E149" s="235" t="s">
        <v>19</v>
      </c>
      <c r="F149" s="236" t="s">
        <v>3037</v>
      </c>
      <c r="G149" s="233"/>
      <c r="H149" s="237">
        <v>8.2639999999999993</v>
      </c>
      <c r="I149" s="238"/>
      <c r="J149" s="233"/>
      <c r="K149" s="233"/>
      <c r="L149" s="239"/>
      <c r="M149" s="240"/>
      <c r="N149" s="241"/>
      <c r="O149" s="241"/>
      <c r="P149" s="241"/>
      <c r="Q149" s="241"/>
      <c r="R149" s="241"/>
      <c r="S149" s="241"/>
      <c r="T149" s="242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3" t="s">
        <v>218</v>
      </c>
      <c r="AU149" s="243" t="s">
        <v>82</v>
      </c>
      <c r="AV149" s="13" t="s">
        <v>82</v>
      </c>
      <c r="AW149" s="13" t="s">
        <v>35</v>
      </c>
      <c r="AX149" s="13" t="s">
        <v>73</v>
      </c>
      <c r="AY149" s="243" t="s">
        <v>198</v>
      </c>
    </row>
    <row r="150" s="14" customFormat="1">
      <c r="A150" s="14"/>
      <c r="B150" s="244"/>
      <c r="C150" s="245"/>
      <c r="D150" s="234" t="s">
        <v>218</v>
      </c>
      <c r="E150" s="246" t="s">
        <v>19</v>
      </c>
      <c r="F150" s="247" t="s">
        <v>233</v>
      </c>
      <c r="G150" s="245"/>
      <c r="H150" s="248">
        <v>121.68600000000001</v>
      </c>
      <c r="I150" s="249"/>
      <c r="J150" s="245"/>
      <c r="K150" s="245"/>
      <c r="L150" s="250"/>
      <c r="M150" s="251"/>
      <c r="N150" s="252"/>
      <c r="O150" s="252"/>
      <c r="P150" s="252"/>
      <c r="Q150" s="252"/>
      <c r="R150" s="252"/>
      <c r="S150" s="252"/>
      <c r="T150" s="253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54" t="s">
        <v>218</v>
      </c>
      <c r="AU150" s="254" t="s">
        <v>82</v>
      </c>
      <c r="AV150" s="14" t="s">
        <v>205</v>
      </c>
      <c r="AW150" s="14" t="s">
        <v>35</v>
      </c>
      <c r="AX150" s="14" t="s">
        <v>80</v>
      </c>
      <c r="AY150" s="254" t="s">
        <v>198</v>
      </c>
    </row>
    <row r="151" s="2" customFormat="1" ht="24.15" customHeight="1">
      <c r="A151" s="40"/>
      <c r="B151" s="41"/>
      <c r="C151" s="214" t="s">
        <v>293</v>
      </c>
      <c r="D151" s="214" t="s">
        <v>200</v>
      </c>
      <c r="E151" s="215" t="s">
        <v>3038</v>
      </c>
      <c r="F151" s="216" t="s">
        <v>3039</v>
      </c>
      <c r="G151" s="217" t="s">
        <v>203</v>
      </c>
      <c r="H151" s="218">
        <v>121.68600000000001</v>
      </c>
      <c r="I151" s="219"/>
      <c r="J151" s="220">
        <f>ROUND(I151*H151,2)</f>
        <v>0</v>
      </c>
      <c r="K151" s="216" t="s">
        <v>204</v>
      </c>
      <c r="L151" s="46"/>
      <c r="M151" s="221" t="s">
        <v>19</v>
      </c>
      <c r="N151" s="222" t="s">
        <v>44</v>
      </c>
      <c r="O151" s="86"/>
      <c r="P151" s="223">
        <f>O151*H151</f>
        <v>0</v>
      </c>
      <c r="Q151" s="223">
        <v>0</v>
      </c>
      <c r="R151" s="223">
        <f>Q151*H151</f>
        <v>0</v>
      </c>
      <c r="S151" s="223">
        <v>0</v>
      </c>
      <c r="T151" s="224">
        <f>S151*H151</f>
        <v>0</v>
      </c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R151" s="225" t="s">
        <v>205</v>
      </c>
      <c r="AT151" s="225" t="s">
        <v>200</v>
      </c>
      <c r="AU151" s="225" t="s">
        <v>82</v>
      </c>
      <c r="AY151" s="19" t="s">
        <v>198</v>
      </c>
      <c r="BE151" s="226">
        <f>IF(N151="základní",J151,0)</f>
        <v>0</v>
      </c>
      <c r="BF151" s="226">
        <f>IF(N151="snížená",J151,0)</f>
        <v>0</v>
      </c>
      <c r="BG151" s="226">
        <f>IF(N151="zákl. přenesená",J151,0)</f>
        <v>0</v>
      </c>
      <c r="BH151" s="226">
        <f>IF(N151="sníž. přenesená",J151,0)</f>
        <v>0</v>
      </c>
      <c r="BI151" s="226">
        <f>IF(N151="nulová",J151,0)</f>
        <v>0</v>
      </c>
      <c r="BJ151" s="19" t="s">
        <v>80</v>
      </c>
      <c r="BK151" s="226">
        <f>ROUND(I151*H151,2)</f>
        <v>0</v>
      </c>
      <c r="BL151" s="19" t="s">
        <v>205</v>
      </c>
      <c r="BM151" s="225" t="s">
        <v>3040</v>
      </c>
    </row>
    <row r="152" s="2" customFormat="1">
      <c r="A152" s="40"/>
      <c r="B152" s="41"/>
      <c r="C152" s="42"/>
      <c r="D152" s="227" t="s">
        <v>207</v>
      </c>
      <c r="E152" s="42"/>
      <c r="F152" s="228" t="s">
        <v>3041</v>
      </c>
      <c r="G152" s="42"/>
      <c r="H152" s="42"/>
      <c r="I152" s="229"/>
      <c r="J152" s="42"/>
      <c r="K152" s="42"/>
      <c r="L152" s="46"/>
      <c r="M152" s="230"/>
      <c r="N152" s="231"/>
      <c r="O152" s="86"/>
      <c r="P152" s="86"/>
      <c r="Q152" s="86"/>
      <c r="R152" s="86"/>
      <c r="S152" s="86"/>
      <c r="T152" s="87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T152" s="19" t="s">
        <v>207</v>
      </c>
      <c r="AU152" s="19" t="s">
        <v>82</v>
      </c>
    </row>
    <row r="153" s="2" customFormat="1" ht="24.15" customHeight="1">
      <c r="A153" s="40"/>
      <c r="B153" s="41"/>
      <c r="C153" s="214" t="s">
        <v>8</v>
      </c>
      <c r="D153" s="214" t="s">
        <v>200</v>
      </c>
      <c r="E153" s="215" t="s">
        <v>3042</v>
      </c>
      <c r="F153" s="216" t="s">
        <v>3043</v>
      </c>
      <c r="G153" s="217" t="s">
        <v>246</v>
      </c>
      <c r="H153" s="218">
        <v>1.1539999999999999</v>
      </c>
      <c r="I153" s="219"/>
      <c r="J153" s="220">
        <f>ROUND(I153*H153,2)</f>
        <v>0</v>
      </c>
      <c r="K153" s="216" t="s">
        <v>204</v>
      </c>
      <c r="L153" s="46"/>
      <c r="M153" s="221" t="s">
        <v>19</v>
      </c>
      <c r="N153" s="222" t="s">
        <v>44</v>
      </c>
      <c r="O153" s="86"/>
      <c r="P153" s="223">
        <f>O153*H153</f>
        <v>0</v>
      </c>
      <c r="Q153" s="223">
        <v>1.0529056800000001</v>
      </c>
      <c r="R153" s="223">
        <f>Q153*H153</f>
        <v>1.2150531547200001</v>
      </c>
      <c r="S153" s="223">
        <v>0</v>
      </c>
      <c r="T153" s="224">
        <f>S153*H153</f>
        <v>0</v>
      </c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R153" s="225" t="s">
        <v>205</v>
      </c>
      <c r="AT153" s="225" t="s">
        <v>200</v>
      </c>
      <c r="AU153" s="225" t="s">
        <v>82</v>
      </c>
      <c r="AY153" s="19" t="s">
        <v>198</v>
      </c>
      <c r="BE153" s="226">
        <f>IF(N153="základní",J153,0)</f>
        <v>0</v>
      </c>
      <c r="BF153" s="226">
        <f>IF(N153="snížená",J153,0)</f>
        <v>0</v>
      </c>
      <c r="BG153" s="226">
        <f>IF(N153="zákl. přenesená",J153,0)</f>
        <v>0</v>
      </c>
      <c r="BH153" s="226">
        <f>IF(N153="sníž. přenesená",J153,0)</f>
        <v>0</v>
      </c>
      <c r="BI153" s="226">
        <f>IF(N153="nulová",J153,0)</f>
        <v>0</v>
      </c>
      <c r="BJ153" s="19" t="s">
        <v>80</v>
      </c>
      <c r="BK153" s="226">
        <f>ROUND(I153*H153,2)</f>
        <v>0</v>
      </c>
      <c r="BL153" s="19" t="s">
        <v>205</v>
      </c>
      <c r="BM153" s="225" t="s">
        <v>3044</v>
      </c>
    </row>
    <row r="154" s="2" customFormat="1">
      <c r="A154" s="40"/>
      <c r="B154" s="41"/>
      <c r="C154" s="42"/>
      <c r="D154" s="227" t="s">
        <v>207</v>
      </c>
      <c r="E154" s="42"/>
      <c r="F154" s="228" t="s">
        <v>3045</v>
      </c>
      <c r="G154" s="42"/>
      <c r="H154" s="42"/>
      <c r="I154" s="229"/>
      <c r="J154" s="42"/>
      <c r="K154" s="42"/>
      <c r="L154" s="46"/>
      <c r="M154" s="230"/>
      <c r="N154" s="231"/>
      <c r="O154" s="86"/>
      <c r="P154" s="86"/>
      <c r="Q154" s="86"/>
      <c r="R154" s="86"/>
      <c r="S154" s="86"/>
      <c r="T154" s="87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T154" s="19" t="s">
        <v>207</v>
      </c>
      <c r="AU154" s="19" t="s">
        <v>82</v>
      </c>
    </row>
    <row r="155" s="13" customFormat="1">
      <c r="A155" s="13"/>
      <c r="B155" s="232"/>
      <c r="C155" s="233"/>
      <c r="D155" s="234" t="s">
        <v>218</v>
      </c>
      <c r="E155" s="235" t="s">
        <v>19</v>
      </c>
      <c r="F155" s="236" t="s">
        <v>3046</v>
      </c>
      <c r="G155" s="233"/>
      <c r="H155" s="237">
        <v>1.1539999999999999</v>
      </c>
      <c r="I155" s="238"/>
      <c r="J155" s="233"/>
      <c r="K155" s="233"/>
      <c r="L155" s="239"/>
      <c r="M155" s="240"/>
      <c r="N155" s="241"/>
      <c r="O155" s="241"/>
      <c r="P155" s="241"/>
      <c r="Q155" s="241"/>
      <c r="R155" s="241"/>
      <c r="S155" s="241"/>
      <c r="T155" s="24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218</v>
      </c>
      <c r="AU155" s="243" t="s">
        <v>82</v>
      </c>
      <c r="AV155" s="13" t="s">
        <v>82</v>
      </c>
      <c r="AW155" s="13" t="s">
        <v>35</v>
      </c>
      <c r="AX155" s="13" t="s">
        <v>80</v>
      </c>
      <c r="AY155" s="243" t="s">
        <v>198</v>
      </c>
    </row>
    <row r="156" s="12" customFormat="1" ht="22.8" customHeight="1">
      <c r="A156" s="12"/>
      <c r="B156" s="198"/>
      <c r="C156" s="199"/>
      <c r="D156" s="200" t="s">
        <v>72</v>
      </c>
      <c r="E156" s="212" t="s">
        <v>1196</v>
      </c>
      <c r="F156" s="212" t="s">
        <v>1197</v>
      </c>
      <c r="G156" s="199"/>
      <c r="H156" s="199"/>
      <c r="I156" s="202"/>
      <c r="J156" s="213">
        <f>BK156</f>
        <v>0</v>
      </c>
      <c r="K156" s="199"/>
      <c r="L156" s="204"/>
      <c r="M156" s="205"/>
      <c r="N156" s="206"/>
      <c r="O156" s="206"/>
      <c r="P156" s="207">
        <f>SUM(P157:P158)</f>
        <v>0</v>
      </c>
      <c r="Q156" s="206"/>
      <c r="R156" s="207">
        <f>SUM(R157:R158)</f>
        <v>0</v>
      </c>
      <c r="S156" s="206"/>
      <c r="T156" s="208">
        <f>SUM(T157:T158)</f>
        <v>0</v>
      </c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R156" s="209" t="s">
        <v>80</v>
      </c>
      <c r="AT156" s="210" t="s">
        <v>72</v>
      </c>
      <c r="AU156" s="210" t="s">
        <v>80</v>
      </c>
      <c r="AY156" s="209" t="s">
        <v>198</v>
      </c>
      <c r="BK156" s="211">
        <f>SUM(BK157:BK158)</f>
        <v>0</v>
      </c>
    </row>
    <row r="157" s="2" customFormat="1" ht="78" customHeight="1">
      <c r="A157" s="40"/>
      <c r="B157" s="41"/>
      <c r="C157" s="214" t="s">
        <v>302</v>
      </c>
      <c r="D157" s="214" t="s">
        <v>200</v>
      </c>
      <c r="E157" s="215" t="s">
        <v>1199</v>
      </c>
      <c r="F157" s="216" t="s">
        <v>1200</v>
      </c>
      <c r="G157" s="217" t="s">
        <v>246</v>
      </c>
      <c r="H157" s="218">
        <v>102.828</v>
      </c>
      <c r="I157" s="219"/>
      <c r="J157" s="220">
        <f>ROUND(I157*H157,2)</f>
        <v>0</v>
      </c>
      <c r="K157" s="216" t="s">
        <v>204</v>
      </c>
      <c r="L157" s="46"/>
      <c r="M157" s="221" t="s">
        <v>19</v>
      </c>
      <c r="N157" s="222" t="s">
        <v>44</v>
      </c>
      <c r="O157" s="86"/>
      <c r="P157" s="223">
        <f>O157*H157</f>
        <v>0</v>
      </c>
      <c r="Q157" s="223">
        <v>0</v>
      </c>
      <c r="R157" s="223">
        <f>Q157*H157</f>
        <v>0</v>
      </c>
      <c r="S157" s="223">
        <v>0</v>
      </c>
      <c r="T157" s="224">
        <f>S157*H157</f>
        <v>0</v>
      </c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R157" s="225" t="s">
        <v>205</v>
      </c>
      <c r="AT157" s="225" t="s">
        <v>200</v>
      </c>
      <c r="AU157" s="225" t="s">
        <v>82</v>
      </c>
      <c r="AY157" s="19" t="s">
        <v>198</v>
      </c>
      <c r="BE157" s="226">
        <f>IF(N157="základní",J157,0)</f>
        <v>0</v>
      </c>
      <c r="BF157" s="226">
        <f>IF(N157="snížená",J157,0)</f>
        <v>0</v>
      </c>
      <c r="BG157" s="226">
        <f>IF(N157="zákl. přenesená",J157,0)</f>
        <v>0</v>
      </c>
      <c r="BH157" s="226">
        <f>IF(N157="sníž. přenesená",J157,0)</f>
        <v>0</v>
      </c>
      <c r="BI157" s="226">
        <f>IF(N157="nulová",J157,0)</f>
        <v>0</v>
      </c>
      <c r="BJ157" s="19" t="s">
        <v>80</v>
      </c>
      <c r="BK157" s="226">
        <f>ROUND(I157*H157,2)</f>
        <v>0</v>
      </c>
      <c r="BL157" s="19" t="s">
        <v>205</v>
      </c>
      <c r="BM157" s="225" t="s">
        <v>3047</v>
      </c>
    </row>
    <row r="158" s="2" customFormat="1">
      <c r="A158" s="40"/>
      <c r="B158" s="41"/>
      <c r="C158" s="42"/>
      <c r="D158" s="227" t="s">
        <v>207</v>
      </c>
      <c r="E158" s="42"/>
      <c r="F158" s="228" t="s">
        <v>1202</v>
      </c>
      <c r="G158" s="42"/>
      <c r="H158" s="42"/>
      <c r="I158" s="229"/>
      <c r="J158" s="42"/>
      <c r="K158" s="42"/>
      <c r="L158" s="46"/>
      <c r="M158" s="230"/>
      <c r="N158" s="231"/>
      <c r="O158" s="86"/>
      <c r="P158" s="86"/>
      <c r="Q158" s="86"/>
      <c r="R158" s="86"/>
      <c r="S158" s="86"/>
      <c r="T158" s="87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T158" s="19" t="s">
        <v>207</v>
      </c>
      <c r="AU158" s="19" t="s">
        <v>82</v>
      </c>
    </row>
    <row r="159" s="12" customFormat="1" ht="25.92" customHeight="1">
      <c r="A159" s="12"/>
      <c r="B159" s="198"/>
      <c r="C159" s="199"/>
      <c r="D159" s="200" t="s">
        <v>72</v>
      </c>
      <c r="E159" s="201" t="s">
        <v>1203</v>
      </c>
      <c r="F159" s="201" t="s">
        <v>1204</v>
      </c>
      <c r="G159" s="199"/>
      <c r="H159" s="199"/>
      <c r="I159" s="202"/>
      <c r="J159" s="203">
        <f>BK159</f>
        <v>0</v>
      </c>
      <c r="K159" s="199"/>
      <c r="L159" s="204"/>
      <c r="M159" s="205"/>
      <c r="N159" s="206"/>
      <c r="O159" s="206"/>
      <c r="P159" s="207">
        <f>P160+P181+P215+P239</f>
        <v>0</v>
      </c>
      <c r="Q159" s="206"/>
      <c r="R159" s="207">
        <f>R160+R181+R215+R239</f>
        <v>41.203158778210003</v>
      </c>
      <c r="S159" s="206"/>
      <c r="T159" s="208">
        <f>T160+T181+T215+T239</f>
        <v>0</v>
      </c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R159" s="209" t="s">
        <v>82</v>
      </c>
      <c r="AT159" s="210" t="s">
        <v>72</v>
      </c>
      <c r="AU159" s="210" t="s">
        <v>73</v>
      </c>
      <c r="AY159" s="209" t="s">
        <v>198</v>
      </c>
      <c r="BK159" s="211">
        <f>BK160+BK181+BK215+BK239</f>
        <v>0</v>
      </c>
    </row>
    <row r="160" s="12" customFormat="1" ht="22.8" customHeight="1">
      <c r="A160" s="12"/>
      <c r="B160" s="198"/>
      <c r="C160" s="199"/>
      <c r="D160" s="200" t="s">
        <v>72</v>
      </c>
      <c r="E160" s="212" t="s">
        <v>1968</v>
      </c>
      <c r="F160" s="212" t="s">
        <v>1969</v>
      </c>
      <c r="G160" s="199"/>
      <c r="H160" s="199"/>
      <c r="I160" s="202"/>
      <c r="J160" s="213">
        <f>BK160</f>
        <v>0</v>
      </c>
      <c r="K160" s="199"/>
      <c r="L160" s="204"/>
      <c r="M160" s="205"/>
      <c r="N160" s="206"/>
      <c r="O160" s="206"/>
      <c r="P160" s="207">
        <f>SUM(P161:P180)</f>
        <v>0</v>
      </c>
      <c r="Q160" s="206"/>
      <c r="R160" s="207">
        <f>SUM(R161:R180)</f>
        <v>6.8070698019000018</v>
      </c>
      <c r="S160" s="206"/>
      <c r="T160" s="208">
        <f>SUM(T161:T180)</f>
        <v>0</v>
      </c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R160" s="209" t="s">
        <v>82</v>
      </c>
      <c r="AT160" s="210" t="s">
        <v>72</v>
      </c>
      <c r="AU160" s="210" t="s">
        <v>80</v>
      </c>
      <c r="AY160" s="209" t="s">
        <v>198</v>
      </c>
      <c r="BK160" s="211">
        <f>SUM(BK161:BK180)</f>
        <v>0</v>
      </c>
    </row>
    <row r="161" s="2" customFormat="1" ht="24.15" customHeight="1">
      <c r="A161" s="40"/>
      <c r="B161" s="41"/>
      <c r="C161" s="214" t="s">
        <v>310</v>
      </c>
      <c r="D161" s="214" t="s">
        <v>200</v>
      </c>
      <c r="E161" s="215" t="s">
        <v>3048</v>
      </c>
      <c r="F161" s="216" t="s">
        <v>3049</v>
      </c>
      <c r="G161" s="217" t="s">
        <v>203</v>
      </c>
      <c r="H161" s="218">
        <v>622.21000000000004</v>
      </c>
      <c r="I161" s="219"/>
      <c r="J161" s="220">
        <f>ROUND(I161*H161,2)</f>
        <v>0</v>
      </c>
      <c r="K161" s="216" t="s">
        <v>204</v>
      </c>
      <c r="L161" s="46"/>
      <c r="M161" s="221" t="s">
        <v>19</v>
      </c>
      <c r="N161" s="222" t="s">
        <v>44</v>
      </c>
      <c r="O161" s="86"/>
      <c r="P161" s="223">
        <f>O161*H161</f>
        <v>0</v>
      </c>
      <c r="Q161" s="223">
        <v>0.00088312999999999998</v>
      </c>
      <c r="R161" s="223">
        <f>Q161*H161</f>
        <v>0.54949231730000003</v>
      </c>
      <c r="S161" s="223">
        <v>0</v>
      </c>
      <c r="T161" s="224">
        <f>S161*H161</f>
        <v>0</v>
      </c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R161" s="225" t="s">
        <v>302</v>
      </c>
      <c r="AT161" s="225" t="s">
        <v>200</v>
      </c>
      <c r="AU161" s="225" t="s">
        <v>82</v>
      </c>
      <c r="AY161" s="19" t="s">
        <v>198</v>
      </c>
      <c r="BE161" s="226">
        <f>IF(N161="základní",J161,0)</f>
        <v>0</v>
      </c>
      <c r="BF161" s="226">
        <f>IF(N161="snížená",J161,0)</f>
        <v>0</v>
      </c>
      <c r="BG161" s="226">
        <f>IF(N161="zákl. přenesená",J161,0)</f>
        <v>0</v>
      </c>
      <c r="BH161" s="226">
        <f>IF(N161="sníž. přenesená",J161,0)</f>
        <v>0</v>
      </c>
      <c r="BI161" s="226">
        <f>IF(N161="nulová",J161,0)</f>
        <v>0</v>
      </c>
      <c r="BJ161" s="19" t="s">
        <v>80</v>
      </c>
      <c r="BK161" s="226">
        <f>ROUND(I161*H161,2)</f>
        <v>0</v>
      </c>
      <c r="BL161" s="19" t="s">
        <v>302</v>
      </c>
      <c r="BM161" s="225" t="s">
        <v>3050</v>
      </c>
    </row>
    <row r="162" s="2" customFormat="1">
      <c r="A162" s="40"/>
      <c r="B162" s="41"/>
      <c r="C162" s="42"/>
      <c r="D162" s="227" t="s">
        <v>207</v>
      </c>
      <c r="E162" s="42"/>
      <c r="F162" s="228" t="s">
        <v>3051</v>
      </c>
      <c r="G162" s="42"/>
      <c r="H162" s="42"/>
      <c r="I162" s="229"/>
      <c r="J162" s="42"/>
      <c r="K162" s="42"/>
      <c r="L162" s="46"/>
      <c r="M162" s="230"/>
      <c r="N162" s="231"/>
      <c r="O162" s="86"/>
      <c r="P162" s="86"/>
      <c r="Q162" s="86"/>
      <c r="R162" s="86"/>
      <c r="S162" s="86"/>
      <c r="T162" s="87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T162" s="19" t="s">
        <v>207</v>
      </c>
      <c r="AU162" s="19" t="s">
        <v>82</v>
      </c>
    </row>
    <row r="163" s="2" customFormat="1" ht="44.25" customHeight="1">
      <c r="A163" s="40"/>
      <c r="B163" s="41"/>
      <c r="C163" s="255" t="s">
        <v>315</v>
      </c>
      <c r="D163" s="255" t="s">
        <v>243</v>
      </c>
      <c r="E163" s="256" t="s">
        <v>3052</v>
      </c>
      <c r="F163" s="257" t="s">
        <v>3053</v>
      </c>
      <c r="G163" s="258" t="s">
        <v>203</v>
      </c>
      <c r="H163" s="259">
        <v>725.18600000000004</v>
      </c>
      <c r="I163" s="260"/>
      <c r="J163" s="261">
        <f>ROUND(I163*H163,2)</f>
        <v>0</v>
      </c>
      <c r="K163" s="257" t="s">
        <v>204</v>
      </c>
      <c r="L163" s="262"/>
      <c r="M163" s="263" t="s">
        <v>19</v>
      </c>
      <c r="N163" s="264" t="s">
        <v>44</v>
      </c>
      <c r="O163" s="86"/>
      <c r="P163" s="223">
        <f>O163*H163</f>
        <v>0</v>
      </c>
      <c r="Q163" s="223">
        <v>0.0054000000000000003</v>
      </c>
      <c r="R163" s="223">
        <f>Q163*H163</f>
        <v>3.9160044000000003</v>
      </c>
      <c r="S163" s="223">
        <v>0</v>
      </c>
      <c r="T163" s="224">
        <f>S163*H163</f>
        <v>0</v>
      </c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R163" s="225" t="s">
        <v>399</v>
      </c>
      <c r="AT163" s="225" t="s">
        <v>243</v>
      </c>
      <c r="AU163" s="225" t="s">
        <v>82</v>
      </c>
      <c r="AY163" s="19" t="s">
        <v>198</v>
      </c>
      <c r="BE163" s="226">
        <f>IF(N163="základní",J163,0)</f>
        <v>0</v>
      </c>
      <c r="BF163" s="226">
        <f>IF(N163="snížená",J163,0)</f>
        <v>0</v>
      </c>
      <c r="BG163" s="226">
        <f>IF(N163="zákl. přenesená",J163,0)</f>
        <v>0</v>
      </c>
      <c r="BH163" s="226">
        <f>IF(N163="sníž. přenesená",J163,0)</f>
        <v>0</v>
      </c>
      <c r="BI163" s="226">
        <f>IF(N163="nulová",J163,0)</f>
        <v>0</v>
      </c>
      <c r="BJ163" s="19" t="s">
        <v>80</v>
      </c>
      <c r="BK163" s="226">
        <f>ROUND(I163*H163,2)</f>
        <v>0</v>
      </c>
      <c r="BL163" s="19" t="s">
        <v>302</v>
      </c>
      <c r="BM163" s="225" t="s">
        <v>3054</v>
      </c>
    </row>
    <row r="164" s="13" customFormat="1">
      <c r="A164" s="13"/>
      <c r="B164" s="232"/>
      <c r="C164" s="233"/>
      <c r="D164" s="234" t="s">
        <v>218</v>
      </c>
      <c r="E164" s="233"/>
      <c r="F164" s="236" t="s">
        <v>3055</v>
      </c>
      <c r="G164" s="233"/>
      <c r="H164" s="237">
        <v>725.18600000000004</v>
      </c>
      <c r="I164" s="238"/>
      <c r="J164" s="233"/>
      <c r="K164" s="233"/>
      <c r="L164" s="239"/>
      <c r="M164" s="240"/>
      <c r="N164" s="241"/>
      <c r="O164" s="241"/>
      <c r="P164" s="241"/>
      <c r="Q164" s="241"/>
      <c r="R164" s="241"/>
      <c r="S164" s="241"/>
      <c r="T164" s="242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43" t="s">
        <v>218</v>
      </c>
      <c r="AU164" s="243" t="s">
        <v>82</v>
      </c>
      <c r="AV164" s="13" t="s">
        <v>82</v>
      </c>
      <c r="AW164" s="13" t="s">
        <v>4</v>
      </c>
      <c r="AX164" s="13" t="s">
        <v>80</v>
      </c>
      <c r="AY164" s="243" t="s">
        <v>198</v>
      </c>
    </row>
    <row r="165" s="2" customFormat="1" ht="24.15" customHeight="1">
      <c r="A165" s="40"/>
      <c r="B165" s="41"/>
      <c r="C165" s="214" t="s">
        <v>321</v>
      </c>
      <c r="D165" s="214" t="s">
        <v>200</v>
      </c>
      <c r="E165" s="215" t="s">
        <v>3056</v>
      </c>
      <c r="F165" s="216" t="s">
        <v>3057</v>
      </c>
      <c r="G165" s="217" t="s">
        <v>203</v>
      </c>
      <c r="H165" s="218">
        <v>622.21000000000004</v>
      </c>
      <c r="I165" s="219"/>
      <c r="J165" s="220">
        <f>ROUND(I165*H165,2)</f>
        <v>0</v>
      </c>
      <c r="K165" s="216" t="s">
        <v>204</v>
      </c>
      <c r="L165" s="46"/>
      <c r="M165" s="221" t="s">
        <v>19</v>
      </c>
      <c r="N165" s="222" t="s">
        <v>44</v>
      </c>
      <c r="O165" s="86"/>
      <c r="P165" s="223">
        <f>O165*H165</f>
        <v>0</v>
      </c>
      <c r="Q165" s="223">
        <v>0.00046126000000000001</v>
      </c>
      <c r="R165" s="223">
        <f>Q165*H165</f>
        <v>0.2870005846</v>
      </c>
      <c r="S165" s="223">
        <v>0</v>
      </c>
      <c r="T165" s="224">
        <f>S165*H165</f>
        <v>0</v>
      </c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R165" s="225" t="s">
        <v>302</v>
      </c>
      <c r="AT165" s="225" t="s">
        <v>200</v>
      </c>
      <c r="AU165" s="225" t="s">
        <v>82</v>
      </c>
      <c r="AY165" s="19" t="s">
        <v>198</v>
      </c>
      <c r="BE165" s="226">
        <f>IF(N165="základní",J165,0)</f>
        <v>0</v>
      </c>
      <c r="BF165" s="226">
        <f>IF(N165="snížená",J165,0)</f>
        <v>0</v>
      </c>
      <c r="BG165" s="226">
        <f>IF(N165="zákl. přenesená",J165,0)</f>
        <v>0</v>
      </c>
      <c r="BH165" s="226">
        <f>IF(N165="sníž. přenesená",J165,0)</f>
        <v>0</v>
      </c>
      <c r="BI165" s="226">
        <f>IF(N165="nulová",J165,0)</f>
        <v>0</v>
      </c>
      <c r="BJ165" s="19" t="s">
        <v>80</v>
      </c>
      <c r="BK165" s="226">
        <f>ROUND(I165*H165,2)</f>
        <v>0</v>
      </c>
      <c r="BL165" s="19" t="s">
        <v>302</v>
      </c>
      <c r="BM165" s="225" t="s">
        <v>3058</v>
      </c>
    </row>
    <row r="166" s="2" customFormat="1">
      <c r="A166" s="40"/>
      <c r="B166" s="41"/>
      <c r="C166" s="42"/>
      <c r="D166" s="227" t="s">
        <v>207</v>
      </c>
      <c r="E166" s="42"/>
      <c r="F166" s="228" t="s">
        <v>3059</v>
      </c>
      <c r="G166" s="42"/>
      <c r="H166" s="42"/>
      <c r="I166" s="229"/>
      <c r="J166" s="42"/>
      <c r="K166" s="42"/>
      <c r="L166" s="46"/>
      <c r="M166" s="230"/>
      <c r="N166" s="231"/>
      <c r="O166" s="86"/>
      <c r="P166" s="86"/>
      <c r="Q166" s="86"/>
      <c r="R166" s="86"/>
      <c r="S166" s="86"/>
      <c r="T166" s="87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T166" s="19" t="s">
        <v>207</v>
      </c>
      <c r="AU166" s="19" t="s">
        <v>82</v>
      </c>
    </row>
    <row r="167" s="13" customFormat="1">
      <c r="A167" s="13"/>
      <c r="B167" s="232"/>
      <c r="C167" s="233"/>
      <c r="D167" s="234" t="s">
        <v>218</v>
      </c>
      <c r="E167" s="235" t="s">
        <v>19</v>
      </c>
      <c r="F167" s="236" t="s">
        <v>3060</v>
      </c>
      <c r="G167" s="233"/>
      <c r="H167" s="237">
        <v>622.21000000000004</v>
      </c>
      <c r="I167" s="238"/>
      <c r="J167" s="233"/>
      <c r="K167" s="233"/>
      <c r="L167" s="239"/>
      <c r="M167" s="240"/>
      <c r="N167" s="241"/>
      <c r="O167" s="241"/>
      <c r="P167" s="241"/>
      <c r="Q167" s="241"/>
      <c r="R167" s="241"/>
      <c r="S167" s="241"/>
      <c r="T167" s="242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3" t="s">
        <v>218</v>
      </c>
      <c r="AU167" s="243" t="s">
        <v>82</v>
      </c>
      <c r="AV167" s="13" t="s">
        <v>82</v>
      </c>
      <c r="AW167" s="13" t="s">
        <v>35</v>
      </c>
      <c r="AX167" s="13" t="s">
        <v>80</v>
      </c>
      <c r="AY167" s="243" t="s">
        <v>198</v>
      </c>
    </row>
    <row r="168" s="2" customFormat="1" ht="24.15" customHeight="1">
      <c r="A168" s="40"/>
      <c r="B168" s="41"/>
      <c r="C168" s="255" t="s">
        <v>327</v>
      </c>
      <c r="D168" s="255" t="s">
        <v>243</v>
      </c>
      <c r="E168" s="256" t="s">
        <v>3061</v>
      </c>
      <c r="F168" s="257" t="s">
        <v>3062</v>
      </c>
      <c r="G168" s="258" t="s">
        <v>203</v>
      </c>
      <c r="H168" s="259">
        <v>725.18600000000004</v>
      </c>
      <c r="I168" s="260"/>
      <c r="J168" s="261">
        <f>ROUND(I168*H168,2)</f>
        <v>0</v>
      </c>
      <c r="K168" s="257" t="s">
        <v>204</v>
      </c>
      <c r="L168" s="262"/>
      <c r="M168" s="263" t="s">
        <v>19</v>
      </c>
      <c r="N168" s="264" t="s">
        <v>44</v>
      </c>
      <c r="O168" s="86"/>
      <c r="P168" s="223">
        <f>O168*H168</f>
        <v>0</v>
      </c>
      <c r="Q168" s="223">
        <v>0.0025000000000000001</v>
      </c>
      <c r="R168" s="223">
        <f>Q168*H168</f>
        <v>1.8129650000000002</v>
      </c>
      <c r="S168" s="223">
        <v>0</v>
      </c>
      <c r="T168" s="224">
        <f>S168*H168</f>
        <v>0</v>
      </c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R168" s="225" t="s">
        <v>399</v>
      </c>
      <c r="AT168" s="225" t="s">
        <v>243</v>
      </c>
      <c r="AU168" s="225" t="s">
        <v>82</v>
      </c>
      <c r="AY168" s="19" t="s">
        <v>198</v>
      </c>
      <c r="BE168" s="226">
        <f>IF(N168="základní",J168,0)</f>
        <v>0</v>
      </c>
      <c r="BF168" s="226">
        <f>IF(N168="snížená",J168,0)</f>
        <v>0</v>
      </c>
      <c r="BG168" s="226">
        <f>IF(N168="zákl. přenesená",J168,0)</f>
        <v>0</v>
      </c>
      <c r="BH168" s="226">
        <f>IF(N168="sníž. přenesená",J168,0)</f>
        <v>0</v>
      </c>
      <c r="BI168" s="226">
        <f>IF(N168="nulová",J168,0)</f>
        <v>0</v>
      </c>
      <c r="BJ168" s="19" t="s">
        <v>80</v>
      </c>
      <c r="BK168" s="226">
        <f>ROUND(I168*H168,2)</f>
        <v>0</v>
      </c>
      <c r="BL168" s="19" t="s">
        <v>302</v>
      </c>
      <c r="BM168" s="225" t="s">
        <v>3063</v>
      </c>
    </row>
    <row r="169" s="13" customFormat="1">
      <c r="A169" s="13"/>
      <c r="B169" s="232"/>
      <c r="C169" s="233"/>
      <c r="D169" s="234" t="s">
        <v>218</v>
      </c>
      <c r="E169" s="233"/>
      <c r="F169" s="236" t="s">
        <v>3055</v>
      </c>
      <c r="G169" s="233"/>
      <c r="H169" s="237">
        <v>725.18600000000004</v>
      </c>
      <c r="I169" s="238"/>
      <c r="J169" s="233"/>
      <c r="K169" s="233"/>
      <c r="L169" s="239"/>
      <c r="M169" s="240"/>
      <c r="N169" s="241"/>
      <c r="O169" s="241"/>
      <c r="P169" s="241"/>
      <c r="Q169" s="241"/>
      <c r="R169" s="241"/>
      <c r="S169" s="241"/>
      <c r="T169" s="242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3" t="s">
        <v>218</v>
      </c>
      <c r="AU169" s="243" t="s">
        <v>82</v>
      </c>
      <c r="AV169" s="13" t="s">
        <v>82</v>
      </c>
      <c r="AW169" s="13" t="s">
        <v>4</v>
      </c>
      <c r="AX169" s="13" t="s">
        <v>80</v>
      </c>
      <c r="AY169" s="243" t="s">
        <v>198</v>
      </c>
    </row>
    <row r="170" s="2" customFormat="1" ht="49.05" customHeight="1">
      <c r="A170" s="40"/>
      <c r="B170" s="41"/>
      <c r="C170" s="214" t="s">
        <v>7</v>
      </c>
      <c r="D170" s="214" t="s">
        <v>200</v>
      </c>
      <c r="E170" s="215" t="s">
        <v>3064</v>
      </c>
      <c r="F170" s="216" t="s">
        <v>3065</v>
      </c>
      <c r="G170" s="217" t="s">
        <v>203</v>
      </c>
      <c r="H170" s="218">
        <v>80.596000000000004</v>
      </c>
      <c r="I170" s="219"/>
      <c r="J170" s="220">
        <f>ROUND(I170*H170,2)</f>
        <v>0</v>
      </c>
      <c r="K170" s="216" t="s">
        <v>204</v>
      </c>
      <c r="L170" s="46"/>
      <c r="M170" s="221" t="s">
        <v>19</v>
      </c>
      <c r="N170" s="222" t="s">
        <v>44</v>
      </c>
      <c r="O170" s="86"/>
      <c r="P170" s="223">
        <f>O170*H170</f>
        <v>0</v>
      </c>
      <c r="Q170" s="223">
        <v>0</v>
      </c>
      <c r="R170" s="223">
        <f>Q170*H170</f>
        <v>0</v>
      </c>
      <c r="S170" s="223">
        <v>0</v>
      </c>
      <c r="T170" s="224">
        <f>S170*H170</f>
        <v>0</v>
      </c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R170" s="225" t="s">
        <v>302</v>
      </c>
      <c r="AT170" s="225" t="s">
        <v>200</v>
      </c>
      <c r="AU170" s="225" t="s">
        <v>82</v>
      </c>
      <c r="AY170" s="19" t="s">
        <v>198</v>
      </c>
      <c r="BE170" s="226">
        <f>IF(N170="základní",J170,0)</f>
        <v>0</v>
      </c>
      <c r="BF170" s="226">
        <f>IF(N170="snížená",J170,0)</f>
        <v>0</v>
      </c>
      <c r="BG170" s="226">
        <f>IF(N170="zákl. přenesená",J170,0)</f>
        <v>0</v>
      </c>
      <c r="BH170" s="226">
        <f>IF(N170="sníž. přenesená",J170,0)</f>
        <v>0</v>
      </c>
      <c r="BI170" s="226">
        <f>IF(N170="nulová",J170,0)</f>
        <v>0</v>
      </c>
      <c r="BJ170" s="19" t="s">
        <v>80</v>
      </c>
      <c r="BK170" s="226">
        <f>ROUND(I170*H170,2)</f>
        <v>0</v>
      </c>
      <c r="BL170" s="19" t="s">
        <v>302</v>
      </c>
      <c r="BM170" s="225" t="s">
        <v>3066</v>
      </c>
    </row>
    <row r="171" s="2" customFormat="1">
      <c r="A171" s="40"/>
      <c r="B171" s="41"/>
      <c r="C171" s="42"/>
      <c r="D171" s="227" t="s">
        <v>207</v>
      </c>
      <c r="E171" s="42"/>
      <c r="F171" s="228" t="s">
        <v>3067</v>
      </c>
      <c r="G171" s="42"/>
      <c r="H171" s="42"/>
      <c r="I171" s="229"/>
      <c r="J171" s="42"/>
      <c r="K171" s="42"/>
      <c r="L171" s="46"/>
      <c r="M171" s="230"/>
      <c r="N171" s="231"/>
      <c r="O171" s="86"/>
      <c r="P171" s="86"/>
      <c r="Q171" s="86"/>
      <c r="R171" s="86"/>
      <c r="S171" s="86"/>
      <c r="T171" s="87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T171" s="19" t="s">
        <v>207</v>
      </c>
      <c r="AU171" s="19" t="s">
        <v>82</v>
      </c>
    </row>
    <row r="172" s="13" customFormat="1">
      <c r="A172" s="13"/>
      <c r="B172" s="232"/>
      <c r="C172" s="233"/>
      <c r="D172" s="234" t="s">
        <v>218</v>
      </c>
      <c r="E172" s="235" t="s">
        <v>19</v>
      </c>
      <c r="F172" s="236" t="s">
        <v>3068</v>
      </c>
      <c r="G172" s="233"/>
      <c r="H172" s="237">
        <v>42.188000000000002</v>
      </c>
      <c r="I172" s="238"/>
      <c r="J172" s="233"/>
      <c r="K172" s="233"/>
      <c r="L172" s="239"/>
      <c r="M172" s="240"/>
      <c r="N172" s="241"/>
      <c r="O172" s="241"/>
      <c r="P172" s="241"/>
      <c r="Q172" s="241"/>
      <c r="R172" s="241"/>
      <c r="S172" s="241"/>
      <c r="T172" s="242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3" t="s">
        <v>218</v>
      </c>
      <c r="AU172" s="243" t="s">
        <v>82</v>
      </c>
      <c r="AV172" s="13" t="s">
        <v>82</v>
      </c>
      <c r="AW172" s="13" t="s">
        <v>35</v>
      </c>
      <c r="AX172" s="13" t="s">
        <v>73</v>
      </c>
      <c r="AY172" s="243" t="s">
        <v>198</v>
      </c>
    </row>
    <row r="173" s="13" customFormat="1">
      <c r="A173" s="13"/>
      <c r="B173" s="232"/>
      <c r="C173" s="233"/>
      <c r="D173" s="234" t="s">
        <v>218</v>
      </c>
      <c r="E173" s="235" t="s">
        <v>19</v>
      </c>
      <c r="F173" s="236" t="s">
        <v>3069</v>
      </c>
      <c r="G173" s="233"/>
      <c r="H173" s="237">
        <v>38.408000000000001</v>
      </c>
      <c r="I173" s="238"/>
      <c r="J173" s="233"/>
      <c r="K173" s="233"/>
      <c r="L173" s="239"/>
      <c r="M173" s="240"/>
      <c r="N173" s="241"/>
      <c r="O173" s="241"/>
      <c r="P173" s="241"/>
      <c r="Q173" s="241"/>
      <c r="R173" s="241"/>
      <c r="S173" s="241"/>
      <c r="T173" s="24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3" t="s">
        <v>218</v>
      </c>
      <c r="AU173" s="243" t="s">
        <v>82</v>
      </c>
      <c r="AV173" s="13" t="s">
        <v>82</v>
      </c>
      <c r="AW173" s="13" t="s">
        <v>35</v>
      </c>
      <c r="AX173" s="13" t="s">
        <v>73</v>
      </c>
      <c r="AY173" s="243" t="s">
        <v>198</v>
      </c>
    </row>
    <row r="174" s="14" customFormat="1">
      <c r="A174" s="14"/>
      <c r="B174" s="244"/>
      <c r="C174" s="245"/>
      <c r="D174" s="234" t="s">
        <v>218</v>
      </c>
      <c r="E174" s="246" t="s">
        <v>19</v>
      </c>
      <c r="F174" s="247" t="s">
        <v>233</v>
      </c>
      <c r="G174" s="245"/>
      <c r="H174" s="248">
        <v>80.596000000000004</v>
      </c>
      <c r="I174" s="249"/>
      <c r="J174" s="245"/>
      <c r="K174" s="245"/>
      <c r="L174" s="250"/>
      <c r="M174" s="251"/>
      <c r="N174" s="252"/>
      <c r="O174" s="252"/>
      <c r="P174" s="252"/>
      <c r="Q174" s="252"/>
      <c r="R174" s="252"/>
      <c r="S174" s="252"/>
      <c r="T174" s="253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4" t="s">
        <v>218</v>
      </c>
      <c r="AU174" s="254" t="s">
        <v>82</v>
      </c>
      <c r="AV174" s="14" t="s">
        <v>205</v>
      </c>
      <c r="AW174" s="14" t="s">
        <v>35</v>
      </c>
      <c r="AX174" s="14" t="s">
        <v>80</v>
      </c>
      <c r="AY174" s="254" t="s">
        <v>198</v>
      </c>
    </row>
    <row r="175" s="2" customFormat="1" ht="24.15" customHeight="1">
      <c r="A175" s="40"/>
      <c r="B175" s="41"/>
      <c r="C175" s="255" t="s">
        <v>341</v>
      </c>
      <c r="D175" s="255" t="s">
        <v>243</v>
      </c>
      <c r="E175" s="256" t="s">
        <v>3061</v>
      </c>
      <c r="F175" s="257" t="s">
        <v>3062</v>
      </c>
      <c r="G175" s="258" t="s">
        <v>203</v>
      </c>
      <c r="H175" s="259">
        <v>93.935000000000002</v>
      </c>
      <c r="I175" s="260"/>
      <c r="J175" s="261">
        <f>ROUND(I175*H175,2)</f>
        <v>0</v>
      </c>
      <c r="K175" s="257" t="s">
        <v>204</v>
      </c>
      <c r="L175" s="262"/>
      <c r="M175" s="263" t="s">
        <v>19</v>
      </c>
      <c r="N175" s="264" t="s">
        <v>44</v>
      </c>
      <c r="O175" s="86"/>
      <c r="P175" s="223">
        <f>O175*H175</f>
        <v>0</v>
      </c>
      <c r="Q175" s="223">
        <v>0.0025000000000000001</v>
      </c>
      <c r="R175" s="223">
        <f>Q175*H175</f>
        <v>0.23483750000000001</v>
      </c>
      <c r="S175" s="223">
        <v>0</v>
      </c>
      <c r="T175" s="224">
        <f>S175*H175</f>
        <v>0</v>
      </c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R175" s="225" t="s">
        <v>399</v>
      </c>
      <c r="AT175" s="225" t="s">
        <v>243</v>
      </c>
      <c r="AU175" s="225" t="s">
        <v>82</v>
      </c>
      <c r="AY175" s="19" t="s">
        <v>198</v>
      </c>
      <c r="BE175" s="226">
        <f>IF(N175="základní",J175,0)</f>
        <v>0</v>
      </c>
      <c r="BF175" s="226">
        <f>IF(N175="snížená",J175,0)</f>
        <v>0</v>
      </c>
      <c r="BG175" s="226">
        <f>IF(N175="zákl. přenesená",J175,0)</f>
        <v>0</v>
      </c>
      <c r="BH175" s="226">
        <f>IF(N175="sníž. přenesená",J175,0)</f>
        <v>0</v>
      </c>
      <c r="BI175" s="226">
        <f>IF(N175="nulová",J175,0)</f>
        <v>0</v>
      </c>
      <c r="BJ175" s="19" t="s">
        <v>80</v>
      </c>
      <c r="BK175" s="226">
        <f>ROUND(I175*H175,2)</f>
        <v>0</v>
      </c>
      <c r="BL175" s="19" t="s">
        <v>302</v>
      </c>
      <c r="BM175" s="225" t="s">
        <v>3070</v>
      </c>
    </row>
    <row r="176" s="13" customFormat="1">
      <c r="A176" s="13"/>
      <c r="B176" s="232"/>
      <c r="C176" s="233"/>
      <c r="D176" s="234" t="s">
        <v>218</v>
      </c>
      <c r="E176" s="233"/>
      <c r="F176" s="236" t="s">
        <v>3071</v>
      </c>
      <c r="G176" s="233"/>
      <c r="H176" s="237">
        <v>93.935000000000002</v>
      </c>
      <c r="I176" s="238"/>
      <c r="J176" s="233"/>
      <c r="K176" s="233"/>
      <c r="L176" s="239"/>
      <c r="M176" s="240"/>
      <c r="N176" s="241"/>
      <c r="O176" s="241"/>
      <c r="P176" s="241"/>
      <c r="Q176" s="241"/>
      <c r="R176" s="241"/>
      <c r="S176" s="241"/>
      <c r="T176" s="242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3" t="s">
        <v>218</v>
      </c>
      <c r="AU176" s="243" t="s">
        <v>82</v>
      </c>
      <c r="AV176" s="13" t="s">
        <v>82</v>
      </c>
      <c r="AW176" s="13" t="s">
        <v>4</v>
      </c>
      <c r="AX176" s="13" t="s">
        <v>80</v>
      </c>
      <c r="AY176" s="243" t="s">
        <v>198</v>
      </c>
    </row>
    <row r="177" s="2" customFormat="1" ht="16.5" customHeight="1">
      <c r="A177" s="40"/>
      <c r="B177" s="41"/>
      <c r="C177" s="255" t="s">
        <v>347</v>
      </c>
      <c r="D177" s="255" t="s">
        <v>243</v>
      </c>
      <c r="E177" s="256" t="s">
        <v>3072</v>
      </c>
      <c r="F177" s="257" t="s">
        <v>3073</v>
      </c>
      <c r="G177" s="258" t="s">
        <v>2156</v>
      </c>
      <c r="H177" s="259">
        <v>6.7699999999999996</v>
      </c>
      <c r="I177" s="260"/>
      <c r="J177" s="261">
        <f>ROUND(I177*H177,2)</f>
        <v>0</v>
      </c>
      <c r="K177" s="257" t="s">
        <v>204</v>
      </c>
      <c r="L177" s="262"/>
      <c r="M177" s="263" t="s">
        <v>19</v>
      </c>
      <c r="N177" s="264" t="s">
        <v>44</v>
      </c>
      <c r="O177" s="86"/>
      <c r="P177" s="223">
        <f>O177*H177</f>
        <v>0</v>
      </c>
      <c r="Q177" s="223">
        <v>0.001</v>
      </c>
      <c r="R177" s="223">
        <f>Q177*H177</f>
        <v>0.00677</v>
      </c>
      <c r="S177" s="223">
        <v>0</v>
      </c>
      <c r="T177" s="224">
        <f>S177*H177</f>
        <v>0</v>
      </c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R177" s="225" t="s">
        <v>399</v>
      </c>
      <c r="AT177" s="225" t="s">
        <v>243</v>
      </c>
      <c r="AU177" s="225" t="s">
        <v>82</v>
      </c>
      <c r="AY177" s="19" t="s">
        <v>198</v>
      </c>
      <c r="BE177" s="226">
        <f>IF(N177="základní",J177,0)</f>
        <v>0</v>
      </c>
      <c r="BF177" s="226">
        <f>IF(N177="snížená",J177,0)</f>
        <v>0</v>
      </c>
      <c r="BG177" s="226">
        <f>IF(N177="zákl. přenesená",J177,0)</f>
        <v>0</v>
      </c>
      <c r="BH177" s="226">
        <f>IF(N177="sníž. přenesená",J177,0)</f>
        <v>0</v>
      </c>
      <c r="BI177" s="226">
        <f>IF(N177="nulová",J177,0)</f>
        <v>0</v>
      </c>
      <c r="BJ177" s="19" t="s">
        <v>80</v>
      </c>
      <c r="BK177" s="226">
        <f>ROUND(I177*H177,2)</f>
        <v>0</v>
      </c>
      <c r="BL177" s="19" t="s">
        <v>302</v>
      </c>
      <c r="BM177" s="225" t="s">
        <v>3074</v>
      </c>
    </row>
    <row r="178" s="13" customFormat="1">
      <c r="A178" s="13"/>
      <c r="B178" s="232"/>
      <c r="C178" s="233"/>
      <c r="D178" s="234" t="s">
        <v>218</v>
      </c>
      <c r="E178" s="233"/>
      <c r="F178" s="236" t="s">
        <v>3075</v>
      </c>
      <c r="G178" s="233"/>
      <c r="H178" s="237">
        <v>6.7699999999999996</v>
      </c>
      <c r="I178" s="238"/>
      <c r="J178" s="233"/>
      <c r="K178" s="233"/>
      <c r="L178" s="239"/>
      <c r="M178" s="240"/>
      <c r="N178" s="241"/>
      <c r="O178" s="241"/>
      <c r="P178" s="241"/>
      <c r="Q178" s="241"/>
      <c r="R178" s="241"/>
      <c r="S178" s="241"/>
      <c r="T178" s="242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3" t="s">
        <v>218</v>
      </c>
      <c r="AU178" s="243" t="s">
        <v>82</v>
      </c>
      <c r="AV178" s="13" t="s">
        <v>82</v>
      </c>
      <c r="AW178" s="13" t="s">
        <v>4</v>
      </c>
      <c r="AX178" s="13" t="s">
        <v>80</v>
      </c>
      <c r="AY178" s="243" t="s">
        <v>198</v>
      </c>
    </row>
    <row r="179" s="2" customFormat="1" ht="49.05" customHeight="1">
      <c r="A179" s="40"/>
      <c r="B179" s="41"/>
      <c r="C179" s="214" t="s">
        <v>352</v>
      </c>
      <c r="D179" s="214" t="s">
        <v>200</v>
      </c>
      <c r="E179" s="215" t="s">
        <v>1996</v>
      </c>
      <c r="F179" s="216" t="s">
        <v>1997</v>
      </c>
      <c r="G179" s="217" t="s">
        <v>246</v>
      </c>
      <c r="H179" s="218">
        <v>6.8070000000000004</v>
      </c>
      <c r="I179" s="219"/>
      <c r="J179" s="220">
        <f>ROUND(I179*H179,2)</f>
        <v>0</v>
      </c>
      <c r="K179" s="216" t="s">
        <v>204</v>
      </c>
      <c r="L179" s="46"/>
      <c r="M179" s="221" t="s">
        <v>19</v>
      </c>
      <c r="N179" s="222" t="s">
        <v>44</v>
      </c>
      <c r="O179" s="86"/>
      <c r="P179" s="223">
        <f>O179*H179</f>
        <v>0</v>
      </c>
      <c r="Q179" s="223">
        <v>0</v>
      </c>
      <c r="R179" s="223">
        <f>Q179*H179</f>
        <v>0</v>
      </c>
      <c r="S179" s="223">
        <v>0</v>
      </c>
      <c r="T179" s="224">
        <f>S179*H179</f>
        <v>0</v>
      </c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R179" s="225" t="s">
        <v>302</v>
      </c>
      <c r="AT179" s="225" t="s">
        <v>200</v>
      </c>
      <c r="AU179" s="225" t="s">
        <v>82</v>
      </c>
      <c r="AY179" s="19" t="s">
        <v>198</v>
      </c>
      <c r="BE179" s="226">
        <f>IF(N179="základní",J179,0)</f>
        <v>0</v>
      </c>
      <c r="BF179" s="226">
        <f>IF(N179="snížená",J179,0)</f>
        <v>0</v>
      </c>
      <c r="BG179" s="226">
        <f>IF(N179="zákl. přenesená",J179,0)</f>
        <v>0</v>
      </c>
      <c r="BH179" s="226">
        <f>IF(N179="sníž. přenesená",J179,0)</f>
        <v>0</v>
      </c>
      <c r="BI179" s="226">
        <f>IF(N179="nulová",J179,0)</f>
        <v>0</v>
      </c>
      <c r="BJ179" s="19" t="s">
        <v>80</v>
      </c>
      <c r="BK179" s="226">
        <f>ROUND(I179*H179,2)</f>
        <v>0</v>
      </c>
      <c r="BL179" s="19" t="s">
        <v>302</v>
      </c>
      <c r="BM179" s="225" t="s">
        <v>3076</v>
      </c>
    </row>
    <row r="180" s="2" customFormat="1">
      <c r="A180" s="40"/>
      <c r="B180" s="41"/>
      <c r="C180" s="42"/>
      <c r="D180" s="227" t="s">
        <v>207</v>
      </c>
      <c r="E180" s="42"/>
      <c r="F180" s="228" t="s">
        <v>1999</v>
      </c>
      <c r="G180" s="42"/>
      <c r="H180" s="42"/>
      <c r="I180" s="229"/>
      <c r="J180" s="42"/>
      <c r="K180" s="42"/>
      <c r="L180" s="46"/>
      <c r="M180" s="230"/>
      <c r="N180" s="231"/>
      <c r="O180" s="86"/>
      <c r="P180" s="86"/>
      <c r="Q180" s="86"/>
      <c r="R180" s="86"/>
      <c r="S180" s="86"/>
      <c r="T180" s="87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T180" s="19" t="s">
        <v>207</v>
      </c>
      <c r="AU180" s="19" t="s">
        <v>82</v>
      </c>
    </row>
    <row r="181" s="12" customFormat="1" ht="22.8" customHeight="1">
      <c r="A181" s="12"/>
      <c r="B181" s="198"/>
      <c r="C181" s="199"/>
      <c r="D181" s="200" t="s">
        <v>72</v>
      </c>
      <c r="E181" s="212" t="s">
        <v>2530</v>
      </c>
      <c r="F181" s="212" t="s">
        <v>2531</v>
      </c>
      <c r="G181" s="199"/>
      <c r="H181" s="199"/>
      <c r="I181" s="202"/>
      <c r="J181" s="213">
        <f>BK181</f>
        <v>0</v>
      </c>
      <c r="K181" s="199"/>
      <c r="L181" s="204"/>
      <c r="M181" s="205"/>
      <c r="N181" s="206"/>
      <c r="O181" s="206"/>
      <c r="P181" s="207">
        <f>SUM(P182:P214)</f>
        <v>0</v>
      </c>
      <c r="Q181" s="206"/>
      <c r="R181" s="207">
        <f>SUM(R182:R214)</f>
        <v>12.846699023000001</v>
      </c>
      <c r="S181" s="206"/>
      <c r="T181" s="208">
        <f>SUM(T182:T214)</f>
        <v>0</v>
      </c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R181" s="209" t="s">
        <v>82</v>
      </c>
      <c r="AT181" s="210" t="s">
        <v>72</v>
      </c>
      <c r="AU181" s="210" t="s">
        <v>80</v>
      </c>
      <c r="AY181" s="209" t="s">
        <v>198</v>
      </c>
      <c r="BK181" s="211">
        <f>SUM(BK182:BK214)</f>
        <v>0</v>
      </c>
    </row>
    <row r="182" s="2" customFormat="1" ht="44.25" customHeight="1">
      <c r="A182" s="40"/>
      <c r="B182" s="41"/>
      <c r="C182" s="214" t="s">
        <v>358</v>
      </c>
      <c r="D182" s="214" t="s">
        <v>200</v>
      </c>
      <c r="E182" s="215" t="s">
        <v>3077</v>
      </c>
      <c r="F182" s="216" t="s">
        <v>3078</v>
      </c>
      <c r="G182" s="217" t="s">
        <v>203</v>
      </c>
      <c r="H182" s="218">
        <v>38.625999999999998</v>
      </c>
      <c r="I182" s="219"/>
      <c r="J182" s="220">
        <f>ROUND(I182*H182,2)</f>
        <v>0</v>
      </c>
      <c r="K182" s="216" t="s">
        <v>204</v>
      </c>
      <c r="L182" s="46"/>
      <c r="M182" s="221" t="s">
        <v>19</v>
      </c>
      <c r="N182" s="222" t="s">
        <v>44</v>
      </c>
      <c r="O182" s="86"/>
      <c r="P182" s="223">
        <f>O182*H182</f>
        <v>0</v>
      </c>
      <c r="Q182" s="223">
        <v>0.0099644999999999994</v>
      </c>
      <c r="R182" s="223">
        <f>Q182*H182</f>
        <v>0.38488877699999996</v>
      </c>
      <c r="S182" s="223">
        <v>0</v>
      </c>
      <c r="T182" s="224">
        <f>S182*H182</f>
        <v>0</v>
      </c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R182" s="225" t="s">
        <v>302</v>
      </c>
      <c r="AT182" s="225" t="s">
        <v>200</v>
      </c>
      <c r="AU182" s="225" t="s">
        <v>82</v>
      </c>
      <c r="AY182" s="19" t="s">
        <v>198</v>
      </c>
      <c r="BE182" s="226">
        <f>IF(N182="základní",J182,0)</f>
        <v>0</v>
      </c>
      <c r="BF182" s="226">
        <f>IF(N182="snížená",J182,0)</f>
        <v>0</v>
      </c>
      <c r="BG182" s="226">
        <f>IF(N182="zákl. přenesená",J182,0)</f>
        <v>0</v>
      </c>
      <c r="BH182" s="226">
        <f>IF(N182="sníž. přenesená",J182,0)</f>
        <v>0</v>
      </c>
      <c r="BI182" s="226">
        <f>IF(N182="nulová",J182,0)</f>
        <v>0</v>
      </c>
      <c r="BJ182" s="19" t="s">
        <v>80</v>
      </c>
      <c r="BK182" s="226">
        <f>ROUND(I182*H182,2)</f>
        <v>0</v>
      </c>
      <c r="BL182" s="19" t="s">
        <v>302</v>
      </c>
      <c r="BM182" s="225" t="s">
        <v>3079</v>
      </c>
    </row>
    <row r="183" s="2" customFormat="1">
      <c r="A183" s="40"/>
      <c r="B183" s="41"/>
      <c r="C183" s="42"/>
      <c r="D183" s="227" t="s">
        <v>207</v>
      </c>
      <c r="E183" s="42"/>
      <c r="F183" s="228" t="s">
        <v>3080</v>
      </c>
      <c r="G183" s="42"/>
      <c r="H183" s="42"/>
      <c r="I183" s="229"/>
      <c r="J183" s="42"/>
      <c r="K183" s="42"/>
      <c r="L183" s="46"/>
      <c r="M183" s="230"/>
      <c r="N183" s="231"/>
      <c r="O183" s="86"/>
      <c r="P183" s="86"/>
      <c r="Q183" s="86"/>
      <c r="R183" s="86"/>
      <c r="S183" s="86"/>
      <c r="T183" s="87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T183" s="19" t="s">
        <v>207</v>
      </c>
      <c r="AU183" s="19" t="s">
        <v>82</v>
      </c>
    </row>
    <row r="184" s="13" customFormat="1">
      <c r="A184" s="13"/>
      <c r="B184" s="232"/>
      <c r="C184" s="233"/>
      <c r="D184" s="234" t="s">
        <v>218</v>
      </c>
      <c r="E184" s="235" t="s">
        <v>19</v>
      </c>
      <c r="F184" s="236" t="s">
        <v>3081</v>
      </c>
      <c r="G184" s="233"/>
      <c r="H184" s="237">
        <v>38.625999999999998</v>
      </c>
      <c r="I184" s="238"/>
      <c r="J184" s="233"/>
      <c r="K184" s="233"/>
      <c r="L184" s="239"/>
      <c r="M184" s="240"/>
      <c r="N184" s="241"/>
      <c r="O184" s="241"/>
      <c r="P184" s="241"/>
      <c r="Q184" s="241"/>
      <c r="R184" s="241"/>
      <c r="S184" s="241"/>
      <c r="T184" s="242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43" t="s">
        <v>218</v>
      </c>
      <c r="AU184" s="243" t="s">
        <v>82</v>
      </c>
      <c r="AV184" s="13" t="s">
        <v>82</v>
      </c>
      <c r="AW184" s="13" t="s">
        <v>35</v>
      </c>
      <c r="AX184" s="13" t="s">
        <v>80</v>
      </c>
      <c r="AY184" s="243" t="s">
        <v>198</v>
      </c>
    </row>
    <row r="185" s="15" customFormat="1">
      <c r="A185" s="15"/>
      <c r="B185" s="265"/>
      <c r="C185" s="266"/>
      <c r="D185" s="234" t="s">
        <v>218</v>
      </c>
      <c r="E185" s="267" t="s">
        <v>19</v>
      </c>
      <c r="F185" s="268" t="s">
        <v>3082</v>
      </c>
      <c r="G185" s="266"/>
      <c r="H185" s="267" t="s">
        <v>19</v>
      </c>
      <c r="I185" s="269"/>
      <c r="J185" s="266"/>
      <c r="K185" s="266"/>
      <c r="L185" s="270"/>
      <c r="M185" s="271"/>
      <c r="N185" s="272"/>
      <c r="O185" s="272"/>
      <c r="P185" s="272"/>
      <c r="Q185" s="272"/>
      <c r="R185" s="272"/>
      <c r="S185" s="272"/>
      <c r="T185" s="273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T185" s="274" t="s">
        <v>218</v>
      </c>
      <c r="AU185" s="274" t="s">
        <v>82</v>
      </c>
      <c r="AV185" s="15" t="s">
        <v>80</v>
      </c>
      <c r="AW185" s="15" t="s">
        <v>35</v>
      </c>
      <c r="AX185" s="15" t="s">
        <v>73</v>
      </c>
      <c r="AY185" s="274" t="s">
        <v>198</v>
      </c>
    </row>
    <row r="186" s="2" customFormat="1" ht="44.25" customHeight="1">
      <c r="A186" s="40"/>
      <c r="B186" s="41"/>
      <c r="C186" s="214" t="s">
        <v>365</v>
      </c>
      <c r="D186" s="214" t="s">
        <v>200</v>
      </c>
      <c r="E186" s="215" t="s">
        <v>3083</v>
      </c>
      <c r="F186" s="216" t="s">
        <v>3084</v>
      </c>
      <c r="G186" s="217" t="s">
        <v>203</v>
      </c>
      <c r="H186" s="218">
        <v>646.21000000000004</v>
      </c>
      <c r="I186" s="219"/>
      <c r="J186" s="220">
        <f>ROUND(I186*H186,2)</f>
        <v>0</v>
      </c>
      <c r="K186" s="216" t="s">
        <v>204</v>
      </c>
      <c r="L186" s="46"/>
      <c r="M186" s="221" t="s">
        <v>19</v>
      </c>
      <c r="N186" s="222" t="s">
        <v>44</v>
      </c>
      <c r="O186" s="86"/>
      <c r="P186" s="223">
        <f>O186*H186</f>
        <v>0</v>
      </c>
      <c r="Q186" s="223">
        <v>0.016212600000000001</v>
      </c>
      <c r="R186" s="223">
        <f>Q186*H186</f>
        <v>10.476744246000001</v>
      </c>
      <c r="S186" s="223">
        <v>0</v>
      </c>
      <c r="T186" s="224">
        <f>S186*H186</f>
        <v>0</v>
      </c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R186" s="225" t="s">
        <v>302</v>
      </c>
      <c r="AT186" s="225" t="s">
        <v>200</v>
      </c>
      <c r="AU186" s="225" t="s">
        <v>82</v>
      </c>
      <c r="AY186" s="19" t="s">
        <v>198</v>
      </c>
      <c r="BE186" s="226">
        <f>IF(N186="základní",J186,0)</f>
        <v>0</v>
      </c>
      <c r="BF186" s="226">
        <f>IF(N186="snížená",J186,0)</f>
        <v>0</v>
      </c>
      <c r="BG186" s="226">
        <f>IF(N186="zákl. přenesená",J186,0)</f>
        <v>0</v>
      </c>
      <c r="BH186" s="226">
        <f>IF(N186="sníž. přenesená",J186,0)</f>
        <v>0</v>
      </c>
      <c r="BI186" s="226">
        <f>IF(N186="nulová",J186,0)</f>
        <v>0</v>
      </c>
      <c r="BJ186" s="19" t="s">
        <v>80</v>
      </c>
      <c r="BK186" s="226">
        <f>ROUND(I186*H186,2)</f>
        <v>0</v>
      </c>
      <c r="BL186" s="19" t="s">
        <v>302</v>
      </c>
      <c r="BM186" s="225" t="s">
        <v>3085</v>
      </c>
    </row>
    <row r="187" s="2" customFormat="1">
      <c r="A187" s="40"/>
      <c r="B187" s="41"/>
      <c r="C187" s="42"/>
      <c r="D187" s="227" t="s">
        <v>207</v>
      </c>
      <c r="E187" s="42"/>
      <c r="F187" s="228" t="s">
        <v>3086</v>
      </c>
      <c r="G187" s="42"/>
      <c r="H187" s="42"/>
      <c r="I187" s="229"/>
      <c r="J187" s="42"/>
      <c r="K187" s="42"/>
      <c r="L187" s="46"/>
      <c r="M187" s="230"/>
      <c r="N187" s="231"/>
      <c r="O187" s="86"/>
      <c r="P187" s="86"/>
      <c r="Q187" s="86"/>
      <c r="R187" s="86"/>
      <c r="S187" s="86"/>
      <c r="T187" s="87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T187" s="19" t="s">
        <v>207</v>
      </c>
      <c r="AU187" s="19" t="s">
        <v>82</v>
      </c>
    </row>
    <row r="188" s="13" customFormat="1">
      <c r="A188" s="13"/>
      <c r="B188" s="232"/>
      <c r="C188" s="233"/>
      <c r="D188" s="234" t="s">
        <v>218</v>
      </c>
      <c r="E188" s="235" t="s">
        <v>19</v>
      </c>
      <c r="F188" s="236" t="s">
        <v>3087</v>
      </c>
      <c r="G188" s="233"/>
      <c r="H188" s="237">
        <v>646.21000000000004</v>
      </c>
      <c r="I188" s="238"/>
      <c r="J188" s="233"/>
      <c r="K188" s="233"/>
      <c r="L188" s="239"/>
      <c r="M188" s="240"/>
      <c r="N188" s="241"/>
      <c r="O188" s="241"/>
      <c r="P188" s="241"/>
      <c r="Q188" s="241"/>
      <c r="R188" s="241"/>
      <c r="S188" s="241"/>
      <c r="T188" s="242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43" t="s">
        <v>218</v>
      </c>
      <c r="AU188" s="243" t="s">
        <v>82</v>
      </c>
      <c r="AV188" s="13" t="s">
        <v>82</v>
      </c>
      <c r="AW188" s="13" t="s">
        <v>35</v>
      </c>
      <c r="AX188" s="13" t="s">
        <v>80</v>
      </c>
      <c r="AY188" s="243" t="s">
        <v>198</v>
      </c>
    </row>
    <row r="189" s="2" customFormat="1" ht="44.25" customHeight="1">
      <c r="A189" s="40"/>
      <c r="B189" s="41"/>
      <c r="C189" s="214" t="s">
        <v>371</v>
      </c>
      <c r="D189" s="214" t="s">
        <v>200</v>
      </c>
      <c r="E189" s="215" t="s">
        <v>3088</v>
      </c>
      <c r="F189" s="216" t="s">
        <v>3089</v>
      </c>
      <c r="G189" s="217" t="s">
        <v>237</v>
      </c>
      <c r="H189" s="218">
        <v>62.454999999999998</v>
      </c>
      <c r="I189" s="219"/>
      <c r="J189" s="220">
        <f>ROUND(I189*H189,2)</f>
        <v>0</v>
      </c>
      <c r="K189" s="216" t="s">
        <v>204</v>
      </c>
      <c r="L189" s="46"/>
      <c r="M189" s="221" t="s">
        <v>19</v>
      </c>
      <c r="N189" s="222" t="s">
        <v>44</v>
      </c>
      <c r="O189" s="86"/>
      <c r="P189" s="223">
        <f>O189*H189</f>
        <v>0</v>
      </c>
      <c r="Q189" s="223">
        <v>0</v>
      </c>
      <c r="R189" s="223">
        <f>Q189*H189</f>
        <v>0</v>
      </c>
      <c r="S189" s="223">
        <v>0</v>
      </c>
      <c r="T189" s="224">
        <f>S189*H189</f>
        <v>0</v>
      </c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R189" s="225" t="s">
        <v>302</v>
      </c>
      <c r="AT189" s="225" t="s">
        <v>200</v>
      </c>
      <c r="AU189" s="225" t="s">
        <v>82</v>
      </c>
      <c r="AY189" s="19" t="s">
        <v>198</v>
      </c>
      <c r="BE189" s="226">
        <f>IF(N189="základní",J189,0)</f>
        <v>0</v>
      </c>
      <c r="BF189" s="226">
        <f>IF(N189="snížená",J189,0)</f>
        <v>0</v>
      </c>
      <c r="BG189" s="226">
        <f>IF(N189="zákl. přenesená",J189,0)</f>
        <v>0</v>
      </c>
      <c r="BH189" s="226">
        <f>IF(N189="sníž. přenesená",J189,0)</f>
        <v>0</v>
      </c>
      <c r="BI189" s="226">
        <f>IF(N189="nulová",J189,0)</f>
        <v>0</v>
      </c>
      <c r="BJ189" s="19" t="s">
        <v>80</v>
      </c>
      <c r="BK189" s="226">
        <f>ROUND(I189*H189,2)</f>
        <v>0</v>
      </c>
      <c r="BL189" s="19" t="s">
        <v>302</v>
      </c>
      <c r="BM189" s="225" t="s">
        <v>3090</v>
      </c>
    </row>
    <row r="190" s="2" customFormat="1">
      <c r="A190" s="40"/>
      <c r="B190" s="41"/>
      <c r="C190" s="42"/>
      <c r="D190" s="227" t="s">
        <v>207</v>
      </c>
      <c r="E190" s="42"/>
      <c r="F190" s="228" t="s">
        <v>3091</v>
      </c>
      <c r="G190" s="42"/>
      <c r="H190" s="42"/>
      <c r="I190" s="229"/>
      <c r="J190" s="42"/>
      <c r="K190" s="42"/>
      <c r="L190" s="46"/>
      <c r="M190" s="230"/>
      <c r="N190" s="231"/>
      <c r="O190" s="86"/>
      <c r="P190" s="86"/>
      <c r="Q190" s="86"/>
      <c r="R190" s="86"/>
      <c r="S190" s="86"/>
      <c r="T190" s="87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T190" s="19" t="s">
        <v>207</v>
      </c>
      <c r="AU190" s="19" t="s">
        <v>82</v>
      </c>
    </row>
    <row r="191" s="13" customFormat="1">
      <c r="A191" s="13"/>
      <c r="B191" s="232"/>
      <c r="C191" s="233"/>
      <c r="D191" s="234" t="s">
        <v>218</v>
      </c>
      <c r="E191" s="235" t="s">
        <v>19</v>
      </c>
      <c r="F191" s="236" t="s">
        <v>3092</v>
      </c>
      <c r="G191" s="233"/>
      <c r="H191" s="237">
        <v>48.655000000000001</v>
      </c>
      <c r="I191" s="238"/>
      <c r="J191" s="233"/>
      <c r="K191" s="233"/>
      <c r="L191" s="239"/>
      <c r="M191" s="240"/>
      <c r="N191" s="241"/>
      <c r="O191" s="241"/>
      <c r="P191" s="241"/>
      <c r="Q191" s="241"/>
      <c r="R191" s="241"/>
      <c r="S191" s="241"/>
      <c r="T191" s="242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3" t="s">
        <v>218</v>
      </c>
      <c r="AU191" s="243" t="s">
        <v>82</v>
      </c>
      <c r="AV191" s="13" t="s">
        <v>82</v>
      </c>
      <c r="AW191" s="13" t="s">
        <v>35</v>
      </c>
      <c r="AX191" s="13" t="s">
        <v>73</v>
      </c>
      <c r="AY191" s="243" t="s">
        <v>198</v>
      </c>
    </row>
    <row r="192" s="13" customFormat="1">
      <c r="A192" s="13"/>
      <c r="B192" s="232"/>
      <c r="C192" s="233"/>
      <c r="D192" s="234" t="s">
        <v>218</v>
      </c>
      <c r="E192" s="235" t="s">
        <v>19</v>
      </c>
      <c r="F192" s="236" t="s">
        <v>3093</v>
      </c>
      <c r="G192" s="233"/>
      <c r="H192" s="237">
        <v>13.800000000000001</v>
      </c>
      <c r="I192" s="238"/>
      <c r="J192" s="233"/>
      <c r="K192" s="233"/>
      <c r="L192" s="239"/>
      <c r="M192" s="240"/>
      <c r="N192" s="241"/>
      <c r="O192" s="241"/>
      <c r="P192" s="241"/>
      <c r="Q192" s="241"/>
      <c r="R192" s="241"/>
      <c r="S192" s="241"/>
      <c r="T192" s="242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3" t="s">
        <v>218</v>
      </c>
      <c r="AU192" s="243" t="s">
        <v>82</v>
      </c>
      <c r="AV192" s="13" t="s">
        <v>82</v>
      </c>
      <c r="AW192" s="13" t="s">
        <v>35</v>
      </c>
      <c r="AX192" s="13" t="s">
        <v>73</v>
      </c>
      <c r="AY192" s="243" t="s">
        <v>198</v>
      </c>
    </row>
    <row r="193" s="14" customFormat="1">
      <c r="A193" s="14"/>
      <c r="B193" s="244"/>
      <c r="C193" s="245"/>
      <c r="D193" s="234" t="s">
        <v>218</v>
      </c>
      <c r="E193" s="246" t="s">
        <v>19</v>
      </c>
      <c r="F193" s="247" t="s">
        <v>233</v>
      </c>
      <c r="G193" s="245"/>
      <c r="H193" s="248">
        <v>62.454999999999998</v>
      </c>
      <c r="I193" s="249"/>
      <c r="J193" s="245"/>
      <c r="K193" s="245"/>
      <c r="L193" s="250"/>
      <c r="M193" s="251"/>
      <c r="N193" s="252"/>
      <c r="O193" s="252"/>
      <c r="P193" s="252"/>
      <c r="Q193" s="252"/>
      <c r="R193" s="252"/>
      <c r="S193" s="252"/>
      <c r="T193" s="253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4" t="s">
        <v>218</v>
      </c>
      <c r="AU193" s="254" t="s">
        <v>82</v>
      </c>
      <c r="AV193" s="14" t="s">
        <v>205</v>
      </c>
      <c r="AW193" s="14" t="s">
        <v>35</v>
      </c>
      <c r="AX193" s="14" t="s">
        <v>80</v>
      </c>
      <c r="AY193" s="254" t="s">
        <v>198</v>
      </c>
    </row>
    <row r="194" s="2" customFormat="1" ht="16.5" customHeight="1">
      <c r="A194" s="40"/>
      <c r="B194" s="41"/>
      <c r="C194" s="255" t="s">
        <v>376</v>
      </c>
      <c r="D194" s="255" t="s">
        <v>243</v>
      </c>
      <c r="E194" s="256" t="s">
        <v>3094</v>
      </c>
      <c r="F194" s="257" t="s">
        <v>3095</v>
      </c>
      <c r="G194" s="258" t="s">
        <v>227</v>
      </c>
      <c r="H194" s="259">
        <v>1.1990000000000001</v>
      </c>
      <c r="I194" s="260"/>
      <c r="J194" s="261">
        <f>ROUND(I194*H194,2)</f>
        <v>0</v>
      </c>
      <c r="K194" s="257" t="s">
        <v>19</v>
      </c>
      <c r="L194" s="262"/>
      <c r="M194" s="263" t="s">
        <v>19</v>
      </c>
      <c r="N194" s="264" t="s">
        <v>44</v>
      </c>
      <c r="O194" s="86"/>
      <c r="P194" s="223">
        <f>O194*H194</f>
        <v>0</v>
      </c>
      <c r="Q194" s="223">
        <v>0.34999999999999998</v>
      </c>
      <c r="R194" s="223">
        <f>Q194*H194</f>
        <v>0.41965000000000002</v>
      </c>
      <c r="S194" s="223">
        <v>0</v>
      </c>
      <c r="T194" s="224">
        <f>S194*H194</f>
        <v>0</v>
      </c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R194" s="225" t="s">
        <v>399</v>
      </c>
      <c r="AT194" s="225" t="s">
        <v>243</v>
      </c>
      <c r="AU194" s="225" t="s">
        <v>82</v>
      </c>
      <c r="AY194" s="19" t="s">
        <v>198</v>
      </c>
      <c r="BE194" s="226">
        <f>IF(N194="základní",J194,0)</f>
        <v>0</v>
      </c>
      <c r="BF194" s="226">
        <f>IF(N194="snížená",J194,0)</f>
        <v>0</v>
      </c>
      <c r="BG194" s="226">
        <f>IF(N194="zákl. přenesená",J194,0)</f>
        <v>0</v>
      </c>
      <c r="BH194" s="226">
        <f>IF(N194="sníž. přenesená",J194,0)</f>
        <v>0</v>
      </c>
      <c r="BI194" s="226">
        <f>IF(N194="nulová",J194,0)</f>
        <v>0</v>
      </c>
      <c r="BJ194" s="19" t="s">
        <v>80</v>
      </c>
      <c r="BK194" s="226">
        <f>ROUND(I194*H194,2)</f>
        <v>0</v>
      </c>
      <c r="BL194" s="19" t="s">
        <v>302</v>
      </c>
      <c r="BM194" s="225" t="s">
        <v>3096</v>
      </c>
    </row>
    <row r="195" s="13" customFormat="1">
      <c r="A195" s="13"/>
      <c r="B195" s="232"/>
      <c r="C195" s="233"/>
      <c r="D195" s="234" t="s">
        <v>218</v>
      </c>
      <c r="E195" s="235" t="s">
        <v>19</v>
      </c>
      <c r="F195" s="236" t="s">
        <v>3097</v>
      </c>
      <c r="G195" s="233"/>
      <c r="H195" s="237">
        <v>0.93400000000000005</v>
      </c>
      <c r="I195" s="238"/>
      <c r="J195" s="233"/>
      <c r="K195" s="233"/>
      <c r="L195" s="239"/>
      <c r="M195" s="240"/>
      <c r="N195" s="241"/>
      <c r="O195" s="241"/>
      <c r="P195" s="241"/>
      <c r="Q195" s="241"/>
      <c r="R195" s="241"/>
      <c r="S195" s="241"/>
      <c r="T195" s="24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3" t="s">
        <v>218</v>
      </c>
      <c r="AU195" s="243" t="s">
        <v>82</v>
      </c>
      <c r="AV195" s="13" t="s">
        <v>82</v>
      </c>
      <c r="AW195" s="13" t="s">
        <v>35</v>
      </c>
      <c r="AX195" s="13" t="s">
        <v>73</v>
      </c>
      <c r="AY195" s="243" t="s">
        <v>198</v>
      </c>
    </row>
    <row r="196" s="13" customFormat="1">
      <c r="A196" s="13"/>
      <c r="B196" s="232"/>
      <c r="C196" s="233"/>
      <c r="D196" s="234" t="s">
        <v>218</v>
      </c>
      <c r="E196" s="235" t="s">
        <v>19</v>
      </c>
      <c r="F196" s="236" t="s">
        <v>3098</v>
      </c>
      <c r="G196" s="233"/>
      <c r="H196" s="237">
        <v>0.26500000000000001</v>
      </c>
      <c r="I196" s="238"/>
      <c r="J196" s="233"/>
      <c r="K196" s="233"/>
      <c r="L196" s="239"/>
      <c r="M196" s="240"/>
      <c r="N196" s="241"/>
      <c r="O196" s="241"/>
      <c r="P196" s="241"/>
      <c r="Q196" s="241"/>
      <c r="R196" s="241"/>
      <c r="S196" s="241"/>
      <c r="T196" s="242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3" t="s">
        <v>218</v>
      </c>
      <c r="AU196" s="243" t="s">
        <v>82</v>
      </c>
      <c r="AV196" s="13" t="s">
        <v>82</v>
      </c>
      <c r="AW196" s="13" t="s">
        <v>35</v>
      </c>
      <c r="AX196" s="13" t="s">
        <v>73</v>
      </c>
      <c r="AY196" s="243" t="s">
        <v>198</v>
      </c>
    </row>
    <row r="197" s="14" customFormat="1">
      <c r="A197" s="14"/>
      <c r="B197" s="244"/>
      <c r="C197" s="245"/>
      <c r="D197" s="234" t="s">
        <v>218</v>
      </c>
      <c r="E197" s="246" t="s">
        <v>19</v>
      </c>
      <c r="F197" s="247" t="s">
        <v>233</v>
      </c>
      <c r="G197" s="245"/>
      <c r="H197" s="248">
        <v>1.1990000000000001</v>
      </c>
      <c r="I197" s="249"/>
      <c r="J197" s="245"/>
      <c r="K197" s="245"/>
      <c r="L197" s="250"/>
      <c r="M197" s="251"/>
      <c r="N197" s="252"/>
      <c r="O197" s="252"/>
      <c r="P197" s="252"/>
      <c r="Q197" s="252"/>
      <c r="R197" s="252"/>
      <c r="S197" s="252"/>
      <c r="T197" s="253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54" t="s">
        <v>218</v>
      </c>
      <c r="AU197" s="254" t="s">
        <v>82</v>
      </c>
      <c r="AV197" s="14" t="s">
        <v>205</v>
      </c>
      <c r="AW197" s="14" t="s">
        <v>35</v>
      </c>
      <c r="AX197" s="14" t="s">
        <v>80</v>
      </c>
      <c r="AY197" s="254" t="s">
        <v>198</v>
      </c>
    </row>
    <row r="198" s="2" customFormat="1" ht="44.25" customHeight="1">
      <c r="A198" s="40"/>
      <c r="B198" s="41"/>
      <c r="C198" s="214" t="s">
        <v>382</v>
      </c>
      <c r="D198" s="214" t="s">
        <v>200</v>
      </c>
      <c r="E198" s="215" t="s">
        <v>3099</v>
      </c>
      <c r="F198" s="216" t="s">
        <v>3100</v>
      </c>
      <c r="G198" s="217" t="s">
        <v>237</v>
      </c>
      <c r="H198" s="218">
        <v>10.449999999999999</v>
      </c>
      <c r="I198" s="219"/>
      <c r="J198" s="220">
        <f>ROUND(I198*H198,2)</f>
        <v>0</v>
      </c>
      <c r="K198" s="216" t="s">
        <v>204</v>
      </c>
      <c r="L198" s="46"/>
      <c r="M198" s="221" t="s">
        <v>19</v>
      </c>
      <c r="N198" s="222" t="s">
        <v>44</v>
      </c>
      <c r="O198" s="86"/>
      <c r="P198" s="223">
        <f>O198*H198</f>
        <v>0</v>
      </c>
      <c r="Q198" s="223">
        <v>0</v>
      </c>
      <c r="R198" s="223">
        <f>Q198*H198</f>
        <v>0</v>
      </c>
      <c r="S198" s="223">
        <v>0</v>
      </c>
      <c r="T198" s="224">
        <f>S198*H198</f>
        <v>0</v>
      </c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R198" s="225" t="s">
        <v>302</v>
      </c>
      <c r="AT198" s="225" t="s">
        <v>200</v>
      </c>
      <c r="AU198" s="225" t="s">
        <v>82</v>
      </c>
      <c r="AY198" s="19" t="s">
        <v>198</v>
      </c>
      <c r="BE198" s="226">
        <f>IF(N198="základní",J198,0)</f>
        <v>0</v>
      </c>
      <c r="BF198" s="226">
        <f>IF(N198="snížená",J198,0)</f>
        <v>0</v>
      </c>
      <c r="BG198" s="226">
        <f>IF(N198="zákl. přenesená",J198,0)</f>
        <v>0</v>
      </c>
      <c r="BH198" s="226">
        <f>IF(N198="sníž. přenesená",J198,0)</f>
        <v>0</v>
      </c>
      <c r="BI198" s="226">
        <f>IF(N198="nulová",J198,0)</f>
        <v>0</v>
      </c>
      <c r="BJ198" s="19" t="s">
        <v>80</v>
      </c>
      <c r="BK198" s="226">
        <f>ROUND(I198*H198,2)</f>
        <v>0</v>
      </c>
      <c r="BL198" s="19" t="s">
        <v>302</v>
      </c>
      <c r="BM198" s="225" t="s">
        <v>3101</v>
      </c>
    </row>
    <row r="199" s="2" customFormat="1">
      <c r="A199" s="40"/>
      <c r="B199" s="41"/>
      <c r="C199" s="42"/>
      <c r="D199" s="227" t="s">
        <v>207</v>
      </c>
      <c r="E199" s="42"/>
      <c r="F199" s="228" t="s">
        <v>3102</v>
      </c>
      <c r="G199" s="42"/>
      <c r="H199" s="42"/>
      <c r="I199" s="229"/>
      <c r="J199" s="42"/>
      <c r="K199" s="42"/>
      <c r="L199" s="46"/>
      <c r="M199" s="230"/>
      <c r="N199" s="231"/>
      <c r="O199" s="86"/>
      <c r="P199" s="86"/>
      <c r="Q199" s="86"/>
      <c r="R199" s="86"/>
      <c r="S199" s="86"/>
      <c r="T199" s="87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T199" s="19" t="s">
        <v>207</v>
      </c>
      <c r="AU199" s="19" t="s">
        <v>82</v>
      </c>
    </row>
    <row r="200" s="13" customFormat="1">
      <c r="A200" s="13"/>
      <c r="B200" s="232"/>
      <c r="C200" s="233"/>
      <c r="D200" s="234" t="s">
        <v>218</v>
      </c>
      <c r="E200" s="235" t="s">
        <v>19</v>
      </c>
      <c r="F200" s="236" t="s">
        <v>3103</v>
      </c>
      <c r="G200" s="233"/>
      <c r="H200" s="237">
        <v>10.449999999999999</v>
      </c>
      <c r="I200" s="238"/>
      <c r="J200" s="233"/>
      <c r="K200" s="233"/>
      <c r="L200" s="239"/>
      <c r="M200" s="240"/>
      <c r="N200" s="241"/>
      <c r="O200" s="241"/>
      <c r="P200" s="241"/>
      <c r="Q200" s="241"/>
      <c r="R200" s="241"/>
      <c r="S200" s="241"/>
      <c r="T200" s="242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3" t="s">
        <v>218</v>
      </c>
      <c r="AU200" s="243" t="s">
        <v>82</v>
      </c>
      <c r="AV200" s="13" t="s">
        <v>82</v>
      </c>
      <c r="AW200" s="13" t="s">
        <v>35</v>
      </c>
      <c r="AX200" s="13" t="s">
        <v>80</v>
      </c>
      <c r="AY200" s="243" t="s">
        <v>198</v>
      </c>
    </row>
    <row r="201" s="2" customFormat="1" ht="16.5" customHeight="1">
      <c r="A201" s="40"/>
      <c r="B201" s="41"/>
      <c r="C201" s="255" t="s">
        <v>388</v>
      </c>
      <c r="D201" s="255" t="s">
        <v>243</v>
      </c>
      <c r="E201" s="256" t="s">
        <v>3104</v>
      </c>
      <c r="F201" s="257" t="s">
        <v>3095</v>
      </c>
      <c r="G201" s="258" t="s">
        <v>227</v>
      </c>
      <c r="H201" s="259">
        <v>0.40100000000000002</v>
      </c>
      <c r="I201" s="260"/>
      <c r="J201" s="261">
        <f>ROUND(I201*H201,2)</f>
        <v>0</v>
      </c>
      <c r="K201" s="257" t="s">
        <v>19</v>
      </c>
      <c r="L201" s="262"/>
      <c r="M201" s="263" t="s">
        <v>19</v>
      </c>
      <c r="N201" s="264" t="s">
        <v>44</v>
      </c>
      <c r="O201" s="86"/>
      <c r="P201" s="223">
        <f>O201*H201</f>
        <v>0</v>
      </c>
      <c r="Q201" s="223">
        <v>0.34999999999999998</v>
      </c>
      <c r="R201" s="223">
        <f>Q201*H201</f>
        <v>0.14035</v>
      </c>
      <c r="S201" s="223">
        <v>0</v>
      </c>
      <c r="T201" s="224">
        <f>S201*H201</f>
        <v>0</v>
      </c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R201" s="225" t="s">
        <v>399</v>
      </c>
      <c r="AT201" s="225" t="s">
        <v>243</v>
      </c>
      <c r="AU201" s="225" t="s">
        <v>82</v>
      </c>
      <c r="AY201" s="19" t="s">
        <v>198</v>
      </c>
      <c r="BE201" s="226">
        <f>IF(N201="základní",J201,0)</f>
        <v>0</v>
      </c>
      <c r="BF201" s="226">
        <f>IF(N201="snížená",J201,0)</f>
        <v>0</v>
      </c>
      <c r="BG201" s="226">
        <f>IF(N201="zákl. přenesená",J201,0)</f>
        <v>0</v>
      </c>
      <c r="BH201" s="226">
        <f>IF(N201="sníž. přenesená",J201,0)</f>
        <v>0</v>
      </c>
      <c r="BI201" s="226">
        <f>IF(N201="nulová",J201,0)</f>
        <v>0</v>
      </c>
      <c r="BJ201" s="19" t="s">
        <v>80</v>
      </c>
      <c r="BK201" s="226">
        <f>ROUND(I201*H201,2)</f>
        <v>0</v>
      </c>
      <c r="BL201" s="19" t="s">
        <v>302</v>
      </c>
      <c r="BM201" s="225" t="s">
        <v>3105</v>
      </c>
    </row>
    <row r="202" s="13" customFormat="1">
      <c r="A202" s="13"/>
      <c r="B202" s="232"/>
      <c r="C202" s="233"/>
      <c r="D202" s="234" t="s">
        <v>218</v>
      </c>
      <c r="E202" s="235" t="s">
        <v>19</v>
      </c>
      <c r="F202" s="236" t="s">
        <v>3106</v>
      </c>
      <c r="G202" s="233"/>
      <c r="H202" s="237">
        <v>0.40100000000000002</v>
      </c>
      <c r="I202" s="238"/>
      <c r="J202" s="233"/>
      <c r="K202" s="233"/>
      <c r="L202" s="239"/>
      <c r="M202" s="240"/>
      <c r="N202" s="241"/>
      <c r="O202" s="241"/>
      <c r="P202" s="241"/>
      <c r="Q202" s="241"/>
      <c r="R202" s="241"/>
      <c r="S202" s="241"/>
      <c r="T202" s="242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43" t="s">
        <v>218</v>
      </c>
      <c r="AU202" s="243" t="s">
        <v>82</v>
      </c>
      <c r="AV202" s="13" t="s">
        <v>82</v>
      </c>
      <c r="AW202" s="13" t="s">
        <v>35</v>
      </c>
      <c r="AX202" s="13" t="s">
        <v>80</v>
      </c>
      <c r="AY202" s="243" t="s">
        <v>198</v>
      </c>
    </row>
    <row r="203" s="2" customFormat="1" ht="44.25" customHeight="1">
      <c r="A203" s="40"/>
      <c r="B203" s="41"/>
      <c r="C203" s="214" t="s">
        <v>394</v>
      </c>
      <c r="D203" s="214" t="s">
        <v>200</v>
      </c>
      <c r="E203" s="215" t="s">
        <v>3107</v>
      </c>
      <c r="F203" s="216" t="s">
        <v>3108</v>
      </c>
      <c r="G203" s="217" t="s">
        <v>237</v>
      </c>
      <c r="H203" s="218">
        <v>21.600000000000001</v>
      </c>
      <c r="I203" s="219"/>
      <c r="J203" s="220">
        <f>ROUND(I203*H203,2)</f>
        <v>0</v>
      </c>
      <c r="K203" s="216" t="s">
        <v>204</v>
      </c>
      <c r="L203" s="46"/>
      <c r="M203" s="221" t="s">
        <v>19</v>
      </c>
      <c r="N203" s="222" t="s">
        <v>44</v>
      </c>
      <c r="O203" s="86"/>
      <c r="P203" s="223">
        <f>O203*H203</f>
        <v>0</v>
      </c>
      <c r="Q203" s="223">
        <v>0</v>
      </c>
      <c r="R203" s="223">
        <f>Q203*H203</f>
        <v>0</v>
      </c>
      <c r="S203" s="223">
        <v>0</v>
      </c>
      <c r="T203" s="224">
        <f>S203*H203</f>
        <v>0</v>
      </c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R203" s="225" t="s">
        <v>302</v>
      </c>
      <c r="AT203" s="225" t="s">
        <v>200</v>
      </c>
      <c r="AU203" s="225" t="s">
        <v>82</v>
      </c>
      <c r="AY203" s="19" t="s">
        <v>198</v>
      </c>
      <c r="BE203" s="226">
        <f>IF(N203="základní",J203,0)</f>
        <v>0</v>
      </c>
      <c r="BF203" s="226">
        <f>IF(N203="snížená",J203,0)</f>
        <v>0</v>
      </c>
      <c r="BG203" s="226">
        <f>IF(N203="zákl. přenesená",J203,0)</f>
        <v>0</v>
      </c>
      <c r="BH203" s="226">
        <f>IF(N203="sníž. přenesená",J203,0)</f>
        <v>0</v>
      </c>
      <c r="BI203" s="226">
        <f>IF(N203="nulová",J203,0)</f>
        <v>0</v>
      </c>
      <c r="BJ203" s="19" t="s">
        <v>80</v>
      </c>
      <c r="BK203" s="226">
        <f>ROUND(I203*H203,2)</f>
        <v>0</v>
      </c>
      <c r="BL203" s="19" t="s">
        <v>302</v>
      </c>
      <c r="BM203" s="225" t="s">
        <v>3109</v>
      </c>
    </row>
    <row r="204" s="2" customFormat="1">
      <c r="A204" s="40"/>
      <c r="B204" s="41"/>
      <c r="C204" s="42"/>
      <c r="D204" s="227" t="s">
        <v>207</v>
      </c>
      <c r="E204" s="42"/>
      <c r="F204" s="228" t="s">
        <v>3110</v>
      </c>
      <c r="G204" s="42"/>
      <c r="H204" s="42"/>
      <c r="I204" s="229"/>
      <c r="J204" s="42"/>
      <c r="K204" s="42"/>
      <c r="L204" s="46"/>
      <c r="M204" s="230"/>
      <c r="N204" s="231"/>
      <c r="O204" s="86"/>
      <c r="P204" s="86"/>
      <c r="Q204" s="86"/>
      <c r="R204" s="86"/>
      <c r="S204" s="86"/>
      <c r="T204" s="87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T204" s="19" t="s">
        <v>207</v>
      </c>
      <c r="AU204" s="19" t="s">
        <v>82</v>
      </c>
    </row>
    <row r="205" s="13" customFormat="1">
      <c r="A205" s="13"/>
      <c r="B205" s="232"/>
      <c r="C205" s="233"/>
      <c r="D205" s="234" t="s">
        <v>218</v>
      </c>
      <c r="E205" s="235" t="s">
        <v>19</v>
      </c>
      <c r="F205" s="236" t="s">
        <v>3111</v>
      </c>
      <c r="G205" s="233"/>
      <c r="H205" s="237">
        <v>21.600000000000001</v>
      </c>
      <c r="I205" s="238"/>
      <c r="J205" s="233"/>
      <c r="K205" s="233"/>
      <c r="L205" s="239"/>
      <c r="M205" s="240"/>
      <c r="N205" s="241"/>
      <c r="O205" s="241"/>
      <c r="P205" s="241"/>
      <c r="Q205" s="241"/>
      <c r="R205" s="241"/>
      <c r="S205" s="241"/>
      <c r="T205" s="242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3" t="s">
        <v>218</v>
      </c>
      <c r="AU205" s="243" t="s">
        <v>82</v>
      </c>
      <c r="AV205" s="13" t="s">
        <v>82</v>
      </c>
      <c r="AW205" s="13" t="s">
        <v>35</v>
      </c>
      <c r="AX205" s="13" t="s">
        <v>80</v>
      </c>
      <c r="AY205" s="243" t="s">
        <v>198</v>
      </c>
    </row>
    <row r="206" s="2" customFormat="1" ht="16.5" customHeight="1">
      <c r="A206" s="40"/>
      <c r="B206" s="41"/>
      <c r="C206" s="255" t="s">
        <v>399</v>
      </c>
      <c r="D206" s="255" t="s">
        <v>243</v>
      </c>
      <c r="E206" s="256" t="s">
        <v>3112</v>
      </c>
      <c r="F206" s="257" t="s">
        <v>3095</v>
      </c>
      <c r="G206" s="258" t="s">
        <v>227</v>
      </c>
      <c r="H206" s="259">
        <v>2.3330000000000002</v>
      </c>
      <c r="I206" s="260"/>
      <c r="J206" s="261">
        <f>ROUND(I206*H206,2)</f>
        <v>0</v>
      </c>
      <c r="K206" s="257" t="s">
        <v>19</v>
      </c>
      <c r="L206" s="262"/>
      <c r="M206" s="263" t="s">
        <v>19</v>
      </c>
      <c r="N206" s="264" t="s">
        <v>44</v>
      </c>
      <c r="O206" s="86"/>
      <c r="P206" s="223">
        <f>O206*H206</f>
        <v>0</v>
      </c>
      <c r="Q206" s="223">
        <v>0.34999999999999998</v>
      </c>
      <c r="R206" s="223">
        <f>Q206*H206</f>
        <v>0.81655</v>
      </c>
      <c r="S206" s="223">
        <v>0</v>
      </c>
      <c r="T206" s="224">
        <f>S206*H206</f>
        <v>0</v>
      </c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R206" s="225" t="s">
        <v>399</v>
      </c>
      <c r="AT206" s="225" t="s">
        <v>243</v>
      </c>
      <c r="AU206" s="225" t="s">
        <v>82</v>
      </c>
      <c r="AY206" s="19" t="s">
        <v>198</v>
      </c>
      <c r="BE206" s="226">
        <f>IF(N206="základní",J206,0)</f>
        <v>0</v>
      </c>
      <c r="BF206" s="226">
        <f>IF(N206="snížená",J206,0)</f>
        <v>0</v>
      </c>
      <c r="BG206" s="226">
        <f>IF(N206="zákl. přenesená",J206,0)</f>
        <v>0</v>
      </c>
      <c r="BH206" s="226">
        <f>IF(N206="sníž. přenesená",J206,0)</f>
        <v>0</v>
      </c>
      <c r="BI206" s="226">
        <f>IF(N206="nulová",J206,0)</f>
        <v>0</v>
      </c>
      <c r="BJ206" s="19" t="s">
        <v>80</v>
      </c>
      <c r="BK206" s="226">
        <f>ROUND(I206*H206,2)</f>
        <v>0</v>
      </c>
      <c r="BL206" s="19" t="s">
        <v>302</v>
      </c>
      <c r="BM206" s="225" t="s">
        <v>3113</v>
      </c>
    </row>
    <row r="207" s="13" customFormat="1">
      <c r="A207" s="13"/>
      <c r="B207" s="232"/>
      <c r="C207" s="233"/>
      <c r="D207" s="234" t="s">
        <v>218</v>
      </c>
      <c r="E207" s="235" t="s">
        <v>19</v>
      </c>
      <c r="F207" s="236" t="s">
        <v>3114</v>
      </c>
      <c r="G207" s="233"/>
      <c r="H207" s="237">
        <v>2.3330000000000002</v>
      </c>
      <c r="I207" s="238"/>
      <c r="J207" s="233"/>
      <c r="K207" s="233"/>
      <c r="L207" s="239"/>
      <c r="M207" s="240"/>
      <c r="N207" s="241"/>
      <c r="O207" s="241"/>
      <c r="P207" s="241"/>
      <c r="Q207" s="241"/>
      <c r="R207" s="241"/>
      <c r="S207" s="241"/>
      <c r="T207" s="242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43" t="s">
        <v>218</v>
      </c>
      <c r="AU207" s="243" t="s">
        <v>82</v>
      </c>
      <c r="AV207" s="13" t="s">
        <v>82</v>
      </c>
      <c r="AW207" s="13" t="s">
        <v>35</v>
      </c>
      <c r="AX207" s="13" t="s">
        <v>80</v>
      </c>
      <c r="AY207" s="243" t="s">
        <v>198</v>
      </c>
    </row>
    <row r="208" s="2" customFormat="1" ht="37.8" customHeight="1">
      <c r="A208" s="40"/>
      <c r="B208" s="41"/>
      <c r="C208" s="214" t="s">
        <v>404</v>
      </c>
      <c r="D208" s="214" t="s">
        <v>200</v>
      </c>
      <c r="E208" s="215" t="s">
        <v>3115</v>
      </c>
      <c r="F208" s="216" t="s">
        <v>3116</v>
      </c>
      <c r="G208" s="217" t="s">
        <v>227</v>
      </c>
      <c r="H208" s="218">
        <v>1.377</v>
      </c>
      <c r="I208" s="219"/>
      <c r="J208" s="220">
        <f>ROUND(I208*H208,2)</f>
        <v>0</v>
      </c>
      <c r="K208" s="216" t="s">
        <v>19</v>
      </c>
      <c r="L208" s="46"/>
      <c r="M208" s="221" t="s">
        <v>19</v>
      </c>
      <c r="N208" s="222" t="s">
        <v>44</v>
      </c>
      <c r="O208" s="86"/>
      <c r="P208" s="223">
        <f>O208*H208</f>
        <v>0</v>
      </c>
      <c r="Q208" s="223">
        <v>0</v>
      </c>
      <c r="R208" s="223">
        <f>Q208*H208</f>
        <v>0</v>
      </c>
      <c r="S208" s="223">
        <v>0</v>
      </c>
      <c r="T208" s="224">
        <f>S208*H208</f>
        <v>0</v>
      </c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R208" s="225" t="s">
        <v>302</v>
      </c>
      <c r="AT208" s="225" t="s">
        <v>200</v>
      </c>
      <c r="AU208" s="225" t="s">
        <v>82</v>
      </c>
      <c r="AY208" s="19" t="s">
        <v>198</v>
      </c>
      <c r="BE208" s="226">
        <f>IF(N208="základní",J208,0)</f>
        <v>0</v>
      </c>
      <c r="BF208" s="226">
        <f>IF(N208="snížená",J208,0)</f>
        <v>0</v>
      </c>
      <c r="BG208" s="226">
        <f>IF(N208="zákl. přenesená",J208,0)</f>
        <v>0</v>
      </c>
      <c r="BH208" s="226">
        <f>IF(N208="sníž. přenesená",J208,0)</f>
        <v>0</v>
      </c>
      <c r="BI208" s="226">
        <f>IF(N208="nulová",J208,0)</f>
        <v>0</v>
      </c>
      <c r="BJ208" s="19" t="s">
        <v>80</v>
      </c>
      <c r="BK208" s="226">
        <f>ROUND(I208*H208,2)</f>
        <v>0</v>
      </c>
      <c r="BL208" s="19" t="s">
        <v>302</v>
      </c>
      <c r="BM208" s="225" t="s">
        <v>3117</v>
      </c>
    </row>
    <row r="209" s="2" customFormat="1" ht="16.5" customHeight="1">
      <c r="A209" s="40"/>
      <c r="B209" s="41"/>
      <c r="C209" s="255" t="s">
        <v>411</v>
      </c>
      <c r="D209" s="255" t="s">
        <v>243</v>
      </c>
      <c r="E209" s="256" t="s">
        <v>3118</v>
      </c>
      <c r="F209" s="257" t="s">
        <v>3095</v>
      </c>
      <c r="G209" s="258" t="s">
        <v>227</v>
      </c>
      <c r="H209" s="259">
        <v>1.377</v>
      </c>
      <c r="I209" s="260"/>
      <c r="J209" s="261">
        <f>ROUND(I209*H209,2)</f>
        <v>0</v>
      </c>
      <c r="K209" s="257" t="s">
        <v>19</v>
      </c>
      <c r="L209" s="262"/>
      <c r="M209" s="263" t="s">
        <v>19</v>
      </c>
      <c r="N209" s="264" t="s">
        <v>44</v>
      </c>
      <c r="O209" s="86"/>
      <c r="P209" s="223">
        <f>O209*H209</f>
        <v>0</v>
      </c>
      <c r="Q209" s="223">
        <v>0.34999999999999998</v>
      </c>
      <c r="R209" s="223">
        <f>Q209*H209</f>
        <v>0.48194999999999999</v>
      </c>
      <c r="S209" s="223">
        <v>0</v>
      </c>
      <c r="T209" s="224">
        <f>S209*H209</f>
        <v>0</v>
      </c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R209" s="225" t="s">
        <v>399</v>
      </c>
      <c r="AT209" s="225" t="s">
        <v>243</v>
      </c>
      <c r="AU209" s="225" t="s">
        <v>82</v>
      </c>
      <c r="AY209" s="19" t="s">
        <v>198</v>
      </c>
      <c r="BE209" s="226">
        <f>IF(N209="základní",J209,0)</f>
        <v>0</v>
      </c>
      <c r="BF209" s="226">
        <f>IF(N209="snížená",J209,0)</f>
        <v>0</v>
      </c>
      <c r="BG209" s="226">
        <f>IF(N209="zákl. přenesená",J209,0)</f>
        <v>0</v>
      </c>
      <c r="BH209" s="226">
        <f>IF(N209="sníž. přenesená",J209,0)</f>
        <v>0</v>
      </c>
      <c r="BI209" s="226">
        <f>IF(N209="nulová",J209,0)</f>
        <v>0</v>
      </c>
      <c r="BJ209" s="19" t="s">
        <v>80</v>
      </c>
      <c r="BK209" s="226">
        <f>ROUND(I209*H209,2)</f>
        <v>0</v>
      </c>
      <c r="BL209" s="19" t="s">
        <v>302</v>
      </c>
      <c r="BM209" s="225" t="s">
        <v>3119</v>
      </c>
    </row>
    <row r="210" s="13" customFormat="1">
      <c r="A210" s="13"/>
      <c r="B210" s="232"/>
      <c r="C210" s="233"/>
      <c r="D210" s="234" t="s">
        <v>218</v>
      </c>
      <c r="E210" s="235" t="s">
        <v>19</v>
      </c>
      <c r="F210" s="236" t="s">
        <v>3120</v>
      </c>
      <c r="G210" s="233"/>
      <c r="H210" s="237">
        <v>1.377</v>
      </c>
      <c r="I210" s="238"/>
      <c r="J210" s="233"/>
      <c r="K210" s="233"/>
      <c r="L210" s="239"/>
      <c r="M210" s="240"/>
      <c r="N210" s="241"/>
      <c r="O210" s="241"/>
      <c r="P210" s="241"/>
      <c r="Q210" s="241"/>
      <c r="R210" s="241"/>
      <c r="S210" s="241"/>
      <c r="T210" s="24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3" t="s">
        <v>218</v>
      </c>
      <c r="AU210" s="243" t="s">
        <v>82</v>
      </c>
      <c r="AV210" s="13" t="s">
        <v>82</v>
      </c>
      <c r="AW210" s="13" t="s">
        <v>35</v>
      </c>
      <c r="AX210" s="13" t="s">
        <v>80</v>
      </c>
      <c r="AY210" s="243" t="s">
        <v>198</v>
      </c>
    </row>
    <row r="211" s="2" customFormat="1" ht="21.75" customHeight="1">
      <c r="A211" s="40"/>
      <c r="B211" s="41"/>
      <c r="C211" s="214" t="s">
        <v>418</v>
      </c>
      <c r="D211" s="214" t="s">
        <v>200</v>
      </c>
      <c r="E211" s="215" t="s">
        <v>3121</v>
      </c>
      <c r="F211" s="216" t="s">
        <v>3122</v>
      </c>
      <c r="G211" s="217" t="s">
        <v>227</v>
      </c>
      <c r="H211" s="218">
        <v>5.2300000000000004</v>
      </c>
      <c r="I211" s="219"/>
      <c r="J211" s="220">
        <f>ROUND(I211*H211,2)</f>
        <v>0</v>
      </c>
      <c r="K211" s="216" t="s">
        <v>19</v>
      </c>
      <c r="L211" s="46"/>
      <c r="M211" s="221" t="s">
        <v>19</v>
      </c>
      <c r="N211" s="222" t="s">
        <v>44</v>
      </c>
      <c r="O211" s="86"/>
      <c r="P211" s="223">
        <f>O211*H211</f>
        <v>0</v>
      </c>
      <c r="Q211" s="223">
        <v>0.024199999999999999</v>
      </c>
      <c r="R211" s="223">
        <f>Q211*H211</f>
        <v>0.12656600000000001</v>
      </c>
      <c r="S211" s="223">
        <v>0</v>
      </c>
      <c r="T211" s="224">
        <f>S211*H211</f>
        <v>0</v>
      </c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R211" s="225" t="s">
        <v>302</v>
      </c>
      <c r="AT211" s="225" t="s">
        <v>200</v>
      </c>
      <c r="AU211" s="225" t="s">
        <v>82</v>
      </c>
      <c r="AY211" s="19" t="s">
        <v>198</v>
      </c>
      <c r="BE211" s="226">
        <f>IF(N211="základní",J211,0)</f>
        <v>0</v>
      </c>
      <c r="BF211" s="226">
        <f>IF(N211="snížená",J211,0)</f>
        <v>0</v>
      </c>
      <c r="BG211" s="226">
        <f>IF(N211="zákl. přenesená",J211,0)</f>
        <v>0</v>
      </c>
      <c r="BH211" s="226">
        <f>IF(N211="sníž. přenesená",J211,0)</f>
        <v>0</v>
      </c>
      <c r="BI211" s="226">
        <f>IF(N211="nulová",J211,0)</f>
        <v>0</v>
      </c>
      <c r="BJ211" s="19" t="s">
        <v>80</v>
      </c>
      <c r="BK211" s="226">
        <f>ROUND(I211*H211,2)</f>
        <v>0</v>
      </c>
      <c r="BL211" s="19" t="s">
        <v>302</v>
      </c>
      <c r="BM211" s="225" t="s">
        <v>3123</v>
      </c>
    </row>
    <row r="212" s="13" customFormat="1">
      <c r="A212" s="13"/>
      <c r="B212" s="232"/>
      <c r="C212" s="233"/>
      <c r="D212" s="234" t="s">
        <v>218</v>
      </c>
      <c r="E212" s="235" t="s">
        <v>19</v>
      </c>
      <c r="F212" s="236" t="s">
        <v>3124</v>
      </c>
      <c r="G212" s="233"/>
      <c r="H212" s="237">
        <v>5.2300000000000004</v>
      </c>
      <c r="I212" s="238"/>
      <c r="J212" s="233"/>
      <c r="K212" s="233"/>
      <c r="L212" s="239"/>
      <c r="M212" s="240"/>
      <c r="N212" s="241"/>
      <c r="O212" s="241"/>
      <c r="P212" s="241"/>
      <c r="Q212" s="241"/>
      <c r="R212" s="241"/>
      <c r="S212" s="241"/>
      <c r="T212" s="242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3" t="s">
        <v>218</v>
      </c>
      <c r="AU212" s="243" t="s">
        <v>82</v>
      </c>
      <c r="AV212" s="13" t="s">
        <v>82</v>
      </c>
      <c r="AW212" s="13" t="s">
        <v>35</v>
      </c>
      <c r="AX212" s="13" t="s">
        <v>80</v>
      </c>
      <c r="AY212" s="243" t="s">
        <v>198</v>
      </c>
    </row>
    <row r="213" s="2" customFormat="1" ht="49.05" customHeight="1">
      <c r="A213" s="40"/>
      <c r="B213" s="41"/>
      <c r="C213" s="214" t="s">
        <v>424</v>
      </c>
      <c r="D213" s="214" t="s">
        <v>200</v>
      </c>
      <c r="E213" s="215" t="s">
        <v>3125</v>
      </c>
      <c r="F213" s="216" t="s">
        <v>3126</v>
      </c>
      <c r="G213" s="217" t="s">
        <v>246</v>
      </c>
      <c r="H213" s="218">
        <v>12.847</v>
      </c>
      <c r="I213" s="219"/>
      <c r="J213" s="220">
        <f>ROUND(I213*H213,2)</f>
        <v>0</v>
      </c>
      <c r="K213" s="216" t="s">
        <v>204</v>
      </c>
      <c r="L213" s="46"/>
      <c r="M213" s="221" t="s">
        <v>19</v>
      </c>
      <c r="N213" s="222" t="s">
        <v>44</v>
      </c>
      <c r="O213" s="86"/>
      <c r="P213" s="223">
        <f>O213*H213</f>
        <v>0</v>
      </c>
      <c r="Q213" s="223">
        <v>0</v>
      </c>
      <c r="R213" s="223">
        <f>Q213*H213</f>
        <v>0</v>
      </c>
      <c r="S213" s="223">
        <v>0</v>
      </c>
      <c r="T213" s="224">
        <f>S213*H213</f>
        <v>0</v>
      </c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R213" s="225" t="s">
        <v>302</v>
      </c>
      <c r="AT213" s="225" t="s">
        <v>200</v>
      </c>
      <c r="AU213" s="225" t="s">
        <v>82</v>
      </c>
      <c r="AY213" s="19" t="s">
        <v>198</v>
      </c>
      <c r="BE213" s="226">
        <f>IF(N213="základní",J213,0)</f>
        <v>0</v>
      </c>
      <c r="BF213" s="226">
        <f>IF(N213="snížená",J213,0)</f>
        <v>0</v>
      </c>
      <c r="BG213" s="226">
        <f>IF(N213="zákl. přenesená",J213,0)</f>
        <v>0</v>
      </c>
      <c r="BH213" s="226">
        <f>IF(N213="sníž. přenesená",J213,0)</f>
        <v>0</v>
      </c>
      <c r="BI213" s="226">
        <f>IF(N213="nulová",J213,0)</f>
        <v>0</v>
      </c>
      <c r="BJ213" s="19" t="s">
        <v>80</v>
      </c>
      <c r="BK213" s="226">
        <f>ROUND(I213*H213,2)</f>
        <v>0</v>
      </c>
      <c r="BL213" s="19" t="s">
        <v>302</v>
      </c>
      <c r="BM213" s="225" t="s">
        <v>3127</v>
      </c>
    </row>
    <row r="214" s="2" customFormat="1">
      <c r="A214" s="40"/>
      <c r="B214" s="41"/>
      <c r="C214" s="42"/>
      <c r="D214" s="227" t="s">
        <v>207</v>
      </c>
      <c r="E214" s="42"/>
      <c r="F214" s="228" t="s">
        <v>3128</v>
      </c>
      <c r="G214" s="42"/>
      <c r="H214" s="42"/>
      <c r="I214" s="229"/>
      <c r="J214" s="42"/>
      <c r="K214" s="42"/>
      <c r="L214" s="46"/>
      <c r="M214" s="230"/>
      <c r="N214" s="231"/>
      <c r="O214" s="86"/>
      <c r="P214" s="86"/>
      <c r="Q214" s="86"/>
      <c r="R214" s="86"/>
      <c r="S214" s="86"/>
      <c r="T214" s="87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T214" s="19" t="s">
        <v>207</v>
      </c>
      <c r="AU214" s="19" t="s">
        <v>82</v>
      </c>
    </row>
    <row r="215" s="12" customFormat="1" ht="22.8" customHeight="1">
      <c r="A215" s="12"/>
      <c r="B215" s="198"/>
      <c r="C215" s="199"/>
      <c r="D215" s="200" t="s">
        <v>72</v>
      </c>
      <c r="E215" s="212" t="s">
        <v>1240</v>
      </c>
      <c r="F215" s="212" t="s">
        <v>1241</v>
      </c>
      <c r="G215" s="199"/>
      <c r="H215" s="199"/>
      <c r="I215" s="202"/>
      <c r="J215" s="213">
        <f>BK215</f>
        <v>0</v>
      </c>
      <c r="K215" s="199"/>
      <c r="L215" s="204"/>
      <c r="M215" s="205"/>
      <c r="N215" s="206"/>
      <c r="O215" s="206"/>
      <c r="P215" s="207">
        <f>SUM(P216:P238)</f>
        <v>0</v>
      </c>
      <c r="Q215" s="206"/>
      <c r="R215" s="207">
        <f>SUM(R216:R238)</f>
        <v>19.762960260809997</v>
      </c>
      <c r="S215" s="206"/>
      <c r="T215" s="208">
        <f>SUM(T216:T238)</f>
        <v>0</v>
      </c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R215" s="209" t="s">
        <v>82</v>
      </c>
      <c r="AT215" s="210" t="s">
        <v>72</v>
      </c>
      <c r="AU215" s="210" t="s">
        <v>80</v>
      </c>
      <c r="AY215" s="209" t="s">
        <v>198</v>
      </c>
      <c r="BK215" s="211">
        <f>SUM(BK216:BK238)</f>
        <v>0</v>
      </c>
    </row>
    <row r="216" s="2" customFormat="1" ht="24.15" customHeight="1">
      <c r="A216" s="40"/>
      <c r="B216" s="41"/>
      <c r="C216" s="214" t="s">
        <v>430</v>
      </c>
      <c r="D216" s="214" t="s">
        <v>200</v>
      </c>
      <c r="E216" s="215" t="s">
        <v>3129</v>
      </c>
      <c r="F216" s="216" t="s">
        <v>3130</v>
      </c>
      <c r="G216" s="217" t="s">
        <v>203</v>
      </c>
      <c r="H216" s="218">
        <v>621.82000000000005</v>
      </c>
      <c r="I216" s="219"/>
      <c r="J216" s="220">
        <f>ROUND(I216*H216,2)</f>
        <v>0</v>
      </c>
      <c r="K216" s="216" t="s">
        <v>204</v>
      </c>
      <c r="L216" s="46"/>
      <c r="M216" s="221" t="s">
        <v>19</v>
      </c>
      <c r="N216" s="222" t="s">
        <v>44</v>
      </c>
      <c r="O216" s="86"/>
      <c r="P216" s="223">
        <f>O216*H216</f>
        <v>0</v>
      </c>
      <c r="Q216" s="223">
        <v>0.00028244549999999999</v>
      </c>
      <c r="R216" s="223">
        <f>Q216*H216</f>
        <v>0.17563026081000002</v>
      </c>
      <c r="S216" s="223">
        <v>0</v>
      </c>
      <c r="T216" s="224">
        <f>S216*H216</f>
        <v>0</v>
      </c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R216" s="225" t="s">
        <v>302</v>
      </c>
      <c r="AT216" s="225" t="s">
        <v>200</v>
      </c>
      <c r="AU216" s="225" t="s">
        <v>82</v>
      </c>
      <c r="AY216" s="19" t="s">
        <v>198</v>
      </c>
      <c r="BE216" s="226">
        <f>IF(N216="základní",J216,0)</f>
        <v>0</v>
      </c>
      <c r="BF216" s="226">
        <f>IF(N216="snížená",J216,0)</f>
        <v>0</v>
      </c>
      <c r="BG216" s="226">
        <f>IF(N216="zákl. přenesená",J216,0)</f>
        <v>0</v>
      </c>
      <c r="BH216" s="226">
        <f>IF(N216="sníž. přenesená",J216,0)</f>
        <v>0</v>
      </c>
      <c r="BI216" s="226">
        <f>IF(N216="nulová",J216,0)</f>
        <v>0</v>
      </c>
      <c r="BJ216" s="19" t="s">
        <v>80</v>
      </c>
      <c r="BK216" s="226">
        <f>ROUND(I216*H216,2)</f>
        <v>0</v>
      </c>
      <c r="BL216" s="19" t="s">
        <v>302</v>
      </c>
      <c r="BM216" s="225" t="s">
        <v>3131</v>
      </c>
    </row>
    <row r="217" s="2" customFormat="1">
      <c r="A217" s="40"/>
      <c r="B217" s="41"/>
      <c r="C217" s="42"/>
      <c r="D217" s="227" t="s">
        <v>207</v>
      </c>
      <c r="E217" s="42"/>
      <c r="F217" s="228" t="s">
        <v>3132</v>
      </c>
      <c r="G217" s="42"/>
      <c r="H217" s="42"/>
      <c r="I217" s="229"/>
      <c r="J217" s="42"/>
      <c r="K217" s="42"/>
      <c r="L217" s="46"/>
      <c r="M217" s="230"/>
      <c r="N217" s="231"/>
      <c r="O217" s="86"/>
      <c r="P217" s="86"/>
      <c r="Q217" s="86"/>
      <c r="R217" s="86"/>
      <c r="S217" s="86"/>
      <c r="T217" s="87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T217" s="19" t="s">
        <v>207</v>
      </c>
      <c r="AU217" s="19" t="s">
        <v>82</v>
      </c>
    </row>
    <row r="218" s="15" customFormat="1">
      <c r="A218" s="15"/>
      <c r="B218" s="265"/>
      <c r="C218" s="266"/>
      <c r="D218" s="234" t="s">
        <v>218</v>
      </c>
      <c r="E218" s="267" t="s">
        <v>19</v>
      </c>
      <c r="F218" s="268" t="s">
        <v>3133</v>
      </c>
      <c r="G218" s="266"/>
      <c r="H218" s="267" t="s">
        <v>19</v>
      </c>
      <c r="I218" s="269"/>
      <c r="J218" s="266"/>
      <c r="K218" s="266"/>
      <c r="L218" s="270"/>
      <c r="M218" s="271"/>
      <c r="N218" s="272"/>
      <c r="O218" s="272"/>
      <c r="P218" s="272"/>
      <c r="Q218" s="272"/>
      <c r="R218" s="272"/>
      <c r="S218" s="272"/>
      <c r="T218" s="273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T218" s="274" t="s">
        <v>218</v>
      </c>
      <c r="AU218" s="274" t="s">
        <v>82</v>
      </c>
      <c r="AV218" s="15" t="s">
        <v>80</v>
      </c>
      <c r="AW218" s="15" t="s">
        <v>35</v>
      </c>
      <c r="AX218" s="15" t="s">
        <v>73</v>
      </c>
      <c r="AY218" s="274" t="s">
        <v>198</v>
      </c>
    </row>
    <row r="219" s="13" customFormat="1">
      <c r="A219" s="13"/>
      <c r="B219" s="232"/>
      <c r="C219" s="233"/>
      <c r="D219" s="234" t="s">
        <v>218</v>
      </c>
      <c r="E219" s="235" t="s">
        <v>19</v>
      </c>
      <c r="F219" s="236" t="s">
        <v>2576</v>
      </c>
      <c r="G219" s="233"/>
      <c r="H219" s="237">
        <v>23.789999999999999</v>
      </c>
      <c r="I219" s="238"/>
      <c r="J219" s="233"/>
      <c r="K219" s="233"/>
      <c r="L219" s="239"/>
      <c r="M219" s="240"/>
      <c r="N219" s="241"/>
      <c r="O219" s="241"/>
      <c r="P219" s="241"/>
      <c r="Q219" s="241"/>
      <c r="R219" s="241"/>
      <c r="S219" s="241"/>
      <c r="T219" s="242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3" t="s">
        <v>218</v>
      </c>
      <c r="AU219" s="243" t="s">
        <v>82</v>
      </c>
      <c r="AV219" s="13" t="s">
        <v>82</v>
      </c>
      <c r="AW219" s="13" t="s">
        <v>35</v>
      </c>
      <c r="AX219" s="13" t="s">
        <v>73</v>
      </c>
      <c r="AY219" s="243" t="s">
        <v>198</v>
      </c>
    </row>
    <row r="220" s="13" customFormat="1">
      <c r="A220" s="13"/>
      <c r="B220" s="232"/>
      <c r="C220" s="233"/>
      <c r="D220" s="234" t="s">
        <v>218</v>
      </c>
      <c r="E220" s="235" t="s">
        <v>19</v>
      </c>
      <c r="F220" s="236" t="s">
        <v>2606</v>
      </c>
      <c r="G220" s="233"/>
      <c r="H220" s="237">
        <v>67.069999999999993</v>
      </c>
      <c r="I220" s="238"/>
      <c r="J220" s="233"/>
      <c r="K220" s="233"/>
      <c r="L220" s="239"/>
      <c r="M220" s="240"/>
      <c r="N220" s="241"/>
      <c r="O220" s="241"/>
      <c r="P220" s="241"/>
      <c r="Q220" s="241"/>
      <c r="R220" s="241"/>
      <c r="S220" s="241"/>
      <c r="T220" s="242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43" t="s">
        <v>218</v>
      </c>
      <c r="AU220" s="243" t="s">
        <v>82</v>
      </c>
      <c r="AV220" s="13" t="s">
        <v>82</v>
      </c>
      <c r="AW220" s="13" t="s">
        <v>35</v>
      </c>
      <c r="AX220" s="13" t="s">
        <v>73</v>
      </c>
      <c r="AY220" s="243" t="s">
        <v>198</v>
      </c>
    </row>
    <row r="221" s="13" customFormat="1">
      <c r="A221" s="13"/>
      <c r="B221" s="232"/>
      <c r="C221" s="233"/>
      <c r="D221" s="234" t="s">
        <v>218</v>
      </c>
      <c r="E221" s="235" t="s">
        <v>19</v>
      </c>
      <c r="F221" s="236" t="s">
        <v>2607</v>
      </c>
      <c r="G221" s="233"/>
      <c r="H221" s="237">
        <v>67.069999999999993</v>
      </c>
      <c r="I221" s="238"/>
      <c r="J221" s="233"/>
      <c r="K221" s="233"/>
      <c r="L221" s="239"/>
      <c r="M221" s="240"/>
      <c r="N221" s="241"/>
      <c r="O221" s="241"/>
      <c r="P221" s="241"/>
      <c r="Q221" s="241"/>
      <c r="R221" s="241"/>
      <c r="S221" s="241"/>
      <c r="T221" s="242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43" t="s">
        <v>218</v>
      </c>
      <c r="AU221" s="243" t="s">
        <v>82</v>
      </c>
      <c r="AV221" s="13" t="s">
        <v>82</v>
      </c>
      <c r="AW221" s="13" t="s">
        <v>35</v>
      </c>
      <c r="AX221" s="13" t="s">
        <v>73</v>
      </c>
      <c r="AY221" s="243" t="s">
        <v>198</v>
      </c>
    </row>
    <row r="222" s="13" customFormat="1">
      <c r="A222" s="13"/>
      <c r="B222" s="232"/>
      <c r="C222" s="233"/>
      <c r="D222" s="234" t="s">
        <v>218</v>
      </c>
      <c r="E222" s="235" t="s">
        <v>19</v>
      </c>
      <c r="F222" s="236" t="s">
        <v>2579</v>
      </c>
      <c r="G222" s="233"/>
      <c r="H222" s="237">
        <v>25.550000000000001</v>
      </c>
      <c r="I222" s="238"/>
      <c r="J222" s="233"/>
      <c r="K222" s="233"/>
      <c r="L222" s="239"/>
      <c r="M222" s="240"/>
      <c r="N222" s="241"/>
      <c r="O222" s="241"/>
      <c r="P222" s="241"/>
      <c r="Q222" s="241"/>
      <c r="R222" s="241"/>
      <c r="S222" s="241"/>
      <c r="T222" s="242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43" t="s">
        <v>218</v>
      </c>
      <c r="AU222" s="243" t="s">
        <v>82</v>
      </c>
      <c r="AV222" s="13" t="s">
        <v>82</v>
      </c>
      <c r="AW222" s="13" t="s">
        <v>35</v>
      </c>
      <c r="AX222" s="13" t="s">
        <v>73</v>
      </c>
      <c r="AY222" s="243" t="s">
        <v>198</v>
      </c>
    </row>
    <row r="223" s="13" customFormat="1">
      <c r="A223" s="13"/>
      <c r="B223" s="232"/>
      <c r="C223" s="233"/>
      <c r="D223" s="234" t="s">
        <v>218</v>
      </c>
      <c r="E223" s="235" t="s">
        <v>19</v>
      </c>
      <c r="F223" s="236" t="s">
        <v>2608</v>
      </c>
      <c r="G223" s="233"/>
      <c r="H223" s="237">
        <v>67.299999999999997</v>
      </c>
      <c r="I223" s="238"/>
      <c r="J223" s="233"/>
      <c r="K223" s="233"/>
      <c r="L223" s="239"/>
      <c r="M223" s="240"/>
      <c r="N223" s="241"/>
      <c r="O223" s="241"/>
      <c r="P223" s="241"/>
      <c r="Q223" s="241"/>
      <c r="R223" s="241"/>
      <c r="S223" s="241"/>
      <c r="T223" s="242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43" t="s">
        <v>218</v>
      </c>
      <c r="AU223" s="243" t="s">
        <v>82</v>
      </c>
      <c r="AV223" s="13" t="s">
        <v>82</v>
      </c>
      <c r="AW223" s="13" t="s">
        <v>35</v>
      </c>
      <c r="AX223" s="13" t="s">
        <v>73</v>
      </c>
      <c r="AY223" s="243" t="s">
        <v>198</v>
      </c>
    </row>
    <row r="224" s="13" customFormat="1">
      <c r="A224" s="13"/>
      <c r="B224" s="232"/>
      <c r="C224" s="233"/>
      <c r="D224" s="234" t="s">
        <v>218</v>
      </c>
      <c r="E224" s="235" t="s">
        <v>19</v>
      </c>
      <c r="F224" s="236" t="s">
        <v>2412</v>
      </c>
      <c r="G224" s="233"/>
      <c r="H224" s="237">
        <v>28.239999999999998</v>
      </c>
      <c r="I224" s="238"/>
      <c r="J224" s="233"/>
      <c r="K224" s="233"/>
      <c r="L224" s="239"/>
      <c r="M224" s="240"/>
      <c r="N224" s="241"/>
      <c r="O224" s="241"/>
      <c r="P224" s="241"/>
      <c r="Q224" s="241"/>
      <c r="R224" s="241"/>
      <c r="S224" s="241"/>
      <c r="T224" s="242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43" t="s">
        <v>218</v>
      </c>
      <c r="AU224" s="243" t="s">
        <v>82</v>
      </c>
      <c r="AV224" s="13" t="s">
        <v>82</v>
      </c>
      <c r="AW224" s="13" t="s">
        <v>35</v>
      </c>
      <c r="AX224" s="13" t="s">
        <v>73</v>
      </c>
      <c r="AY224" s="243" t="s">
        <v>198</v>
      </c>
    </row>
    <row r="225" s="13" customFormat="1">
      <c r="A225" s="13"/>
      <c r="B225" s="232"/>
      <c r="C225" s="233"/>
      <c r="D225" s="234" t="s">
        <v>218</v>
      </c>
      <c r="E225" s="235" t="s">
        <v>19</v>
      </c>
      <c r="F225" s="236" t="s">
        <v>2413</v>
      </c>
      <c r="G225" s="233"/>
      <c r="H225" s="237">
        <v>20.780000000000001</v>
      </c>
      <c r="I225" s="238"/>
      <c r="J225" s="233"/>
      <c r="K225" s="233"/>
      <c r="L225" s="239"/>
      <c r="M225" s="240"/>
      <c r="N225" s="241"/>
      <c r="O225" s="241"/>
      <c r="P225" s="241"/>
      <c r="Q225" s="241"/>
      <c r="R225" s="241"/>
      <c r="S225" s="241"/>
      <c r="T225" s="242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3" t="s">
        <v>218</v>
      </c>
      <c r="AU225" s="243" t="s">
        <v>82</v>
      </c>
      <c r="AV225" s="13" t="s">
        <v>82</v>
      </c>
      <c r="AW225" s="13" t="s">
        <v>35</v>
      </c>
      <c r="AX225" s="13" t="s">
        <v>73</v>
      </c>
      <c r="AY225" s="243" t="s">
        <v>198</v>
      </c>
    </row>
    <row r="226" s="13" customFormat="1">
      <c r="A226" s="13"/>
      <c r="B226" s="232"/>
      <c r="C226" s="233"/>
      <c r="D226" s="234" t="s">
        <v>218</v>
      </c>
      <c r="E226" s="235" t="s">
        <v>19</v>
      </c>
      <c r="F226" s="236" t="s">
        <v>2414</v>
      </c>
      <c r="G226" s="233"/>
      <c r="H226" s="237">
        <v>18.510000000000002</v>
      </c>
      <c r="I226" s="238"/>
      <c r="J226" s="233"/>
      <c r="K226" s="233"/>
      <c r="L226" s="239"/>
      <c r="M226" s="240"/>
      <c r="N226" s="241"/>
      <c r="O226" s="241"/>
      <c r="P226" s="241"/>
      <c r="Q226" s="241"/>
      <c r="R226" s="241"/>
      <c r="S226" s="241"/>
      <c r="T226" s="242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43" t="s">
        <v>218</v>
      </c>
      <c r="AU226" s="243" t="s">
        <v>82</v>
      </c>
      <c r="AV226" s="13" t="s">
        <v>82</v>
      </c>
      <c r="AW226" s="13" t="s">
        <v>35</v>
      </c>
      <c r="AX226" s="13" t="s">
        <v>73</v>
      </c>
      <c r="AY226" s="243" t="s">
        <v>198</v>
      </c>
    </row>
    <row r="227" s="13" customFormat="1">
      <c r="A227" s="13"/>
      <c r="B227" s="232"/>
      <c r="C227" s="233"/>
      <c r="D227" s="234" t="s">
        <v>218</v>
      </c>
      <c r="E227" s="235" t="s">
        <v>19</v>
      </c>
      <c r="F227" s="236" t="s">
        <v>2581</v>
      </c>
      <c r="G227" s="233"/>
      <c r="H227" s="237">
        <v>195.59999999999999</v>
      </c>
      <c r="I227" s="238"/>
      <c r="J227" s="233"/>
      <c r="K227" s="233"/>
      <c r="L227" s="239"/>
      <c r="M227" s="240"/>
      <c r="N227" s="241"/>
      <c r="O227" s="241"/>
      <c r="P227" s="241"/>
      <c r="Q227" s="241"/>
      <c r="R227" s="241"/>
      <c r="S227" s="241"/>
      <c r="T227" s="242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43" t="s">
        <v>218</v>
      </c>
      <c r="AU227" s="243" t="s">
        <v>82</v>
      </c>
      <c r="AV227" s="13" t="s">
        <v>82</v>
      </c>
      <c r="AW227" s="13" t="s">
        <v>35</v>
      </c>
      <c r="AX227" s="13" t="s">
        <v>73</v>
      </c>
      <c r="AY227" s="243" t="s">
        <v>198</v>
      </c>
    </row>
    <row r="228" s="13" customFormat="1">
      <c r="A228" s="13"/>
      <c r="B228" s="232"/>
      <c r="C228" s="233"/>
      <c r="D228" s="234" t="s">
        <v>218</v>
      </c>
      <c r="E228" s="235" t="s">
        <v>19</v>
      </c>
      <c r="F228" s="236" t="s">
        <v>2582</v>
      </c>
      <c r="G228" s="233"/>
      <c r="H228" s="237">
        <v>66.290000000000006</v>
      </c>
      <c r="I228" s="238"/>
      <c r="J228" s="233"/>
      <c r="K228" s="233"/>
      <c r="L228" s="239"/>
      <c r="M228" s="240"/>
      <c r="N228" s="241"/>
      <c r="O228" s="241"/>
      <c r="P228" s="241"/>
      <c r="Q228" s="241"/>
      <c r="R228" s="241"/>
      <c r="S228" s="241"/>
      <c r="T228" s="242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43" t="s">
        <v>218</v>
      </c>
      <c r="AU228" s="243" t="s">
        <v>82</v>
      </c>
      <c r="AV228" s="13" t="s">
        <v>82</v>
      </c>
      <c r="AW228" s="13" t="s">
        <v>35</v>
      </c>
      <c r="AX228" s="13" t="s">
        <v>73</v>
      </c>
      <c r="AY228" s="243" t="s">
        <v>198</v>
      </c>
    </row>
    <row r="229" s="13" customFormat="1">
      <c r="A229" s="13"/>
      <c r="B229" s="232"/>
      <c r="C229" s="233"/>
      <c r="D229" s="234" t="s">
        <v>218</v>
      </c>
      <c r="E229" s="235" t="s">
        <v>19</v>
      </c>
      <c r="F229" s="236" t="s">
        <v>2416</v>
      </c>
      <c r="G229" s="233"/>
      <c r="H229" s="237">
        <v>4.0199999999999996</v>
      </c>
      <c r="I229" s="238"/>
      <c r="J229" s="233"/>
      <c r="K229" s="233"/>
      <c r="L229" s="239"/>
      <c r="M229" s="240"/>
      <c r="N229" s="241"/>
      <c r="O229" s="241"/>
      <c r="P229" s="241"/>
      <c r="Q229" s="241"/>
      <c r="R229" s="241"/>
      <c r="S229" s="241"/>
      <c r="T229" s="242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43" t="s">
        <v>218</v>
      </c>
      <c r="AU229" s="243" t="s">
        <v>82</v>
      </c>
      <c r="AV229" s="13" t="s">
        <v>82</v>
      </c>
      <c r="AW229" s="13" t="s">
        <v>35</v>
      </c>
      <c r="AX229" s="13" t="s">
        <v>73</v>
      </c>
      <c r="AY229" s="243" t="s">
        <v>198</v>
      </c>
    </row>
    <row r="230" s="13" customFormat="1">
      <c r="A230" s="13"/>
      <c r="B230" s="232"/>
      <c r="C230" s="233"/>
      <c r="D230" s="234" t="s">
        <v>218</v>
      </c>
      <c r="E230" s="235" t="s">
        <v>19</v>
      </c>
      <c r="F230" s="236" t="s">
        <v>2417</v>
      </c>
      <c r="G230" s="233"/>
      <c r="H230" s="237">
        <v>16.199999999999999</v>
      </c>
      <c r="I230" s="238"/>
      <c r="J230" s="233"/>
      <c r="K230" s="233"/>
      <c r="L230" s="239"/>
      <c r="M230" s="240"/>
      <c r="N230" s="241"/>
      <c r="O230" s="241"/>
      <c r="P230" s="241"/>
      <c r="Q230" s="241"/>
      <c r="R230" s="241"/>
      <c r="S230" s="241"/>
      <c r="T230" s="242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43" t="s">
        <v>218</v>
      </c>
      <c r="AU230" s="243" t="s">
        <v>82</v>
      </c>
      <c r="AV230" s="13" t="s">
        <v>82</v>
      </c>
      <c r="AW230" s="13" t="s">
        <v>35</v>
      </c>
      <c r="AX230" s="13" t="s">
        <v>73</v>
      </c>
      <c r="AY230" s="243" t="s">
        <v>198</v>
      </c>
    </row>
    <row r="231" s="13" customFormat="1">
      <c r="A231" s="13"/>
      <c r="B231" s="232"/>
      <c r="C231" s="233"/>
      <c r="D231" s="234" t="s">
        <v>218</v>
      </c>
      <c r="E231" s="235" t="s">
        <v>19</v>
      </c>
      <c r="F231" s="236" t="s">
        <v>2418</v>
      </c>
      <c r="G231" s="233"/>
      <c r="H231" s="237">
        <v>5.5199999999999996</v>
      </c>
      <c r="I231" s="238"/>
      <c r="J231" s="233"/>
      <c r="K231" s="233"/>
      <c r="L231" s="239"/>
      <c r="M231" s="240"/>
      <c r="N231" s="241"/>
      <c r="O231" s="241"/>
      <c r="P231" s="241"/>
      <c r="Q231" s="241"/>
      <c r="R231" s="241"/>
      <c r="S231" s="241"/>
      <c r="T231" s="242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43" t="s">
        <v>218</v>
      </c>
      <c r="AU231" s="243" t="s">
        <v>82</v>
      </c>
      <c r="AV231" s="13" t="s">
        <v>82</v>
      </c>
      <c r="AW231" s="13" t="s">
        <v>35</v>
      </c>
      <c r="AX231" s="13" t="s">
        <v>73</v>
      </c>
      <c r="AY231" s="243" t="s">
        <v>198</v>
      </c>
    </row>
    <row r="232" s="13" customFormat="1">
      <c r="A232" s="13"/>
      <c r="B232" s="232"/>
      <c r="C232" s="233"/>
      <c r="D232" s="234" t="s">
        <v>218</v>
      </c>
      <c r="E232" s="235" t="s">
        <v>19</v>
      </c>
      <c r="F232" s="236" t="s">
        <v>2354</v>
      </c>
      <c r="G232" s="233"/>
      <c r="H232" s="237">
        <v>11.460000000000001</v>
      </c>
      <c r="I232" s="238"/>
      <c r="J232" s="233"/>
      <c r="K232" s="233"/>
      <c r="L232" s="239"/>
      <c r="M232" s="240"/>
      <c r="N232" s="241"/>
      <c r="O232" s="241"/>
      <c r="P232" s="241"/>
      <c r="Q232" s="241"/>
      <c r="R232" s="241"/>
      <c r="S232" s="241"/>
      <c r="T232" s="242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43" t="s">
        <v>218</v>
      </c>
      <c r="AU232" s="243" t="s">
        <v>82</v>
      </c>
      <c r="AV232" s="13" t="s">
        <v>82</v>
      </c>
      <c r="AW232" s="13" t="s">
        <v>35</v>
      </c>
      <c r="AX232" s="13" t="s">
        <v>73</v>
      </c>
      <c r="AY232" s="243" t="s">
        <v>198</v>
      </c>
    </row>
    <row r="233" s="13" customFormat="1">
      <c r="A233" s="13"/>
      <c r="B233" s="232"/>
      <c r="C233" s="233"/>
      <c r="D233" s="234" t="s">
        <v>218</v>
      </c>
      <c r="E233" s="235" t="s">
        <v>19</v>
      </c>
      <c r="F233" s="236" t="s">
        <v>2424</v>
      </c>
      <c r="G233" s="233"/>
      <c r="H233" s="237">
        <v>4.4199999999999999</v>
      </c>
      <c r="I233" s="238"/>
      <c r="J233" s="233"/>
      <c r="K233" s="233"/>
      <c r="L233" s="239"/>
      <c r="M233" s="240"/>
      <c r="N233" s="241"/>
      <c r="O233" s="241"/>
      <c r="P233" s="241"/>
      <c r="Q233" s="241"/>
      <c r="R233" s="241"/>
      <c r="S233" s="241"/>
      <c r="T233" s="242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43" t="s">
        <v>218</v>
      </c>
      <c r="AU233" s="243" t="s">
        <v>82</v>
      </c>
      <c r="AV233" s="13" t="s">
        <v>82</v>
      </c>
      <c r="AW233" s="13" t="s">
        <v>35</v>
      </c>
      <c r="AX233" s="13" t="s">
        <v>73</v>
      </c>
      <c r="AY233" s="243" t="s">
        <v>198</v>
      </c>
    </row>
    <row r="234" s="14" customFormat="1">
      <c r="A234" s="14"/>
      <c r="B234" s="244"/>
      <c r="C234" s="245"/>
      <c r="D234" s="234" t="s">
        <v>218</v>
      </c>
      <c r="E234" s="246" t="s">
        <v>19</v>
      </c>
      <c r="F234" s="247" t="s">
        <v>233</v>
      </c>
      <c r="G234" s="245"/>
      <c r="H234" s="248">
        <v>621.82000000000005</v>
      </c>
      <c r="I234" s="249"/>
      <c r="J234" s="245"/>
      <c r="K234" s="245"/>
      <c r="L234" s="250"/>
      <c r="M234" s="251"/>
      <c r="N234" s="252"/>
      <c r="O234" s="252"/>
      <c r="P234" s="252"/>
      <c r="Q234" s="252"/>
      <c r="R234" s="252"/>
      <c r="S234" s="252"/>
      <c r="T234" s="253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54" t="s">
        <v>218</v>
      </c>
      <c r="AU234" s="254" t="s">
        <v>82</v>
      </c>
      <c r="AV234" s="14" t="s">
        <v>205</v>
      </c>
      <c r="AW234" s="14" t="s">
        <v>35</v>
      </c>
      <c r="AX234" s="14" t="s">
        <v>80</v>
      </c>
      <c r="AY234" s="254" t="s">
        <v>198</v>
      </c>
    </row>
    <row r="235" s="2" customFormat="1" ht="16.5" customHeight="1">
      <c r="A235" s="40"/>
      <c r="B235" s="41"/>
      <c r="C235" s="255" t="s">
        <v>438</v>
      </c>
      <c r="D235" s="255" t="s">
        <v>243</v>
      </c>
      <c r="E235" s="256" t="s">
        <v>3134</v>
      </c>
      <c r="F235" s="257" t="s">
        <v>3135</v>
      </c>
      <c r="G235" s="258" t="s">
        <v>203</v>
      </c>
      <c r="H235" s="259">
        <v>1305.8219999999999</v>
      </c>
      <c r="I235" s="260"/>
      <c r="J235" s="261">
        <f>ROUND(I235*H235,2)</f>
        <v>0</v>
      </c>
      <c r="K235" s="257" t="s">
        <v>204</v>
      </c>
      <c r="L235" s="262"/>
      <c r="M235" s="263" t="s">
        <v>19</v>
      </c>
      <c r="N235" s="264" t="s">
        <v>44</v>
      </c>
      <c r="O235" s="86"/>
      <c r="P235" s="223">
        <f>O235*H235</f>
        <v>0</v>
      </c>
      <c r="Q235" s="223">
        <v>0.014999999999999999</v>
      </c>
      <c r="R235" s="223">
        <f>Q235*H235</f>
        <v>19.587329999999998</v>
      </c>
      <c r="S235" s="223">
        <v>0</v>
      </c>
      <c r="T235" s="224">
        <f>S235*H235</f>
        <v>0</v>
      </c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R235" s="225" t="s">
        <v>399</v>
      </c>
      <c r="AT235" s="225" t="s">
        <v>243</v>
      </c>
      <c r="AU235" s="225" t="s">
        <v>82</v>
      </c>
      <c r="AY235" s="19" t="s">
        <v>198</v>
      </c>
      <c r="BE235" s="226">
        <f>IF(N235="základní",J235,0)</f>
        <v>0</v>
      </c>
      <c r="BF235" s="226">
        <f>IF(N235="snížená",J235,0)</f>
        <v>0</v>
      </c>
      <c r="BG235" s="226">
        <f>IF(N235="zákl. přenesená",J235,0)</f>
        <v>0</v>
      </c>
      <c r="BH235" s="226">
        <f>IF(N235="sníž. přenesená",J235,0)</f>
        <v>0</v>
      </c>
      <c r="BI235" s="226">
        <f>IF(N235="nulová",J235,0)</f>
        <v>0</v>
      </c>
      <c r="BJ235" s="19" t="s">
        <v>80</v>
      </c>
      <c r="BK235" s="226">
        <f>ROUND(I235*H235,2)</f>
        <v>0</v>
      </c>
      <c r="BL235" s="19" t="s">
        <v>302</v>
      </c>
      <c r="BM235" s="225" t="s">
        <v>3136</v>
      </c>
    </row>
    <row r="236" s="13" customFormat="1">
      <c r="A236" s="13"/>
      <c r="B236" s="232"/>
      <c r="C236" s="233"/>
      <c r="D236" s="234" t="s">
        <v>218</v>
      </c>
      <c r="E236" s="233"/>
      <c r="F236" s="236" t="s">
        <v>3137</v>
      </c>
      <c r="G236" s="233"/>
      <c r="H236" s="237">
        <v>1305.8219999999999</v>
      </c>
      <c r="I236" s="238"/>
      <c r="J236" s="233"/>
      <c r="K236" s="233"/>
      <c r="L236" s="239"/>
      <c r="M236" s="240"/>
      <c r="N236" s="241"/>
      <c r="O236" s="241"/>
      <c r="P236" s="241"/>
      <c r="Q236" s="241"/>
      <c r="R236" s="241"/>
      <c r="S236" s="241"/>
      <c r="T236" s="242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43" t="s">
        <v>218</v>
      </c>
      <c r="AU236" s="243" t="s">
        <v>82</v>
      </c>
      <c r="AV236" s="13" t="s">
        <v>82</v>
      </c>
      <c r="AW236" s="13" t="s">
        <v>4</v>
      </c>
      <c r="AX236" s="13" t="s">
        <v>80</v>
      </c>
      <c r="AY236" s="243" t="s">
        <v>198</v>
      </c>
    </row>
    <row r="237" s="2" customFormat="1" ht="76.35" customHeight="1">
      <c r="A237" s="40"/>
      <c r="B237" s="41"/>
      <c r="C237" s="214" t="s">
        <v>445</v>
      </c>
      <c r="D237" s="214" t="s">
        <v>200</v>
      </c>
      <c r="E237" s="215" t="s">
        <v>1327</v>
      </c>
      <c r="F237" s="216" t="s">
        <v>1328</v>
      </c>
      <c r="G237" s="217" t="s">
        <v>246</v>
      </c>
      <c r="H237" s="218">
        <v>19.763000000000002</v>
      </c>
      <c r="I237" s="219"/>
      <c r="J237" s="220">
        <f>ROUND(I237*H237,2)</f>
        <v>0</v>
      </c>
      <c r="K237" s="216" t="s">
        <v>204</v>
      </c>
      <c r="L237" s="46"/>
      <c r="M237" s="221" t="s">
        <v>19</v>
      </c>
      <c r="N237" s="222" t="s">
        <v>44</v>
      </c>
      <c r="O237" s="86"/>
      <c r="P237" s="223">
        <f>O237*H237</f>
        <v>0</v>
      </c>
      <c r="Q237" s="223">
        <v>0</v>
      </c>
      <c r="R237" s="223">
        <f>Q237*H237</f>
        <v>0</v>
      </c>
      <c r="S237" s="223">
        <v>0</v>
      </c>
      <c r="T237" s="224">
        <f>S237*H237</f>
        <v>0</v>
      </c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R237" s="225" t="s">
        <v>302</v>
      </c>
      <c r="AT237" s="225" t="s">
        <v>200</v>
      </c>
      <c r="AU237" s="225" t="s">
        <v>82</v>
      </c>
      <c r="AY237" s="19" t="s">
        <v>198</v>
      </c>
      <c r="BE237" s="226">
        <f>IF(N237="základní",J237,0)</f>
        <v>0</v>
      </c>
      <c r="BF237" s="226">
        <f>IF(N237="snížená",J237,0)</f>
        <v>0</v>
      </c>
      <c r="BG237" s="226">
        <f>IF(N237="zákl. přenesená",J237,0)</f>
        <v>0</v>
      </c>
      <c r="BH237" s="226">
        <f>IF(N237="sníž. přenesená",J237,0)</f>
        <v>0</v>
      </c>
      <c r="BI237" s="226">
        <f>IF(N237="nulová",J237,0)</f>
        <v>0</v>
      </c>
      <c r="BJ237" s="19" t="s">
        <v>80</v>
      </c>
      <c r="BK237" s="226">
        <f>ROUND(I237*H237,2)</f>
        <v>0</v>
      </c>
      <c r="BL237" s="19" t="s">
        <v>302</v>
      </c>
      <c r="BM237" s="225" t="s">
        <v>3138</v>
      </c>
    </row>
    <row r="238" s="2" customFormat="1">
      <c r="A238" s="40"/>
      <c r="B238" s="41"/>
      <c r="C238" s="42"/>
      <c r="D238" s="227" t="s">
        <v>207</v>
      </c>
      <c r="E238" s="42"/>
      <c r="F238" s="228" t="s">
        <v>1330</v>
      </c>
      <c r="G238" s="42"/>
      <c r="H238" s="42"/>
      <c r="I238" s="229"/>
      <c r="J238" s="42"/>
      <c r="K238" s="42"/>
      <c r="L238" s="46"/>
      <c r="M238" s="230"/>
      <c r="N238" s="231"/>
      <c r="O238" s="86"/>
      <c r="P238" s="86"/>
      <c r="Q238" s="86"/>
      <c r="R238" s="86"/>
      <c r="S238" s="86"/>
      <c r="T238" s="87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T238" s="19" t="s">
        <v>207</v>
      </c>
      <c r="AU238" s="19" t="s">
        <v>82</v>
      </c>
    </row>
    <row r="239" s="12" customFormat="1" ht="22.8" customHeight="1">
      <c r="A239" s="12"/>
      <c r="B239" s="198"/>
      <c r="C239" s="199"/>
      <c r="D239" s="200" t="s">
        <v>72</v>
      </c>
      <c r="E239" s="212" t="s">
        <v>1331</v>
      </c>
      <c r="F239" s="212" t="s">
        <v>1332</v>
      </c>
      <c r="G239" s="199"/>
      <c r="H239" s="199"/>
      <c r="I239" s="202"/>
      <c r="J239" s="213">
        <f>BK239</f>
        <v>0</v>
      </c>
      <c r="K239" s="199"/>
      <c r="L239" s="204"/>
      <c r="M239" s="205"/>
      <c r="N239" s="206"/>
      <c r="O239" s="206"/>
      <c r="P239" s="207">
        <f>SUM(P240:P270)</f>
        <v>0</v>
      </c>
      <c r="Q239" s="206"/>
      <c r="R239" s="207">
        <f>SUM(R240:R270)</f>
        <v>1.7864296925000001</v>
      </c>
      <c r="S239" s="206"/>
      <c r="T239" s="208">
        <f>SUM(T240:T270)</f>
        <v>0</v>
      </c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R239" s="209" t="s">
        <v>82</v>
      </c>
      <c r="AT239" s="210" t="s">
        <v>72</v>
      </c>
      <c r="AU239" s="210" t="s">
        <v>80</v>
      </c>
      <c r="AY239" s="209" t="s">
        <v>198</v>
      </c>
      <c r="BK239" s="211">
        <f>SUM(BK240:BK270)</f>
        <v>0</v>
      </c>
    </row>
    <row r="240" s="2" customFormat="1" ht="44.25" customHeight="1">
      <c r="A240" s="40"/>
      <c r="B240" s="41"/>
      <c r="C240" s="214" t="s">
        <v>451</v>
      </c>
      <c r="D240" s="214" t="s">
        <v>200</v>
      </c>
      <c r="E240" s="215" t="s">
        <v>3139</v>
      </c>
      <c r="F240" s="216" t="s">
        <v>3140</v>
      </c>
      <c r="G240" s="217" t="s">
        <v>203</v>
      </c>
      <c r="H240" s="218">
        <v>24</v>
      </c>
      <c r="I240" s="219"/>
      <c r="J240" s="220">
        <f>ROUND(I240*H240,2)</f>
        <v>0</v>
      </c>
      <c r="K240" s="216" t="s">
        <v>204</v>
      </c>
      <c r="L240" s="46"/>
      <c r="M240" s="221" t="s">
        <v>19</v>
      </c>
      <c r="N240" s="222" t="s">
        <v>44</v>
      </c>
      <c r="O240" s="86"/>
      <c r="P240" s="223">
        <f>O240*H240</f>
        <v>0</v>
      </c>
      <c r="Q240" s="223">
        <v>0.0058288000000000003</v>
      </c>
      <c r="R240" s="223">
        <f>Q240*H240</f>
        <v>0.13989119999999999</v>
      </c>
      <c r="S240" s="223">
        <v>0</v>
      </c>
      <c r="T240" s="224">
        <f>S240*H240</f>
        <v>0</v>
      </c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R240" s="225" t="s">
        <v>302</v>
      </c>
      <c r="AT240" s="225" t="s">
        <v>200</v>
      </c>
      <c r="AU240" s="225" t="s">
        <v>82</v>
      </c>
      <c r="AY240" s="19" t="s">
        <v>198</v>
      </c>
      <c r="BE240" s="226">
        <f>IF(N240="základní",J240,0)</f>
        <v>0</v>
      </c>
      <c r="BF240" s="226">
        <f>IF(N240="snížená",J240,0)</f>
        <v>0</v>
      </c>
      <c r="BG240" s="226">
        <f>IF(N240="zákl. přenesená",J240,0)</f>
        <v>0</v>
      </c>
      <c r="BH240" s="226">
        <f>IF(N240="sníž. přenesená",J240,0)</f>
        <v>0</v>
      </c>
      <c r="BI240" s="226">
        <f>IF(N240="nulová",J240,0)</f>
        <v>0</v>
      </c>
      <c r="BJ240" s="19" t="s">
        <v>80</v>
      </c>
      <c r="BK240" s="226">
        <f>ROUND(I240*H240,2)</f>
        <v>0</v>
      </c>
      <c r="BL240" s="19" t="s">
        <v>302</v>
      </c>
      <c r="BM240" s="225" t="s">
        <v>3141</v>
      </c>
    </row>
    <row r="241" s="2" customFormat="1">
      <c r="A241" s="40"/>
      <c r="B241" s="41"/>
      <c r="C241" s="42"/>
      <c r="D241" s="227" t="s">
        <v>207</v>
      </c>
      <c r="E241" s="42"/>
      <c r="F241" s="228" t="s">
        <v>3142</v>
      </c>
      <c r="G241" s="42"/>
      <c r="H241" s="42"/>
      <c r="I241" s="229"/>
      <c r="J241" s="42"/>
      <c r="K241" s="42"/>
      <c r="L241" s="46"/>
      <c r="M241" s="230"/>
      <c r="N241" s="231"/>
      <c r="O241" s="86"/>
      <c r="P241" s="86"/>
      <c r="Q241" s="86"/>
      <c r="R241" s="86"/>
      <c r="S241" s="86"/>
      <c r="T241" s="87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T241" s="19" t="s">
        <v>207</v>
      </c>
      <c r="AU241" s="19" t="s">
        <v>82</v>
      </c>
    </row>
    <row r="242" s="2" customFormat="1" ht="24.15" customHeight="1">
      <c r="A242" s="40"/>
      <c r="B242" s="41"/>
      <c r="C242" s="214" t="s">
        <v>458</v>
      </c>
      <c r="D242" s="214" t="s">
        <v>200</v>
      </c>
      <c r="E242" s="215" t="s">
        <v>3143</v>
      </c>
      <c r="F242" s="216" t="s">
        <v>3144</v>
      </c>
      <c r="G242" s="217" t="s">
        <v>237</v>
      </c>
      <c r="H242" s="218">
        <v>58.200000000000003</v>
      </c>
      <c r="I242" s="219"/>
      <c r="J242" s="220">
        <f>ROUND(I242*H242,2)</f>
        <v>0</v>
      </c>
      <c r="K242" s="216" t="s">
        <v>204</v>
      </c>
      <c r="L242" s="46"/>
      <c r="M242" s="221" t="s">
        <v>19</v>
      </c>
      <c r="N242" s="222" t="s">
        <v>44</v>
      </c>
      <c r="O242" s="86"/>
      <c r="P242" s="223">
        <f>O242*H242</f>
        <v>0</v>
      </c>
      <c r="Q242" s="223">
        <v>0.0013393999999999999</v>
      </c>
      <c r="R242" s="223">
        <f>Q242*H242</f>
        <v>0.077953079999999994</v>
      </c>
      <c r="S242" s="223">
        <v>0</v>
      </c>
      <c r="T242" s="224">
        <f>S242*H242</f>
        <v>0</v>
      </c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R242" s="225" t="s">
        <v>302</v>
      </c>
      <c r="AT242" s="225" t="s">
        <v>200</v>
      </c>
      <c r="AU242" s="225" t="s">
        <v>82</v>
      </c>
      <c r="AY242" s="19" t="s">
        <v>198</v>
      </c>
      <c r="BE242" s="226">
        <f>IF(N242="základní",J242,0)</f>
        <v>0</v>
      </c>
      <c r="BF242" s="226">
        <f>IF(N242="snížená",J242,0)</f>
        <v>0</v>
      </c>
      <c r="BG242" s="226">
        <f>IF(N242="zákl. přenesená",J242,0)</f>
        <v>0</v>
      </c>
      <c r="BH242" s="226">
        <f>IF(N242="sníž. přenesená",J242,0)</f>
        <v>0</v>
      </c>
      <c r="BI242" s="226">
        <f>IF(N242="nulová",J242,0)</f>
        <v>0</v>
      </c>
      <c r="BJ242" s="19" t="s">
        <v>80</v>
      </c>
      <c r="BK242" s="226">
        <f>ROUND(I242*H242,2)</f>
        <v>0</v>
      </c>
      <c r="BL242" s="19" t="s">
        <v>302</v>
      </c>
      <c r="BM242" s="225" t="s">
        <v>3145</v>
      </c>
    </row>
    <row r="243" s="2" customFormat="1">
      <c r="A243" s="40"/>
      <c r="B243" s="41"/>
      <c r="C243" s="42"/>
      <c r="D243" s="227" t="s">
        <v>207</v>
      </c>
      <c r="E243" s="42"/>
      <c r="F243" s="228" t="s">
        <v>3146</v>
      </c>
      <c r="G243" s="42"/>
      <c r="H243" s="42"/>
      <c r="I243" s="229"/>
      <c r="J243" s="42"/>
      <c r="K243" s="42"/>
      <c r="L243" s="46"/>
      <c r="M243" s="230"/>
      <c r="N243" s="231"/>
      <c r="O243" s="86"/>
      <c r="P243" s="86"/>
      <c r="Q243" s="86"/>
      <c r="R243" s="86"/>
      <c r="S243" s="86"/>
      <c r="T243" s="87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T243" s="19" t="s">
        <v>207</v>
      </c>
      <c r="AU243" s="19" t="s">
        <v>82</v>
      </c>
    </row>
    <row r="244" s="13" customFormat="1">
      <c r="A244" s="13"/>
      <c r="B244" s="232"/>
      <c r="C244" s="233"/>
      <c r="D244" s="234" t="s">
        <v>218</v>
      </c>
      <c r="E244" s="235" t="s">
        <v>19</v>
      </c>
      <c r="F244" s="236" t="s">
        <v>3147</v>
      </c>
      <c r="G244" s="233"/>
      <c r="H244" s="237">
        <v>58.200000000000003</v>
      </c>
      <c r="I244" s="238"/>
      <c r="J244" s="233"/>
      <c r="K244" s="233"/>
      <c r="L244" s="239"/>
      <c r="M244" s="240"/>
      <c r="N244" s="241"/>
      <c r="O244" s="241"/>
      <c r="P244" s="241"/>
      <c r="Q244" s="241"/>
      <c r="R244" s="241"/>
      <c r="S244" s="241"/>
      <c r="T244" s="242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43" t="s">
        <v>218</v>
      </c>
      <c r="AU244" s="243" t="s">
        <v>82</v>
      </c>
      <c r="AV244" s="13" t="s">
        <v>82</v>
      </c>
      <c r="AW244" s="13" t="s">
        <v>35</v>
      </c>
      <c r="AX244" s="13" t="s">
        <v>80</v>
      </c>
      <c r="AY244" s="243" t="s">
        <v>198</v>
      </c>
    </row>
    <row r="245" s="2" customFormat="1" ht="37.8" customHeight="1">
      <c r="A245" s="40"/>
      <c r="B245" s="41"/>
      <c r="C245" s="214" t="s">
        <v>464</v>
      </c>
      <c r="D245" s="214" t="s">
        <v>200</v>
      </c>
      <c r="E245" s="215" t="s">
        <v>3148</v>
      </c>
      <c r="F245" s="216" t="s">
        <v>3149</v>
      </c>
      <c r="G245" s="217" t="s">
        <v>237</v>
      </c>
      <c r="H245" s="218">
        <v>53.5</v>
      </c>
      <c r="I245" s="219"/>
      <c r="J245" s="220">
        <f>ROUND(I245*H245,2)</f>
        <v>0</v>
      </c>
      <c r="K245" s="216" t="s">
        <v>204</v>
      </c>
      <c r="L245" s="46"/>
      <c r="M245" s="221" t="s">
        <v>19</v>
      </c>
      <c r="N245" s="222" t="s">
        <v>44</v>
      </c>
      <c r="O245" s="86"/>
      <c r="P245" s="223">
        <f>O245*H245</f>
        <v>0</v>
      </c>
      <c r="Q245" s="223">
        <v>0.0020449999999999999</v>
      </c>
      <c r="R245" s="223">
        <f>Q245*H245</f>
        <v>0.10940749999999999</v>
      </c>
      <c r="S245" s="223">
        <v>0</v>
      </c>
      <c r="T245" s="224">
        <f>S245*H245</f>
        <v>0</v>
      </c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R245" s="225" t="s">
        <v>302</v>
      </c>
      <c r="AT245" s="225" t="s">
        <v>200</v>
      </c>
      <c r="AU245" s="225" t="s">
        <v>82</v>
      </c>
      <c r="AY245" s="19" t="s">
        <v>198</v>
      </c>
      <c r="BE245" s="226">
        <f>IF(N245="základní",J245,0)</f>
        <v>0</v>
      </c>
      <c r="BF245" s="226">
        <f>IF(N245="snížená",J245,0)</f>
        <v>0</v>
      </c>
      <c r="BG245" s="226">
        <f>IF(N245="zákl. přenesená",J245,0)</f>
        <v>0</v>
      </c>
      <c r="BH245" s="226">
        <f>IF(N245="sníž. přenesená",J245,0)</f>
        <v>0</v>
      </c>
      <c r="BI245" s="226">
        <f>IF(N245="nulová",J245,0)</f>
        <v>0</v>
      </c>
      <c r="BJ245" s="19" t="s">
        <v>80</v>
      </c>
      <c r="BK245" s="226">
        <f>ROUND(I245*H245,2)</f>
        <v>0</v>
      </c>
      <c r="BL245" s="19" t="s">
        <v>302</v>
      </c>
      <c r="BM245" s="225" t="s">
        <v>3150</v>
      </c>
    </row>
    <row r="246" s="2" customFormat="1">
      <c r="A246" s="40"/>
      <c r="B246" s="41"/>
      <c r="C246" s="42"/>
      <c r="D246" s="227" t="s">
        <v>207</v>
      </c>
      <c r="E246" s="42"/>
      <c r="F246" s="228" t="s">
        <v>3151</v>
      </c>
      <c r="G246" s="42"/>
      <c r="H246" s="42"/>
      <c r="I246" s="229"/>
      <c r="J246" s="42"/>
      <c r="K246" s="42"/>
      <c r="L246" s="46"/>
      <c r="M246" s="230"/>
      <c r="N246" s="231"/>
      <c r="O246" s="86"/>
      <c r="P246" s="86"/>
      <c r="Q246" s="86"/>
      <c r="R246" s="86"/>
      <c r="S246" s="86"/>
      <c r="T246" s="87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T246" s="19" t="s">
        <v>207</v>
      </c>
      <c r="AU246" s="19" t="s">
        <v>82</v>
      </c>
    </row>
    <row r="247" s="13" customFormat="1">
      <c r="A247" s="13"/>
      <c r="B247" s="232"/>
      <c r="C247" s="233"/>
      <c r="D247" s="234" t="s">
        <v>218</v>
      </c>
      <c r="E247" s="235" t="s">
        <v>19</v>
      </c>
      <c r="F247" s="236" t="s">
        <v>3152</v>
      </c>
      <c r="G247" s="233"/>
      <c r="H247" s="237">
        <v>53.5</v>
      </c>
      <c r="I247" s="238"/>
      <c r="J247" s="233"/>
      <c r="K247" s="233"/>
      <c r="L247" s="239"/>
      <c r="M247" s="240"/>
      <c r="N247" s="241"/>
      <c r="O247" s="241"/>
      <c r="P247" s="241"/>
      <c r="Q247" s="241"/>
      <c r="R247" s="241"/>
      <c r="S247" s="241"/>
      <c r="T247" s="242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43" t="s">
        <v>218</v>
      </c>
      <c r="AU247" s="243" t="s">
        <v>82</v>
      </c>
      <c r="AV247" s="13" t="s">
        <v>82</v>
      </c>
      <c r="AW247" s="13" t="s">
        <v>35</v>
      </c>
      <c r="AX247" s="13" t="s">
        <v>80</v>
      </c>
      <c r="AY247" s="243" t="s">
        <v>198</v>
      </c>
    </row>
    <row r="248" s="2" customFormat="1" ht="37.8" customHeight="1">
      <c r="A248" s="40"/>
      <c r="B248" s="41"/>
      <c r="C248" s="214" t="s">
        <v>475</v>
      </c>
      <c r="D248" s="214" t="s">
        <v>200</v>
      </c>
      <c r="E248" s="215" t="s">
        <v>3153</v>
      </c>
      <c r="F248" s="216" t="s">
        <v>3154</v>
      </c>
      <c r="G248" s="217" t="s">
        <v>237</v>
      </c>
      <c r="H248" s="218">
        <v>23.100000000000001</v>
      </c>
      <c r="I248" s="219"/>
      <c r="J248" s="220">
        <f>ROUND(I248*H248,2)</f>
        <v>0</v>
      </c>
      <c r="K248" s="216" t="s">
        <v>204</v>
      </c>
      <c r="L248" s="46"/>
      <c r="M248" s="221" t="s">
        <v>19</v>
      </c>
      <c r="N248" s="222" t="s">
        <v>44</v>
      </c>
      <c r="O248" s="86"/>
      <c r="P248" s="223">
        <f>O248*H248</f>
        <v>0</v>
      </c>
      <c r="Q248" s="223">
        <v>0.002545</v>
      </c>
      <c r="R248" s="223">
        <f>Q248*H248</f>
        <v>0.058789500000000001</v>
      </c>
      <c r="S248" s="223">
        <v>0</v>
      </c>
      <c r="T248" s="224">
        <f>S248*H248</f>
        <v>0</v>
      </c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R248" s="225" t="s">
        <v>302</v>
      </c>
      <c r="AT248" s="225" t="s">
        <v>200</v>
      </c>
      <c r="AU248" s="225" t="s">
        <v>82</v>
      </c>
      <c r="AY248" s="19" t="s">
        <v>198</v>
      </c>
      <c r="BE248" s="226">
        <f>IF(N248="základní",J248,0)</f>
        <v>0</v>
      </c>
      <c r="BF248" s="226">
        <f>IF(N248="snížená",J248,0)</f>
        <v>0</v>
      </c>
      <c r="BG248" s="226">
        <f>IF(N248="zákl. přenesená",J248,0)</f>
        <v>0</v>
      </c>
      <c r="BH248" s="226">
        <f>IF(N248="sníž. přenesená",J248,0)</f>
        <v>0</v>
      </c>
      <c r="BI248" s="226">
        <f>IF(N248="nulová",J248,0)</f>
        <v>0</v>
      </c>
      <c r="BJ248" s="19" t="s">
        <v>80</v>
      </c>
      <c r="BK248" s="226">
        <f>ROUND(I248*H248,2)</f>
        <v>0</v>
      </c>
      <c r="BL248" s="19" t="s">
        <v>302</v>
      </c>
      <c r="BM248" s="225" t="s">
        <v>3155</v>
      </c>
    </row>
    <row r="249" s="2" customFormat="1">
      <c r="A249" s="40"/>
      <c r="B249" s="41"/>
      <c r="C249" s="42"/>
      <c r="D249" s="227" t="s">
        <v>207</v>
      </c>
      <c r="E249" s="42"/>
      <c r="F249" s="228" t="s">
        <v>3156</v>
      </c>
      <c r="G249" s="42"/>
      <c r="H249" s="42"/>
      <c r="I249" s="229"/>
      <c r="J249" s="42"/>
      <c r="K249" s="42"/>
      <c r="L249" s="46"/>
      <c r="M249" s="230"/>
      <c r="N249" s="231"/>
      <c r="O249" s="86"/>
      <c r="P249" s="86"/>
      <c r="Q249" s="86"/>
      <c r="R249" s="86"/>
      <c r="S249" s="86"/>
      <c r="T249" s="87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T249" s="19" t="s">
        <v>207</v>
      </c>
      <c r="AU249" s="19" t="s">
        <v>82</v>
      </c>
    </row>
    <row r="250" s="13" customFormat="1">
      <c r="A250" s="13"/>
      <c r="B250" s="232"/>
      <c r="C250" s="233"/>
      <c r="D250" s="234" t="s">
        <v>218</v>
      </c>
      <c r="E250" s="235" t="s">
        <v>19</v>
      </c>
      <c r="F250" s="236" t="s">
        <v>3157</v>
      </c>
      <c r="G250" s="233"/>
      <c r="H250" s="237">
        <v>23.100000000000001</v>
      </c>
      <c r="I250" s="238"/>
      <c r="J250" s="233"/>
      <c r="K250" s="233"/>
      <c r="L250" s="239"/>
      <c r="M250" s="240"/>
      <c r="N250" s="241"/>
      <c r="O250" s="241"/>
      <c r="P250" s="241"/>
      <c r="Q250" s="241"/>
      <c r="R250" s="241"/>
      <c r="S250" s="241"/>
      <c r="T250" s="242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3" t="s">
        <v>218</v>
      </c>
      <c r="AU250" s="243" t="s">
        <v>82</v>
      </c>
      <c r="AV250" s="13" t="s">
        <v>82</v>
      </c>
      <c r="AW250" s="13" t="s">
        <v>35</v>
      </c>
      <c r="AX250" s="13" t="s">
        <v>80</v>
      </c>
      <c r="AY250" s="243" t="s">
        <v>198</v>
      </c>
    </row>
    <row r="251" s="2" customFormat="1" ht="24.15" customHeight="1">
      <c r="A251" s="40"/>
      <c r="B251" s="41"/>
      <c r="C251" s="214" t="s">
        <v>482</v>
      </c>
      <c r="D251" s="214" t="s">
        <v>200</v>
      </c>
      <c r="E251" s="215" t="s">
        <v>3158</v>
      </c>
      <c r="F251" s="216" t="s">
        <v>3159</v>
      </c>
      <c r="G251" s="217" t="s">
        <v>237</v>
      </c>
      <c r="H251" s="218">
        <v>11.5</v>
      </c>
      <c r="I251" s="219"/>
      <c r="J251" s="220">
        <f>ROUND(I251*H251,2)</f>
        <v>0</v>
      </c>
      <c r="K251" s="216" t="s">
        <v>204</v>
      </c>
      <c r="L251" s="46"/>
      <c r="M251" s="221" t="s">
        <v>19</v>
      </c>
      <c r="N251" s="222" t="s">
        <v>44</v>
      </c>
      <c r="O251" s="86"/>
      <c r="P251" s="223">
        <f>O251*H251</f>
        <v>0</v>
      </c>
      <c r="Q251" s="223">
        <v>0.0025971499999999999</v>
      </c>
      <c r="R251" s="223">
        <f>Q251*H251</f>
        <v>0.029867224999999997</v>
      </c>
      <c r="S251" s="223">
        <v>0</v>
      </c>
      <c r="T251" s="224">
        <f>S251*H251</f>
        <v>0</v>
      </c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R251" s="225" t="s">
        <v>302</v>
      </c>
      <c r="AT251" s="225" t="s">
        <v>200</v>
      </c>
      <c r="AU251" s="225" t="s">
        <v>82</v>
      </c>
      <c r="AY251" s="19" t="s">
        <v>198</v>
      </c>
      <c r="BE251" s="226">
        <f>IF(N251="základní",J251,0)</f>
        <v>0</v>
      </c>
      <c r="BF251" s="226">
        <f>IF(N251="snížená",J251,0)</f>
        <v>0</v>
      </c>
      <c r="BG251" s="226">
        <f>IF(N251="zákl. přenesená",J251,0)</f>
        <v>0</v>
      </c>
      <c r="BH251" s="226">
        <f>IF(N251="sníž. přenesená",J251,0)</f>
        <v>0</v>
      </c>
      <c r="BI251" s="226">
        <f>IF(N251="nulová",J251,0)</f>
        <v>0</v>
      </c>
      <c r="BJ251" s="19" t="s">
        <v>80</v>
      </c>
      <c r="BK251" s="226">
        <f>ROUND(I251*H251,2)</f>
        <v>0</v>
      </c>
      <c r="BL251" s="19" t="s">
        <v>302</v>
      </c>
      <c r="BM251" s="225" t="s">
        <v>3160</v>
      </c>
    </row>
    <row r="252" s="2" customFormat="1">
      <c r="A252" s="40"/>
      <c r="B252" s="41"/>
      <c r="C252" s="42"/>
      <c r="D252" s="227" t="s">
        <v>207</v>
      </c>
      <c r="E252" s="42"/>
      <c r="F252" s="228" t="s">
        <v>3161</v>
      </c>
      <c r="G252" s="42"/>
      <c r="H252" s="42"/>
      <c r="I252" s="229"/>
      <c r="J252" s="42"/>
      <c r="K252" s="42"/>
      <c r="L252" s="46"/>
      <c r="M252" s="230"/>
      <c r="N252" s="231"/>
      <c r="O252" s="86"/>
      <c r="P252" s="86"/>
      <c r="Q252" s="86"/>
      <c r="R252" s="86"/>
      <c r="S252" s="86"/>
      <c r="T252" s="87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T252" s="19" t="s">
        <v>207</v>
      </c>
      <c r="AU252" s="19" t="s">
        <v>82</v>
      </c>
    </row>
    <row r="253" s="13" customFormat="1">
      <c r="A253" s="13"/>
      <c r="B253" s="232"/>
      <c r="C253" s="233"/>
      <c r="D253" s="234" t="s">
        <v>218</v>
      </c>
      <c r="E253" s="235" t="s">
        <v>19</v>
      </c>
      <c r="F253" s="236" t="s">
        <v>3162</v>
      </c>
      <c r="G253" s="233"/>
      <c r="H253" s="237">
        <v>11.5</v>
      </c>
      <c r="I253" s="238"/>
      <c r="J253" s="233"/>
      <c r="K253" s="233"/>
      <c r="L253" s="239"/>
      <c r="M253" s="240"/>
      <c r="N253" s="241"/>
      <c r="O253" s="241"/>
      <c r="P253" s="241"/>
      <c r="Q253" s="241"/>
      <c r="R253" s="241"/>
      <c r="S253" s="241"/>
      <c r="T253" s="242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43" t="s">
        <v>218</v>
      </c>
      <c r="AU253" s="243" t="s">
        <v>82</v>
      </c>
      <c r="AV253" s="13" t="s">
        <v>82</v>
      </c>
      <c r="AW253" s="13" t="s">
        <v>35</v>
      </c>
      <c r="AX253" s="13" t="s">
        <v>80</v>
      </c>
      <c r="AY253" s="243" t="s">
        <v>198</v>
      </c>
    </row>
    <row r="254" s="2" customFormat="1" ht="37.8" customHeight="1">
      <c r="A254" s="40"/>
      <c r="B254" s="41"/>
      <c r="C254" s="214" t="s">
        <v>487</v>
      </c>
      <c r="D254" s="214" t="s">
        <v>200</v>
      </c>
      <c r="E254" s="215" t="s">
        <v>3163</v>
      </c>
      <c r="F254" s="216" t="s">
        <v>3164</v>
      </c>
      <c r="G254" s="217" t="s">
        <v>441</v>
      </c>
      <c r="H254" s="218">
        <v>6</v>
      </c>
      <c r="I254" s="219"/>
      <c r="J254" s="220">
        <f>ROUND(I254*H254,2)</f>
        <v>0</v>
      </c>
      <c r="K254" s="216" t="s">
        <v>204</v>
      </c>
      <c r="L254" s="46"/>
      <c r="M254" s="221" t="s">
        <v>19</v>
      </c>
      <c r="N254" s="222" t="s">
        <v>44</v>
      </c>
      <c r="O254" s="86"/>
      <c r="P254" s="223">
        <f>O254*H254</f>
        <v>0</v>
      </c>
      <c r="Q254" s="223">
        <v>0.0027200000000000002</v>
      </c>
      <c r="R254" s="223">
        <f>Q254*H254</f>
        <v>0.016320000000000001</v>
      </c>
      <c r="S254" s="223">
        <v>0</v>
      </c>
      <c r="T254" s="224">
        <f>S254*H254</f>
        <v>0</v>
      </c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R254" s="225" t="s">
        <v>302</v>
      </c>
      <c r="AT254" s="225" t="s">
        <v>200</v>
      </c>
      <c r="AU254" s="225" t="s">
        <v>82</v>
      </c>
      <c r="AY254" s="19" t="s">
        <v>198</v>
      </c>
      <c r="BE254" s="226">
        <f>IF(N254="základní",J254,0)</f>
        <v>0</v>
      </c>
      <c r="BF254" s="226">
        <f>IF(N254="snížená",J254,0)</f>
        <v>0</v>
      </c>
      <c r="BG254" s="226">
        <f>IF(N254="zákl. přenesená",J254,0)</f>
        <v>0</v>
      </c>
      <c r="BH254" s="226">
        <f>IF(N254="sníž. přenesená",J254,0)</f>
        <v>0</v>
      </c>
      <c r="BI254" s="226">
        <f>IF(N254="nulová",J254,0)</f>
        <v>0</v>
      </c>
      <c r="BJ254" s="19" t="s">
        <v>80</v>
      </c>
      <c r="BK254" s="226">
        <f>ROUND(I254*H254,2)</f>
        <v>0</v>
      </c>
      <c r="BL254" s="19" t="s">
        <v>302</v>
      </c>
      <c r="BM254" s="225" t="s">
        <v>3165</v>
      </c>
    </row>
    <row r="255" s="2" customFormat="1">
      <c r="A255" s="40"/>
      <c r="B255" s="41"/>
      <c r="C255" s="42"/>
      <c r="D255" s="227" t="s">
        <v>207</v>
      </c>
      <c r="E255" s="42"/>
      <c r="F255" s="228" t="s">
        <v>3166</v>
      </c>
      <c r="G255" s="42"/>
      <c r="H255" s="42"/>
      <c r="I255" s="229"/>
      <c r="J255" s="42"/>
      <c r="K255" s="42"/>
      <c r="L255" s="46"/>
      <c r="M255" s="230"/>
      <c r="N255" s="231"/>
      <c r="O255" s="86"/>
      <c r="P255" s="86"/>
      <c r="Q255" s="86"/>
      <c r="R255" s="86"/>
      <c r="S255" s="86"/>
      <c r="T255" s="87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T255" s="19" t="s">
        <v>207</v>
      </c>
      <c r="AU255" s="19" t="s">
        <v>82</v>
      </c>
    </row>
    <row r="256" s="2" customFormat="1" ht="33" customHeight="1">
      <c r="A256" s="40"/>
      <c r="B256" s="41"/>
      <c r="C256" s="214" t="s">
        <v>500</v>
      </c>
      <c r="D256" s="214" t="s">
        <v>200</v>
      </c>
      <c r="E256" s="215" t="s">
        <v>3167</v>
      </c>
      <c r="F256" s="216" t="s">
        <v>3168</v>
      </c>
      <c r="G256" s="217" t="s">
        <v>237</v>
      </c>
      <c r="H256" s="218">
        <v>102.75</v>
      </c>
      <c r="I256" s="219"/>
      <c r="J256" s="220">
        <f>ROUND(I256*H256,2)</f>
        <v>0</v>
      </c>
      <c r="K256" s="216" t="s">
        <v>204</v>
      </c>
      <c r="L256" s="46"/>
      <c r="M256" s="221" t="s">
        <v>19</v>
      </c>
      <c r="N256" s="222" t="s">
        <v>44</v>
      </c>
      <c r="O256" s="86"/>
      <c r="P256" s="223">
        <f>O256*H256</f>
        <v>0</v>
      </c>
      <c r="Q256" s="223">
        <v>0.0098024500000000007</v>
      </c>
      <c r="R256" s="223">
        <f>Q256*H256</f>
        <v>1.0072017375</v>
      </c>
      <c r="S256" s="223">
        <v>0</v>
      </c>
      <c r="T256" s="224">
        <f>S256*H256</f>
        <v>0</v>
      </c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R256" s="225" t="s">
        <v>302</v>
      </c>
      <c r="AT256" s="225" t="s">
        <v>200</v>
      </c>
      <c r="AU256" s="225" t="s">
        <v>82</v>
      </c>
      <c r="AY256" s="19" t="s">
        <v>198</v>
      </c>
      <c r="BE256" s="226">
        <f>IF(N256="základní",J256,0)</f>
        <v>0</v>
      </c>
      <c r="BF256" s="226">
        <f>IF(N256="snížená",J256,0)</f>
        <v>0</v>
      </c>
      <c r="BG256" s="226">
        <f>IF(N256="zákl. přenesená",J256,0)</f>
        <v>0</v>
      </c>
      <c r="BH256" s="226">
        <f>IF(N256="sníž. přenesená",J256,0)</f>
        <v>0</v>
      </c>
      <c r="BI256" s="226">
        <f>IF(N256="nulová",J256,0)</f>
        <v>0</v>
      </c>
      <c r="BJ256" s="19" t="s">
        <v>80</v>
      </c>
      <c r="BK256" s="226">
        <f>ROUND(I256*H256,2)</f>
        <v>0</v>
      </c>
      <c r="BL256" s="19" t="s">
        <v>302</v>
      </c>
      <c r="BM256" s="225" t="s">
        <v>3169</v>
      </c>
    </row>
    <row r="257" s="2" customFormat="1">
      <c r="A257" s="40"/>
      <c r="B257" s="41"/>
      <c r="C257" s="42"/>
      <c r="D257" s="227" t="s">
        <v>207</v>
      </c>
      <c r="E257" s="42"/>
      <c r="F257" s="228" t="s">
        <v>3170</v>
      </c>
      <c r="G257" s="42"/>
      <c r="H257" s="42"/>
      <c r="I257" s="229"/>
      <c r="J257" s="42"/>
      <c r="K257" s="42"/>
      <c r="L257" s="46"/>
      <c r="M257" s="230"/>
      <c r="N257" s="231"/>
      <c r="O257" s="86"/>
      <c r="P257" s="86"/>
      <c r="Q257" s="86"/>
      <c r="R257" s="86"/>
      <c r="S257" s="86"/>
      <c r="T257" s="87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T257" s="19" t="s">
        <v>207</v>
      </c>
      <c r="AU257" s="19" t="s">
        <v>82</v>
      </c>
    </row>
    <row r="258" s="13" customFormat="1">
      <c r="A258" s="13"/>
      <c r="B258" s="232"/>
      <c r="C258" s="233"/>
      <c r="D258" s="234" t="s">
        <v>218</v>
      </c>
      <c r="E258" s="235" t="s">
        <v>19</v>
      </c>
      <c r="F258" s="236" t="s">
        <v>3171</v>
      </c>
      <c r="G258" s="233"/>
      <c r="H258" s="237">
        <v>70.25</v>
      </c>
      <c r="I258" s="238"/>
      <c r="J258" s="233"/>
      <c r="K258" s="233"/>
      <c r="L258" s="239"/>
      <c r="M258" s="240"/>
      <c r="N258" s="241"/>
      <c r="O258" s="241"/>
      <c r="P258" s="241"/>
      <c r="Q258" s="241"/>
      <c r="R258" s="241"/>
      <c r="S258" s="241"/>
      <c r="T258" s="242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43" t="s">
        <v>218</v>
      </c>
      <c r="AU258" s="243" t="s">
        <v>82</v>
      </c>
      <c r="AV258" s="13" t="s">
        <v>82</v>
      </c>
      <c r="AW258" s="13" t="s">
        <v>35</v>
      </c>
      <c r="AX258" s="13" t="s">
        <v>73</v>
      </c>
      <c r="AY258" s="243" t="s">
        <v>198</v>
      </c>
    </row>
    <row r="259" s="13" customFormat="1">
      <c r="A259" s="13"/>
      <c r="B259" s="232"/>
      <c r="C259" s="233"/>
      <c r="D259" s="234" t="s">
        <v>218</v>
      </c>
      <c r="E259" s="235" t="s">
        <v>19</v>
      </c>
      <c r="F259" s="236" t="s">
        <v>3172</v>
      </c>
      <c r="G259" s="233"/>
      <c r="H259" s="237">
        <v>32.5</v>
      </c>
      <c r="I259" s="238"/>
      <c r="J259" s="233"/>
      <c r="K259" s="233"/>
      <c r="L259" s="239"/>
      <c r="M259" s="240"/>
      <c r="N259" s="241"/>
      <c r="O259" s="241"/>
      <c r="P259" s="241"/>
      <c r="Q259" s="241"/>
      <c r="R259" s="241"/>
      <c r="S259" s="241"/>
      <c r="T259" s="242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43" t="s">
        <v>218</v>
      </c>
      <c r="AU259" s="243" t="s">
        <v>82</v>
      </c>
      <c r="AV259" s="13" t="s">
        <v>82</v>
      </c>
      <c r="AW259" s="13" t="s">
        <v>35</v>
      </c>
      <c r="AX259" s="13" t="s">
        <v>73</v>
      </c>
      <c r="AY259" s="243" t="s">
        <v>198</v>
      </c>
    </row>
    <row r="260" s="14" customFormat="1">
      <c r="A260" s="14"/>
      <c r="B260" s="244"/>
      <c r="C260" s="245"/>
      <c r="D260" s="234" t="s">
        <v>218</v>
      </c>
      <c r="E260" s="246" t="s">
        <v>19</v>
      </c>
      <c r="F260" s="247" t="s">
        <v>233</v>
      </c>
      <c r="G260" s="245"/>
      <c r="H260" s="248">
        <v>102.75</v>
      </c>
      <c r="I260" s="249"/>
      <c r="J260" s="245"/>
      <c r="K260" s="245"/>
      <c r="L260" s="250"/>
      <c r="M260" s="251"/>
      <c r="N260" s="252"/>
      <c r="O260" s="252"/>
      <c r="P260" s="252"/>
      <c r="Q260" s="252"/>
      <c r="R260" s="252"/>
      <c r="S260" s="252"/>
      <c r="T260" s="253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54" t="s">
        <v>218</v>
      </c>
      <c r="AU260" s="254" t="s">
        <v>82</v>
      </c>
      <c r="AV260" s="14" t="s">
        <v>205</v>
      </c>
      <c r="AW260" s="14" t="s">
        <v>35</v>
      </c>
      <c r="AX260" s="14" t="s">
        <v>80</v>
      </c>
      <c r="AY260" s="254" t="s">
        <v>198</v>
      </c>
    </row>
    <row r="261" s="2" customFormat="1" ht="33" customHeight="1">
      <c r="A261" s="40"/>
      <c r="B261" s="41"/>
      <c r="C261" s="214" t="s">
        <v>504</v>
      </c>
      <c r="D261" s="214" t="s">
        <v>200</v>
      </c>
      <c r="E261" s="215" t="s">
        <v>3173</v>
      </c>
      <c r="F261" s="216" t="s">
        <v>3174</v>
      </c>
      <c r="G261" s="217" t="s">
        <v>237</v>
      </c>
      <c r="H261" s="218">
        <v>5.7999999999999998</v>
      </c>
      <c r="I261" s="219"/>
      <c r="J261" s="220">
        <f>ROUND(I261*H261,2)</f>
        <v>0</v>
      </c>
      <c r="K261" s="216" t="s">
        <v>204</v>
      </c>
      <c r="L261" s="46"/>
      <c r="M261" s="221" t="s">
        <v>19</v>
      </c>
      <c r="N261" s="222" t="s">
        <v>44</v>
      </c>
      <c r="O261" s="86"/>
      <c r="P261" s="223">
        <f>O261*H261</f>
        <v>0</v>
      </c>
      <c r="Q261" s="223">
        <v>0.012965249999999999</v>
      </c>
      <c r="R261" s="223">
        <f>Q261*H261</f>
        <v>0.07519845</v>
      </c>
      <c r="S261" s="223">
        <v>0</v>
      </c>
      <c r="T261" s="224">
        <f>S261*H261</f>
        <v>0</v>
      </c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R261" s="225" t="s">
        <v>302</v>
      </c>
      <c r="AT261" s="225" t="s">
        <v>200</v>
      </c>
      <c r="AU261" s="225" t="s">
        <v>82</v>
      </c>
      <c r="AY261" s="19" t="s">
        <v>198</v>
      </c>
      <c r="BE261" s="226">
        <f>IF(N261="základní",J261,0)</f>
        <v>0</v>
      </c>
      <c r="BF261" s="226">
        <f>IF(N261="snížená",J261,0)</f>
        <v>0</v>
      </c>
      <c r="BG261" s="226">
        <f>IF(N261="zákl. přenesená",J261,0)</f>
        <v>0</v>
      </c>
      <c r="BH261" s="226">
        <f>IF(N261="sníž. přenesená",J261,0)</f>
        <v>0</v>
      </c>
      <c r="BI261" s="226">
        <f>IF(N261="nulová",J261,0)</f>
        <v>0</v>
      </c>
      <c r="BJ261" s="19" t="s">
        <v>80</v>
      </c>
      <c r="BK261" s="226">
        <f>ROUND(I261*H261,2)</f>
        <v>0</v>
      </c>
      <c r="BL261" s="19" t="s">
        <v>302</v>
      </c>
      <c r="BM261" s="225" t="s">
        <v>3175</v>
      </c>
    </row>
    <row r="262" s="2" customFormat="1">
      <c r="A262" s="40"/>
      <c r="B262" s="41"/>
      <c r="C262" s="42"/>
      <c r="D262" s="227" t="s">
        <v>207</v>
      </c>
      <c r="E262" s="42"/>
      <c r="F262" s="228" t="s">
        <v>3176</v>
      </c>
      <c r="G262" s="42"/>
      <c r="H262" s="42"/>
      <c r="I262" s="229"/>
      <c r="J262" s="42"/>
      <c r="K262" s="42"/>
      <c r="L262" s="46"/>
      <c r="M262" s="230"/>
      <c r="N262" s="231"/>
      <c r="O262" s="86"/>
      <c r="P262" s="86"/>
      <c r="Q262" s="86"/>
      <c r="R262" s="86"/>
      <c r="S262" s="86"/>
      <c r="T262" s="87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T262" s="19" t="s">
        <v>207</v>
      </c>
      <c r="AU262" s="19" t="s">
        <v>82</v>
      </c>
    </row>
    <row r="263" s="13" customFormat="1">
      <c r="A263" s="13"/>
      <c r="B263" s="232"/>
      <c r="C263" s="233"/>
      <c r="D263" s="234" t="s">
        <v>218</v>
      </c>
      <c r="E263" s="235" t="s">
        <v>19</v>
      </c>
      <c r="F263" s="236" t="s">
        <v>3177</v>
      </c>
      <c r="G263" s="233"/>
      <c r="H263" s="237">
        <v>5.7999999999999998</v>
      </c>
      <c r="I263" s="238"/>
      <c r="J263" s="233"/>
      <c r="K263" s="233"/>
      <c r="L263" s="239"/>
      <c r="M263" s="240"/>
      <c r="N263" s="241"/>
      <c r="O263" s="241"/>
      <c r="P263" s="241"/>
      <c r="Q263" s="241"/>
      <c r="R263" s="241"/>
      <c r="S263" s="241"/>
      <c r="T263" s="242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43" t="s">
        <v>218</v>
      </c>
      <c r="AU263" s="243" t="s">
        <v>82</v>
      </c>
      <c r="AV263" s="13" t="s">
        <v>82</v>
      </c>
      <c r="AW263" s="13" t="s">
        <v>35</v>
      </c>
      <c r="AX263" s="13" t="s">
        <v>80</v>
      </c>
      <c r="AY263" s="243" t="s">
        <v>198</v>
      </c>
    </row>
    <row r="264" s="2" customFormat="1" ht="24.15" customHeight="1">
      <c r="A264" s="40"/>
      <c r="B264" s="41"/>
      <c r="C264" s="214" t="s">
        <v>508</v>
      </c>
      <c r="D264" s="214" t="s">
        <v>200</v>
      </c>
      <c r="E264" s="215" t="s">
        <v>3178</v>
      </c>
      <c r="F264" s="216" t="s">
        <v>3179</v>
      </c>
      <c r="G264" s="217" t="s">
        <v>237</v>
      </c>
      <c r="H264" s="218">
        <v>94</v>
      </c>
      <c r="I264" s="219"/>
      <c r="J264" s="220">
        <f>ROUND(I264*H264,2)</f>
        <v>0</v>
      </c>
      <c r="K264" s="216" t="s">
        <v>204</v>
      </c>
      <c r="L264" s="46"/>
      <c r="M264" s="221" t="s">
        <v>19</v>
      </c>
      <c r="N264" s="222" t="s">
        <v>44</v>
      </c>
      <c r="O264" s="86"/>
      <c r="P264" s="223">
        <f>O264*H264</f>
        <v>0</v>
      </c>
      <c r="Q264" s="223">
        <v>0.0028915</v>
      </c>
      <c r="R264" s="223">
        <f>Q264*H264</f>
        <v>0.27180100000000001</v>
      </c>
      <c r="S264" s="223">
        <v>0</v>
      </c>
      <c r="T264" s="224">
        <f>S264*H264</f>
        <v>0</v>
      </c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R264" s="225" t="s">
        <v>302</v>
      </c>
      <c r="AT264" s="225" t="s">
        <v>200</v>
      </c>
      <c r="AU264" s="225" t="s">
        <v>82</v>
      </c>
      <c r="AY264" s="19" t="s">
        <v>198</v>
      </c>
      <c r="BE264" s="226">
        <f>IF(N264="základní",J264,0)</f>
        <v>0</v>
      </c>
      <c r="BF264" s="226">
        <f>IF(N264="snížená",J264,0)</f>
        <v>0</v>
      </c>
      <c r="BG264" s="226">
        <f>IF(N264="zákl. přenesená",J264,0)</f>
        <v>0</v>
      </c>
      <c r="BH264" s="226">
        <f>IF(N264="sníž. přenesená",J264,0)</f>
        <v>0</v>
      </c>
      <c r="BI264" s="226">
        <f>IF(N264="nulová",J264,0)</f>
        <v>0</v>
      </c>
      <c r="BJ264" s="19" t="s">
        <v>80</v>
      </c>
      <c r="BK264" s="226">
        <f>ROUND(I264*H264,2)</f>
        <v>0</v>
      </c>
      <c r="BL264" s="19" t="s">
        <v>302</v>
      </c>
      <c r="BM264" s="225" t="s">
        <v>3180</v>
      </c>
    </row>
    <row r="265" s="2" customFormat="1">
      <c r="A265" s="40"/>
      <c r="B265" s="41"/>
      <c r="C265" s="42"/>
      <c r="D265" s="227" t="s">
        <v>207</v>
      </c>
      <c r="E265" s="42"/>
      <c r="F265" s="228" t="s">
        <v>3181</v>
      </c>
      <c r="G265" s="42"/>
      <c r="H265" s="42"/>
      <c r="I265" s="229"/>
      <c r="J265" s="42"/>
      <c r="K265" s="42"/>
      <c r="L265" s="46"/>
      <c r="M265" s="230"/>
      <c r="N265" s="231"/>
      <c r="O265" s="86"/>
      <c r="P265" s="86"/>
      <c r="Q265" s="86"/>
      <c r="R265" s="86"/>
      <c r="S265" s="86"/>
      <c r="T265" s="87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T265" s="19" t="s">
        <v>207</v>
      </c>
      <c r="AU265" s="19" t="s">
        <v>82</v>
      </c>
    </row>
    <row r="266" s="13" customFormat="1">
      <c r="A266" s="13"/>
      <c r="B266" s="232"/>
      <c r="C266" s="233"/>
      <c r="D266" s="234" t="s">
        <v>218</v>
      </c>
      <c r="E266" s="235" t="s">
        <v>19</v>
      </c>
      <c r="F266" s="236" t="s">
        <v>3182</v>
      </c>
      <c r="G266" s="233"/>
      <c r="H266" s="237">
        <v>71.5</v>
      </c>
      <c r="I266" s="238"/>
      <c r="J266" s="233"/>
      <c r="K266" s="233"/>
      <c r="L266" s="239"/>
      <c r="M266" s="240"/>
      <c r="N266" s="241"/>
      <c r="O266" s="241"/>
      <c r="P266" s="241"/>
      <c r="Q266" s="241"/>
      <c r="R266" s="241"/>
      <c r="S266" s="241"/>
      <c r="T266" s="242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43" t="s">
        <v>218</v>
      </c>
      <c r="AU266" s="243" t="s">
        <v>82</v>
      </c>
      <c r="AV266" s="13" t="s">
        <v>82</v>
      </c>
      <c r="AW266" s="13" t="s">
        <v>35</v>
      </c>
      <c r="AX266" s="13" t="s">
        <v>73</v>
      </c>
      <c r="AY266" s="243" t="s">
        <v>198</v>
      </c>
    </row>
    <row r="267" s="13" customFormat="1">
      <c r="A267" s="13"/>
      <c r="B267" s="232"/>
      <c r="C267" s="233"/>
      <c r="D267" s="234" t="s">
        <v>218</v>
      </c>
      <c r="E267" s="235" t="s">
        <v>19</v>
      </c>
      <c r="F267" s="236" t="s">
        <v>3183</v>
      </c>
      <c r="G267" s="233"/>
      <c r="H267" s="237">
        <v>22.5</v>
      </c>
      <c r="I267" s="238"/>
      <c r="J267" s="233"/>
      <c r="K267" s="233"/>
      <c r="L267" s="239"/>
      <c r="M267" s="240"/>
      <c r="N267" s="241"/>
      <c r="O267" s="241"/>
      <c r="P267" s="241"/>
      <c r="Q267" s="241"/>
      <c r="R267" s="241"/>
      <c r="S267" s="241"/>
      <c r="T267" s="242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43" t="s">
        <v>218</v>
      </c>
      <c r="AU267" s="243" t="s">
        <v>82</v>
      </c>
      <c r="AV267" s="13" t="s">
        <v>82</v>
      </c>
      <c r="AW267" s="13" t="s">
        <v>35</v>
      </c>
      <c r="AX267" s="13" t="s">
        <v>73</v>
      </c>
      <c r="AY267" s="243" t="s">
        <v>198</v>
      </c>
    </row>
    <row r="268" s="14" customFormat="1">
      <c r="A268" s="14"/>
      <c r="B268" s="244"/>
      <c r="C268" s="245"/>
      <c r="D268" s="234" t="s">
        <v>218</v>
      </c>
      <c r="E268" s="246" t="s">
        <v>19</v>
      </c>
      <c r="F268" s="247" t="s">
        <v>233</v>
      </c>
      <c r="G268" s="245"/>
      <c r="H268" s="248">
        <v>94</v>
      </c>
      <c r="I268" s="249"/>
      <c r="J268" s="245"/>
      <c r="K268" s="245"/>
      <c r="L268" s="250"/>
      <c r="M268" s="251"/>
      <c r="N268" s="252"/>
      <c r="O268" s="252"/>
      <c r="P268" s="252"/>
      <c r="Q268" s="252"/>
      <c r="R268" s="252"/>
      <c r="S268" s="252"/>
      <c r="T268" s="253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54" t="s">
        <v>218</v>
      </c>
      <c r="AU268" s="254" t="s">
        <v>82</v>
      </c>
      <c r="AV268" s="14" t="s">
        <v>205</v>
      </c>
      <c r="AW268" s="14" t="s">
        <v>35</v>
      </c>
      <c r="AX268" s="14" t="s">
        <v>80</v>
      </c>
      <c r="AY268" s="254" t="s">
        <v>198</v>
      </c>
    </row>
    <row r="269" s="2" customFormat="1" ht="49.05" customHeight="1">
      <c r="A269" s="40"/>
      <c r="B269" s="41"/>
      <c r="C269" s="214" t="s">
        <v>512</v>
      </c>
      <c r="D269" s="214" t="s">
        <v>200</v>
      </c>
      <c r="E269" s="215" t="s">
        <v>1340</v>
      </c>
      <c r="F269" s="216" t="s">
        <v>1341</v>
      </c>
      <c r="G269" s="217" t="s">
        <v>246</v>
      </c>
      <c r="H269" s="218">
        <v>1.786</v>
      </c>
      <c r="I269" s="219"/>
      <c r="J269" s="220">
        <f>ROUND(I269*H269,2)</f>
        <v>0</v>
      </c>
      <c r="K269" s="216" t="s">
        <v>204</v>
      </c>
      <c r="L269" s="46"/>
      <c r="M269" s="221" t="s">
        <v>19</v>
      </c>
      <c r="N269" s="222" t="s">
        <v>44</v>
      </c>
      <c r="O269" s="86"/>
      <c r="P269" s="223">
        <f>O269*H269</f>
        <v>0</v>
      </c>
      <c r="Q269" s="223">
        <v>0</v>
      </c>
      <c r="R269" s="223">
        <f>Q269*H269</f>
        <v>0</v>
      </c>
      <c r="S269" s="223">
        <v>0</v>
      </c>
      <c r="T269" s="224">
        <f>S269*H269</f>
        <v>0</v>
      </c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R269" s="225" t="s">
        <v>302</v>
      </c>
      <c r="AT269" s="225" t="s">
        <v>200</v>
      </c>
      <c r="AU269" s="225" t="s">
        <v>82</v>
      </c>
      <c r="AY269" s="19" t="s">
        <v>198</v>
      </c>
      <c r="BE269" s="226">
        <f>IF(N269="základní",J269,0)</f>
        <v>0</v>
      </c>
      <c r="BF269" s="226">
        <f>IF(N269="snížená",J269,0)</f>
        <v>0</v>
      </c>
      <c r="BG269" s="226">
        <f>IF(N269="zákl. přenesená",J269,0)</f>
        <v>0</v>
      </c>
      <c r="BH269" s="226">
        <f>IF(N269="sníž. přenesená",J269,0)</f>
        <v>0</v>
      </c>
      <c r="BI269" s="226">
        <f>IF(N269="nulová",J269,0)</f>
        <v>0</v>
      </c>
      <c r="BJ269" s="19" t="s">
        <v>80</v>
      </c>
      <c r="BK269" s="226">
        <f>ROUND(I269*H269,2)</f>
        <v>0</v>
      </c>
      <c r="BL269" s="19" t="s">
        <v>302</v>
      </c>
      <c r="BM269" s="225" t="s">
        <v>3184</v>
      </c>
    </row>
    <row r="270" s="2" customFormat="1">
      <c r="A270" s="40"/>
      <c r="B270" s="41"/>
      <c r="C270" s="42"/>
      <c r="D270" s="227" t="s">
        <v>207</v>
      </c>
      <c r="E270" s="42"/>
      <c r="F270" s="228" t="s">
        <v>1343</v>
      </c>
      <c r="G270" s="42"/>
      <c r="H270" s="42"/>
      <c r="I270" s="229"/>
      <c r="J270" s="42"/>
      <c r="K270" s="42"/>
      <c r="L270" s="46"/>
      <c r="M270" s="230"/>
      <c r="N270" s="231"/>
      <c r="O270" s="86"/>
      <c r="P270" s="86"/>
      <c r="Q270" s="86"/>
      <c r="R270" s="86"/>
      <c r="S270" s="86"/>
      <c r="T270" s="87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T270" s="19" t="s">
        <v>207</v>
      </c>
      <c r="AU270" s="19" t="s">
        <v>82</v>
      </c>
    </row>
    <row r="271" s="12" customFormat="1" ht="25.92" customHeight="1">
      <c r="A271" s="12"/>
      <c r="B271" s="198"/>
      <c r="C271" s="199"/>
      <c r="D271" s="200" t="s">
        <v>72</v>
      </c>
      <c r="E271" s="201" t="s">
        <v>145</v>
      </c>
      <c r="F271" s="201" t="s">
        <v>146</v>
      </c>
      <c r="G271" s="199"/>
      <c r="H271" s="199"/>
      <c r="I271" s="202"/>
      <c r="J271" s="203">
        <f>BK271</f>
        <v>0</v>
      </c>
      <c r="K271" s="199"/>
      <c r="L271" s="204"/>
      <c r="M271" s="205"/>
      <c r="N271" s="206"/>
      <c r="O271" s="206"/>
      <c r="P271" s="207">
        <f>P272</f>
        <v>0</v>
      </c>
      <c r="Q271" s="206"/>
      <c r="R271" s="207">
        <f>R272</f>
        <v>0</v>
      </c>
      <c r="S271" s="206"/>
      <c r="T271" s="208">
        <f>T272</f>
        <v>0</v>
      </c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R271" s="209" t="s">
        <v>224</v>
      </c>
      <c r="AT271" s="210" t="s">
        <v>72</v>
      </c>
      <c r="AU271" s="210" t="s">
        <v>73</v>
      </c>
      <c r="AY271" s="209" t="s">
        <v>198</v>
      </c>
      <c r="BK271" s="211">
        <f>BK272</f>
        <v>0</v>
      </c>
    </row>
    <row r="272" s="12" customFormat="1" ht="22.8" customHeight="1">
      <c r="A272" s="12"/>
      <c r="B272" s="198"/>
      <c r="C272" s="199"/>
      <c r="D272" s="200" t="s">
        <v>72</v>
      </c>
      <c r="E272" s="212" t="s">
        <v>1922</v>
      </c>
      <c r="F272" s="212" t="s">
        <v>1923</v>
      </c>
      <c r="G272" s="199"/>
      <c r="H272" s="199"/>
      <c r="I272" s="202"/>
      <c r="J272" s="213">
        <f>BK272</f>
        <v>0</v>
      </c>
      <c r="K272" s="199"/>
      <c r="L272" s="204"/>
      <c r="M272" s="205"/>
      <c r="N272" s="206"/>
      <c r="O272" s="206"/>
      <c r="P272" s="207">
        <f>SUM(P273:P274)</f>
        <v>0</v>
      </c>
      <c r="Q272" s="206"/>
      <c r="R272" s="207">
        <f>SUM(R273:R274)</f>
        <v>0</v>
      </c>
      <c r="S272" s="206"/>
      <c r="T272" s="208">
        <f>SUM(T273:T274)</f>
        <v>0</v>
      </c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R272" s="209" t="s">
        <v>224</v>
      </c>
      <c r="AT272" s="210" t="s">
        <v>72</v>
      </c>
      <c r="AU272" s="210" t="s">
        <v>80</v>
      </c>
      <c r="AY272" s="209" t="s">
        <v>198</v>
      </c>
      <c r="BK272" s="211">
        <f>SUM(BK273:BK274)</f>
        <v>0</v>
      </c>
    </row>
    <row r="273" s="2" customFormat="1" ht="16.5" customHeight="1">
      <c r="A273" s="40"/>
      <c r="B273" s="41"/>
      <c r="C273" s="214" t="s">
        <v>517</v>
      </c>
      <c r="D273" s="214" t="s">
        <v>200</v>
      </c>
      <c r="E273" s="215" t="s">
        <v>1925</v>
      </c>
      <c r="F273" s="216" t="s">
        <v>1926</v>
      </c>
      <c r="G273" s="217" t="s">
        <v>1135</v>
      </c>
      <c r="H273" s="218">
        <v>1</v>
      </c>
      <c r="I273" s="219"/>
      <c r="J273" s="220">
        <f>ROUND(I273*H273,2)</f>
        <v>0</v>
      </c>
      <c r="K273" s="216" t="s">
        <v>204</v>
      </c>
      <c r="L273" s="46"/>
      <c r="M273" s="221" t="s">
        <v>19</v>
      </c>
      <c r="N273" s="222" t="s">
        <v>44</v>
      </c>
      <c r="O273" s="86"/>
      <c r="P273" s="223">
        <f>O273*H273</f>
        <v>0</v>
      </c>
      <c r="Q273" s="223">
        <v>0</v>
      </c>
      <c r="R273" s="223">
        <f>Q273*H273</f>
        <v>0</v>
      </c>
      <c r="S273" s="223">
        <v>0</v>
      </c>
      <c r="T273" s="224">
        <f>S273*H273</f>
        <v>0</v>
      </c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R273" s="225" t="s">
        <v>1927</v>
      </c>
      <c r="AT273" s="225" t="s">
        <v>200</v>
      </c>
      <c r="AU273" s="225" t="s">
        <v>82</v>
      </c>
      <c r="AY273" s="19" t="s">
        <v>198</v>
      </c>
      <c r="BE273" s="226">
        <f>IF(N273="základní",J273,0)</f>
        <v>0</v>
      </c>
      <c r="BF273" s="226">
        <f>IF(N273="snížená",J273,0)</f>
        <v>0</v>
      </c>
      <c r="BG273" s="226">
        <f>IF(N273="zákl. přenesená",J273,0)</f>
        <v>0</v>
      </c>
      <c r="BH273" s="226">
        <f>IF(N273="sníž. přenesená",J273,0)</f>
        <v>0</v>
      </c>
      <c r="BI273" s="226">
        <f>IF(N273="nulová",J273,0)</f>
        <v>0</v>
      </c>
      <c r="BJ273" s="19" t="s">
        <v>80</v>
      </c>
      <c r="BK273" s="226">
        <f>ROUND(I273*H273,2)</f>
        <v>0</v>
      </c>
      <c r="BL273" s="19" t="s">
        <v>1927</v>
      </c>
      <c r="BM273" s="225" t="s">
        <v>3185</v>
      </c>
    </row>
    <row r="274" s="2" customFormat="1">
      <c r="A274" s="40"/>
      <c r="B274" s="41"/>
      <c r="C274" s="42"/>
      <c r="D274" s="227" t="s">
        <v>207</v>
      </c>
      <c r="E274" s="42"/>
      <c r="F274" s="228" t="s">
        <v>1929</v>
      </c>
      <c r="G274" s="42"/>
      <c r="H274" s="42"/>
      <c r="I274" s="229"/>
      <c r="J274" s="42"/>
      <c r="K274" s="42"/>
      <c r="L274" s="46"/>
      <c r="M274" s="276"/>
      <c r="N274" s="277"/>
      <c r="O274" s="278"/>
      <c r="P274" s="278"/>
      <c r="Q274" s="278"/>
      <c r="R274" s="278"/>
      <c r="S274" s="278"/>
      <c r="T274" s="279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T274" s="19" t="s">
        <v>207</v>
      </c>
      <c r="AU274" s="19" t="s">
        <v>82</v>
      </c>
    </row>
    <row r="275" s="2" customFormat="1" ht="6.96" customHeight="1">
      <c r="A275" s="40"/>
      <c r="B275" s="61"/>
      <c r="C275" s="62"/>
      <c r="D275" s="62"/>
      <c r="E275" s="62"/>
      <c r="F275" s="62"/>
      <c r="G275" s="62"/>
      <c r="H275" s="62"/>
      <c r="I275" s="62"/>
      <c r="J275" s="62"/>
      <c r="K275" s="62"/>
      <c r="L275" s="46"/>
      <c r="M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</row>
  </sheetData>
  <sheetProtection sheet="1" autoFilter="0" formatColumns="0" formatRows="0" objects="1" scenarios="1" spinCount="100000" saltValue="xlynqa1o0T2jBO8HZKJ44Gm1SE2tsm0BbS4Pu2RjR77r08HQXsgM+WB6lXyavfywyapSH9jCk1ZrobU1xSDeWA==" hashValue="MfkdpWAczn6kTG4Lhdtb3A9So113DW8nbc3QPZK7Bhc1wd1JdbNuEWS/P3EVeaK61PJ9yydAAffl6t4cxC9wwQ==" algorithmName="SHA-512" password="CC35"/>
  <autoFilter ref="C94:K274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3:H83"/>
    <mergeCell ref="E85:H85"/>
    <mergeCell ref="E87:H87"/>
    <mergeCell ref="L2:V2"/>
  </mergeCells>
  <hyperlinks>
    <hyperlink ref="F100" r:id="rId1" display="https://podminky.urs.cz/item/CS_URS_2024_01/413941121"/>
    <hyperlink ref="F116" r:id="rId2" display="https://podminky.urs.cz/item/CS_URS_2024_01/413941123"/>
    <hyperlink ref="F128" r:id="rId3" display="https://podminky.urs.cz/item/CS_URS_2024_01/413941125"/>
    <hyperlink ref="F140" r:id="rId4" display="https://podminky.urs.cz/item/CS_URS_2024_01/417321818"/>
    <hyperlink ref="F146" r:id="rId5" display="https://podminky.urs.cz/item/CS_URS_2024_01/417351115"/>
    <hyperlink ref="F152" r:id="rId6" display="https://podminky.urs.cz/item/CS_URS_2024_01/417351116"/>
    <hyperlink ref="F154" r:id="rId7" display="https://podminky.urs.cz/item/CS_URS_2024_01/417361821"/>
    <hyperlink ref="F158" r:id="rId8" display="https://podminky.urs.cz/item/CS_URS_2024_01/998012022"/>
    <hyperlink ref="F162" r:id="rId9" display="https://podminky.urs.cz/item/CS_URS_2024_01/712341559"/>
    <hyperlink ref="F166" r:id="rId10" display="https://podminky.urs.cz/item/CS_URS_2024_01/712361702"/>
    <hyperlink ref="F171" r:id="rId11" display="https://podminky.urs.cz/item/CS_URS_2024_01/712363004"/>
    <hyperlink ref="F180" r:id="rId12" display="https://podminky.urs.cz/item/CS_URS_2024_01/998712102"/>
    <hyperlink ref="F183" r:id="rId13" display="https://podminky.urs.cz/item/CS_URS_2024_01/762341013.R"/>
    <hyperlink ref="F187" r:id="rId14" display="https://podminky.urs.cz/item/CS_URS_2024_01/762341037"/>
    <hyperlink ref="F190" r:id="rId15" display="https://podminky.urs.cz/item/CS_URS_2024_01/762723421"/>
    <hyperlink ref="F199" r:id="rId16" display="https://podminky.urs.cz/item/CS_URS_2024_01/762723441"/>
    <hyperlink ref="F204" r:id="rId17" display="https://podminky.urs.cz/item/CS_URS_2024_01/762723461"/>
    <hyperlink ref="F214" r:id="rId18" display="https://podminky.urs.cz/item/CS_URS_2024_01/998762102"/>
    <hyperlink ref="F217" r:id="rId19" display="https://podminky.urs.cz/item/CS_URS_2024_01/763231419"/>
    <hyperlink ref="F238" r:id="rId20" display="https://podminky.urs.cz/item/CS_URS_2024_01/998763302"/>
    <hyperlink ref="F241" r:id="rId21" display="https://podminky.urs.cz/item/CS_URS_2024_01/764111411"/>
    <hyperlink ref="F243" r:id="rId22" display="https://podminky.urs.cz/item/CS_URS_2024_01/764212403"/>
    <hyperlink ref="F246" r:id="rId23" display="https://podminky.urs.cz/item/CS_URS_2024_01/764311405"/>
    <hyperlink ref="F249" r:id="rId24" display="https://podminky.urs.cz/item/CS_URS_2024_01/764311406"/>
    <hyperlink ref="F252" r:id="rId25" display="https://podminky.urs.cz/item/CS_URS_2024_01/764511403"/>
    <hyperlink ref="F255" r:id="rId26" display="https://podminky.urs.cz/item/CS_URS_2024_01/764511443"/>
    <hyperlink ref="F257" r:id="rId27" display="https://podminky.urs.cz/item/CS_URS_2024_01/764512429"/>
    <hyperlink ref="F262" r:id="rId28" display="https://podminky.urs.cz/item/CS_URS_2024_01/764512432"/>
    <hyperlink ref="F265" r:id="rId29" display="https://podminky.urs.cz/item/CS_URS_2024_01/764518402"/>
    <hyperlink ref="F270" r:id="rId30" display="https://podminky.urs.cz/item/CS_URS_2024_01/998764102"/>
    <hyperlink ref="F274" r:id="rId31" display="https://podminky.urs.cz/item/CS_URS_2024_01/013294000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32"/>
</worksheet>
</file>

<file path=xl/worksheets/sheet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100</v>
      </c>
    </row>
    <row r="3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2"/>
      <c r="AT3" s="19" t="s">
        <v>82</v>
      </c>
    </row>
    <row r="4" s="1" customFormat="1" ht="24.96" customHeight="1">
      <c r="B4" s="22"/>
      <c r="D4" s="142" t="s">
        <v>148</v>
      </c>
      <c r="L4" s="22"/>
      <c r="M4" s="143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4" t="s">
        <v>16</v>
      </c>
      <c r="L6" s="22"/>
    </row>
    <row r="7" s="1" customFormat="1" ht="16.5" customHeight="1">
      <c r="B7" s="22"/>
      <c r="E7" s="145" t="str">
        <f>'Rekapitulace stavby'!K6</f>
        <v>ZŠ Veltrusy - výstavba odborných učeben</v>
      </c>
      <c r="F7" s="144"/>
      <c r="G7" s="144"/>
      <c r="H7" s="144"/>
      <c r="L7" s="22"/>
    </row>
    <row r="8" s="1" customFormat="1" ht="12" customHeight="1">
      <c r="B8" s="22"/>
      <c r="D8" s="144" t="s">
        <v>149</v>
      </c>
      <c r="L8" s="22"/>
    </row>
    <row r="9" s="2" customFormat="1" ht="16.5" customHeight="1">
      <c r="A9" s="40"/>
      <c r="B9" s="46"/>
      <c r="C9" s="40"/>
      <c r="D9" s="40"/>
      <c r="E9" s="145" t="s">
        <v>2228</v>
      </c>
      <c r="F9" s="40"/>
      <c r="G9" s="40"/>
      <c r="H9" s="40"/>
      <c r="I9" s="40"/>
      <c r="J9" s="40"/>
      <c r="K9" s="40"/>
      <c r="L9" s="146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44" t="s">
        <v>151</v>
      </c>
      <c r="E10" s="40"/>
      <c r="F10" s="40"/>
      <c r="G10" s="40"/>
      <c r="H10" s="40"/>
      <c r="I10" s="40"/>
      <c r="J10" s="40"/>
      <c r="K10" s="40"/>
      <c r="L10" s="146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6.5" customHeight="1">
      <c r="A11" s="40"/>
      <c r="B11" s="46"/>
      <c r="C11" s="40"/>
      <c r="D11" s="40"/>
      <c r="E11" s="147" t="s">
        <v>2007</v>
      </c>
      <c r="F11" s="40"/>
      <c r="G11" s="40"/>
      <c r="H11" s="40"/>
      <c r="I11" s="40"/>
      <c r="J11" s="40"/>
      <c r="K11" s="40"/>
      <c r="L11" s="146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146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44" t="s">
        <v>18</v>
      </c>
      <c r="E13" s="40"/>
      <c r="F13" s="135" t="s">
        <v>19</v>
      </c>
      <c r="G13" s="40"/>
      <c r="H13" s="40"/>
      <c r="I13" s="144" t="s">
        <v>20</v>
      </c>
      <c r="J13" s="135" t="s">
        <v>19</v>
      </c>
      <c r="K13" s="40"/>
      <c r="L13" s="146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4" t="s">
        <v>21</v>
      </c>
      <c r="E14" s="40"/>
      <c r="F14" s="135" t="s">
        <v>22</v>
      </c>
      <c r="G14" s="40"/>
      <c r="H14" s="40"/>
      <c r="I14" s="144" t="s">
        <v>23</v>
      </c>
      <c r="J14" s="148" t="str">
        <f>'Rekapitulace stavby'!AN8</f>
        <v>16. 4. 2024</v>
      </c>
      <c r="K14" s="40"/>
      <c r="L14" s="146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146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4" t="s">
        <v>25</v>
      </c>
      <c r="E16" s="40"/>
      <c r="F16" s="40"/>
      <c r="G16" s="40"/>
      <c r="H16" s="40"/>
      <c r="I16" s="144" t="s">
        <v>26</v>
      </c>
      <c r="J16" s="135" t="s">
        <v>27</v>
      </c>
      <c r="K16" s="40"/>
      <c r="L16" s="146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35" t="s">
        <v>28</v>
      </c>
      <c r="F17" s="40"/>
      <c r="G17" s="40"/>
      <c r="H17" s="40"/>
      <c r="I17" s="144" t="s">
        <v>29</v>
      </c>
      <c r="J17" s="135" t="s">
        <v>19</v>
      </c>
      <c r="K17" s="40"/>
      <c r="L17" s="146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146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44" t="s">
        <v>30</v>
      </c>
      <c r="E19" s="40"/>
      <c r="F19" s="40"/>
      <c r="G19" s="40"/>
      <c r="H19" s="40"/>
      <c r="I19" s="144" t="s">
        <v>26</v>
      </c>
      <c r="J19" s="35" t="str">
        <f>'Rekapitulace stavby'!AN13</f>
        <v>Vyplň údaj</v>
      </c>
      <c r="K19" s="40"/>
      <c r="L19" s="146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5" t="str">
        <f>'Rekapitulace stavby'!E14</f>
        <v>Vyplň údaj</v>
      </c>
      <c r="F20" s="135"/>
      <c r="G20" s="135"/>
      <c r="H20" s="135"/>
      <c r="I20" s="144" t="s">
        <v>29</v>
      </c>
      <c r="J20" s="35" t="str">
        <f>'Rekapitulace stavby'!AN14</f>
        <v>Vyplň údaj</v>
      </c>
      <c r="K20" s="40"/>
      <c r="L20" s="146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146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44" t="s">
        <v>32</v>
      </c>
      <c r="E22" s="40"/>
      <c r="F22" s="40"/>
      <c r="G22" s="40"/>
      <c r="H22" s="40"/>
      <c r="I22" s="144" t="s">
        <v>26</v>
      </c>
      <c r="J22" s="135" t="s">
        <v>33</v>
      </c>
      <c r="K22" s="40"/>
      <c r="L22" s="146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35" t="s">
        <v>34</v>
      </c>
      <c r="F23" s="40"/>
      <c r="G23" s="40"/>
      <c r="H23" s="40"/>
      <c r="I23" s="144" t="s">
        <v>29</v>
      </c>
      <c r="J23" s="135" t="s">
        <v>19</v>
      </c>
      <c r="K23" s="40"/>
      <c r="L23" s="146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146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44" t="s">
        <v>36</v>
      </c>
      <c r="E25" s="40"/>
      <c r="F25" s="40"/>
      <c r="G25" s="40"/>
      <c r="H25" s="40"/>
      <c r="I25" s="144" t="s">
        <v>26</v>
      </c>
      <c r="J25" s="135" t="s">
        <v>33</v>
      </c>
      <c r="K25" s="40"/>
      <c r="L25" s="146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35" t="s">
        <v>34</v>
      </c>
      <c r="F26" s="40"/>
      <c r="G26" s="40"/>
      <c r="H26" s="40"/>
      <c r="I26" s="144" t="s">
        <v>29</v>
      </c>
      <c r="J26" s="135" t="s">
        <v>19</v>
      </c>
      <c r="K26" s="40"/>
      <c r="L26" s="146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146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44" t="s">
        <v>37</v>
      </c>
      <c r="E28" s="40"/>
      <c r="F28" s="40"/>
      <c r="G28" s="40"/>
      <c r="H28" s="40"/>
      <c r="I28" s="40"/>
      <c r="J28" s="40"/>
      <c r="K28" s="40"/>
      <c r="L28" s="146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71.25" customHeight="1">
      <c r="A29" s="149"/>
      <c r="B29" s="150"/>
      <c r="C29" s="149"/>
      <c r="D29" s="149"/>
      <c r="E29" s="151" t="s">
        <v>38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146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3"/>
      <c r="E31" s="153"/>
      <c r="F31" s="153"/>
      <c r="G31" s="153"/>
      <c r="H31" s="153"/>
      <c r="I31" s="153"/>
      <c r="J31" s="153"/>
      <c r="K31" s="153"/>
      <c r="L31" s="146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54" t="s">
        <v>39</v>
      </c>
      <c r="E32" s="40"/>
      <c r="F32" s="40"/>
      <c r="G32" s="40"/>
      <c r="H32" s="40"/>
      <c r="I32" s="40"/>
      <c r="J32" s="155">
        <f>ROUND(J94, 2)</f>
        <v>0</v>
      </c>
      <c r="K32" s="40"/>
      <c r="L32" s="146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3"/>
      <c r="E33" s="153"/>
      <c r="F33" s="153"/>
      <c r="G33" s="153"/>
      <c r="H33" s="153"/>
      <c r="I33" s="153"/>
      <c r="J33" s="153"/>
      <c r="K33" s="153"/>
      <c r="L33" s="146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56" t="s">
        <v>41</v>
      </c>
      <c r="G34" s="40"/>
      <c r="H34" s="40"/>
      <c r="I34" s="156" t="s">
        <v>40</v>
      </c>
      <c r="J34" s="156" t="s">
        <v>42</v>
      </c>
      <c r="K34" s="40"/>
      <c r="L34" s="146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57" t="s">
        <v>43</v>
      </c>
      <c r="E35" s="144" t="s">
        <v>44</v>
      </c>
      <c r="F35" s="158">
        <f>ROUND((SUM(BE94:BE251)),  2)</f>
        <v>0</v>
      </c>
      <c r="G35" s="40"/>
      <c r="H35" s="40"/>
      <c r="I35" s="159">
        <v>0.20999999999999999</v>
      </c>
      <c r="J35" s="158">
        <f>ROUND(((SUM(BE94:BE251))*I35),  2)</f>
        <v>0</v>
      </c>
      <c r="K35" s="40"/>
      <c r="L35" s="146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44" t="s">
        <v>45</v>
      </c>
      <c r="F36" s="158">
        <f>ROUND((SUM(BF94:BF251)),  2)</f>
        <v>0</v>
      </c>
      <c r="G36" s="40"/>
      <c r="H36" s="40"/>
      <c r="I36" s="159">
        <v>0.14999999999999999</v>
      </c>
      <c r="J36" s="158">
        <f>ROUND(((SUM(BF94:BF251))*I36),  2)</f>
        <v>0</v>
      </c>
      <c r="K36" s="40"/>
      <c r="L36" s="146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4" t="s">
        <v>46</v>
      </c>
      <c r="F37" s="158">
        <f>ROUND((SUM(BG94:BG251)),  2)</f>
        <v>0</v>
      </c>
      <c r="G37" s="40"/>
      <c r="H37" s="40"/>
      <c r="I37" s="159">
        <v>0.20999999999999999</v>
      </c>
      <c r="J37" s="158">
        <f>0</f>
        <v>0</v>
      </c>
      <c r="K37" s="40"/>
      <c r="L37" s="146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44" t="s">
        <v>47</v>
      </c>
      <c r="F38" s="158">
        <f>ROUND((SUM(BH94:BH251)),  2)</f>
        <v>0</v>
      </c>
      <c r="G38" s="40"/>
      <c r="H38" s="40"/>
      <c r="I38" s="159">
        <v>0.14999999999999999</v>
      </c>
      <c r="J38" s="158">
        <f>0</f>
        <v>0</v>
      </c>
      <c r="K38" s="40"/>
      <c r="L38" s="146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4" t="s">
        <v>48</v>
      </c>
      <c r="F39" s="158">
        <f>ROUND((SUM(BI94:BI251)),  2)</f>
        <v>0</v>
      </c>
      <c r="G39" s="40"/>
      <c r="H39" s="40"/>
      <c r="I39" s="159">
        <v>0</v>
      </c>
      <c r="J39" s="158">
        <f>0</f>
        <v>0</v>
      </c>
      <c r="K39" s="40"/>
      <c r="L39" s="146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146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0"/>
      <c r="D41" s="161" t="s">
        <v>49</v>
      </c>
      <c r="E41" s="162"/>
      <c r="F41" s="162"/>
      <c r="G41" s="163" t="s">
        <v>50</v>
      </c>
      <c r="H41" s="164" t="s">
        <v>51</v>
      </c>
      <c r="I41" s="162"/>
      <c r="J41" s="165">
        <f>SUM(J32:J39)</f>
        <v>0</v>
      </c>
      <c r="K41" s="166"/>
      <c r="L41" s="146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6" s="2" customFormat="1" ht="6.96" customHeight="1">
      <c r="A46" s="40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24.96" customHeight="1">
      <c r="A47" s="40"/>
      <c r="B47" s="41"/>
      <c r="C47" s="25" t="s">
        <v>153</v>
      </c>
      <c r="D47" s="42"/>
      <c r="E47" s="42"/>
      <c r="F47" s="42"/>
      <c r="G47" s="42"/>
      <c r="H47" s="42"/>
      <c r="I47" s="42"/>
      <c r="J47" s="42"/>
      <c r="K47" s="42"/>
      <c r="L47" s="146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146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16</v>
      </c>
      <c r="D49" s="42"/>
      <c r="E49" s="42"/>
      <c r="F49" s="42"/>
      <c r="G49" s="42"/>
      <c r="H49" s="42"/>
      <c r="I49" s="42"/>
      <c r="J49" s="42"/>
      <c r="K49" s="42"/>
      <c r="L49" s="146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171" t="str">
        <f>E7</f>
        <v>ZŠ Veltrusy - výstavba odborných učeben</v>
      </c>
      <c r="F50" s="34"/>
      <c r="G50" s="34"/>
      <c r="H50" s="34"/>
      <c r="I50" s="42"/>
      <c r="J50" s="42"/>
      <c r="K50" s="42"/>
      <c r="L50" s="146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1" customFormat="1" ht="12" customHeight="1">
      <c r="B51" s="23"/>
      <c r="C51" s="34" t="s">
        <v>149</v>
      </c>
      <c r="D51" s="24"/>
      <c r="E51" s="24"/>
      <c r="F51" s="24"/>
      <c r="G51" s="24"/>
      <c r="H51" s="24"/>
      <c r="I51" s="24"/>
      <c r="J51" s="24"/>
      <c r="K51" s="24"/>
      <c r="L51" s="22"/>
    </row>
    <row r="52" s="2" customFormat="1" ht="16.5" customHeight="1">
      <c r="A52" s="40"/>
      <c r="B52" s="41"/>
      <c r="C52" s="42"/>
      <c r="D52" s="42"/>
      <c r="E52" s="171" t="s">
        <v>2228</v>
      </c>
      <c r="F52" s="42"/>
      <c r="G52" s="42"/>
      <c r="H52" s="42"/>
      <c r="I52" s="42"/>
      <c r="J52" s="42"/>
      <c r="K52" s="42"/>
      <c r="L52" s="146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12" customHeight="1">
      <c r="A53" s="40"/>
      <c r="B53" s="41"/>
      <c r="C53" s="34" t="s">
        <v>151</v>
      </c>
      <c r="D53" s="42"/>
      <c r="E53" s="42"/>
      <c r="F53" s="42"/>
      <c r="G53" s="42"/>
      <c r="H53" s="42"/>
      <c r="I53" s="42"/>
      <c r="J53" s="42"/>
      <c r="K53" s="42"/>
      <c r="L53" s="146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6.5" customHeight="1">
      <c r="A54" s="40"/>
      <c r="B54" s="41"/>
      <c r="C54" s="42"/>
      <c r="D54" s="42"/>
      <c r="E54" s="71" t="str">
        <f>E11</f>
        <v>044 - Energetická opatření</v>
      </c>
      <c r="F54" s="42"/>
      <c r="G54" s="42"/>
      <c r="H54" s="42"/>
      <c r="I54" s="42"/>
      <c r="J54" s="42"/>
      <c r="K54" s="42"/>
      <c r="L54" s="146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6.96" customHeight="1">
      <c r="A55" s="40"/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146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2" customHeight="1">
      <c r="A56" s="40"/>
      <c r="B56" s="41"/>
      <c r="C56" s="34" t="s">
        <v>21</v>
      </c>
      <c r="D56" s="42"/>
      <c r="E56" s="42"/>
      <c r="F56" s="29" t="str">
        <f>F14</f>
        <v>Veltrusy</v>
      </c>
      <c r="G56" s="42"/>
      <c r="H56" s="42"/>
      <c r="I56" s="34" t="s">
        <v>23</v>
      </c>
      <c r="J56" s="74" t="str">
        <f>IF(J14="","",J14)</f>
        <v>16. 4. 2024</v>
      </c>
      <c r="K56" s="42"/>
      <c r="L56" s="146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6.96" customHeight="1">
      <c r="A57" s="40"/>
      <c r="B57" s="41"/>
      <c r="C57" s="42"/>
      <c r="D57" s="42"/>
      <c r="E57" s="42"/>
      <c r="F57" s="42"/>
      <c r="G57" s="42"/>
      <c r="H57" s="42"/>
      <c r="I57" s="42"/>
      <c r="J57" s="42"/>
      <c r="K57" s="42"/>
      <c r="L57" s="146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5.15" customHeight="1">
      <c r="A58" s="40"/>
      <c r="B58" s="41"/>
      <c r="C58" s="34" t="s">
        <v>25</v>
      </c>
      <c r="D58" s="42"/>
      <c r="E58" s="42"/>
      <c r="F58" s="29" t="str">
        <f>E17</f>
        <v>Město Veltrusy</v>
      </c>
      <c r="G58" s="42"/>
      <c r="H58" s="42"/>
      <c r="I58" s="34" t="s">
        <v>32</v>
      </c>
      <c r="J58" s="38" t="str">
        <f>E23</f>
        <v>REMIUMA</v>
      </c>
      <c r="K58" s="42"/>
      <c r="L58" s="146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15.15" customHeight="1">
      <c r="A59" s="40"/>
      <c r="B59" s="41"/>
      <c r="C59" s="34" t="s">
        <v>30</v>
      </c>
      <c r="D59" s="42"/>
      <c r="E59" s="42"/>
      <c r="F59" s="29" t="str">
        <f>IF(E20="","",E20)</f>
        <v>Vyplň údaj</v>
      </c>
      <c r="G59" s="42"/>
      <c r="H59" s="42"/>
      <c r="I59" s="34" t="s">
        <v>36</v>
      </c>
      <c r="J59" s="38" t="str">
        <f>E26</f>
        <v>REMIUMA</v>
      </c>
      <c r="K59" s="42"/>
      <c r="L59" s="146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0.32" customHeight="1">
      <c r="A60" s="40"/>
      <c r="B60" s="41"/>
      <c r="C60" s="42"/>
      <c r="D60" s="42"/>
      <c r="E60" s="42"/>
      <c r="F60" s="42"/>
      <c r="G60" s="42"/>
      <c r="H60" s="42"/>
      <c r="I60" s="42"/>
      <c r="J60" s="42"/>
      <c r="K60" s="42"/>
      <c r="L60" s="146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29.28" customHeight="1">
      <c r="A61" s="40"/>
      <c r="B61" s="41"/>
      <c r="C61" s="172" t="s">
        <v>154</v>
      </c>
      <c r="D61" s="173"/>
      <c r="E61" s="173"/>
      <c r="F61" s="173"/>
      <c r="G61" s="173"/>
      <c r="H61" s="173"/>
      <c r="I61" s="173"/>
      <c r="J61" s="174" t="s">
        <v>155</v>
      </c>
      <c r="K61" s="173"/>
      <c r="L61" s="146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10.32" customHeight="1">
      <c r="A62" s="40"/>
      <c r="B62" s="41"/>
      <c r="C62" s="42"/>
      <c r="D62" s="42"/>
      <c r="E62" s="42"/>
      <c r="F62" s="42"/>
      <c r="G62" s="42"/>
      <c r="H62" s="42"/>
      <c r="I62" s="42"/>
      <c r="J62" s="42"/>
      <c r="K62" s="42"/>
      <c r="L62" s="146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22.8" customHeight="1">
      <c r="A63" s="40"/>
      <c r="B63" s="41"/>
      <c r="C63" s="175" t="s">
        <v>71</v>
      </c>
      <c r="D63" s="42"/>
      <c r="E63" s="42"/>
      <c r="F63" s="42"/>
      <c r="G63" s="42"/>
      <c r="H63" s="42"/>
      <c r="I63" s="42"/>
      <c r="J63" s="104">
        <f>J94</f>
        <v>0</v>
      </c>
      <c r="K63" s="42"/>
      <c r="L63" s="146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U63" s="19" t="s">
        <v>156</v>
      </c>
    </row>
    <row r="64" s="9" customFormat="1" ht="24.96" customHeight="1">
      <c r="A64" s="9"/>
      <c r="B64" s="176"/>
      <c r="C64" s="177"/>
      <c r="D64" s="178" t="s">
        <v>157</v>
      </c>
      <c r="E64" s="179"/>
      <c r="F64" s="179"/>
      <c r="G64" s="179"/>
      <c r="H64" s="179"/>
      <c r="I64" s="179"/>
      <c r="J64" s="180">
        <f>J95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2"/>
      <c r="C65" s="127"/>
      <c r="D65" s="183" t="s">
        <v>163</v>
      </c>
      <c r="E65" s="184"/>
      <c r="F65" s="184"/>
      <c r="G65" s="184"/>
      <c r="H65" s="184"/>
      <c r="I65" s="184"/>
      <c r="J65" s="185">
        <f>J96</f>
        <v>0</v>
      </c>
      <c r="K65" s="127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2"/>
      <c r="C66" s="127"/>
      <c r="D66" s="183" t="s">
        <v>164</v>
      </c>
      <c r="E66" s="184"/>
      <c r="F66" s="184"/>
      <c r="G66" s="184"/>
      <c r="H66" s="184"/>
      <c r="I66" s="184"/>
      <c r="J66" s="185">
        <f>J183</f>
        <v>0</v>
      </c>
      <c r="K66" s="127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2"/>
      <c r="C67" s="127"/>
      <c r="D67" s="183" t="s">
        <v>166</v>
      </c>
      <c r="E67" s="184"/>
      <c r="F67" s="184"/>
      <c r="G67" s="184"/>
      <c r="H67" s="184"/>
      <c r="I67" s="184"/>
      <c r="J67" s="185">
        <f>J191</f>
        <v>0</v>
      </c>
      <c r="K67" s="127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9" customFormat="1" ht="24.96" customHeight="1">
      <c r="A68" s="9"/>
      <c r="B68" s="176"/>
      <c r="C68" s="177"/>
      <c r="D68" s="178" t="s">
        <v>167</v>
      </c>
      <c r="E68" s="179"/>
      <c r="F68" s="179"/>
      <c r="G68" s="179"/>
      <c r="H68" s="179"/>
      <c r="I68" s="179"/>
      <c r="J68" s="180">
        <f>J194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2"/>
      <c r="C69" s="127"/>
      <c r="D69" s="183" t="s">
        <v>2008</v>
      </c>
      <c r="E69" s="184"/>
      <c r="F69" s="184"/>
      <c r="G69" s="184"/>
      <c r="H69" s="184"/>
      <c r="I69" s="184"/>
      <c r="J69" s="185">
        <f>J195</f>
        <v>0</v>
      </c>
      <c r="K69" s="127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2"/>
      <c r="C70" s="127"/>
      <c r="D70" s="183" t="s">
        <v>2009</v>
      </c>
      <c r="E70" s="184"/>
      <c r="F70" s="184"/>
      <c r="G70" s="184"/>
      <c r="H70" s="184"/>
      <c r="I70" s="184"/>
      <c r="J70" s="185">
        <f>J226</f>
        <v>0</v>
      </c>
      <c r="K70" s="127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9" customFormat="1" ht="24.96" customHeight="1">
      <c r="A71" s="9"/>
      <c r="B71" s="176"/>
      <c r="C71" s="177"/>
      <c r="D71" s="178" t="s">
        <v>181</v>
      </c>
      <c r="E71" s="179"/>
      <c r="F71" s="179"/>
      <c r="G71" s="179"/>
      <c r="H71" s="179"/>
      <c r="I71" s="179"/>
      <c r="J71" s="180">
        <f>J248</f>
        <v>0</v>
      </c>
      <c r="K71" s="177"/>
      <c r="L71" s="181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="10" customFormat="1" ht="19.92" customHeight="1">
      <c r="A72" s="10"/>
      <c r="B72" s="182"/>
      <c r="C72" s="127"/>
      <c r="D72" s="183" t="s">
        <v>182</v>
      </c>
      <c r="E72" s="184"/>
      <c r="F72" s="184"/>
      <c r="G72" s="184"/>
      <c r="H72" s="184"/>
      <c r="I72" s="184"/>
      <c r="J72" s="185">
        <f>J249</f>
        <v>0</v>
      </c>
      <c r="K72" s="127"/>
      <c r="L72" s="186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2" customFormat="1" ht="21.84" customHeight="1">
      <c r="A73" s="40"/>
      <c r="B73" s="41"/>
      <c r="C73" s="42"/>
      <c r="D73" s="42"/>
      <c r="E73" s="42"/>
      <c r="F73" s="42"/>
      <c r="G73" s="42"/>
      <c r="H73" s="42"/>
      <c r="I73" s="42"/>
      <c r="J73" s="42"/>
      <c r="K73" s="42"/>
      <c r="L73" s="146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="2" customFormat="1" ht="6.96" customHeight="1">
      <c r="A74" s="40"/>
      <c r="B74" s="61"/>
      <c r="C74" s="62"/>
      <c r="D74" s="62"/>
      <c r="E74" s="62"/>
      <c r="F74" s="62"/>
      <c r="G74" s="62"/>
      <c r="H74" s="62"/>
      <c r="I74" s="62"/>
      <c r="J74" s="62"/>
      <c r="K74" s="62"/>
      <c r="L74" s="146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8" s="2" customFormat="1" ht="6.96" customHeight="1">
      <c r="A78" s="40"/>
      <c r="B78" s="63"/>
      <c r="C78" s="64"/>
      <c r="D78" s="64"/>
      <c r="E78" s="64"/>
      <c r="F78" s="64"/>
      <c r="G78" s="64"/>
      <c r="H78" s="64"/>
      <c r="I78" s="64"/>
      <c r="J78" s="64"/>
      <c r="K78" s="64"/>
      <c r="L78" s="146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24.96" customHeight="1">
      <c r="A79" s="40"/>
      <c r="B79" s="41"/>
      <c r="C79" s="25" t="s">
        <v>183</v>
      </c>
      <c r="D79" s="42"/>
      <c r="E79" s="42"/>
      <c r="F79" s="42"/>
      <c r="G79" s="42"/>
      <c r="H79" s="42"/>
      <c r="I79" s="42"/>
      <c r="J79" s="42"/>
      <c r="K79" s="42"/>
      <c r="L79" s="146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6.96" customHeight="1">
      <c r="A80" s="40"/>
      <c r="B80" s="41"/>
      <c r="C80" s="42"/>
      <c r="D80" s="42"/>
      <c r="E80" s="42"/>
      <c r="F80" s="42"/>
      <c r="G80" s="42"/>
      <c r="H80" s="42"/>
      <c r="I80" s="42"/>
      <c r="J80" s="42"/>
      <c r="K80" s="42"/>
      <c r="L80" s="146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12" customHeight="1">
      <c r="A81" s="40"/>
      <c r="B81" s="41"/>
      <c r="C81" s="34" t="s">
        <v>16</v>
      </c>
      <c r="D81" s="42"/>
      <c r="E81" s="42"/>
      <c r="F81" s="42"/>
      <c r="G81" s="42"/>
      <c r="H81" s="42"/>
      <c r="I81" s="42"/>
      <c r="J81" s="42"/>
      <c r="K81" s="42"/>
      <c r="L81" s="146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16.5" customHeight="1">
      <c r="A82" s="40"/>
      <c r="B82" s="41"/>
      <c r="C82" s="42"/>
      <c r="D82" s="42"/>
      <c r="E82" s="171" t="str">
        <f>E7</f>
        <v>ZŠ Veltrusy - výstavba odborných učeben</v>
      </c>
      <c r="F82" s="34"/>
      <c r="G82" s="34"/>
      <c r="H82" s="34"/>
      <c r="I82" s="42"/>
      <c r="J82" s="42"/>
      <c r="K82" s="42"/>
      <c r="L82" s="146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1" customFormat="1" ht="12" customHeight="1">
      <c r="B83" s="23"/>
      <c r="C83" s="34" t="s">
        <v>149</v>
      </c>
      <c r="D83" s="24"/>
      <c r="E83" s="24"/>
      <c r="F83" s="24"/>
      <c r="G83" s="24"/>
      <c r="H83" s="24"/>
      <c r="I83" s="24"/>
      <c r="J83" s="24"/>
      <c r="K83" s="24"/>
      <c r="L83" s="22"/>
    </row>
    <row r="84" s="2" customFormat="1" ht="16.5" customHeight="1">
      <c r="A84" s="40"/>
      <c r="B84" s="41"/>
      <c r="C84" s="42"/>
      <c r="D84" s="42"/>
      <c r="E84" s="171" t="s">
        <v>2228</v>
      </c>
      <c r="F84" s="42"/>
      <c r="G84" s="42"/>
      <c r="H84" s="42"/>
      <c r="I84" s="42"/>
      <c r="J84" s="42"/>
      <c r="K84" s="42"/>
      <c r="L84" s="146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2" customHeight="1">
      <c r="A85" s="40"/>
      <c r="B85" s="41"/>
      <c r="C85" s="34" t="s">
        <v>151</v>
      </c>
      <c r="D85" s="42"/>
      <c r="E85" s="42"/>
      <c r="F85" s="42"/>
      <c r="G85" s="42"/>
      <c r="H85" s="42"/>
      <c r="I85" s="42"/>
      <c r="J85" s="42"/>
      <c r="K85" s="42"/>
      <c r="L85" s="146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16.5" customHeight="1">
      <c r="A86" s="40"/>
      <c r="B86" s="41"/>
      <c r="C86" s="42"/>
      <c r="D86" s="42"/>
      <c r="E86" s="71" t="str">
        <f>E11</f>
        <v>044 - Energetická opatření</v>
      </c>
      <c r="F86" s="42"/>
      <c r="G86" s="42"/>
      <c r="H86" s="42"/>
      <c r="I86" s="42"/>
      <c r="J86" s="42"/>
      <c r="K86" s="42"/>
      <c r="L86" s="146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6.96" customHeight="1">
      <c r="A87" s="40"/>
      <c r="B87" s="41"/>
      <c r="C87" s="42"/>
      <c r="D87" s="42"/>
      <c r="E87" s="42"/>
      <c r="F87" s="42"/>
      <c r="G87" s="42"/>
      <c r="H87" s="42"/>
      <c r="I87" s="42"/>
      <c r="J87" s="42"/>
      <c r="K87" s="42"/>
      <c r="L87" s="146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12" customHeight="1">
      <c r="A88" s="40"/>
      <c r="B88" s="41"/>
      <c r="C88" s="34" t="s">
        <v>21</v>
      </c>
      <c r="D88" s="42"/>
      <c r="E88" s="42"/>
      <c r="F88" s="29" t="str">
        <f>F14</f>
        <v>Veltrusy</v>
      </c>
      <c r="G88" s="42"/>
      <c r="H88" s="42"/>
      <c r="I88" s="34" t="s">
        <v>23</v>
      </c>
      <c r="J88" s="74" t="str">
        <f>IF(J14="","",J14)</f>
        <v>16. 4. 2024</v>
      </c>
      <c r="K88" s="42"/>
      <c r="L88" s="146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6.96" customHeight="1">
      <c r="A89" s="40"/>
      <c r="B89" s="41"/>
      <c r="C89" s="42"/>
      <c r="D89" s="42"/>
      <c r="E89" s="42"/>
      <c r="F89" s="42"/>
      <c r="G89" s="42"/>
      <c r="H89" s="42"/>
      <c r="I89" s="42"/>
      <c r="J89" s="42"/>
      <c r="K89" s="42"/>
      <c r="L89" s="146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15.15" customHeight="1">
      <c r="A90" s="40"/>
      <c r="B90" s="41"/>
      <c r="C90" s="34" t="s">
        <v>25</v>
      </c>
      <c r="D90" s="42"/>
      <c r="E90" s="42"/>
      <c r="F90" s="29" t="str">
        <f>E17</f>
        <v>Město Veltrusy</v>
      </c>
      <c r="G90" s="42"/>
      <c r="H90" s="42"/>
      <c r="I90" s="34" t="s">
        <v>32</v>
      </c>
      <c r="J90" s="38" t="str">
        <f>E23</f>
        <v>REMIUMA</v>
      </c>
      <c r="K90" s="42"/>
      <c r="L90" s="146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15.15" customHeight="1">
      <c r="A91" s="40"/>
      <c r="B91" s="41"/>
      <c r="C91" s="34" t="s">
        <v>30</v>
      </c>
      <c r="D91" s="42"/>
      <c r="E91" s="42"/>
      <c r="F91" s="29" t="str">
        <f>IF(E20="","",E20)</f>
        <v>Vyplň údaj</v>
      </c>
      <c r="G91" s="42"/>
      <c r="H91" s="42"/>
      <c r="I91" s="34" t="s">
        <v>36</v>
      </c>
      <c r="J91" s="38" t="str">
        <f>E26</f>
        <v>REMIUMA</v>
      </c>
      <c r="K91" s="42"/>
      <c r="L91" s="146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10.32" customHeight="1">
      <c r="A92" s="40"/>
      <c r="B92" s="41"/>
      <c r="C92" s="42"/>
      <c r="D92" s="42"/>
      <c r="E92" s="42"/>
      <c r="F92" s="42"/>
      <c r="G92" s="42"/>
      <c r="H92" s="42"/>
      <c r="I92" s="42"/>
      <c r="J92" s="42"/>
      <c r="K92" s="42"/>
      <c r="L92" s="146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11" customFormat="1" ht="29.28" customHeight="1">
      <c r="A93" s="187"/>
      <c r="B93" s="188"/>
      <c r="C93" s="189" t="s">
        <v>184</v>
      </c>
      <c r="D93" s="190" t="s">
        <v>58</v>
      </c>
      <c r="E93" s="190" t="s">
        <v>54</v>
      </c>
      <c r="F93" s="190" t="s">
        <v>55</v>
      </c>
      <c r="G93" s="190" t="s">
        <v>185</v>
      </c>
      <c r="H93" s="190" t="s">
        <v>186</v>
      </c>
      <c r="I93" s="190" t="s">
        <v>187</v>
      </c>
      <c r="J93" s="190" t="s">
        <v>155</v>
      </c>
      <c r="K93" s="191" t="s">
        <v>188</v>
      </c>
      <c r="L93" s="192"/>
      <c r="M93" s="94" t="s">
        <v>19</v>
      </c>
      <c r="N93" s="95" t="s">
        <v>43</v>
      </c>
      <c r="O93" s="95" t="s">
        <v>189</v>
      </c>
      <c r="P93" s="95" t="s">
        <v>190</v>
      </c>
      <c r="Q93" s="95" t="s">
        <v>191</v>
      </c>
      <c r="R93" s="95" t="s">
        <v>192</v>
      </c>
      <c r="S93" s="95" t="s">
        <v>193</v>
      </c>
      <c r="T93" s="96" t="s">
        <v>194</v>
      </c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</row>
    <row r="94" s="2" customFormat="1" ht="22.8" customHeight="1">
      <c r="A94" s="40"/>
      <c r="B94" s="41"/>
      <c r="C94" s="101" t="s">
        <v>195</v>
      </c>
      <c r="D94" s="42"/>
      <c r="E94" s="42"/>
      <c r="F94" s="42"/>
      <c r="G94" s="42"/>
      <c r="H94" s="42"/>
      <c r="I94" s="42"/>
      <c r="J94" s="193">
        <f>BK94</f>
        <v>0</v>
      </c>
      <c r="K94" s="42"/>
      <c r="L94" s="46"/>
      <c r="M94" s="97"/>
      <c r="N94" s="194"/>
      <c r="O94" s="98"/>
      <c r="P94" s="195">
        <f>P95+P194+P248</f>
        <v>0</v>
      </c>
      <c r="Q94" s="98"/>
      <c r="R94" s="195">
        <f>R95+R194+R248</f>
        <v>31.713339378460002</v>
      </c>
      <c r="S94" s="98"/>
      <c r="T94" s="196">
        <f>T95+T194+T248</f>
        <v>0</v>
      </c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T94" s="19" t="s">
        <v>72</v>
      </c>
      <c r="AU94" s="19" t="s">
        <v>156</v>
      </c>
      <c r="BK94" s="197">
        <f>BK95+BK194+BK248</f>
        <v>0</v>
      </c>
    </row>
    <row r="95" s="12" customFormat="1" ht="25.92" customHeight="1">
      <c r="A95" s="12"/>
      <c r="B95" s="198"/>
      <c r="C95" s="199"/>
      <c r="D95" s="200" t="s">
        <v>72</v>
      </c>
      <c r="E95" s="201" t="s">
        <v>196</v>
      </c>
      <c r="F95" s="201" t="s">
        <v>197</v>
      </c>
      <c r="G95" s="199"/>
      <c r="H95" s="199"/>
      <c r="I95" s="202"/>
      <c r="J95" s="203">
        <f>BK95</f>
        <v>0</v>
      </c>
      <c r="K95" s="199"/>
      <c r="L95" s="204"/>
      <c r="M95" s="205"/>
      <c r="N95" s="206"/>
      <c r="O95" s="206"/>
      <c r="P95" s="207">
        <f>P96+P183+P191</f>
        <v>0</v>
      </c>
      <c r="Q95" s="206"/>
      <c r="R95" s="207">
        <f>R96+R183+R191</f>
        <v>20.361171770960002</v>
      </c>
      <c r="S95" s="206"/>
      <c r="T95" s="208">
        <f>T96+T183+T191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09" t="s">
        <v>80</v>
      </c>
      <c r="AT95" s="210" t="s">
        <v>72</v>
      </c>
      <c r="AU95" s="210" t="s">
        <v>73</v>
      </c>
      <c r="AY95" s="209" t="s">
        <v>198</v>
      </c>
      <c r="BK95" s="211">
        <f>BK96+BK183+BK191</f>
        <v>0</v>
      </c>
    </row>
    <row r="96" s="12" customFormat="1" ht="22.8" customHeight="1">
      <c r="A96" s="12"/>
      <c r="B96" s="198"/>
      <c r="C96" s="199"/>
      <c r="D96" s="200" t="s">
        <v>72</v>
      </c>
      <c r="E96" s="212" t="s">
        <v>234</v>
      </c>
      <c r="F96" s="212" t="s">
        <v>902</v>
      </c>
      <c r="G96" s="199"/>
      <c r="H96" s="199"/>
      <c r="I96" s="202"/>
      <c r="J96" s="213">
        <f>BK96</f>
        <v>0</v>
      </c>
      <c r="K96" s="199"/>
      <c r="L96" s="204"/>
      <c r="M96" s="205"/>
      <c r="N96" s="206"/>
      <c r="O96" s="206"/>
      <c r="P96" s="207">
        <f>SUM(P97:P182)</f>
        <v>0</v>
      </c>
      <c r="Q96" s="206"/>
      <c r="R96" s="207">
        <f>SUM(R97:R182)</f>
        <v>20.361171770960002</v>
      </c>
      <c r="S96" s="206"/>
      <c r="T96" s="208">
        <f>SUM(T97:T182)</f>
        <v>0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09" t="s">
        <v>80</v>
      </c>
      <c r="AT96" s="210" t="s">
        <v>72</v>
      </c>
      <c r="AU96" s="210" t="s">
        <v>80</v>
      </c>
      <c r="AY96" s="209" t="s">
        <v>198</v>
      </c>
      <c r="BK96" s="211">
        <f>SUM(BK97:BK182)</f>
        <v>0</v>
      </c>
    </row>
    <row r="97" s="2" customFormat="1" ht="55.5" customHeight="1">
      <c r="A97" s="40"/>
      <c r="B97" s="41"/>
      <c r="C97" s="214" t="s">
        <v>80</v>
      </c>
      <c r="D97" s="214" t="s">
        <v>200</v>
      </c>
      <c r="E97" s="215" t="s">
        <v>2045</v>
      </c>
      <c r="F97" s="216" t="s">
        <v>2046</v>
      </c>
      <c r="G97" s="217" t="s">
        <v>237</v>
      </c>
      <c r="H97" s="218">
        <v>125.31999999999999</v>
      </c>
      <c r="I97" s="219"/>
      <c r="J97" s="220">
        <f>ROUND(I97*H97,2)</f>
        <v>0</v>
      </c>
      <c r="K97" s="216" t="s">
        <v>204</v>
      </c>
      <c r="L97" s="46"/>
      <c r="M97" s="221" t="s">
        <v>19</v>
      </c>
      <c r="N97" s="222" t="s">
        <v>44</v>
      </c>
      <c r="O97" s="86"/>
      <c r="P97" s="223">
        <f>O97*H97</f>
        <v>0</v>
      </c>
      <c r="Q97" s="223">
        <v>0</v>
      </c>
      <c r="R97" s="223">
        <f>Q97*H97</f>
        <v>0</v>
      </c>
      <c r="S97" s="223">
        <v>0</v>
      </c>
      <c r="T97" s="224">
        <f>S97*H97</f>
        <v>0</v>
      </c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R97" s="225" t="s">
        <v>205</v>
      </c>
      <c r="AT97" s="225" t="s">
        <v>200</v>
      </c>
      <c r="AU97" s="225" t="s">
        <v>82</v>
      </c>
      <c r="AY97" s="19" t="s">
        <v>198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9" t="s">
        <v>80</v>
      </c>
      <c r="BK97" s="226">
        <f>ROUND(I97*H97,2)</f>
        <v>0</v>
      </c>
      <c r="BL97" s="19" t="s">
        <v>205</v>
      </c>
      <c r="BM97" s="225" t="s">
        <v>3186</v>
      </c>
    </row>
    <row r="98" s="2" customFormat="1">
      <c r="A98" s="40"/>
      <c r="B98" s="41"/>
      <c r="C98" s="42"/>
      <c r="D98" s="227" t="s">
        <v>207</v>
      </c>
      <c r="E98" s="42"/>
      <c r="F98" s="228" t="s">
        <v>2048</v>
      </c>
      <c r="G98" s="42"/>
      <c r="H98" s="42"/>
      <c r="I98" s="229"/>
      <c r="J98" s="42"/>
      <c r="K98" s="42"/>
      <c r="L98" s="46"/>
      <c r="M98" s="230"/>
      <c r="N98" s="231"/>
      <c r="O98" s="86"/>
      <c r="P98" s="86"/>
      <c r="Q98" s="86"/>
      <c r="R98" s="86"/>
      <c r="S98" s="86"/>
      <c r="T98" s="87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T98" s="19" t="s">
        <v>207</v>
      </c>
      <c r="AU98" s="19" t="s">
        <v>82</v>
      </c>
    </row>
    <row r="99" s="13" customFormat="1">
      <c r="A99" s="13"/>
      <c r="B99" s="232"/>
      <c r="C99" s="233"/>
      <c r="D99" s="234" t="s">
        <v>218</v>
      </c>
      <c r="E99" s="235" t="s">
        <v>19</v>
      </c>
      <c r="F99" s="236" t="s">
        <v>3187</v>
      </c>
      <c r="G99" s="233"/>
      <c r="H99" s="237">
        <v>108.88</v>
      </c>
      <c r="I99" s="238"/>
      <c r="J99" s="233"/>
      <c r="K99" s="233"/>
      <c r="L99" s="239"/>
      <c r="M99" s="240"/>
      <c r="N99" s="241"/>
      <c r="O99" s="241"/>
      <c r="P99" s="241"/>
      <c r="Q99" s="241"/>
      <c r="R99" s="241"/>
      <c r="S99" s="241"/>
      <c r="T99" s="242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T99" s="243" t="s">
        <v>218</v>
      </c>
      <c r="AU99" s="243" t="s">
        <v>82</v>
      </c>
      <c r="AV99" s="13" t="s">
        <v>82</v>
      </c>
      <c r="AW99" s="13" t="s">
        <v>35</v>
      </c>
      <c r="AX99" s="13" t="s">
        <v>73</v>
      </c>
      <c r="AY99" s="243" t="s">
        <v>198</v>
      </c>
    </row>
    <row r="100" s="13" customFormat="1">
      <c r="A100" s="13"/>
      <c r="B100" s="232"/>
      <c r="C100" s="233"/>
      <c r="D100" s="234" t="s">
        <v>218</v>
      </c>
      <c r="E100" s="235" t="s">
        <v>19</v>
      </c>
      <c r="F100" s="236" t="s">
        <v>3188</v>
      </c>
      <c r="G100" s="233"/>
      <c r="H100" s="237">
        <v>6.1200000000000001</v>
      </c>
      <c r="I100" s="238"/>
      <c r="J100" s="233"/>
      <c r="K100" s="233"/>
      <c r="L100" s="239"/>
      <c r="M100" s="240"/>
      <c r="N100" s="241"/>
      <c r="O100" s="241"/>
      <c r="P100" s="241"/>
      <c r="Q100" s="241"/>
      <c r="R100" s="241"/>
      <c r="S100" s="241"/>
      <c r="T100" s="242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T100" s="243" t="s">
        <v>218</v>
      </c>
      <c r="AU100" s="243" t="s">
        <v>82</v>
      </c>
      <c r="AV100" s="13" t="s">
        <v>82</v>
      </c>
      <c r="AW100" s="13" t="s">
        <v>35</v>
      </c>
      <c r="AX100" s="13" t="s">
        <v>73</v>
      </c>
      <c r="AY100" s="243" t="s">
        <v>198</v>
      </c>
    </row>
    <row r="101" s="13" customFormat="1">
      <c r="A101" s="13"/>
      <c r="B101" s="232"/>
      <c r="C101" s="233"/>
      <c r="D101" s="234" t="s">
        <v>218</v>
      </c>
      <c r="E101" s="235" t="s">
        <v>19</v>
      </c>
      <c r="F101" s="236" t="s">
        <v>3189</v>
      </c>
      <c r="G101" s="233"/>
      <c r="H101" s="237">
        <v>10.32</v>
      </c>
      <c r="I101" s="238"/>
      <c r="J101" s="233"/>
      <c r="K101" s="233"/>
      <c r="L101" s="239"/>
      <c r="M101" s="240"/>
      <c r="N101" s="241"/>
      <c r="O101" s="241"/>
      <c r="P101" s="241"/>
      <c r="Q101" s="241"/>
      <c r="R101" s="241"/>
      <c r="S101" s="241"/>
      <c r="T101" s="242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43" t="s">
        <v>218</v>
      </c>
      <c r="AU101" s="243" t="s">
        <v>82</v>
      </c>
      <c r="AV101" s="13" t="s">
        <v>82</v>
      </c>
      <c r="AW101" s="13" t="s">
        <v>35</v>
      </c>
      <c r="AX101" s="13" t="s">
        <v>73</v>
      </c>
      <c r="AY101" s="243" t="s">
        <v>198</v>
      </c>
    </row>
    <row r="102" s="14" customFormat="1">
      <c r="A102" s="14"/>
      <c r="B102" s="244"/>
      <c r="C102" s="245"/>
      <c r="D102" s="234" t="s">
        <v>218</v>
      </c>
      <c r="E102" s="246" t="s">
        <v>19</v>
      </c>
      <c r="F102" s="247" t="s">
        <v>233</v>
      </c>
      <c r="G102" s="245"/>
      <c r="H102" s="248">
        <v>125.31999999999999</v>
      </c>
      <c r="I102" s="249"/>
      <c r="J102" s="245"/>
      <c r="K102" s="245"/>
      <c r="L102" s="250"/>
      <c r="M102" s="251"/>
      <c r="N102" s="252"/>
      <c r="O102" s="252"/>
      <c r="P102" s="252"/>
      <c r="Q102" s="252"/>
      <c r="R102" s="252"/>
      <c r="S102" s="252"/>
      <c r="T102" s="253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T102" s="254" t="s">
        <v>218</v>
      </c>
      <c r="AU102" s="254" t="s">
        <v>82</v>
      </c>
      <c r="AV102" s="14" t="s">
        <v>205</v>
      </c>
      <c r="AW102" s="14" t="s">
        <v>35</v>
      </c>
      <c r="AX102" s="14" t="s">
        <v>80</v>
      </c>
      <c r="AY102" s="254" t="s">
        <v>198</v>
      </c>
    </row>
    <row r="103" s="2" customFormat="1" ht="24.15" customHeight="1">
      <c r="A103" s="40"/>
      <c r="B103" s="41"/>
      <c r="C103" s="255" t="s">
        <v>82</v>
      </c>
      <c r="D103" s="255" t="s">
        <v>243</v>
      </c>
      <c r="E103" s="256" t="s">
        <v>2050</v>
      </c>
      <c r="F103" s="257" t="s">
        <v>2051</v>
      </c>
      <c r="G103" s="258" t="s">
        <v>237</v>
      </c>
      <c r="H103" s="259">
        <v>131.58600000000001</v>
      </c>
      <c r="I103" s="260"/>
      <c r="J103" s="261">
        <f>ROUND(I103*H103,2)</f>
        <v>0</v>
      </c>
      <c r="K103" s="257" t="s">
        <v>204</v>
      </c>
      <c r="L103" s="262"/>
      <c r="M103" s="263" t="s">
        <v>19</v>
      </c>
      <c r="N103" s="264" t="s">
        <v>44</v>
      </c>
      <c r="O103" s="86"/>
      <c r="P103" s="223">
        <f>O103*H103</f>
        <v>0</v>
      </c>
      <c r="Q103" s="223">
        <v>4.0000000000000003E-05</v>
      </c>
      <c r="R103" s="223">
        <f>Q103*H103</f>
        <v>0.0052634400000000012</v>
      </c>
      <c r="S103" s="223">
        <v>0</v>
      </c>
      <c r="T103" s="224">
        <f>S103*H103</f>
        <v>0</v>
      </c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R103" s="225" t="s">
        <v>247</v>
      </c>
      <c r="AT103" s="225" t="s">
        <v>243</v>
      </c>
      <c r="AU103" s="225" t="s">
        <v>82</v>
      </c>
      <c r="AY103" s="19" t="s">
        <v>198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9" t="s">
        <v>80</v>
      </c>
      <c r="BK103" s="226">
        <f>ROUND(I103*H103,2)</f>
        <v>0</v>
      </c>
      <c r="BL103" s="19" t="s">
        <v>205</v>
      </c>
      <c r="BM103" s="225" t="s">
        <v>3190</v>
      </c>
    </row>
    <row r="104" s="13" customFormat="1">
      <c r="A104" s="13"/>
      <c r="B104" s="232"/>
      <c r="C104" s="233"/>
      <c r="D104" s="234" t="s">
        <v>218</v>
      </c>
      <c r="E104" s="233"/>
      <c r="F104" s="236" t="s">
        <v>3191</v>
      </c>
      <c r="G104" s="233"/>
      <c r="H104" s="237">
        <v>131.58600000000001</v>
      </c>
      <c r="I104" s="238"/>
      <c r="J104" s="233"/>
      <c r="K104" s="233"/>
      <c r="L104" s="239"/>
      <c r="M104" s="240"/>
      <c r="N104" s="241"/>
      <c r="O104" s="241"/>
      <c r="P104" s="241"/>
      <c r="Q104" s="241"/>
      <c r="R104" s="241"/>
      <c r="S104" s="241"/>
      <c r="T104" s="242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43" t="s">
        <v>218</v>
      </c>
      <c r="AU104" s="243" t="s">
        <v>82</v>
      </c>
      <c r="AV104" s="13" t="s">
        <v>82</v>
      </c>
      <c r="AW104" s="13" t="s">
        <v>4</v>
      </c>
      <c r="AX104" s="13" t="s">
        <v>80</v>
      </c>
      <c r="AY104" s="243" t="s">
        <v>198</v>
      </c>
    </row>
    <row r="105" s="2" customFormat="1" ht="78" customHeight="1">
      <c r="A105" s="40"/>
      <c r="B105" s="41"/>
      <c r="C105" s="214" t="s">
        <v>213</v>
      </c>
      <c r="D105" s="214" t="s">
        <v>200</v>
      </c>
      <c r="E105" s="215" t="s">
        <v>3192</v>
      </c>
      <c r="F105" s="216" t="s">
        <v>3193</v>
      </c>
      <c r="G105" s="217" t="s">
        <v>203</v>
      </c>
      <c r="H105" s="218">
        <v>20.292000000000002</v>
      </c>
      <c r="I105" s="219"/>
      <c r="J105" s="220">
        <f>ROUND(I105*H105,2)</f>
        <v>0</v>
      </c>
      <c r="K105" s="216" t="s">
        <v>204</v>
      </c>
      <c r="L105" s="46"/>
      <c r="M105" s="221" t="s">
        <v>19</v>
      </c>
      <c r="N105" s="222" t="s">
        <v>44</v>
      </c>
      <c r="O105" s="86"/>
      <c r="P105" s="223">
        <f>O105*H105</f>
        <v>0</v>
      </c>
      <c r="Q105" s="223">
        <v>0.01151696</v>
      </c>
      <c r="R105" s="223">
        <f>Q105*H105</f>
        <v>0.23370215232000002</v>
      </c>
      <c r="S105" s="223">
        <v>0</v>
      </c>
      <c r="T105" s="224">
        <f>S105*H105</f>
        <v>0</v>
      </c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R105" s="225" t="s">
        <v>205</v>
      </c>
      <c r="AT105" s="225" t="s">
        <v>200</v>
      </c>
      <c r="AU105" s="225" t="s">
        <v>82</v>
      </c>
      <c r="AY105" s="19" t="s">
        <v>198</v>
      </c>
      <c r="BE105" s="226">
        <f>IF(N105="základní",J105,0)</f>
        <v>0</v>
      </c>
      <c r="BF105" s="226">
        <f>IF(N105="snížená",J105,0)</f>
        <v>0</v>
      </c>
      <c r="BG105" s="226">
        <f>IF(N105="zákl. přenesená",J105,0)</f>
        <v>0</v>
      </c>
      <c r="BH105" s="226">
        <f>IF(N105="sníž. přenesená",J105,0)</f>
        <v>0</v>
      </c>
      <c r="BI105" s="226">
        <f>IF(N105="nulová",J105,0)</f>
        <v>0</v>
      </c>
      <c r="BJ105" s="19" t="s">
        <v>80</v>
      </c>
      <c r="BK105" s="226">
        <f>ROUND(I105*H105,2)</f>
        <v>0</v>
      </c>
      <c r="BL105" s="19" t="s">
        <v>205</v>
      </c>
      <c r="BM105" s="225" t="s">
        <v>3194</v>
      </c>
    </row>
    <row r="106" s="2" customFormat="1">
      <c r="A106" s="40"/>
      <c r="B106" s="41"/>
      <c r="C106" s="42"/>
      <c r="D106" s="227" t="s">
        <v>207</v>
      </c>
      <c r="E106" s="42"/>
      <c r="F106" s="228" t="s">
        <v>3195</v>
      </c>
      <c r="G106" s="42"/>
      <c r="H106" s="42"/>
      <c r="I106" s="229"/>
      <c r="J106" s="42"/>
      <c r="K106" s="42"/>
      <c r="L106" s="46"/>
      <c r="M106" s="230"/>
      <c r="N106" s="231"/>
      <c r="O106" s="86"/>
      <c r="P106" s="86"/>
      <c r="Q106" s="86"/>
      <c r="R106" s="86"/>
      <c r="S106" s="86"/>
      <c r="T106" s="87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T106" s="19" t="s">
        <v>207</v>
      </c>
      <c r="AU106" s="19" t="s">
        <v>82</v>
      </c>
    </row>
    <row r="107" s="13" customFormat="1">
      <c r="A107" s="13"/>
      <c r="B107" s="232"/>
      <c r="C107" s="233"/>
      <c r="D107" s="234" t="s">
        <v>218</v>
      </c>
      <c r="E107" s="235" t="s">
        <v>19</v>
      </c>
      <c r="F107" s="236" t="s">
        <v>3196</v>
      </c>
      <c r="G107" s="233"/>
      <c r="H107" s="237">
        <v>17.088000000000001</v>
      </c>
      <c r="I107" s="238"/>
      <c r="J107" s="233"/>
      <c r="K107" s="233"/>
      <c r="L107" s="239"/>
      <c r="M107" s="240"/>
      <c r="N107" s="241"/>
      <c r="O107" s="241"/>
      <c r="P107" s="241"/>
      <c r="Q107" s="241"/>
      <c r="R107" s="241"/>
      <c r="S107" s="241"/>
      <c r="T107" s="242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3" t="s">
        <v>218</v>
      </c>
      <c r="AU107" s="243" t="s">
        <v>82</v>
      </c>
      <c r="AV107" s="13" t="s">
        <v>82</v>
      </c>
      <c r="AW107" s="13" t="s">
        <v>35</v>
      </c>
      <c r="AX107" s="13" t="s">
        <v>73</v>
      </c>
      <c r="AY107" s="243" t="s">
        <v>198</v>
      </c>
    </row>
    <row r="108" s="13" customFormat="1">
      <c r="A108" s="13"/>
      <c r="B108" s="232"/>
      <c r="C108" s="233"/>
      <c r="D108" s="234" t="s">
        <v>218</v>
      </c>
      <c r="E108" s="235" t="s">
        <v>19</v>
      </c>
      <c r="F108" s="236" t="s">
        <v>3197</v>
      </c>
      <c r="G108" s="233"/>
      <c r="H108" s="237">
        <v>3.2040000000000002</v>
      </c>
      <c r="I108" s="238"/>
      <c r="J108" s="233"/>
      <c r="K108" s="233"/>
      <c r="L108" s="239"/>
      <c r="M108" s="240"/>
      <c r="N108" s="241"/>
      <c r="O108" s="241"/>
      <c r="P108" s="241"/>
      <c r="Q108" s="241"/>
      <c r="R108" s="241"/>
      <c r="S108" s="241"/>
      <c r="T108" s="242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3" t="s">
        <v>218</v>
      </c>
      <c r="AU108" s="243" t="s">
        <v>82</v>
      </c>
      <c r="AV108" s="13" t="s">
        <v>82</v>
      </c>
      <c r="AW108" s="13" t="s">
        <v>35</v>
      </c>
      <c r="AX108" s="13" t="s">
        <v>73</v>
      </c>
      <c r="AY108" s="243" t="s">
        <v>198</v>
      </c>
    </row>
    <row r="109" s="14" customFormat="1">
      <c r="A109" s="14"/>
      <c r="B109" s="244"/>
      <c r="C109" s="245"/>
      <c r="D109" s="234" t="s">
        <v>218</v>
      </c>
      <c r="E109" s="246" t="s">
        <v>19</v>
      </c>
      <c r="F109" s="247" t="s">
        <v>233</v>
      </c>
      <c r="G109" s="245"/>
      <c r="H109" s="248">
        <v>20.292000000000002</v>
      </c>
      <c r="I109" s="249"/>
      <c r="J109" s="245"/>
      <c r="K109" s="245"/>
      <c r="L109" s="250"/>
      <c r="M109" s="251"/>
      <c r="N109" s="252"/>
      <c r="O109" s="252"/>
      <c r="P109" s="252"/>
      <c r="Q109" s="252"/>
      <c r="R109" s="252"/>
      <c r="S109" s="252"/>
      <c r="T109" s="253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4" t="s">
        <v>218</v>
      </c>
      <c r="AU109" s="254" t="s">
        <v>82</v>
      </c>
      <c r="AV109" s="14" t="s">
        <v>205</v>
      </c>
      <c r="AW109" s="14" t="s">
        <v>35</v>
      </c>
      <c r="AX109" s="14" t="s">
        <v>80</v>
      </c>
      <c r="AY109" s="254" t="s">
        <v>198</v>
      </c>
    </row>
    <row r="110" s="2" customFormat="1" ht="24.15" customHeight="1">
      <c r="A110" s="40"/>
      <c r="B110" s="41"/>
      <c r="C110" s="255" t="s">
        <v>205</v>
      </c>
      <c r="D110" s="255" t="s">
        <v>243</v>
      </c>
      <c r="E110" s="256" t="s">
        <v>2041</v>
      </c>
      <c r="F110" s="257" t="s">
        <v>2042</v>
      </c>
      <c r="G110" s="258" t="s">
        <v>203</v>
      </c>
      <c r="H110" s="259">
        <v>21.306999999999999</v>
      </c>
      <c r="I110" s="260"/>
      <c r="J110" s="261">
        <f>ROUND(I110*H110,2)</f>
        <v>0</v>
      </c>
      <c r="K110" s="257" t="s">
        <v>204</v>
      </c>
      <c r="L110" s="262"/>
      <c r="M110" s="263" t="s">
        <v>19</v>
      </c>
      <c r="N110" s="264" t="s">
        <v>44</v>
      </c>
      <c r="O110" s="86"/>
      <c r="P110" s="223">
        <f>O110*H110</f>
        <v>0</v>
      </c>
      <c r="Q110" s="223">
        <v>0.0155</v>
      </c>
      <c r="R110" s="223">
        <f>Q110*H110</f>
        <v>0.33025849999999995</v>
      </c>
      <c r="S110" s="223">
        <v>0</v>
      </c>
      <c r="T110" s="224">
        <f>S110*H110</f>
        <v>0</v>
      </c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R110" s="225" t="s">
        <v>247</v>
      </c>
      <c r="AT110" s="225" t="s">
        <v>243</v>
      </c>
      <c r="AU110" s="225" t="s">
        <v>82</v>
      </c>
      <c r="AY110" s="19" t="s">
        <v>198</v>
      </c>
      <c r="BE110" s="226">
        <f>IF(N110="základní",J110,0)</f>
        <v>0</v>
      </c>
      <c r="BF110" s="226">
        <f>IF(N110="snížená",J110,0)</f>
        <v>0</v>
      </c>
      <c r="BG110" s="226">
        <f>IF(N110="zákl. přenesená",J110,0)</f>
        <v>0</v>
      </c>
      <c r="BH110" s="226">
        <f>IF(N110="sníž. přenesená",J110,0)</f>
        <v>0</v>
      </c>
      <c r="BI110" s="226">
        <f>IF(N110="nulová",J110,0)</f>
        <v>0</v>
      </c>
      <c r="BJ110" s="19" t="s">
        <v>80</v>
      </c>
      <c r="BK110" s="226">
        <f>ROUND(I110*H110,2)</f>
        <v>0</v>
      </c>
      <c r="BL110" s="19" t="s">
        <v>205</v>
      </c>
      <c r="BM110" s="225" t="s">
        <v>3198</v>
      </c>
    </row>
    <row r="111" s="13" customFormat="1">
      <c r="A111" s="13"/>
      <c r="B111" s="232"/>
      <c r="C111" s="233"/>
      <c r="D111" s="234" t="s">
        <v>218</v>
      </c>
      <c r="E111" s="233"/>
      <c r="F111" s="236" t="s">
        <v>3199</v>
      </c>
      <c r="G111" s="233"/>
      <c r="H111" s="237">
        <v>21.306999999999999</v>
      </c>
      <c r="I111" s="238"/>
      <c r="J111" s="233"/>
      <c r="K111" s="233"/>
      <c r="L111" s="239"/>
      <c r="M111" s="240"/>
      <c r="N111" s="241"/>
      <c r="O111" s="241"/>
      <c r="P111" s="241"/>
      <c r="Q111" s="241"/>
      <c r="R111" s="241"/>
      <c r="S111" s="241"/>
      <c r="T111" s="242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3" t="s">
        <v>218</v>
      </c>
      <c r="AU111" s="243" t="s">
        <v>82</v>
      </c>
      <c r="AV111" s="13" t="s">
        <v>82</v>
      </c>
      <c r="AW111" s="13" t="s">
        <v>4</v>
      </c>
      <c r="AX111" s="13" t="s">
        <v>80</v>
      </c>
      <c r="AY111" s="243" t="s">
        <v>198</v>
      </c>
    </row>
    <row r="112" s="2" customFormat="1" ht="78" customHeight="1">
      <c r="A112" s="40"/>
      <c r="B112" s="41"/>
      <c r="C112" s="214" t="s">
        <v>224</v>
      </c>
      <c r="D112" s="214" t="s">
        <v>200</v>
      </c>
      <c r="E112" s="215" t="s">
        <v>2062</v>
      </c>
      <c r="F112" s="216" t="s">
        <v>2063</v>
      </c>
      <c r="G112" s="217" t="s">
        <v>203</v>
      </c>
      <c r="H112" s="218">
        <v>34.439999999999998</v>
      </c>
      <c r="I112" s="219"/>
      <c r="J112" s="220">
        <f>ROUND(I112*H112,2)</f>
        <v>0</v>
      </c>
      <c r="K112" s="216" t="s">
        <v>204</v>
      </c>
      <c r="L112" s="46"/>
      <c r="M112" s="221" t="s">
        <v>19</v>
      </c>
      <c r="N112" s="222" t="s">
        <v>44</v>
      </c>
      <c r="O112" s="86"/>
      <c r="P112" s="223">
        <f>O112*H112</f>
        <v>0</v>
      </c>
      <c r="Q112" s="223">
        <v>0.01159696</v>
      </c>
      <c r="R112" s="223">
        <f>Q112*H112</f>
        <v>0.39939930239999999</v>
      </c>
      <c r="S112" s="223">
        <v>0</v>
      </c>
      <c r="T112" s="224">
        <f>S112*H112</f>
        <v>0</v>
      </c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R112" s="225" t="s">
        <v>205</v>
      </c>
      <c r="AT112" s="225" t="s">
        <v>200</v>
      </c>
      <c r="AU112" s="225" t="s">
        <v>82</v>
      </c>
      <c r="AY112" s="19" t="s">
        <v>198</v>
      </c>
      <c r="BE112" s="226">
        <f>IF(N112="základní",J112,0)</f>
        <v>0</v>
      </c>
      <c r="BF112" s="226">
        <f>IF(N112="snížená",J112,0)</f>
        <v>0</v>
      </c>
      <c r="BG112" s="226">
        <f>IF(N112="zákl. přenesená",J112,0)</f>
        <v>0</v>
      </c>
      <c r="BH112" s="226">
        <f>IF(N112="sníž. přenesená",J112,0)</f>
        <v>0</v>
      </c>
      <c r="BI112" s="226">
        <f>IF(N112="nulová",J112,0)</f>
        <v>0</v>
      </c>
      <c r="BJ112" s="19" t="s">
        <v>80</v>
      </c>
      <c r="BK112" s="226">
        <f>ROUND(I112*H112,2)</f>
        <v>0</v>
      </c>
      <c r="BL112" s="19" t="s">
        <v>205</v>
      </c>
      <c r="BM112" s="225" t="s">
        <v>3200</v>
      </c>
    </row>
    <row r="113" s="2" customFormat="1">
      <c r="A113" s="40"/>
      <c r="B113" s="41"/>
      <c r="C113" s="42"/>
      <c r="D113" s="227" t="s">
        <v>207</v>
      </c>
      <c r="E113" s="42"/>
      <c r="F113" s="228" t="s">
        <v>2065</v>
      </c>
      <c r="G113" s="42"/>
      <c r="H113" s="42"/>
      <c r="I113" s="229"/>
      <c r="J113" s="42"/>
      <c r="K113" s="42"/>
      <c r="L113" s="46"/>
      <c r="M113" s="230"/>
      <c r="N113" s="231"/>
      <c r="O113" s="86"/>
      <c r="P113" s="86"/>
      <c r="Q113" s="86"/>
      <c r="R113" s="86"/>
      <c r="S113" s="86"/>
      <c r="T113" s="87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T113" s="19" t="s">
        <v>207</v>
      </c>
      <c r="AU113" s="19" t="s">
        <v>82</v>
      </c>
    </row>
    <row r="114" s="13" customFormat="1">
      <c r="A114" s="13"/>
      <c r="B114" s="232"/>
      <c r="C114" s="233"/>
      <c r="D114" s="234" t="s">
        <v>218</v>
      </c>
      <c r="E114" s="235" t="s">
        <v>19</v>
      </c>
      <c r="F114" s="236" t="s">
        <v>3201</v>
      </c>
      <c r="G114" s="233"/>
      <c r="H114" s="237">
        <v>34.439999999999998</v>
      </c>
      <c r="I114" s="238"/>
      <c r="J114" s="233"/>
      <c r="K114" s="233"/>
      <c r="L114" s="239"/>
      <c r="M114" s="240"/>
      <c r="N114" s="241"/>
      <c r="O114" s="241"/>
      <c r="P114" s="241"/>
      <c r="Q114" s="241"/>
      <c r="R114" s="241"/>
      <c r="S114" s="241"/>
      <c r="T114" s="242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3" t="s">
        <v>218</v>
      </c>
      <c r="AU114" s="243" t="s">
        <v>82</v>
      </c>
      <c r="AV114" s="13" t="s">
        <v>82</v>
      </c>
      <c r="AW114" s="13" t="s">
        <v>35</v>
      </c>
      <c r="AX114" s="13" t="s">
        <v>80</v>
      </c>
      <c r="AY114" s="243" t="s">
        <v>198</v>
      </c>
    </row>
    <row r="115" s="2" customFormat="1" ht="24.15" customHeight="1">
      <c r="A115" s="40"/>
      <c r="B115" s="41"/>
      <c r="C115" s="255" t="s">
        <v>234</v>
      </c>
      <c r="D115" s="255" t="s">
        <v>243</v>
      </c>
      <c r="E115" s="256" t="s">
        <v>2067</v>
      </c>
      <c r="F115" s="257" t="s">
        <v>2068</v>
      </c>
      <c r="G115" s="258" t="s">
        <v>203</v>
      </c>
      <c r="H115" s="259">
        <v>36.161999999999999</v>
      </c>
      <c r="I115" s="260"/>
      <c r="J115" s="261">
        <f>ROUND(I115*H115,2)</f>
        <v>0</v>
      </c>
      <c r="K115" s="257" t="s">
        <v>204</v>
      </c>
      <c r="L115" s="262"/>
      <c r="M115" s="263" t="s">
        <v>19</v>
      </c>
      <c r="N115" s="264" t="s">
        <v>44</v>
      </c>
      <c r="O115" s="86"/>
      <c r="P115" s="223">
        <f>O115*H115</f>
        <v>0</v>
      </c>
      <c r="Q115" s="223">
        <v>0.025000000000000001</v>
      </c>
      <c r="R115" s="223">
        <f>Q115*H115</f>
        <v>0.90405000000000002</v>
      </c>
      <c r="S115" s="223">
        <v>0</v>
      </c>
      <c r="T115" s="224">
        <f>S115*H115</f>
        <v>0</v>
      </c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R115" s="225" t="s">
        <v>247</v>
      </c>
      <c r="AT115" s="225" t="s">
        <v>243</v>
      </c>
      <c r="AU115" s="225" t="s">
        <v>82</v>
      </c>
      <c r="AY115" s="19" t="s">
        <v>198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9" t="s">
        <v>80</v>
      </c>
      <c r="BK115" s="226">
        <f>ROUND(I115*H115,2)</f>
        <v>0</v>
      </c>
      <c r="BL115" s="19" t="s">
        <v>205</v>
      </c>
      <c r="BM115" s="225" t="s">
        <v>3202</v>
      </c>
    </row>
    <row r="116" s="13" customFormat="1">
      <c r="A116" s="13"/>
      <c r="B116" s="232"/>
      <c r="C116" s="233"/>
      <c r="D116" s="234" t="s">
        <v>218</v>
      </c>
      <c r="E116" s="233"/>
      <c r="F116" s="236" t="s">
        <v>3203</v>
      </c>
      <c r="G116" s="233"/>
      <c r="H116" s="237">
        <v>36.161999999999999</v>
      </c>
      <c r="I116" s="238"/>
      <c r="J116" s="233"/>
      <c r="K116" s="233"/>
      <c r="L116" s="239"/>
      <c r="M116" s="240"/>
      <c r="N116" s="241"/>
      <c r="O116" s="241"/>
      <c r="P116" s="241"/>
      <c r="Q116" s="241"/>
      <c r="R116" s="241"/>
      <c r="S116" s="241"/>
      <c r="T116" s="242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3" t="s">
        <v>218</v>
      </c>
      <c r="AU116" s="243" t="s">
        <v>82</v>
      </c>
      <c r="AV116" s="13" t="s">
        <v>82</v>
      </c>
      <c r="AW116" s="13" t="s">
        <v>4</v>
      </c>
      <c r="AX116" s="13" t="s">
        <v>80</v>
      </c>
      <c r="AY116" s="243" t="s">
        <v>198</v>
      </c>
    </row>
    <row r="117" s="2" customFormat="1" ht="78" customHeight="1">
      <c r="A117" s="40"/>
      <c r="B117" s="41"/>
      <c r="C117" s="214" t="s">
        <v>242</v>
      </c>
      <c r="D117" s="214" t="s">
        <v>200</v>
      </c>
      <c r="E117" s="215" t="s">
        <v>2071</v>
      </c>
      <c r="F117" s="216" t="s">
        <v>2072</v>
      </c>
      <c r="G117" s="217" t="s">
        <v>203</v>
      </c>
      <c r="H117" s="218">
        <v>317.41899999999998</v>
      </c>
      <c r="I117" s="219"/>
      <c r="J117" s="220">
        <f>ROUND(I117*H117,2)</f>
        <v>0</v>
      </c>
      <c r="K117" s="216" t="s">
        <v>204</v>
      </c>
      <c r="L117" s="46"/>
      <c r="M117" s="221" t="s">
        <v>19</v>
      </c>
      <c r="N117" s="222" t="s">
        <v>44</v>
      </c>
      <c r="O117" s="86"/>
      <c r="P117" s="223">
        <f>O117*H117</f>
        <v>0</v>
      </c>
      <c r="Q117" s="223">
        <v>0.01167696</v>
      </c>
      <c r="R117" s="223">
        <f>Q117*H117</f>
        <v>3.7064889662399998</v>
      </c>
      <c r="S117" s="223">
        <v>0</v>
      </c>
      <c r="T117" s="224">
        <f>S117*H117</f>
        <v>0</v>
      </c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R117" s="225" t="s">
        <v>205</v>
      </c>
      <c r="AT117" s="225" t="s">
        <v>200</v>
      </c>
      <c r="AU117" s="225" t="s">
        <v>82</v>
      </c>
      <c r="AY117" s="19" t="s">
        <v>198</v>
      </c>
      <c r="BE117" s="226">
        <f>IF(N117="základní",J117,0)</f>
        <v>0</v>
      </c>
      <c r="BF117" s="226">
        <f>IF(N117="snížená",J117,0)</f>
        <v>0</v>
      </c>
      <c r="BG117" s="226">
        <f>IF(N117="zákl. přenesená",J117,0)</f>
        <v>0</v>
      </c>
      <c r="BH117" s="226">
        <f>IF(N117="sníž. přenesená",J117,0)</f>
        <v>0</v>
      </c>
      <c r="BI117" s="226">
        <f>IF(N117="nulová",J117,0)</f>
        <v>0</v>
      </c>
      <c r="BJ117" s="19" t="s">
        <v>80</v>
      </c>
      <c r="BK117" s="226">
        <f>ROUND(I117*H117,2)</f>
        <v>0</v>
      </c>
      <c r="BL117" s="19" t="s">
        <v>205</v>
      </c>
      <c r="BM117" s="225" t="s">
        <v>3204</v>
      </c>
    </row>
    <row r="118" s="2" customFormat="1">
      <c r="A118" s="40"/>
      <c r="B118" s="41"/>
      <c r="C118" s="42"/>
      <c r="D118" s="227" t="s">
        <v>207</v>
      </c>
      <c r="E118" s="42"/>
      <c r="F118" s="228" t="s">
        <v>2074</v>
      </c>
      <c r="G118" s="42"/>
      <c r="H118" s="42"/>
      <c r="I118" s="229"/>
      <c r="J118" s="42"/>
      <c r="K118" s="42"/>
      <c r="L118" s="46"/>
      <c r="M118" s="230"/>
      <c r="N118" s="231"/>
      <c r="O118" s="86"/>
      <c r="P118" s="86"/>
      <c r="Q118" s="86"/>
      <c r="R118" s="86"/>
      <c r="S118" s="86"/>
      <c r="T118" s="87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T118" s="19" t="s">
        <v>207</v>
      </c>
      <c r="AU118" s="19" t="s">
        <v>82</v>
      </c>
    </row>
    <row r="119" s="15" customFormat="1">
      <c r="A119" s="15"/>
      <c r="B119" s="265"/>
      <c r="C119" s="266"/>
      <c r="D119" s="234" t="s">
        <v>218</v>
      </c>
      <c r="E119" s="267" t="s">
        <v>19</v>
      </c>
      <c r="F119" s="268" t="s">
        <v>3205</v>
      </c>
      <c r="G119" s="266"/>
      <c r="H119" s="267" t="s">
        <v>19</v>
      </c>
      <c r="I119" s="269"/>
      <c r="J119" s="266"/>
      <c r="K119" s="266"/>
      <c r="L119" s="270"/>
      <c r="M119" s="271"/>
      <c r="N119" s="272"/>
      <c r="O119" s="272"/>
      <c r="P119" s="272"/>
      <c r="Q119" s="272"/>
      <c r="R119" s="272"/>
      <c r="S119" s="272"/>
      <c r="T119" s="273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T119" s="274" t="s">
        <v>218</v>
      </c>
      <c r="AU119" s="274" t="s">
        <v>82</v>
      </c>
      <c r="AV119" s="15" t="s">
        <v>80</v>
      </c>
      <c r="AW119" s="15" t="s">
        <v>35</v>
      </c>
      <c r="AX119" s="15" t="s">
        <v>73</v>
      </c>
      <c r="AY119" s="274" t="s">
        <v>198</v>
      </c>
    </row>
    <row r="120" s="13" customFormat="1">
      <c r="A120" s="13"/>
      <c r="B120" s="232"/>
      <c r="C120" s="233"/>
      <c r="D120" s="234" t="s">
        <v>218</v>
      </c>
      <c r="E120" s="235" t="s">
        <v>19</v>
      </c>
      <c r="F120" s="236" t="s">
        <v>3206</v>
      </c>
      <c r="G120" s="233"/>
      <c r="H120" s="237">
        <v>5.9279999999999999</v>
      </c>
      <c r="I120" s="238"/>
      <c r="J120" s="233"/>
      <c r="K120" s="233"/>
      <c r="L120" s="239"/>
      <c r="M120" s="240"/>
      <c r="N120" s="241"/>
      <c r="O120" s="241"/>
      <c r="P120" s="241"/>
      <c r="Q120" s="241"/>
      <c r="R120" s="241"/>
      <c r="S120" s="241"/>
      <c r="T120" s="242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3" t="s">
        <v>218</v>
      </c>
      <c r="AU120" s="243" t="s">
        <v>82</v>
      </c>
      <c r="AV120" s="13" t="s">
        <v>82</v>
      </c>
      <c r="AW120" s="13" t="s">
        <v>35</v>
      </c>
      <c r="AX120" s="13" t="s">
        <v>73</v>
      </c>
      <c r="AY120" s="243" t="s">
        <v>198</v>
      </c>
    </row>
    <row r="121" s="13" customFormat="1">
      <c r="A121" s="13"/>
      <c r="B121" s="232"/>
      <c r="C121" s="233"/>
      <c r="D121" s="234" t="s">
        <v>218</v>
      </c>
      <c r="E121" s="235" t="s">
        <v>19</v>
      </c>
      <c r="F121" s="236" t="s">
        <v>3207</v>
      </c>
      <c r="G121" s="233"/>
      <c r="H121" s="237">
        <v>24.538</v>
      </c>
      <c r="I121" s="238"/>
      <c r="J121" s="233"/>
      <c r="K121" s="233"/>
      <c r="L121" s="239"/>
      <c r="M121" s="240"/>
      <c r="N121" s="241"/>
      <c r="O121" s="241"/>
      <c r="P121" s="241"/>
      <c r="Q121" s="241"/>
      <c r="R121" s="241"/>
      <c r="S121" s="241"/>
      <c r="T121" s="242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3" t="s">
        <v>218</v>
      </c>
      <c r="AU121" s="243" t="s">
        <v>82</v>
      </c>
      <c r="AV121" s="13" t="s">
        <v>82</v>
      </c>
      <c r="AW121" s="13" t="s">
        <v>35</v>
      </c>
      <c r="AX121" s="13" t="s">
        <v>73</v>
      </c>
      <c r="AY121" s="243" t="s">
        <v>198</v>
      </c>
    </row>
    <row r="122" s="13" customFormat="1">
      <c r="A122" s="13"/>
      <c r="B122" s="232"/>
      <c r="C122" s="233"/>
      <c r="D122" s="234" t="s">
        <v>218</v>
      </c>
      <c r="E122" s="235" t="s">
        <v>19</v>
      </c>
      <c r="F122" s="236" t="s">
        <v>3208</v>
      </c>
      <c r="G122" s="233"/>
      <c r="H122" s="237">
        <v>8.6180000000000003</v>
      </c>
      <c r="I122" s="238"/>
      <c r="J122" s="233"/>
      <c r="K122" s="233"/>
      <c r="L122" s="239"/>
      <c r="M122" s="240"/>
      <c r="N122" s="241"/>
      <c r="O122" s="241"/>
      <c r="P122" s="241"/>
      <c r="Q122" s="241"/>
      <c r="R122" s="241"/>
      <c r="S122" s="241"/>
      <c r="T122" s="24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218</v>
      </c>
      <c r="AU122" s="243" t="s">
        <v>82</v>
      </c>
      <c r="AV122" s="13" t="s">
        <v>82</v>
      </c>
      <c r="AW122" s="13" t="s">
        <v>35</v>
      </c>
      <c r="AX122" s="13" t="s">
        <v>73</v>
      </c>
      <c r="AY122" s="243" t="s">
        <v>198</v>
      </c>
    </row>
    <row r="123" s="13" customFormat="1">
      <c r="A123" s="13"/>
      <c r="B123" s="232"/>
      <c r="C123" s="233"/>
      <c r="D123" s="234" t="s">
        <v>218</v>
      </c>
      <c r="E123" s="235" t="s">
        <v>19</v>
      </c>
      <c r="F123" s="236" t="s">
        <v>3209</v>
      </c>
      <c r="G123" s="233"/>
      <c r="H123" s="237">
        <v>18.841999999999999</v>
      </c>
      <c r="I123" s="238"/>
      <c r="J123" s="233"/>
      <c r="K123" s="233"/>
      <c r="L123" s="239"/>
      <c r="M123" s="240"/>
      <c r="N123" s="241"/>
      <c r="O123" s="241"/>
      <c r="P123" s="241"/>
      <c r="Q123" s="241"/>
      <c r="R123" s="241"/>
      <c r="S123" s="241"/>
      <c r="T123" s="242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3" t="s">
        <v>218</v>
      </c>
      <c r="AU123" s="243" t="s">
        <v>82</v>
      </c>
      <c r="AV123" s="13" t="s">
        <v>82</v>
      </c>
      <c r="AW123" s="13" t="s">
        <v>35</v>
      </c>
      <c r="AX123" s="13" t="s">
        <v>73</v>
      </c>
      <c r="AY123" s="243" t="s">
        <v>198</v>
      </c>
    </row>
    <row r="124" s="13" customFormat="1">
      <c r="A124" s="13"/>
      <c r="B124" s="232"/>
      <c r="C124" s="233"/>
      <c r="D124" s="234" t="s">
        <v>218</v>
      </c>
      <c r="E124" s="235" t="s">
        <v>19</v>
      </c>
      <c r="F124" s="236" t="s">
        <v>3210</v>
      </c>
      <c r="G124" s="233"/>
      <c r="H124" s="237">
        <v>11.424</v>
      </c>
      <c r="I124" s="238"/>
      <c r="J124" s="233"/>
      <c r="K124" s="233"/>
      <c r="L124" s="239"/>
      <c r="M124" s="240"/>
      <c r="N124" s="241"/>
      <c r="O124" s="241"/>
      <c r="P124" s="241"/>
      <c r="Q124" s="241"/>
      <c r="R124" s="241"/>
      <c r="S124" s="241"/>
      <c r="T124" s="242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3" t="s">
        <v>218</v>
      </c>
      <c r="AU124" s="243" t="s">
        <v>82</v>
      </c>
      <c r="AV124" s="13" t="s">
        <v>82</v>
      </c>
      <c r="AW124" s="13" t="s">
        <v>35</v>
      </c>
      <c r="AX124" s="13" t="s">
        <v>73</v>
      </c>
      <c r="AY124" s="243" t="s">
        <v>198</v>
      </c>
    </row>
    <row r="125" s="13" customFormat="1">
      <c r="A125" s="13"/>
      <c r="B125" s="232"/>
      <c r="C125" s="233"/>
      <c r="D125" s="234" t="s">
        <v>218</v>
      </c>
      <c r="E125" s="235" t="s">
        <v>19</v>
      </c>
      <c r="F125" s="236" t="s">
        <v>3197</v>
      </c>
      <c r="G125" s="233"/>
      <c r="H125" s="237">
        <v>3.2040000000000002</v>
      </c>
      <c r="I125" s="238"/>
      <c r="J125" s="233"/>
      <c r="K125" s="233"/>
      <c r="L125" s="239"/>
      <c r="M125" s="240"/>
      <c r="N125" s="241"/>
      <c r="O125" s="241"/>
      <c r="P125" s="241"/>
      <c r="Q125" s="241"/>
      <c r="R125" s="241"/>
      <c r="S125" s="241"/>
      <c r="T125" s="242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3" t="s">
        <v>218</v>
      </c>
      <c r="AU125" s="243" t="s">
        <v>82</v>
      </c>
      <c r="AV125" s="13" t="s">
        <v>82</v>
      </c>
      <c r="AW125" s="13" t="s">
        <v>35</v>
      </c>
      <c r="AX125" s="13" t="s">
        <v>73</v>
      </c>
      <c r="AY125" s="243" t="s">
        <v>198</v>
      </c>
    </row>
    <row r="126" s="13" customFormat="1">
      <c r="A126" s="13"/>
      <c r="B126" s="232"/>
      <c r="C126" s="233"/>
      <c r="D126" s="234" t="s">
        <v>218</v>
      </c>
      <c r="E126" s="235" t="s">
        <v>19</v>
      </c>
      <c r="F126" s="236" t="s">
        <v>3211</v>
      </c>
      <c r="G126" s="233"/>
      <c r="H126" s="237">
        <v>20.103999999999999</v>
      </c>
      <c r="I126" s="238"/>
      <c r="J126" s="233"/>
      <c r="K126" s="233"/>
      <c r="L126" s="239"/>
      <c r="M126" s="240"/>
      <c r="N126" s="241"/>
      <c r="O126" s="241"/>
      <c r="P126" s="241"/>
      <c r="Q126" s="241"/>
      <c r="R126" s="241"/>
      <c r="S126" s="241"/>
      <c r="T126" s="242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43" t="s">
        <v>218</v>
      </c>
      <c r="AU126" s="243" t="s">
        <v>82</v>
      </c>
      <c r="AV126" s="13" t="s">
        <v>82</v>
      </c>
      <c r="AW126" s="13" t="s">
        <v>35</v>
      </c>
      <c r="AX126" s="13" t="s">
        <v>73</v>
      </c>
      <c r="AY126" s="243" t="s">
        <v>198</v>
      </c>
    </row>
    <row r="127" s="13" customFormat="1">
      <c r="A127" s="13"/>
      <c r="B127" s="232"/>
      <c r="C127" s="233"/>
      <c r="D127" s="234" t="s">
        <v>218</v>
      </c>
      <c r="E127" s="235" t="s">
        <v>19</v>
      </c>
      <c r="F127" s="236" t="s">
        <v>3212</v>
      </c>
      <c r="G127" s="233"/>
      <c r="H127" s="237">
        <v>16.359000000000002</v>
      </c>
      <c r="I127" s="238"/>
      <c r="J127" s="233"/>
      <c r="K127" s="233"/>
      <c r="L127" s="239"/>
      <c r="M127" s="240"/>
      <c r="N127" s="241"/>
      <c r="O127" s="241"/>
      <c r="P127" s="241"/>
      <c r="Q127" s="241"/>
      <c r="R127" s="241"/>
      <c r="S127" s="241"/>
      <c r="T127" s="24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3" t="s">
        <v>218</v>
      </c>
      <c r="AU127" s="243" t="s">
        <v>82</v>
      </c>
      <c r="AV127" s="13" t="s">
        <v>82</v>
      </c>
      <c r="AW127" s="13" t="s">
        <v>35</v>
      </c>
      <c r="AX127" s="13" t="s">
        <v>73</v>
      </c>
      <c r="AY127" s="243" t="s">
        <v>198</v>
      </c>
    </row>
    <row r="128" s="13" customFormat="1">
      <c r="A128" s="13"/>
      <c r="B128" s="232"/>
      <c r="C128" s="233"/>
      <c r="D128" s="234" t="s">
        <v>218</v>
      </c>
      <c r="E128" s="235" t="s">
        <v>19</v>
      </c>
      <c r="F128" s="236" t="s">
        <v>3213</v>
      </c>
      <c r="G128" s="233"/>
      <c r="H128" s="237">
        <v>10.737</v>
      </c>
      <c r="I128" s="238"/>
      <c r="J128" s="233"/>
      <c r="K128" s="233"/>
      <c r="L128" s="239"/>
      <c r="M128" s="240"/>
      <c r="N128" s="241"/>
      <c r="O128" s="241"/>
      <c r="P128" s="241"/>
      <c r="Q128" s="241"/>
      <c r="R128" s="241"/>
      <c r="S128" s="241"/>
      <c r="T128" s="242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3" t="s">
        <v>218</v>
      </c>
      <c r="AU128" s="243" t="s">
        <v>82</v>
      </c>
      <c r="AV128" s="13" t="s">
        <v>82</v>
      </c>
      <c r="AW128" s="13" t="s">
        <v>35</v>
      </c>
      <c r="AX128" s="13" t="s">
        <v>73</v>
      </c>
      <c r="AY128" s="243" t="s">
        <v>198</v>
      </c>
    </row>
    <row r="129" s="13" customFormat="1">
      <c r="A129" s="13"/>
      <c r="B129" s="232"/>
      <c r="C129" s="233"/>
      <c r="D129" s="234" t="s">
        <v>218</v>
      </c>
      <c r="E129" s="235" t="s">
        <v>19</v>
      </c>
      <c r="F129" s="236" t="s">
        <v>3214</v>
      </c>
      <c r="G129" s="233"/>
      <c r="H129" s="237">
        <v>4.8869999999999996</v>
      </c>
      <c r="I129" s="238"/>
      <c r="J129" s="233"/>
      <c r="K129" s="233"/>
      <c r="L129" s="239"/>
      <c r="M129" s="240"/>
      <c r="N129" s="241"/>
      <c r="O129" s="241"/>
      <c r="P129" s="241"/>
      <c r="Q129" s="241"/>
      <c r="R129" s="241"/>
      <c r="S129" s="241"/>
      <c r="T129" s="242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3" t="s">
        <v>218</v>
      </c>
      <c r="AU129" s="243" t="s">
        <v>82</v>
      </c>
      <c r="AV129" s="13" t="s">
        <v>82</v>
      </c>
      <c r="AW129" s="13" t="s">
        <v>35</v>
      </c>
      <c r="AX129" s="13" t="s">
        <v>73</v>
      </c>
      <c r="AY129" s="243" t="s">
        <v>198</v>
      </c>
    </row>
    <row r="130" s="13" customFormat="1">
      <c r="A130" s="13"/>
      <c r="B130" s="232"/>
      <c r="C130" s="233"/>
      <c r="D130" s="234" t="s">
        <v>218</v>
      </c>
      <c r="E130" s="235" t="s">
        <v>19</v>
      </c>
      <c r="F130" s="236" t="s">
        <v>3215</v>
      </c>
      <c r="G130" s="233"/>
      <c r="H130" s="237">
        <v>15.387000000000001</v>
      </c>
      <c r="I130" s="238"/>
      <c r="J130" s="233"/>
      <c r="K130" s="233"/>
      <c r="L130" s="239"/>
      <c r="M130" s="240"/>
      <c r="N130" s="241"/>
      <c r="O130" s="241"/>
      <c r="P130" s="241"/>
      <c r="Q130" s="241"/>
      <c r="R130" s="241"/>
      <c r="S130" s="241"/>
      <c r="T130" s="242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3" t="s">
        <v>218</v>
      </c>
      <c r="AU130" s="243" t="s">
        <v>82</v>
      </c>
      <c r="AV130" s="13" t="s">
        <v>82</v>
      </c>
      <c r="AW130" s="13" t="s">
        <v>35</v>
      </c>
      <c r="AX130" s="13" t="s">
        <v>73</v>
      </c>
      <c r="AY130" s="243" t="s">
        <v>198</v>
      </c>
    </row>
    <row r="131" s="13" customFormat="1">
      <c r="A131" s="13"/>
      <c r="B131" s="232"/>
      <c r="C131" s="233"/>
      <c r="D131" s="234" t="s">
        <v>218</v>
      </c>
      <c r="E131" s="235" t="s">
        <v>19</v>
      </c>
      <c r="F131" s="236" t="s">
        <v>3216</v>
      </c>
      <c r="G131" s="233"/>
      <c r="H131" s="237">
        <v>4.3200000000000003</v>
      </c>
      <c r="I131" s="238"/>
      <c r="J131" s="233"/>
      <c r="K131" s="233"/>
      <c r="L131" s="239"/>
      <c r="M131" s="240"/>
      <c r="N131" s="241"/>
      <c r="O131" s="241"/>
      <c r="P131" s="241"/>
      <c r="Q131" s="241"/>
      <c r="R131" s="241"/>
      <c r="S131" s="241"/>
      <c r="T131" s="24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3" t="s">
        <v>218</v>
      </c>
      <c r="AU131" s="243" t="s">
        <v>82</v>
      </c>
      <c r="AV131" s="13" t="s">
        <v>82</v>
      </c>
      <c r="AW131" s="13" t="s">
        <v>35</v>
      </c>
      <c r="AX131" s="13" t="s">
        <v>73</v>
      </c>
      <c r="AY131" s="243" t="s">
        <v>198</v>
      </c>
    </row>
    <row r="132" s="13" customFormat="1">
      <c r="A132" s="13"/>
      <c r="B132" s="232"/>
      <c r="C132" s="233"/>
      <c r="D132" s="234" t="s">
        <v>218</v>
      </c>
      <c r="E132" s="235" t="s">
        <v>19</v>
      </c>
      <c r="F132" s="236" t="s">
        <v>3217</v>
      </c>
      <c r="G132" s="233"/>
      <c r="H132" s="237">
        <v>78.055000000000007</v>
      </c>
      <c r="I132" s="238"/>
      <c r="J132" s="233"/>
      <c r="K132" s="233"/>
      <c r="L132" s="239"/>
      <c r="M132" s="240"/>
      <c r="N132" s="241"/>
      <c r="O132" s="241"/>
      <c r="P132" s="241"/>
      <c r="Q132" s="241"/>
      <c r="R132" s="241"/>
      <c r="S132" s="241"/>
      <c r="T132" s="242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43" t="s">
        <v>218</v>
      </c>
      <c r="AU132" s="243" t="s">
        <v>82</v>
      </c>
      <c r="AV132" s="13" t="s">
        <v>82</v>
      </c>
      <c r="AW132" s="13" t="s">
        <v>35</v>
      </c>
      <c r="AX132" s="13" t="s">
        <v>73</v>
      </c>
      <c r="AY132" s="243" t="s">
        <v>198</v>
      </c>
    </row>
    <row r="133" s="13" customFormat="1">
      <c r="A133" s="13"/>
      <c r="B133" s="232"/>
      <c r="C133" s="233"/>
      <c r="D133" s="234" t="s">
        <v>218</v>
      </c>
      <c r="E133" s="235" t="s">
        <v>19</v>
      </c>
      <c r="F133" s="236" t="s">
        <v>3218</v>
      </c>
      <c r="G133" s="233"/>
      <c r="H133" s="237">
        <v>20.239999999999998</v>
      </c>
      <c r="I133" s="238"/>
      <c r="J133" s="233"/>
      <c r="K133" s="233"/>
      <c r="L133" s="239"/>
      <c r="M133" s="240"/>
      <c r="N133" s="241"/>
      <c r="O133" s="241"/>
      <c r="P133" s="241"/>
      <c r="Q133" s="241"/>
      <c r="R133" s="241"/>
      <c r="S133" s="241"/>
      <c r="T133" s="24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3" t="s">
        <v>218</v>
      </c>
      <c r="AU133" s="243" t="s">
        <v>82</v>
      </c>
      <c r="AV133" s="13" t="s">
        <v>82</v>
      </c>
      <c r="AW133" s="13" t="s">
        <v>35</v>
      </c>
      <c r="AX133" s="13" t="s">
        <v>73</v>
      </c>
      <c r="AY133" s="243" t="s">
        <v>198</v>
      </c>
    </row>
    <row r="134" s="13" customFormat="1">
      <c r="A134" s="13"/>
      <c r="B134" s="232"/>
      <c r="C134" s="233"/>
      <c r="D134" s="234" t="s">
        <v>218</v>
      </c>
      <c r="E134" s="235" t="s">
        <v>19</v>
      </c>
      <c r="F134" s="236" t="s">
        <v>3219</v>
      </c>
      <c r="G134" s="233"/>
      <c r="H134" s="237">
        <v>24.850000000000001</v>
      </c>
      <c r="I134" s="238"/>
      <c r="J134" s="233"/>
      <c r="K134" s="233"/>
      <c r="L134" s="239"/>
      <c r="M134" s="240"/>
      <c r="N134" s="241"/>
      <c r="O134" s="241"/>
      <c r="P134" s="241"/>
      <c r="Q134" s="241"/>
      <c r="R134" s="241"/>
      <c r="S134" s="241"/>
      <c r="T134" s="242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3" t="s">
        <v>218</v>
      </c>
      <c r="AU134" s="243" t="s">
        <v>82</v>
      </c>
      <c r="AV134" s="13" t="s">
        <v>82</v>
      </c>
      <c r="AW134" s="13" t="s">
        <v>35</v>
      </c>
      <c r="AX134" s="13" t="s">
        <v>73</v>
      </c>
      <c r="AY134" s="243" t="s">
        <v>198</v>
      </c>
    </row>
    <row r="135" s="13" customFormat="1">
      <c r="A135" s="13"/>
      <c r="B135" s="232"/>
      <c r="C135" s="233"/>
      <c r="D135" s="234" t="s">
        <v>218</v>
      </c>
      <c r="E135" s="235" t="s">
        <v>19</v>
      </c>
      <c r="F135" s="236" t="s">
        <v>3220</v>
      </c>
      <c r="G135" s="233"/>
      <c r="H135" s="237">
        <v>43.997999999999998</v>
      </c>
      <c r="I135" s="238"/>
      <c r="J135" s="233"/>
      <c r="K135" s="233"/>
      <c r="L135" s="239"/>
      <c r="M135" s="240"/>
      <c r="N135" s="241"/>
      <c r="O135" s="241"/>
      <c r="P135" s="241"/>
      <c r="Q135" s="241"/>
      <c r="R135" s="241"/>
      <c r="S135" s="241"/>
      <c r="T135" s="24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218</v>
      </c>
      <c r="AU135" s="243" t="s">
        <v>82</v>
      </c>
      <c r="AV135" s="13" t="s">
        <v>82</v>
      </c>
      <c r="AW135" s="13" t="s">
        <v>35</v>
      </c>
      <c r="AX135" s="13" t="s">
        <v>73</v>
      </c>
      <c r="AY135" s="243" t="s">
        <v>198</v>
      </c>
    </row>
    <row r="136" s="13" customFormat="1">
      <c r="A136" s="13"/>
      <c r="B136" s="232"/>
      <c r="C136" s="233"/>
      <c r="D136" s="234" t="s">
        <v>218</v>
      </c>
      <c r="E136" s="235" t="s">
        <v>19</v>
      </c>
      <c r="F136" s="236" t="s">
        <v>3221</v>
      </c>
      <c r="G136" s="233"/>
      <c r="H136" s="237">
        <v>5.9279999999999999</v>
      </c>
      <c r="I136" s="238"/>
      <c r="J136" s="233"/>
      <c r="K136" s="233"/>
      <c r="L136" s="239"/>
      <c r="M136" s="240"/>
      <c r="N136" s="241"/>
      <c r="O136" s="241"/>
      <c r="P136" s="241"/>
      <c r="Q136" s="241"/>
      <c r="R136" s="241"/>
      <c r="S136" s="241"/>
      <c r="T136" s="242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3" t="s">
        <v>218</v>
      </c>
      <c r="AU136" s="243" t="s">
        <v>82</v>
      </c>
      <c r="AV136" s="13" t="s">
        <v>82</v>
      </c>
      <c r="AW136" s="13" t="s">
        <v>35</v>
      </c>
      <c r="AX136" s="13" t="s">
        <v>73</v>
      </c>
      <c r="AY136" s="243" t="s">
        <v>198</v>
      </c>
    </row>
    <row r="137" s="14" customFormat="1">
      <c r="A137" s="14"/>
      <c r="B137" s="244"/>
      <c r="C137" s="245"/>
      <c r="D137" s="234" t="s">
        <v>218</v>
      </c>
      <c r="E137" s="246" t="s">
        <v>19</v>
      </c>
      <c r="F137" s="247" t="s">
        <v>233</v>
      </c>
      <c r="G137" s="245"/>
      <c r="H137" s="248">
        <v>317.41899999999998</v>
      </c>
      <c r="I137" s="249"/>
      <c r="J137" s="245"/>
      <c r="K137" s="245"/>
      <c r="L137" s="250"/>
      <c r="M137" s="251"/>
      <c r="N137" s="252"/>
      <c r="O137" s="252"/>
      <c r="P137" s="252"/>
      <c r="Q137" s="252"/>
      <c r="R137" s="252"/>
      <c r="S137" s="252"/>
      <c r="T137" s="253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4" t="s">
        <v>218</v>
      </c>
      <c r="AU137" s="254" t="s">
        <v>82</v>
      </c>
      <c r="AV137" s="14" t="s">
        <v>205</v>
      </c>
      <c r="AW137" s="14" t="s">
        <v>35</v>
      </c>
      <c r="AX137" s="14" t="s">
        <v>80</v>
      </c>
      <c r="AY137" s="254" t="s">
        <v>198</v>
      </c>
    </row>
    <row r="138" s="2" customFormat="1" ht="24.15" customHeight="1">
      <c r="A138" s="40"/>
      <c r="B138" s="41"/>
      <c r="C138" s="255" t="s">
        <v>247</v>
      </c>
      <c r="D138" s="255" t="s">
        <v>243</v>
      </c>
      <c r="E138" s="256" t="s">
        <v>2077</v>
      </c>
      <c r="F138" s="257" t="s">
        <v>2078</v>
      </c>
      <c r="G138" s="258" t="s">
        <v>203</v>
      </c>
      <c r="H138" s="259">
        <v>333.29000000000002</v>
      </c>
      <c r="I138" s="260"/>
      <c r="J138" s="261">
        <f>ROUND(I138*H138,2)</f>
        <v>0</v>
      </c>
      <c r="K138" s="257" t="s">
        <v>204</v>
      </c>
      <c r="L138" s="262"/>
      <c r="M138" s="263" t="s">
        <v>19</v>
      </c>
      <c r="N138" s="264" t="s">
        <v>44</v>
      </c>
      <c r="O138" s="86"/>
      <c r="P138" s="223">
        <f>O138*H138</f>
        <v>0</v>
      </c>
      <c r="Q138" s="223">
        <v>0.031</v>
      </c>
      <c r="R138" s="223">
        <f>Q138*H138</f>
        <v>10.331990000000001</v>
      </c>
      <c r="S138" s="223">
        <v>0</v>
      </c>
      <c r="T138" s="224">
        <f>S138*H138</f>
        <v>0</v>
      </c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R138" s="225" t="s">
        <v>247</v>
      </c>
      <c r="AT138" s="225" t="s">
        <v>243</v>
      </c>
      <c r="AU138" s="225" t="s">
        <v>82</v>
      </c>
      <c r="AY138" s="19" t="s">
        <v>198</v>
      </c>
      <c r="BE138" s="226">
        <f>IF(N138="základní",J138,0)</f>
        <v>0</v>
      </c>
      <c r="BF138" s="226">
        <f>IF(N138="snížená",J138,0)</f>
        <v>0</v>
      </c>
      <c r="BG138" s="226">
        <f>IF(N138="zákl. přenesená",J138,0)</f>
        <v>0</v>
      </c>
      <c r="BH138" s="226">
        <f>IF(N138="sníž. přenesená",J138,0)</f>
        <v>0</v>
      </c>
      <c r="BI138" s="226">
        <f>IF(N138="nulová",J138,0)</f>
        <v>0</v>
      </c>
      <c r="BJ138" s="19" t="s">
        <v>80</v>
      </c>
      <c r="BK138" s="226">
        <f>ROUND(I138*H138,2)</f>
        <v>0</v>
      </c>
      <c r="BL138" s="19" t="s">
        <v>205</v>
      </c>
      <c r="BM138" s="225" t="s">
        <v>3222</v>
      </c>
    </row>
    <row r="139" s="13" customFormat="1">
      <c r="A139" s="13"/>
      <c r="B139" s="232"/>
      <c r="C139" s="233"/>
      <c r="D139" s="234" t="s">
        <v>218</v>
      </c>
      <c r="E139" s="233"/>
      <c r="F139" s="236" t="s">
        <v>3223</v>
      </c>
      <c r="G139" s="233"/>
      <c r="H139" s="237">
        <v>333.29000000000002</v>
      </c>
      <c r="I139" s="238"/>
      <c r="J139" s="233"/>
      <c r="K139" s="233"/>
      <c r="L139" s="239"/>
      <c r="M139" s="240"/>
      <c r="N139" s="241"/>
      <c r="O139" s="241"/>
      <c r="P139" s="241"/>
      <c r="Q139" s="241"/>
      <c r="R139" s="241"/>
      <c r="S139" s="241"/>
      <c r="T139" s="242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3" t="s">
        <v>218</v>
      </c>
      <c r="AU139" s="243" t="s">
        <v>82</v>
      </c>
      <c r="AV139" s="13" t="s">
        <v>82</v>
      </c>
      <c r="AW139" s="13" t="s">
        <v>4</v>
      </c>
      <c r="AX139" s="13" t="s">
        <v>80</v>
      </c>
      <c r="AY139" s="243" t="s">
        <v>198</v>
      </c>
    </row>
    <row r="140" s="2" customFormat="1" ht="78" customHeight="1">
      <c r="A140" s="40"/>
      <c r="B140" s="41"/>
      <c r="C140" s="214" t="s">
        <v>254</v>
      </c>
      <c r="D140" s="214" t="s">
        <v>200</v>
      </c>
      <c r="E140" s="215" t="s">
        <v>3224</v>
      </c>
      <c r="F140" s="216" t="s">
        <v>3225</v>
      </c>
      <c r="G140" s="217" t="s">
        <v>203</v>
      </c>
      <c r="H140" s="218">
        <v>98.295000000000002</v>
      </c>
      <c r="I140" s="219"/>
      <c r="J140" s="220">
        <f>ROUND(I140*H140,2)</f>
        <v>0</v>
      </c>
      <c r="K140" s="216" t="s">
        <v>204</v>
      </c>
      <c r="L140" s="46"/>
      <c r="M140" s="221" t="s">
        <v>19</v>
      </c>
      <c r="N140" s="222" t="s">
        <v>44</v>
      </c>
      <c r="O140" s="86"/>
      <c r="P140" s="223">
        <f>O140*H140</f>
        <v>0</v>
      </c>
      <c r="Q140" s="223">
        <v>0.0078499999999999993</v>
      </c>
      <c r="R140" s="223">
        <f>Q140*H140</f>
        <v>0.77161574999999993</v>
      </c>
      <c r="S140" s="223">
        <v>0</v>
      </c>
      <c r="T140" s="224">
        <f>S140*H140</f>
        <v>0</v>
      </c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R140" s="225" t="s">
        <v>205</v>
      </c>
      <c r="AT140" s="225" t="s">
        <v>200</v>
      </c>
      <c r="AU140" s="225" t="s">
        <v>82</v>
      </c>
      <c r="AY140" s="19" t="s">
        <v>198</v>
      </c>
      <c r="BE140" s="226">
        <f>IF(N140="základní",J140,0)</f>
        <v>0</v>
      </c>
      <c r="BF140" s="226">
        <f>IF(N140="snížená",J140,0)</f>
        <v>0</v>
      </c>
      <c r="BG140" s="226">
        <f>IF(N140="zákl. přenesená",J140,0)</f>
        <v>0</v>
      </c>
      <c r="BH140" s="226">
        <f>IF(N140="sníž. přenesená",J140,0)</f>
        <v>0</v>
      </c>
      <c r="BI140" s="226">
        <f>IF(N140="nulová",J140,0)</f>
        <v>0</v>
      </c>
      <c r="BJ140" s="19" t="s">
        <v>80</v>
      </c>
      <c r="BK140" s="226">
        <f>ROUND(I140*H140,2)</f>
        <v>0</v>
      </c>
      <c r="BL140" s="19" t="s">
        <v>205</v>
      </c>
      <c r="BM140" s="225" t="s">
        <v>3226</v>
      </c>
    </row>
    <row r="141" s="2" customFormat="1">
      <c r="A141" s="40"/>
      <c r="B141" s="41"/>
      <c r="C141" s="42"/>
      <c r="D141" s="227" t="s">
        <v>207</v>
      </c>
      <c r="E141" s="42"/>
      <c r="F141" s="228" t="s">
        <v>3227</v>
      </c>
      <c r="G141" s="42"/>
      <c r="H141" s="42"/>
      <c r="I141" s="229"/>
      <c r="J141" s="42"/>
      <c r="K141" s="42"/>
      <c r="L141" s="46"/>
      <c r="M141" s="230"/>
      <c r="N141" s="231"/>
      <c r="O141" s="86"/>
      <c r="P141" s="86"/>
      <c r="Q141" s="86"/>
      <c r="R141" s="86"/>
      <c r="S141" s="86"/>
      <c r="T141" s="87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T141" s="19" t="s">
        <v>207</v>
      </c>
      <c r="AU141" s="19" t="s">
        <v>82</v>
      </c>
    </row>
    <row r="142" s="13" customFormat="1">
      <c r="A142" s="13"/>
      <c r="B142" s="232"/>
      <c r="C142" s="233"/>
      <c r="D142" s="234" t="s">
        <v>218</v>
      </c>
      <c r="E142" s="235" t="s">
        <v>19</v>
      </c>
      <c r="F142" s="236" t="s">
        <v>3217</v>
      </c>
      <c r="G142" s="233"/>
      <c r="H142" s="237">
        <v>78.055000000000007</v>
      </c>
      <c r="I142" s="238"/>
      <c r="J142" s="233"/>
      <c r="K142" s="233"/>
      <c r="L142" s="239"/>
      <c r="M142" s="240"/>
      <c r="N142" s="241"/>
      <c r="O142" s="241"/>
      <c r="P142" s="241"/>
      <c r="Q142" s="241"/>
      <c r="R142" s="241"/>
      <c r="S142" s="241"/>
      <c r="T142" s="24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3" t="s">
        <v>218</v>
      </c>
      <c r="AU142" s="243" t="s">
        <v>82</v>
      </c>
      <c r="AV142" s="13" t="s">
        <v>82</v>
      </c>
      <c r="AW142" s="13" t="s">
        <v>35</v>
      </c>
      <c r="AX142" s="13" t="s">
        <v>73</v>
      </c>
      <c r="AY142" s="243" t="s">
        <v>198</v>
      </c>
    </row>
    <row r="143" s="13" customFormat="1">
      <c r="A143" s="13"/>
      <c r="B143" s="232"/>
      <c r="C143" s="233"/>
      <c r="D143" s="234" t="s">
        <v>218</v>
      </c>
      <c r="E143" s="235" t="s">
        <v>19</v>
      </c>
      <c r="F143" s="236" t="s">
        <v>3218</v>
      </c>
      <c r="G143" s="233"/>
      <c r="H143" s="237">
        <v>20.239999999999998</v>
      </c>
      <c r="I143" s="238"/>
      <c r="J143" s="233"/>
      <c r="K143" s="233"/>
      <c r="L143" s="239"/>
      <c r="M143" s="240"/>
      <c r="N143" s="241"/>
      <c r="O143" s="241"/>
      <c r="P143" s="241"/>
      <c r="Q143" s="241"/>
      <c r="R143" s="241"/>
      <c r="S143" s="241"/>
      <c r="T143" s="242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3" t="s">
        <v>218</v>
      </c>
      <c r="AU143" s="243" t="s">
        <v>82</v>
      </c>
      <c r="AV143" s="13" t="s">
        <v>82</v>
      </c>
      <c r="AW143" s="13" t="s">
        <v>35</v>
      </c>
      <c r="AX143" s="13" t="s">
        <v>73</v>
      </c>
      <c r="AY143" s="243" t="s">
        <v>198</v>
      </c>
    </row>
    <row r="144" s="14" customFormat="1">
      <c r="A144" s="14"/>
      <c r="B144" s="244"/>
      <c r="C144" s="245"/>
      <c r="D144" s="234" t="s">
        <v>218</v>
      </c>
      <c r="E144" s="246" t="s">
        <v>19</v>
      </c>
      <c r="F144" s="247" t="s">
        <v>233</v>
      </c>
      <c r="G144" s="245"/>
      <c r="H144" s="248">
        <v>98.295000000000002</v>
      </c>
      <c r="I144" s="249"/>
      <c r="J144" s="245"/>
      <c r="K144" s="245"/>
      <c r="L144" s="250"/>
      <c r="M144" s="251"/>
      <c r="N144" s="252"/>
      <c r="O144" s="252"/>
      <c r="P144" s="252"/>
      <c r="Q144" s="252"/>
      <c r="R144" s="252"/>
      <c r="S144" s="252"/>
      <c r="T144" s="253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54" t="s">
        <v>218</v>
      </c>
      <c r="AU144" s="254" t="s">
        <v>82</v>
      </c>
      <c r="AV144" s="14" t="s">
        <v>205</v>
      </c>
      <c r="AW144" s="14" t="s">
        <v>35</v>
      </c>
      <c r="AX144" s="14" t="s">
        <v>80</v>
      </c>
      <c r="AY144" s="254" t="s">
        <v>198</v>
      </c>
    </row>
    <row r="145" s="2" customFormat="1" ht="24.15" customHeight="1">
      <c r="A145" s="40"/>
      <c r="B145" s="41"/>
      <c r="C145" s="255" t="s">
        <v>261</v>
      </c>
      <c r="D145" s="255" t="s">
        <v>243</v>
      </c>
      <c r="E145" s="256" t="s">
        <v>2031</v>
      </c>
      <c r="F145" s="257" t="s">
        <v>2032</v>
      </c>
      <c r="G145" s="258" t="s">
        <v>203</v>
      </c>
      <c r="H145" s="259">
        <v>103.20999999999999</v>
      </c>
      <c r="I145" s="260"/>
      <c r="J145" s="261">
        <f>ROUND(I145*H145,2)</f>
        <v>0</v>
      </c>
      <c r="K145" s="257" t="s">
        <v>204</v>
      </c>
      <c r="L145" s="262"/>
      <c r="M145" s="263" t="s">
        <v>19</v>
      </c>
      <c r="N145" s="264" t="s">
        <v>44</v>
      </c>
      <c r="O145" s="86"/>
      <c r="P145" s="223">
        <f>O145*H145</f>
        <v>0</v>
      </c>
      <c r="Q145" s="223">
        <v>0.0077499999999999999</v>
      </c>
      <c r="R145" s="223">
        <f>Q145*H145</f>
        <v>0.79987749999999991</v>
      </c>
      <c r="S145" s="223">
        <v>0</v>
      </c>
      <c r="T145" s="224">
        <f>S145*H145</f>
        <v>0</v>
      </c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R145" s="225" t="s">
        <v>247</v>
      </c>
      <c r="AT145" s="225" t="s">
        <v>243</v>
      </c>
      <c r="AU145" s="225" t="s">
        <v>82</v>
      </c>
      <c r="AY145" s="19" t="s">
        <v>198</v>
      </c>
      <c r="BE145" s="226">
        <f>IF(N145="základní",J145,0)</f>
        <v>0</v>
      </c>
      <c r="BF145" s="226">
        <f>IF(N145="snížená",J145,0)</f>
        <v>0</v>
      </c>
      <c r="BG145" s="226">
        <f>IF(N145="zákl. přenesená",J145,0)</f>
        <v>0</v>
      </c>
      <c r="BH145" s="226">
        <f>IF(N145="sníž. přenesená",J145,0)</f>
        <v>0</v>
      </c>
      <c r="BI145" s="226">
        <f>IF(N145="nulová",J145,0)</f>
        <v>0</v>
      </c>
      <c r="BJ145" s="19" t="s">
        <v>80</v>
      </c>
      <c r="BK145" s="226">
        <f>ROUND(I145*H145,2)</f>
        <v>0</v>
      </c>
      <c r="BL145" s="19" t="s">
        <v>205</v>
      </c>
      <c r="BM145" s="225" t="s">
        <v>3228</v>
      </c>
    </row>
    <row r="146" s="13" customFormat="1">
      <c r="A146" s="13"/>
      <c r="B146" s="232"/>
      <c r="C146" s="233"/>
      <c r="D146" s="234" t="s">
        <v>218</v>
      </c>
      <c r="E146" s="233"/>
      <c r="F146" s="236" t="s">
        <v>3229</v>
      </c>
      <c r="G146" s="233"/>
      <c r="H146" s="237">
        <v>103.20999999999999</v>
      </c>
      <c r="I146" s="238"/>
      <c r="J146" s="233"/>
      <c r="K146" s="233"/>
      <c r="L146" s="239"/>
      <c r="M146" s="240"/>
      <c r="N146" s="241"/>
      <c r="O146" s="241"/>
      <c r="P146" s="241"/>
      <c r="Q146" s="241"/>
      <c r="R146" s="241"/>
      <c r="S146" s="241"/>
      <c r="T146" s="24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3" t="s">
        <v>218</v>
      </c>
      <c r="AU146" s="243" t="s">
        <v>82</v>
      </c>
      <c r="AV146" s="13" t="s">
        <v>82</v>
      </c>
      <c r="AW146" s="13" t="s">
        <v>4</v>
      </c>
      <c r="AX146" s="13" t="s">
        <v>80</v>
      </c>
      <c r="AY146" s="243" t="s">
        <v>198</v>
      </c>
    </row>
    <row r="147" s="2" customFormat="1" ht="78" customHeight="1">
      <c r="A147" s="40"/>
      <c r="B147" s="41"/>
      <c r="C147" s="214" t="s">
        <v>269</v>
      </c>
      <c r="D147" s="214" t="s">
        <v>200</v>
      </c>
      <c r="E147" s="215" t="s">
        <v>3230</v>
      </c>
      <c r="F147" s="216" t="s">
        <v>3231</v>
      </c>
      <c r="G147" s="217" t="s">
        <v>203</v>
      </c>
      <c r="H147" s="218">
        <v>74.775999999999996</v>
      </c>
      <c r="I147" s="219"/>
      <c r="J147" s="220">
        <f>ROUND(I147*H147,2)</f>
        <v>0</v>
      </c>
      <c r="K147" s="216" t="s">
        <v>204</v>
      </c>
      <c r="L147" s="46"/>
      <c r="M147" s="221" t="s">
        <v>19</v>
      </c>
      <c r="N147" s="222" t="s">
        <v>44</v>
      </c>
      <c r="O147" s="86"/>
      <c r="P147" s="223">
        <f>O147*H147</f>
        <v>0</v>
      </c>
      <c r="Q147" s="223">
        <v>0.0080099999999999998</v>
      </c>
      <c r="R147" s="223">
        <f>Q147*H147</f>
        <v>0.59895575999999995</v>
      </c>
      <c r="S147" s="223">
        <v>0</v>
      </c>
      <c r="T147" s="224">
        <f>S147*H147</f>
        <v>0</v>
      </c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R147" s="225" t="s">
        <v>205</v>
      </c>
      <c r="AT147" s="225" t="s">
        <v>200</v>
      </c>
      <c r="AU147" s="225" t="s">
        <v>82</v>
      </c>
      <c r="AY147" s="19" t="s">
        <v>198</v>
      </c>
      <c r="BE147" s="226">
        <f>IF(N147="základní",J147,0)</f>
        <v>0</v>
      </c>
      <c r="BF147" s="226">
        <f>IF(N147="snížená",J147,0)</f>
        <v>0</v>
      </c>
      <c r="BG147" s="226">
        <f>IF(N147="zákl. přenesená",J147,0)</f>
        <v>0</v>
      </c>
      <c r="BH147" s="226">
        <f>IF(N147="sníž. přenesená",J147,0)</f>
        <v>0</v>
      </c>
      <c r="BI147" s="226">
        <f>IF(N147="nulová",J147,0)</f>
        <v>0</v>
      </c>
      <c r="BJ147" s="19" t="s">
        <v>80</v>
      </c>
      <c r="BK147" s="226">
        <f>ROUND(I147*H147,2)</f>
        <v>0</v>
      </c>
      <c r="BL147" s="19" t="s">
        <v>205</v>
      </c>
      <c r="BM147" s="225" t="s">
        <v>3232</v>
      </c>
    </row>
    <row r="148" s="2" customFormat="1">
      <c r="A148" s="40"/>
      <c r="B148" s="41"/>
      <c r="C148" s="42"/>
      <c r="D148" s="227" t="s">
        <v>207</v>
      </c>
      <c r="E148" s="42"/>
      <c r="F148" s="228" t="s">
        <v>3233</v>
      </c>
      <c r="G148" s="42"/>
      <c r="H148" s="42"/>
      <c r="I148" s="229"/>
      <c r="J148" s="42"/>
      <c r="K148" s="42"/>
      <c r="L148" s="46"/>
      <c r="M148" s="230"/>
      <c r="N148" s="231"/>
      <c r="O148" s="86"/>
      <c r="P148" s="86"/>
      <c r="Q148" s="86"/>
      <c r="R148" s="86"/>
      <c r="S148" s="86"/>
      <c r="T148" s="87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T148" s="19" t="s">
        <v>207</v>
      </c>
      <c r="AU148" s="19" t="s">
        <v>82</v>
      </c>
    </row>
    <row r="149" s="13" customFormat="1">
      <c r="A149" s="13"/>
      <c r="B149" s="232"/>
      <c r="C149" s="233"/>
      <c r="D149" s="234" t="s">
        <v>218</v>
      </c>
      <c r="E149" s="235" t="s">
        <v>19</v>
      </c>
      <c r="F149" s="236" t="s">
        <v>3219</v>
      </c>
      <c r="G149" s="233"/>
      <c r="H149" s="237">
        <v>24.850000000000001</v>
      </c>
      <c r="I149" s="238"/>
      <c r="J149" s="233"/>
      <c r="K149" s="233"/>
      <c r="L149" s="239"/>
      <c r="M149" s="240"/>
      <c r="N149" s="241"/>
      <c r="O149" s="241"/>
      <c r="P149" s="241"/>
      <c r="Q149" s="241"/>
      <c r="R149" s="241"/>
      <c r="S149" s="241"/>
      <c r="T149" s="242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3" t="s">
        <v>218</v>
      </c>
      <c r="AU149" s="243" t="s">
        <v>82</v>
      </c>
      <c r="AV149" s="13" t="s">
        <v>82</v>
      </c>
      <c r="AW149" s="13" t="s">
        <v>35</v>
      </c>
      <c r="AX149" s="13" t="s">
        <v>73</v>
      </c>
      <c r="AY149" s="243" t="s">
        <v>198</v>
      </c>
    </row>
    <row r="150" s="13" customFormat="1">
      <c r="A150" s="13"/>
      <c r="B150" s="232"/>
      <c r="C150" s="233"/>
      <c r="D150" s="234" t="s">
        <v>218</v>
      </c>
      <c r="E150" s="235" t="s">
        <v>19</v>
      </c>
      <c r="F150" s="236" t="s">
        <v>3220</v>
      </c>
      <c r="G150" s="233"/>
      <c r="H150" s="237">
        <v>43.997999999999998</v>
      </c>
      <c r="I150" s="238"/>
      <c r="J150" s="233"/>
      <c r="K150" s="233"/>
      <c r="L150" s="239"/>
      <c r="M150" s="240"/>
      <c r="N150" s="241"/>
      <c r="O150" s="241"/>
      <c r="P150" s="241"/>
      <c r="Q150" s="241"/>
      <c r="R150" s="241"/>
      <c r="S150" s="241"/>
      <c r="T150" s="242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3" t="s">
        <v>218</v>
      </c>
      <c r="AU150" s="243" t="s">
        <v>82</v>
      </c>
      <c r="AV150" s="13" t="s">
        <v>82</v>
      </c>
      <c r="AW150" s="13" t="s">
        <v>35</v>
      </c>
      <c r="AX150" s="13" t="s">
        <v>73</v>
      </c>
      <c r="AY150" s="243" t="s">
        <v>198</v>
      </c>
    </row>
    <row r="151" s="13" customFormat="1">
      <c r="A151" s="13"/>
      <c r="B151" s="232"/>
      <c r="C151" s="233"/>
      <c r="D151" s="234" t="s">
        <v>218</v>
      </c>
      <c r="E151" s="235" t="s">
        <v>19</v>
      </c>
      <c r="F151" s="236" t="s">
        <v>3221</v>
      </c>
      <c r="G151" s="233"/>
      <c r="H151" s="237">
        <v>5.9279999999999999</v>
      </c>
      <c r="I151" s="238"/>
      <c r="J151" s="233"/>
      <c r="K151" s="233"/>
      <c r="L151" s="239"/>
      <c r="M151" s="240"/>
      <c r="N151" s="241"/>
      <c r="O151" s="241"/>
      <c r="P151" s="241"/>
      <c r="Q151" s="241"/>
      <c r="R151" s="241"/>
      <c r="S151" s="241"/>
      <c r="T151" s="242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3" t="s">
        <v>218</v>
      </c>
      <c r="AU151" s="243" t="s">
        <v>82</v>
      </c>
      <c r="AV151" s="13" t="s">
        <v>82</v>
      </c>
      <c r="AW151" s="13" t="s">
        <v>35</v>
      </c>
      <c r="AX151" s="13" t="s">
        <v>73</v>
      </c>
      <c r="AY151" s="243" t="s">
        <v>198</v>
      </c>
    </row>
    <row r="152" s="14" customFormat="1">
      <c r="A152" s="14"/>
      <c r="B152" s="244"/>
      <c r="C152" s="245"/>
      <c r="D152" s="234" t="s">
        <v>218</v>
      </c>
      <c r="E152" s="246" t="s">
        <v>19</v>
      </c>
      <c r="F152" s="247" t="s">
        <v>233</v>
      </c>
      <c r="G152" s="245"/>
      <c r="H152" s="248">
        <v>74.775999999999996</v>
      </c>
      <c r="I152" s="249"/>
      <c r="J152" s="245"/>
      <c r="K152" s="245"/>
      <c r="L152" s="250"/>
      <c r="M152" s="251"/>
      <c r="N152" s="252"/>
      <c r="O152" s="252"/>
      <c r="P152" s="252"/>
      <c r="Q152" s="252"/>
      <c r="R152" s="252"/>
      <c r="S152" s="252"/>
      <c r="T152" s="253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4" t="s">
        <v>218</v>
      </c>
      <c r="AU152" s="254" t="s">
        <v>82</v>
      </c>
      <c r="AV152" s="14" t="s">
        <v>205</v>
      </c>
      <c r="AW152" s="14" t="s">
        <v>35</v>
      </c>
      <c r="AX152" s="14" t="s">
        <v>80</v>
      </c>
      <c r="AY152" s="254" t="s">
        <v>198</v>
      </c>
    </row>
    <row r="153" s="2" customFormat="1" ht="24.15" customHeight="1">
      <c r="A153" s="40"/>
      <c r="B153" s="41"/>
      <c r="C153" s="255" t="s">
        <v>279</v>
      </c>
      <c r="D153" s="255" t="s">
        <v>243</v>
      </c>
      <c r="E153" s="256" t="s">
        <v>2041</v>
      </c>
      <c r="F153" s="257" t="s">
        <v>2042</v>
      </c>
      <c r="G153" s="258" t="s">
        <v>203</v>
      </c>
      <c r="H153" s="259">
        <v>78.515000000000001</v>
      </c>
      <c r="I153" s="260"/>
      <c r="J153" s="261">
        <f>ROUND(I153*H153,2)</f>
        <v>0</v>
      </c>
      <c r="K153" s="257" t="s">
        <v>204</v>
      </c>
      <c r="L153" s="262"/>
      <c r="M153" s="263" t="s">
        <v>19</v>
      </c>
      <c r="N153" s="264" t="s">
        <v>44</v>
      </c>
      <c r="O153" s="86"/>
      <c r="P153" s="223">
        <f>O153*H153</f>
        <v>0</v>
      </c>
      <c r="Q153" s="223">
        <v>0.0155</v>
      </c>
      <c r="R153" s="223">
        <f>Q153*H153</f>
        <v>1.2169825000000001</v>
      </c>
      <c r="S153" s="223">
        <v>0</v>
      </c>
      <c r="T153" s="224">
        <f>S153*H153</f>
        <v>0</v>
      </c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R153" s="225" t="s">
        <v>247</v>
      </c>
      <c r="AT153" s="225" t="s">
        <v>243</v>
      </c>
      <c r="AU153" s="225" t="s">
        <v>82</v>
      </c>
      <c r="AY153" s="19" t="s">
        <v>198</v>
      </c>
      <c r="BE153" s="226">
        <f>IF(N153="základní",J153,0)</f>
        <v>0</v>
      </c>
      <c r="BF153" s="226">
        <f>IF(N153="snížená",J153,0)</f>
        <v>0</v>
      </c>
      <c r="BG153" s="226">
        <f>IF(N153="zákl. přenesená",J153,0)</f>
        <v>0</v>
      </c>
      <c r="BH153" s="226">
        <f>IF(N153="sníž. přenesená",J153,0)</f>
        <v>0</v>
      </c>
      <c r="BI153" s="226">
        <f>IF(N153="nulová",J153,0)</f>
        <v>0</v>
      </c>
      <c r="BJ153" s="19" t="s">
        <v>80</v>
      </c>
      <c r="BK153" s="226">
        <f>ROUND(I153*H153,2)</f>
        <v>0</v>
      </c>
      <c r="BL153" s="19" t="s">
        <v>205</v>
      </c>
      <c r="BM153" s="225" t="s">
        <v>3234</v>
      </c>
    </row>
    <row r="154" s="13" customFormat="1">
      <c r="A154" s="13"/>
      <c r="B154" s="232"/>
      <c r="C154" s="233"/>
      <c r="D154" s="234" t="s">
        <v>218</v>
      </c>
      <c r="E154" s="233"/>
      <c r="F154" s="236" t="s">
        <v>3235</v>
      </c>
      <c r="G154" s="233"/>
      <c r="H154" s="237">
        <v>78.515000000000001</v>
      </c>
      <c r="I154" s="238"/>
      <c r="J154" s="233"/>
      <c r="K154" s="233"/>
      <c r="L154" s="239"/>
      <c r="M154" s="240"/>
      <c r="N154" s="241"/>
      <c r="O154" s="241"/>
      <c r="P154" s="241"/>
      <c r="Q154" s="241"/>
      <c r="R154" s="241"/>
      <c r="S154" s="241"/>
      <c r="T154" s="242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3" t="s">
        <v>218</v>
      </c>
      <c r="AU154" s="243" t="s">
        <v>82</v>
      </c>
      <c r="AV154" s="13" t="s">
        <v>82</v>
      </c>
      <c r="AW154" s="13" t="s">
        <v>4</v>
      </c>
      <c r="AX154" s="13" t="s">
        <v>80</v>
      </c>
      <c r="AY154" s="243" t="s">
        <v>198</v>
      </c>
    </row>
    <row r="155" s="2" customFormat="1" ht="24.15" customHeight="1">
      <c r="A155" s="40"/>
      <c r="B155" s="41"/>
      <c r="C155" s="214" t="s">
        <v>285</v>
      </c>
      <c r="D155" s="214" t="s">
        <v>200</v>
      </c>
      <c r="E155" s="215" t="s">
        <v>2081</v>
      </c>
      <c r="F155" s="216" t="s">
        <v>2082</v>
      </c>
      <c r="G155" s="217" t="s">
        <v>237</v>
      </c>
      <c r="H155" s="218">
        <v>135.38999999999999</v>
      </c>
      <c r="I155" s="219"/>
      <c r="J155" s="220">
        <f>ROUND(I155*H155,2)</f>
        <v>0</v>
      </c>
      <c r="K155" s="216" t="s">
        <v>204</v>
      </c>
      <c r="L155" s="46"/>
      <c r="M155" s="221" t="s">
        <v>19</v>
      </c>
      <c r="N155" s="222" t="s">
        <v>44</v>
      </c>
      <c r="O155" s="86"/>
      <c r="P155" s="223">
        <f>O155*H155</f>
        <v>0</v>
      </c>
      <c r="Q155" s="223">
        <v>3.0000000000000001E-05</v>
      </c>
      <c r="R155" s="223">
        <f>Q155*H155</f>
        <v>0.0040616999999999997</v>
      </c>
      <c r="S155" s="223">
        <v>0</v>
      </c>
      <c r="T155" s="224">
        <f>S155*H155</f>
        <v>0</v>
      </c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R155" s="225" t="s">
        <v>205</v>
      </c>
      <c r="AT155" s="225" t="s">
        <v>200</v>
      </c>
      <c r="AU155" s="225" t="s">
        <v>82</v>
      </c>
      <c r="AY155" s="19" t="s">
        <v>198</v>
      </c>
      <c r="BE155" s="226">
        <f>IF(N155="základní",J155,0)</f>
        <v>0</v>
      </c>
      <c r="BF155" s="226">
        <f>IF(N155="snížená",J155,0)</f>
        <v>0</v>
      </c>
      <c r="BG155" s="226">
        <f>IF(N155="zákl. přenesená",J155,0)</f>
        <v>0</v>
      </c>
      <c r="BH155" s="226">
        <f>IF(N155="sníž. přenesená",J155,0)</f>
        <v>0</v>
      </c>
      <c r="BI155" s="226">
        <f>IF(N155="nulová",J155,0)</f>
        <v>0</v>
      </c>
      <c r="BJ155" s="19" t="s">
        <v>80</v>
      </c>
      <c r="BK155" s="226">
        <f>ROUND(I155*H155,2)</f>
        <v>0</v>
      </c>
      <c r="BL155" s="19" t="s">
        <v>205</v>
      </c>
      <c r="BM155" s="225" t="s">
        <v>3236</v>
      </c>
    </row>
    <row r="156" s="2" customFormat="1">
      <c r="A156" s="40"/>
      <c r="B156" s="41"/>
      <c r="C156" s="42"/>
      <c r="D156" s="227" t="s">
        <v>207</v>
      </c>
      <c r="E156" s="42"/>
      <c r="F156" s="228" t="s">
        <v>2084</v>
      </c>
      <c r="G156" s="42"/>
      <c r="H156" s="42"/>
      <c r="I156" s="229"/>
      <c r="J156" s="42"/>
      <c r="K156" s="42"/>
      <c r="L156" s="46"/>
      <c r="M156" s="230"/>
      <c r="N156" s="231"/>
      <c r="O156" s="86"/>
      <c r="P156" s="86"/>
      <c r="Q156" s="86"/>
      <c r="R156" s="86"/>
      <c r="S156" s="86"/>
      <c r="T156" s="87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T156" s="19" t="s">
        <v>207</v>
      </c>
      <c r="AU156" s="19" t="s">
        <v>82</v>
      </c>
    </row>
    <row r="157" s="13" customFormat="1">
      <c r="A157" s="13"/>
      <c r="B157" s="232"/>
      <c r="C157" s="233"/>
      <c r="D157" s="234" t="s">
        <v>218</v>
      </c>
      <c r="E157" s="235" t="s">
        <v>19</v>
      </c>
      <c r="F157" s="236" t="s">
        <v>3237</v>
      </c>
      <c r="G157" s="233"/>
      <c r="H157" s="237">
        <v>5.7000000000000002</v>
      </c>
      <c r="I157" s="238"/>
      <c r="J157" s="233"/>
      <c r="K157" s="233"/>
      <c r="L157" s="239"/>
      <c r="M157" s="240"/>
      <c r="N157" s="241"/>
      <c r="O157" s="241"/>
      <c r="P157" s="241"/>
      <c r="Q157" s="241"/>
      <c r="R157" s="241"/>
      <c r="S157" s="241"/>
      <c r="T157" s="242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3" t="s">
        <v>218</v>
      </c>
      <c r="AU157" s="243" t="s">
        <v>82</v>
      </c>
      <c r="AV157" s="13" t="s">
        <v>82</v>
      </c>
      <c r="AW157" s="13" t="s">
        <v>35</v>
      </c>
      <c r="AX157" s="13" t="s">
        <v>73</v>
      </c>
      <c r="AY157" s="243" t="s">
        <v>198</v>
      </c>
    </row>
    <row r="158" s="13" customFormat="1">
      <c r="A158" s="13"/>
      <c r="B158" s="232"/>
      <c r="C158" s="233"/>
      <c r="D158" s="234" t="s">
        <v>218</v>
      </c>
      <c r="E158" s="235" t="s">
        <v>19</v>
      </c>
      <c r="F158" s="236" t="s">
        <v>3238</v>
      </c>
      <c r="G158" s="233"/>
      <c r="H158" s="237">
        <v>61.170000000000002</v>
      </c>
      <c r="I158" s="238"/>
      <c r="J158" s="233"/>
      <c r="K158" s="233"/>
      <c r="L158" s="239"/>
      <c r="M158" s="240"/>
      <c r="N158" s="241"/>
      <c r="O158" s="241"/>
      <c r="P158" s="241"/>
      <c r="Q158" s="241"/>
      <c r="R158" s="241"/>
      <c r="S158" s="241"/>
      <c r="T158" s="242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3" t="s">
        <v>218</v>
      </c>
      <c r="AU158" s="243" t="s">
        <v>82</v>
      </c>
      <c r="AV158" s="13" t="s">
        <v>82</v>
      </c>
      <c r="AW158" s="13" t="s">
        <v>35</v>
      </c>
      <c r="AX158" s="13" t="s">
        <v>73</v>
      </c>
      <c r="AY158" s="243" t="s">
        <v>198</v>
      </c>
    </row>
    <row r="159" s="13" customFormat="1">
      <c r="A159" s="13"/>
      <c r="B159" s="232"/>
      <c r="C159" s="233"/>
      <c r="D159" s="234" t="s">
        <v>218</v>
      </c>
      <c r="E159" s="235" t="s">
        <v>19</v>
      </c>
      <c r="F159" s="236" t="s">
        <v>3239</v>
      </c>
      <c r="G159" s="233"/>
      <c r="H159" s="237">
        <v>48.390000000000001</v>
      </c>
      <c r="I159" s="238"/>
      <c r="J159" s="233"/>
      <c r="K159" s="233"/>
      <c r="L159" s="239"/>
      <c r="M159" s="240"/>
      <c r="N159" s="241"/>
      <c r="O159" s="241"/>
      <c r="P159" s="241"/>
      <c r="Q159" s="241"/>
      <c r="R159" s="241"/>
      <c r="S159" s="241"/>
      <c r="T159" s="24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3" t="s">
        <v>218</v>
      </c>
      <c r="AU159" s="243" t="s">
        <v>82</v>
      </c>
      <c r="AV159" s="13" t="s">
        <v>82</v>
      </c>
      <c r="AW159" s="13" t="s">
        <v>35</v>
      </c>
      <c r="AX159" s="13" t="s">
        <v>73</v>
      </c>
      <c r="AY159" s="243" t="s">
        <v>198</v>
      </c>
    </row>
    <row r="160" s="13" customFormat="1">
      <c r="A160" s="13"/>
      <c r="B160" s="232"/>
      <c r="C160" s="233"/>
      <c r="D160" s="234" t="s">
        <v>218</v>
      </c>
      <c r="E160" s="235" t="s">
        <v>19</v>
      </c>
      <c r="F160" s="236" t="s">
        <v>3240</v>
      </c>
      <c r="G160" s="233"/>
      <c r="H160" s="237">
        <v>20.129999999999999</v>
      </c>
      <c r="I160" s="238"/>
      <c r="J160" s="233"/>
      <c r="K160" s="233"/>
      <c r="L160" s="239"/>
      <c r="M160" s="240"/>
      <c r="N160" s="241"/>
      <c r="O160" s="241"/>
      <c r="P160" s="241"/>
      <c r="Q160" s="241"/>
      <c r="R160" s="241"/>
      <c r="S160" s="241"/>
      <c r="T160" s="24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3" t="s">
        <v>218</v>
      </c>
      <c r="AU160" s="243" t="s">
        <v>82</v>
      </c>
      <c r="AV160" s="13" t="s">
        <v>82</v>
      </c>
      <c r="AW160" s="13" t="s">
        <v>35</v>
      </c>
      <c r="AX160" s="13" t="s">
        <v>73</v>
      </c>
      <c r="AY160" s="243" t="s">
        <v>198</v>
      </c>
    </row>
    <row r="161" s="14" customFormat="1">
      <c r="A161" s="14"/>
      <c r="B161" s="244"/>
      <c r="C161" s="245"/>
      <c r="D161" s="234" t="s">
        <v>218</v>
      </c>
      <c r="E161" s="246" t="s">
        <v>19</v>
      </c>
      <c r="F161" s="247" t="s">
        <v>233</v>
      </c>
      <c r="G161" s="245"/>
      <c r="H161" s="248">
        <v>135.38999999999999</v>
      </c>
      <c r="I161" s="249"/>
      <c r="J161" s="245"/>
      <c r="K161" s="245"/>
      <c r="L161" s="250"/>
      <c r="M161" s="251"/>
      <c r="N161" s="252"/>
      <c r="O161" s="252"/>
      <c r="P161" s="252"/>
      <c r="Q161" s="252"/>
      <c r="R161" s="252"/>
      <c r="S161" s="252"/>
      <c r="T161" s="253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54" t="s">
        <v>218</v>
      </c>
      <c r="AU161" s="254" t="s">
        <v>82</v>
      </c>
      <c r="AV161" s="14" t="s">
        <v>205</v>
      </c>
      <c r="AW161" s="14" t="s">
        <v>35</v>
      </c>
      <c r="AX161" s="14" t="s">
        <v>80</v>
      </c>
      <c r="AY161" s="254" t="s">
        <v>198</v>
      </c>
    </row>
    <row r="162" s="2" customFormat="1" ht="24.15" customHeight="1">
      <c r="A162" s="40"/>
      <c r="B162" s="41"/>
      <c r="C162" s="255" t="s">
        <v>293</v>
      </c>
      <c r="D162" s="255" t="s">
        <v>243</v>
      </c>
      <c r="E162" s="256" t="s">
        <v>3241</v>
      </c>
      <c r="F162" s="257" t="s">
        <v>3242</v>
      </c>
      <c r="G162" s="258" t="s">
        <v>237</v>
      </c>
      <c r="H162" s="259">
        <v>5.9850000000000003</v>
      </c>
      <c r="I162" s="260"/>
      <c r="J162" s="261">
        <f>ROUND(I162*H162,2)</f>
        <v>0</v>
      </c>
      <c r="K162" s="257" t="s">
        <v>204</v>
      </c>
      <c r="L162" s="262"/>
      <c r="M162" s="263" t="s">
        <v>19</v>
      </c>
      <c r="N162" s="264" t="s">
        <v>44</v>
      </c>
      <c r="O162" s="86"/>
      <c r="P162" s="223">
        <f>O162*H162</f>
        <v>0</v>
      </c>
      <c r="Q162" s="223">
        <v>0.00032000000000000003</v>
      </c>
      <c r="R162" s="223">
        <f>Q162*H162</f>
        <v>0.0019152000000000004</v>
      </c>
      <c r="S162" s="223">
        <v>0</v>
      </c>
      <c r="T162" s="224">
        <f>S162*H162</f>
        <v>0</v>
      </c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R162" s="225" t="s">
        <v>247</v>
      </c>
      <c r="AT162" s="225" t="s">
        <v>243</v>
      </c>
      <c r="AU162" s="225" t="s">
        <v>82</v>
      </c>
      <c r="AY162" s="19" t="s">
        <v>198</v>
      </c>
      <c r="BE162" s="226">
        <f>IF(N162="základní",J162,0)</f>
        <v>0</v>
      </c>
      <c r="BF162" s="226">
        <f>IF(N162="snížená",J162,0)</f>
        <v>0</v>
      </c>
      <c r="BG162" s="226">
        <f>IF(N162="zákl. přenesená",J162,0)</f>
        <v>0</v>
      </c>
      <c r="BH162" s="226">
        <f>IF(N162="sníž. přenesená",J162,0)</f>
        <v>0</v>
      </c>
      <c r="BI162" s="226">
        <f>IF(N162="nulová",J162,0)</f>
        <v>0</v>
      </c>
      <c r="BJ162" s="19" t="s">
        <v>80</v>
      </c>
      <c r="BK162" s="226">
        <f>ROUND(I162*H162,2)</f>
        <v>0</v>
      </c>
      <c r="BL162" s="19" t="s">
        <v>205</v>
      </c>
      <c r="BM162" s="225" t="s">
        <v>3243</v>
      </c>
    </row>
    <row r="163" s="13" customFormat="1">
      <c r="A163" s="13"/>
      <c r="B163" s="232"/>
      <c r="C163" s="233"/>
      <c r="D163" s="234" t="s">
        <v>218</v>
      </c>
      <c r="E163" s="235" t="s">
        <v>19</v>
      </c>
      <c r="F163" s="236" t="s">
        <v>3237</v>
      </c>
      <c r="G163" s="233"/>
      <c r="H163" s="237">
        <v>5.7000000000000002</v>
      </c>
      <c r="I163" s="238"/>
      <c r="J163" s="233"/>
      <c r="K163" s="233"/>
      <c r="L163" s="239"/>
      <c r="M163" s="240"/>
      <c r="N163" s="241"/>
      <c r="O163" s="241"/>
      <c r="P163" s="241"/>
      <c r="Q163" s="241"/>
      <c r="R163" s="241"/>
      <c r="S163" s="241"/>
      <c r="T163" s="24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3" t="s">
        <v>218</v>
      </c>
      <c r="AU163" s="243" t="s">
        <v>82</v>
      </c>
      <c r="AV163" s="13" t="s">
        <v>82</v>
      </c>
      <c r="AW163" s="13" t="s">
        <v>35</v>
      </c>
      <c r="AX163" s="13" t="s">
        <v>80</v>
      </c>
      <c r="AY163" s="243" t="s">
        <v>198</v>
      </c>
    </row>
    <row r="164" s="13" customFormat="1">
      <c r="A164" s="13"/>
      <c r="B164" s="232"/>
      <c r="C164" s="233"/>
      <c r="D164" s="234" t="s">
        <v>218</v>
      </c>
      <c r="E164" s="233"/>
      <c r="F164" s="236" t="s">
        <v>3244</v>
      </c>
      <c r="G164" s="233"/>
      <c r="H164" s="237">
        <v>5.9850000000000003</v>
      </c>
      <c r="I164" s="238"/>
      <c r="J164" s="233"/>
      <c r="K164" s="233"/>
      <c r="L164" s="239"/>
      <c r="M164" s="240"/>
      <c r="N164" s="241"/>
      <c r="O164" s="241"/>
      <c r="P164" s="241"/>
      <c r="Q164" s="241"/>
      <c r="R164" s="241"/>
      <c r="S164" s="241"/>
      <c r="T164" s="242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43" t="s">
        <v>218</v>
      </c>
      <c r="AU164" s="243" t="s">
        <v>82</v>
      </c>
      <c r="AV164" s="13" t="s">
        <v>82</v>
      </c>
      <c r="AW164" s="13" t="s">
        <v>4</v>
      </c>
      <c r="AX164" s="13" t="s">
        <v>80</v>
      </c>
      <c r="AY164" s="243" t="s">
        <v>198</v>
      </c>
    </row>
    <row r="165" s="2" customFormat="1" ht="24.15" customHeight="1">
      <c r="A165" s="40"/>
      <c r="B165" s="41"/>
      <c r="C165" s="255" t="s">
        <v>8</v>
      </c>
      <c r="D165" s="255" t="s">
        <v>243</v>
      </c>
      <c r="E165" s="256" t="s">
        <v>2091</v>
      </c>
      <c r="F165" s="257" t="s">
        <v>2092</v>
      </c>
      <c r="G165" s="258" t="s">
        <v>237</v>
      </c>
      <c r="H165" s="259">
        <v>136.17500000000001</v>
      </c>
      <c r="I165" s="260"/>
      <c r="J165" s="261">
        <f>ROUND(I165*H165,2)</f>
        <v>0</v>
      </c>
      <c r="K165" s="257" t="s">
        <v>204</v>
      </c>
      <c r="L165" s="262"/>
      <c r="M165" s="263" t="s">
        <v>19</v>
      </c>
      <c r="N165" s="264" t="s">
        <v>44</v>
      </c>
      <c r="O165" s="86"/>
      <c r="P165" s="223">
        <f>O165*H165</f>
        <v>0</v>
      </c>
      <c r="Q165" s="223">
        <v>0.00072000000000000005</v>
      </c>
      <c r="R165" s="223">
        <f>Q165*H165</f>
        <v>0.098046000000000008</v>
      </c>
      <c r="S165" s="223">
        <v>0</v>
      </c>
      <c r="T165" s="224">
        <f>S165*H165</f>
        <v>0</v>
      </c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R165" s="225" t="s">
        <v>247</v>
      </c>
      <c r="AT165" s="225" t="s">
        <v>243</v>
      </c>
      <c r="AU165" s="225" t="s">
        <v>82</v>
      </c>
      <c r="AY165" s="19" t="s">
        <v>198</v>
      </c>
      <c r="BE165" s="226">
        <f>IF(N165="základní",J165,0)</f>
        <v>0</v>
      </c>
      <c r="BF165" s="226">
        <f>IF(N165="snížená",J165,0)</f>
        <v>0</v>
      </c>
      <c r="BG165" s="226">
        <f>IF(N165="zákl. přenesená",J165,0)</f>
        <v>0</v>
      </c>
      <c r="BH165" s="226">
        <f>IF(N165="sníž. přenesená",J165,0)</f>
        <v>0</v>
      </c>
      <c r="BI165" s="226">
        <f>IF(N165="nulová",J165,0)</f>
        <v>0</v>
      </c>
      <c r="BJ165" s="19" t="s">
        <v>80</v>
      </c>
      <c r="BK165" s="226">
        <f>ROUND(I165*H165,2)</f>
        <v>0</v>
      </c>
      <c r="BL165" s="19" t="s">
        <v>205</v>
      </c>
      <c r="BM165" s="225" t="s">
        <v>3245</v>
      </c>
    </row>
    <row r="166" s="13" customFormat="1">
      <c r="A166" s="13"/>
      <c r="B166" s="232"/>
      <c r="C166" s="233"/>
      <c r="D166" s="234" t="s">
        <v>218</v>
      </c>
      <c r="E166" s="235" t="s">
        <v>19</v>
      </c>
      <c r="F166" s="236" t="s">
        <v>3238</v>
      </c>
      <c r="G166" s="233"/>
      <c r="H166" s="237">
        <v>61.170000000000002</v>
      </c>
      <c r="I166" s="238"/>
      <c r="J166" s="233"/>
      <c r="K166" s="233"/>
      <c r="L166" s="239"/>
      <c r="M166" s="240"/>
      <c r="N166" s="241"/>
      <c r="O166" s="241"/>
      <c r="P166" s="241"/>
      <c r="Q166" s="241"/>
      <c r="R166" s="241"/>
      <c r="S166" s="241"/>
      <c r="T166" s="242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3" t="s">
        <v>218</v>
      </c>
      <c r="AU166" s="243" t="s">
        <v>82</v>
      </c>
      <c r="AV166" s="13" t="s">
        <v>82</v>
      </c>
      <c r="AW166" s="13" t="s">
        <v>35</v>
      </c>
      <c r="AX166" s="13" t="s">
        <v>73</v>
      </c>
      <c r="AY166" s="243" t="s">
        <v>198</v>
      </c>
    </row>
    <row r="167" s="13" customFormat="1">
      <c r="A167" s="13"/>
      <c r="B167" s="232"/>
      <c r="C167" s="233"/>
      <c r="D167" s="234" t="s">
        <v>218</v>
      </c>
      <c r="E167" s="235" t="s">
        <v>19</v>
      </c>
      <c r="F167" s="236" t="s">
        <v>3239</v>
      </c>
      <c r="G167" s="233"/>
      <c r="H167" s="237">
        <v>48.390000000000001</v>
      </c>
      <c r="I167" s="238"/>
      <c r="J167" s="233"/>
      <c r="K167" s="233"/>
      <c r="L167" s="239"/>
      <c r="M167" s="240"/>
      <c r="N167" s="241"/>
      <c r="O167" s="241"/>
      <c r="P167" s="241"/>
      <c r="Q167" s="241"/>
      <c r="R167" s="241"/>
      <c r="S167" s="241"/>
      <c r="T167" s="242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3" t="s">
        <v>218</v>
      </c>
      <c r="AU167" s="243" t="s">
        <v>82</v>
      </c>
      <c r="AV167" s="13" t="s">
        <v>82</v>
      </c>
      <c r="AW167" s="13" t="s">
        <v>35</v>
      </c>
      <c r="AX167" s="13" t="s">
        <v>73</v>
      </c>
      <c r="AY167" s="243" t="s">
        <v>198</v>
      </c>
    </row>
    <row r="168" s="13" customFormat="1">
      <c r="A168" s="13"/>
      <c r="B168" s="232"/>
      <c r="C168" s="233"/>
      <c r="D168" s="234" t="s">
        <v>218</v>
      </c>
      <c r="E168" s="235" t="s">
        <v>19</v>
      </c>
      <c r="F168" s="236" t="s">
        <v>3240</v>
      </c>
      <c r="G168" s="233"/>
      <c r="H168" s="237">
        <v>20.129999999999999</v>
      </c>
      <c r="I168" s="238"/>
      <c r="J168" s="233"/>
      <c r="K168" s="233"/>
      <c r="L168" s="239"/>
      <c r="M168" s="240"/>
      <c r="N168" s="241"/>
      <c r="O168" s="241"/>
      <c r="P168" s="241"/>
      <c r="Q168" s="241"/>
      <c r="R168" s="241"/>
      <c r="S168" s="241"/>
      <c r="T168" s="242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3" t="s">
        <v>218</v>
      </c>
      <c r="AU168" s="243" t="s">
        <v>82</v>
      </c>
      <c r="AV168" s="13" t="s">
        <v>82</v>
      </c>
      <c r="AW168" s="13" t="s">
        <v>35</v>
      </c>
      <c r="AX168" s="13" t="s">
        <v>73</v>
      </c>
      <c r="AY168" s="243" t="s">
        <v>198</v>
      </c>
    </row>
    <row r="169" s="14" customFormat="1">
      <c r="A169" s="14"/>
      <c r="B169" s="244"/>
      <c r="C169" s="245"/>
      <c r="D169" s="234" t="s">
        <v>218</v>
      </c>
      <c r="E169" s="246" t="s">
        <v>19</v>
      </c>
      <c r="F169" s="247" t="s">
        <v>233</v>
      </c>
      <c r="G169" s="245"/>
      <c r="H169" s="248">
        <v>129.69</v>
      </c>
      <c r="I169" s="249"/>
      <c r="J169" s="245"/>
      <c r="K169" s="245"/>
      <c r="L169" s="250"/>
      <c r="M169" s="251"/>
      <c r="N169" s="252"/>
      <c r="O169" s="252"/>
      <c r="P169" s="252"/>
      <c r="Q169" s="252"/>
      <c r="R169" s="252"/>
      <c r="S169" s="252"/>
      <c r="T169" s="253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54" t="s">
        <v>218</v>
      </c>
      <c r="AU169" s="254" t="s">
        <v>82</v>
      </c>
      <c r="AV169" s="14" t="s">
        <v>205</v>
      </c>
      <c r="AW169" s="14" t="s">
        <v>35</v>
      </c>
      <c r="AX169" s="14" t="s">
        <v>80</v>
      </c>
      <c r="AY169" s="254" t="s">
        <v>198</v>
      </c>
    </row>
    <row r="170" s="13" customFormat="1">
      <c r="A170" s="13"/>
      <c r="B170" s="232"/>
      <c r="C170" s="233"/>
      <c r="D170" s="234" t="s">
        <v>218</v>
      </c>
      <c r="E170" s="233"/>
      <c r="F170" s="236" t="s">
        <v>3246</v>
      </c>
      <c r="G170" s="233"/>
      <c r="H170" s="237">
        <v>136.17500000000001</v>
      </c>
      <c r="I170" s="238"/>
      <c r="J170" s="233"/>
      <c r="K170" s="233"/>
      <c r="L170" s="239"/>
      <c r="M170" s="240"/>
      <c r="N170" s="241"/>
      <c r="O170" s="241"/>
      <c r="P170" s="241"/>
      <c r="Q170" s="241"/>
      <c r="R170" s="241"/>
      <c r="S170" s="241"/>
      <c r="T170" s="242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3" t="s">
        <v>218</v>
      </c>
      <c r="AU170" s="243" t="s">
        <v>82</v>
      </c>
      <c r="AV170" s="13" t="s">
        <v>82</v>
      </c>
      <c r="AW170" s="13" t="s">
        <v>4</v>
      </c>
      <c r="AX170" s="13" t="s">
        <v>80</v>
      </c>
      <c r="AY170" s="243" t="s">
        <v>198</v>
      </c>
    </row>
    <row r="171" s="2" customFormat="1" ht="24.15" customHeight="1">
      <c r="A171" s="40"/>
      <c r="B171" s="41"/>
      <c r="C171" s="214" t="s">
        <v>302</v>
      </c>
      <c r="D171" s="214" t="s">
        <v>200</v>
      </c>
      <c r="E171" s="215" t="s">
        <v>2096</v>
      </c>
      <c r="F171" s="216" t="s">
        <v>2097</v>
      </c>
      <c r="G171" s="217" t="s">
        <v>237</v>
      </c>
      <c r="H171" s="218">
        <v>205.99000000000001</v>
      </c>
      <c r="I171" s="219"/>
      <c r="J171" s="220">
        <f>ROUND(I171*H171,2)</f>
        <v>0</v>
      </c>
      <c r="K171" s="216" t="s">
        <v>204</v>
      </c>
      <c r="L171" s="46"/>
      <c r="M171" s="221" t="s">
        <v>19</v>
      </c>
      <c r="N171" s="222" t="s">
        <v>44</v>
      </c>
      <c r="O171" s="86"/>
      <c r="P171" s="223">
        <f>O171*H171</f>
        <v>0</v>
      </c>
      <c r="Q171" s="223">
        <v>0</v>
      </c>
      <c r="R171" s="223">
        <f>Q171*H171</f>
        <v>0</v>
      </c>
      <c r="S171" s="223">
        <v>0</v>
      </c>
      <c r="T171" s="224">
        <f>S171*H171</f>
        <v>0</v>
      </c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R171" s="225" t="s">
        <v>205</v>
      </c>
      <c r="AT171" s="225" t="s">
        <v>200</v>
      </c>
      <c r="AU171" s="225" t="s">
        <v>82</v>
      </c>
      <c r="AY171" s="19" t="s">
        <v>198</v>
      </c>
      <c r="BE171" s="226">
        <f>IF(N171="základní",J171,0)</f>
        <v>0</v>
      </c>
      <c r="BF171" s="226">
        <f>IF(N171="snížená",J171,0)</f>
        <v>0</v>
      </c>
      <c r="BG171" s="226">
        <f>IF(N171="zákl. přenesená",J171,0)</f>
        <v>0</v>
      </c>
      <c r="BH171" s="226">
        <f>IF(N171="sníž. přenesená",J171,0)</f>
        <v>0</v>
      </c>
      <c r="BI171" s="226">
        <f>IF(N171="nulová",J171,0)</f>
        <v>0</v>
      </c>
      <c r="BJ171" s="19" t="s">
        <v>80</v>
      </c>
      <c r="BK171" s="226">
        <f>ROUND(I171*H171,2)</f>
        <v>0</v>
      </c>
      <c r="BL171" s="19" t="s">
        <v>205</v>
      </c>
      <c r="BM171" s="225" t="s">
        <v>3247</v>
      </c>
    </row>
    <row r="172" s="2" customFormat="1">
      <c r="A172" s="40"/>
      <c r="B172" s="41"/>
      <c r="C172" s="42"/>
      <c r="D172" s="227" t="s">
        <v>207</v>
      </c>
      <c r="E172" s="42"/>
      <c r="F172" s="228" t="s">
        <v>2099</v>
      </c>
      <c r="G172" s="42"/>
      <c r="H172" s="42"/>
      <c r="I172" s="229"/>
      <c r="J172" s="42"/>
      <c r="K172" s="42"/>
      <c r="L172" s="46"/>
      <c r="M172" s="230"/>
      <c r="N172" s="231"/>
      <c r="O172" s="86"/>
      <c r="P172" s="86"/>
      <c r="Q172" s="86"/>
      <c r="R172" s="86"/>
      <c r="S172" s="86"/>
      <c r="T172" s="87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T172" s="19" t="s">
        <v>207</v>
      </c>
      <c r="AU172" s="19" t="s">
        <v>82</v>
      </c>
    </row>
    <row r="173" s="13" customFormat="1">
      <c r="A173" s="13"/>
      <c r="B173" s="232"/>
      <c r="C173" s="233"/>
      <c r="D173" s="234" t="s">
        <v>218</v>
      </c>
      <c r="E173" s="235" t="s">
        <v>19</v>
      </c>
      <c r="F173" s="236" t="s">
        <v>3248</v>
      </c>
      <c r="G173" s="233"/>
      <c r="H173" s="237">
        <v>61.289999999999999</v>
      </c>
      <c r="I173" s="238"/>
      <c r="J173" s="233"/>
      <c r="K173" s="233"/>
      <c r="L173" s="239"/>
      <c r="M173" s="240"/>
      <c r="N173" s="241"/>
      <c r="O173" s="241"/>
      <c r="P173" s="241"/>
      <c r="Q173" s="241"/>
      <c r="R173" s="241"/>
      <c r="S173" s="241"/>
      <c r="T173" s="24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3" t="s">
        <v>218</v>
      </c>
      <c r="AU173" s="243" t="s">
        <v>82</v>
      </c>
      <c r="AV173" s="13" t="s">
        <v>82</v>
      </c>
      <c r="AW173" s="13" t="s">
        <v>35</v>
      </c>
      <c r="AX173" s="13" t="s">
        <v>73</v>
      </c>
      <c r="AY173" s="243" t="s">
        <v>198</v>
      </c>
    </row>
    <row r="174" s="13" customFormat="1">
      <c r="A174" s="13"/>
      <c r="B174" s="232"/>
      <c r="C174" s="233"/>
      <c r="D174" s="234" t="s">
        <v>218</v>
      </c>
      <c r="E174" s="235" t="s">
        <v>19</v>
      </c>
      <c r="F174" s="236" t="s">
        <v>3249</v>
      </c>
      <c r="G174" s="233"/>
      <c r="H174" s="237">
        <v>80.260000000000005</v>
      </c>
      <c r="I174" s="238"/>
      <c r="J174" s="233"/>
      <c r="K174" s="233"/>
      <c r="L174" s="239"/>
      <c r="M174" s="240"/>
      <c r="N174" s="241"/>
      <c r="O174" s="241"/>
      <c r="P174" s="241"/>
      <c r="Q174" s="241"/>
      <c r="R174" s="241"/>
      <c r="S174" s="241"/>
      <c r="T174" s="242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3" t="s">
        <v>218</v>
      </c>
      <c r="AU174" s="243" t="s">
        <v>82</v>
      </c>
      <c r="AV174" s="13" t="s">
        <v>82</v>
      </c>
      <c r="AW174" s="13" t="s">
        <v>35</v>
      </c>
      <c r="AX174" s="13" t="s">
        <v>73</v>
      </c>
      <c r="AY174" s="243" t="s">
        <v>198</v>
      </c>
    </row>
    <row r="175" s="13" customFormat="1">
      <c r="A175" s="13"/>
      <c r="B175" s="232"/>
      <c r="C175" s="233"/>
      <c r="D175" s="234" t="s">
        <v>218</v>
      </c>
      <c r="E175" s="235" t="s">
        <v>19</v>
      </c>
      <c r="F175" s="236" t="s">
        <v>3250</v>
      </c>
      <c r="G175" s="233"/>
      <c r="H175" s="237">
        <v>48</v>
      </c>
      <c r="I175" s="238"/>
      <c r="J175" s="233"/>
      <c r="K175" s="233"/>
      <c r="L175" s="239"/>
      <c r="M175" s="240"/>
      <c r="N175" s="241"/>
      <c r="O175" s="241"/>
      <c r="P175" s="241"/>
      <c r="Q175" s="241"/>
      <c r="R175" s="241"/>
      <c r="S175" s="241"/>
      <c r="T175" s="24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3" t="s">
        <v>218</v>
      </c>
      <c r="AU175" s="243" t="s">
        <v>82</v>
      </c>
      <c r="AV175" s="13" t="s">
        <v>82</v>
      </c>
      <c r="AW175" s="13" t="s">
        <v>35</v>
      </c>
      <c r="AX175" s="13" t="s">
        <v>73</v>
      </c>
      <c r="AY175" s="243" t="s">
        <v>198</v>
      </c>
    </row>
    <row r="176" s="13" customFormat="1">
      <c r="A176" s="13"/>
      <c r="B176" s="232"/>
      <c r="C176" s="233"/>
      <c r="D176" s="234" t="s">
        <v>218</v>
      </c>
      <c r="E176" s="235" t="s">
        <v>19</v>
      </c>
      <c r="F176" s="236" t="s">
        <v>3188</v>
      </c>
      <c r="G176" s="233"/>
      <c r="H176" s="237">
        <v>6.1200000000000001</v>
      </c>
      <c r="I176" s="238"/>
      <c r="J176" s="233"/>
      <c r="K176" s="233"/>
      <c r="L176" s="239"/>
      <c r="M176" s="240"/>
      <c r="N176" s="241"/>
      <c r="O176" s="241"/>
      <c r="P176" s="241"/>
      <c r="Q176" s="241"/>
      <c r="R176" s="241"/>
      <c r="S176" s="241"/>
      <c r="T176" s="242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3" t="s">
        <v>218</v>
      </c>
      <c r="AU176" s="243" t="s">
        <v>82</v>
      </c>
      <c r="AV176" s="13" t="s">
        <v>82</v>
      </c>
      <c r="AW176" s="13" t="s">
        <v>35</v>
      </c>
      <c r="AX176" s="13" t="s">
        <v>73</v>
      </c>
      <c r="AY176" s="243" t="s">
        <v>198</v>
      </c>
    </row>
    <row r="177" s="13" customFormat="1">
      <c r="A177" s="13"/>
      <c r="B177" s="232"/>
      <c r="C177" s="233"/>
      <c r="D177" s="234" t="s">
        <v>218</v>
      </c>
      <c r="E177" s="235" t="s">
        <v>19</v>
      </c>
      <c r="F177" s="236" t="s">
        <v>3189</v>
      </c>
      <c r="G177" s="233"/>
      <c r="H177" s="237">
        <v>10.32</v>
      </c>
      <c r="I177" s="238"/>
      <c r="J177" s="233"/>
      <c r="K177" s="233"/>
      <c r="L177" s="239"/>
      <c r="M177" s="240"/>
      <c r="N177" s="241"/>
      <c r="O177" s="241"/>
      <c r="P177" s="241"/>
      <c r="Q177" s="241"/>
      <c r="R177" s="241"/>
      <c r="S177" s="241"/>
      <c r="T177" s="242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3" t="s">
        <v>218</v>
      </c>
      <c r="AU177" s="243" t="s">
        <v>82</v>
      </c>
      <c r="AV177" s="13" t="s">
        <v>82</v>
      </c>
      <c r="AW177" s="13" t="s">
        <v>35</v>
      </c>
      <c r="AX177" s="13" t="s">
        <v>73</v>
      </c>
      <c r="AY177" s="243" t="s">
        <v>198</v>
      </c>
    </row>
    <row r="178" s="14" customFormat="1">
      <c r="A178" s="14"/>
      <c r="B178" s="244"/>
      <c r="C178" s="245"/>
      <c r="D178" s="234" t="s">
        <v>218</v>
      </c>
      <c r="E178" s="246" t="s">
        <v>19</v>
      </c>
      <c r="F178" s="247" t="s">
        <v>233</v>
      </c>
      <c r="G178" s="245"/>
      <c r="H178" s="248">
        <v>205.99000000000001</v>
      </c>
      <c r="I178" s="249"/>
      <c r="J178" s="245"/>
      <c r="K178" s="245"/>
      <c r="L178" s="250"/>
      <c r="M178" s="251"/>
      <c r="N178" s="252"/>
      <c r="O178" s="252"/>
      <c r="P178" s="252"/>
      <c r="Q178" s="252"/>
      <c r="R178" s="252"/>
      <c r="S178" s="252"/>
      <c r="T178" s="253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4" t="s">
        <v>218</v>
      </c>
      <c r="AU178" s="254" t="s">
        <v>82</v>
      </c>
      <c r="AV178" s="14" t="s">
        <v>205</v>
      </c>
      <c r="AW178" s="14" t="s">
        <v>35</v>
      </c>
      <c r="AX178" s="14" t="s">
        <v>80</v>
      </c>
      <c r="AY178" s="254" t="s">
        <v>198</v>
      </c>
    </row>
    <row r="179" s="2" customFormat="1" ht="24.15" customHeight="1">
      <c r="A179" s="40"/>
      <c r="B179" s="41"/>
      <c r="C179" s="255" t="s">
        <v>310</v>
      </c>
      <c r="D179" s="255" t="s">
        <v>243</v>
      </c>
      <c r="E179" s="256" t="s">
        <v>2102</v>
      </c>
      <c r="F179" s="257" t="s">
        <v>2103</v>
      </c>
      <c r="G179" s="258" t="s">
        <v>237</v>
      </c>
      <c r="H179" s="259">
        <v>216.28999999999999</v>
      </c>
      <c r="I179" s="260"/>
      <c r="J179" s="261">
        <f>ROUND(I179*H179,2)</f>
        <v>0</v>
      </c>
      <c r="K179" s="257" t="s">
        <v>204</v>
      </c>
      <c r="L179" s="262"/>
      <c r="M179" s="263" t="s">
        <v>19</v>
      </c>
      <c r="N179" s="264" t="s">
        <v>44</v>
      </c>
      <c r="O179" s="86"/>
      <c r="P179" s="223">
        <f>O179*H179</f>
        <v>0</v>
      </c>
      <c r="Q179" s="223">
        <v>0.00010000000000000001</v>
      </c>
      <c r="R179" s="223">
        <f>Q179*H179</f>
        <v>0.021628999999999999</v>
      </c>
      <c r="S179" s="223">
        <v>0</v>
      </c>
      <c r="T179" s="224">
        <f>S179*H179</f>
        <v>0</v>
      </c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R179" s="225" t="s">
        <v>247</v>
      </c>
      <c r="AT179" s="225" t="s">
        <v>243</v>
      </c>
      <c r="AU179" s="225" t="s">
        <v>82</v>
      </c>
      <c r="AY179" s="19" t="s">
        <v>198</v>
      </c>
      <c r="BE179" s="226">
        <f>IF(N179="základní",J179,0)</f>
        <v>0</v>
      </c>
      <c r="BF179" s="226">
        <f>IF(N179="snížená",J179,0)</f>
        <v>0</v>
      </c>
      <c r="BG179" s="226">
        <f>IF(N179="zákl. přenesená",J179,0)</f>
        <v>0</v>
      </c>
      <c r="BH179" s="226">
        <f>IF(N179="sníž. přenesená",J179,0)</f>
        <v>0</v>
      </c>
      <c r="BI179" s="226">
        <f>IF(N179="nulová",J179,0)</f>
        <v>0</v>
      </c>
      <c r="BJ179" s="19" t="s">
        <v>80</v>
      </c>
      <c r="BK179" s="226">
        <f>ROUND(I179*H179,2)</f>
        <v>0</v>
      </c>
      <c r="BL179" s="19" t="s">
        <v>205</v>
      </c>
      <c r="BM179" s="225" t="s">
        <v>3251</v>
      </c>
    </row>
    <row r="180" s="13" customFormat="1">
      <c r="A180" s="13"/>
      <c r="B180" s="232"/>
      <c r="C180" s="233"/>
      <c r="D180" s="234" t="s">
        <v>218</v>
      </c>
      <c r="E180" s="233"/>
      <c r="F180" s="236" t="s">
        <v>3252</v>
      </c>
      <c r="G180" s="233"/>
      <c r="H180" s="237">
        <v>216.28999999999999</v>
      </c>
      <c r="I180" s="238"/>
      <c r="J180" s="233"/>
      <c r="K180" s="233"/>
      <c r="L180" s="239"/>
      <c r="M180" s="240"/>
      <c r="N180" s="241"/>
      <c r="O180" s="241"/>
      <c r="P180" s="241"/>
      <c r="Q180" s="241"/>
      <c r="R180" s="241"/>
      <c r="S180" s="241"/>
      <c r="T180" s="242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3" t="s">
        <v>218</v>
      </c>
      <c r="AU180" s="243" t="s">
        <v>82</v>
      </c>
      <c r="AV180" s="13" t="s">
        <v>82</v>
      </c>
      <c r="AW180" s="13" t="s">
        <v>4</v>
      </c>
      <c r="AX180" s="13" t="s">
        <v>80</v>
      </c>
      <c r="AY180" s="243" t="s">
        <v>198</v>
      </c>
    </row>
    <row r="181" s="2" customFormat="1" ht="37.8" customHeight="1">
      <c r="A181" s="40"/>
      <c r="B181" s="41"/>
      <c r="C181" s="214" t="s">
        <v>315</v>
      </c>
      <c r="D181" s="214" t="s">
        <v>200</v>
      </c>
      <c r="E181" s="215" t="s">
        <v>2106</v>
      </c>
      <c r="F181" s="216" t="s">
        <v>2107</v>
      </c>
      <c r="G181" s="217" t="s">
        <v>203</v>
      </c>
      <c r="H181" s="218">
        <v>277.19999999999999</v>
      </c>
      <c r="I181" s="219"/>
      <c r="J181" s="220">
        <f>ROUND(I181*H181,2)</f>
        <v>0</v>
      </c>
      <c r="K181" s="216" t="s">
        <v>204</v>
      </c>
      <c r="L181" s="46"/>
      <c r="M181" s="221" t="s">
        <v>19</v>
      </c>
      <c r="N181" s="222" t="s">
        <v>44</v>
      </c>
      <c r="O181" s="86"/>
      <c r="P181" s="223">
        <f>O181*H181</f>
        <v>0</v>
      </c>
      <c r="Q181" s="223">
        <v>0.0033800000000000002</v>
      </c>
      <c r="R181" s="223">
        <f>Q181*H181</f>
        <v>0.93693599999999999</v>
      </c>
      <c r="S181" s="223">
        <v>0</v>
      </c>
      <c r="T181" s="224">
        <f>S181*H181</f>
        <v>0</v>
      </c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R181" s="225" t="s">
        <v>205</v>
      </c>
      <c r="AT181" s="225" t="s">
        <v>200</v>
      </c>
      <c r="AU181" s="225" t="s">
        <v>82</v>
      </c>
      <c r="AY181" s="19" t="s">
        <v>198</v>
      </c>
      <c r="BE181" s="226">
        <f>IF(N181="základní",J181,0)</f>
        <v>0</v>
      </c>
      <c r="BF181" s="226">
        <f>IF(N181="snížená",J181,0)</f>
        <v>0</v>
      </c>
      <c r="BG181" s="226">
        <f>IF(N181="zákl. přenesená",J181,0)</f>
        <v>0</v>
      </c>
      <c r="BH181" s="226">
        <f>IF(N181="sníž. přenesená",J181,0)</f>
        <v>0</v>
      </c>
      <c r="BI181" s="226">
        <f>IF(N181="nulová",J181,0)</f>
        <v>0</v>
      </c>
      <c r="BJ181" s="19" t="s">
        <v>80</v>
      </c>
      <c r="BK181" s="226">
        <f>ROUND(I181*H181,2)</f>
        <v>0</v>
      </c>
      <c r="BL181" s="19" t="s">
        <v>205</v>
      </c>
      <c r="BM181" s="225" t="s">
        <v>3253</v>
      </c>
    </row>
    <row r="182" s="2" customFormat="1">
      <c r="A182" s="40"/>
      <c r="B182" s="41"/>
      <c r="C182" s="42"/>
      <c r="D182" s="227" t="s">
        <v>207</v>
      </c>
      <c r="E182" s="42"/>
      <c r="F182" s="228" t="s">
        <v>2109</v>
      </c>
      <c r="G182" s="42"/>
      <c r="H182" s="42"/>
      <c r="I182" s="229"/>
      <c r="J182" s="42"/>
      <c r="K182" s="42"/>
      <c r="L182" s="46"/>
      <c r="M182" s="230"/>
      <c r="N182" s="231"/>
      <c r="O182" s="86"/>
      <c r="P182" s="86"/>
      <c r="Q182" s="86"/>
      <c r="R182" s="86"/>
      <c r="S182" s="86"/>
      <c r="T182" s="87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T182" s="19" t="s">
        <v>207</v>
      </c>
      <c r="AU182" s="19" t="s">
        <v>82</v>
      </c>
    </row>
    <row r="183" s="12" customFormat="1" ht="22.8" customHeight="1">
      <c r="A183" s="12"/>
      <c r="B183" s="198"/>
      <c r="C183" s="199"/>
      <c r="D183" s="200" t="s">
        <v>72</v>
      </c>
      <c r="E183" s="212" t="s">
        <v>254</v>
      </c>
      <c r="F183" s="212" t="s">
        <v>1103</v>
      </c>
      <c r="G183" s="199"/>
      <c r="H183" s="199"/>
      <c r="I183" s="202"/>
      <c r="J183" s="213">
        <f>BK183</f>
        <v>0</v>
      </c>
      <c r="K183" s="199"/>
      <c r="L183" s="204"/>
      <c r="M183" s="205"/>
      <c r="N183" s="206"/>
      <c r="O183" s="206"/>
      <c r="P183" s="207">
        <f>SUM(P184:P190)</f>
        <v>0</v>
      </c>
      <c r="Q183" s="206"/>
      <c r="R183" s="207">
        <f>SUM(R184:R190)</f>
        <v>0</v>
      </c>
      <c r="S183" s="206"/>
      <c r="T183" s="208">
        <f>SUM(T184:T190)</f>
        <v>0</v>
      </c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R183" s="209" t="s">
        <v>80</v>
      </c>
      <c r="AT183" s="210" t="s">
        <v>72</v>
      </c>
      <c r="AU183" s="210" t="s">
        <v>80</v>
      </c>
      <c r="AY183" s="209" t="s">
        <v>198</v>
      </c>
      <c r="BK183" s="211">
        <f>SUM(BK184:BK190)</f>
        <v>0</v>
      </c>
    </row>
    <row r="184" s="2" customFormat="1" ht="44.25" customHeight="1">
      <c r="A184" s="40"/>
      <c r="B184" s="41"/>
      <c r="C184" s="214" t="s">
        <v>321</v>
      </c>
      <c r="D184" s="214" t="s">
        <v>200</v>
      </c>
      <c r="E184" s="215" t="s">
        <v>2111</v>
      </c>
      <c r="F184" s="216" t="s">
        <v>2112</v>
      </c>
      <c r="G184" s="217" t="s">
        <v>203</v>
      </c>
      <c r="H184" s="218">
        <v>800</v>
      </c>
      <c r="I184" s="219"/>
      <c r="J184" s="220">
        <f>ROUND(I184*H184,2)</f>
        <v>0</v>
      </c>
      <c r="K184" s="216" t="s">
        <v>204</v>
      </c>
      <c r="L184" s="46"/>
      <c r="M184" s="221" t="s">
        <v>19</v>
      </c>
      <c r="N184" s="222" t="s">
        <v>44</v>
      </c>
      <c r="O184" s="86"/>
      <c r="P184" s="223">
        <f>O184*H184</f>
        <v>0</v>
      </c>
      <c r="Q184" s="223">
        <v>0</v>
      </c>
      <c r="R184" s="223">
        <f>Q184*H184</f>
        <v>0</v>
      </c>
      <c r="S184" s="223">
        <v>0</v>
      </c>
      <c r="T184" s="224">
        <f>S184*H184</f>
        <v>0</v>
      </c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R184" s="225" t="s">
        <v>205</v>
      </c>
      <c r="AT184" s="225" t="s">
        <v>200</v>
      </c>
      <c r="AU184" s="225" t="s">
        <v>82</v>
      </c>
      <c r="AY184" s="19" t="s">
        <v>198</v>
      </c>
      <c r="BE184" s="226">
        <f>IF(N184="základní",J184,0)</f>
        <v>0</v>
      </c>
      <c r="BF184" s="226">
        <f>IF(N184="snížená",J184,0)</f>
        <v>0</v>
      </c>
      <c r="BG184" s="226">
        <f>IF(N184="zákl. přenesená",J184,0)</f>
        <v>0</v>
      </c>
      <c r="BH184" s="226">
        <f>IF(N184="sníž. přenesená",J184,0)</f>
        <v>0</v>
      </c>
      <c r="BI184" s="226">
        <f>IF(N184="nulová",J184,0)</f>
        <v>0</v>
      </c>
      <c r="BJ184" s="19" t="s">
        <v>80</v>
      </c>
      <c r="BK184" s="226">
        <f>ROUND(I184*H184,2)</f>
        <v>0</v>
      </c>
      <c r="BL184" s="19" t="s">
        <v>205</v>
      </c>
      <c r="BM184" s="225" t="s">
        <v>3254</v>
      </c>
    </row>
    <row r="185" s="2" customFormat="1">
      <c r="A185" s="40"/>
      <c r="B185" s="41"/>
      <c r="C185" s="42"/>
      <c r="D185" s="227" t="s">
        <v>207</v>
      </c>
      <c r="E185" s="42"/>
      <c r="F185" s="228" t="s">
        <v>2114</v>
      </c>
      <c r="G185" s="42"/>
      <c r="H185" s="42"/>
      <c r="I185" s="229"/>
      <c r="J185" s="42"/>
      <c r="K185" s="42"/>
      <c r="L185" s="46"/>
      <c r="M185" s="230"/>
      <c r="N185" s="231"/>
      <c r="O185" s="86"/>
      <c r="P185" s="86"/>
      <c r="Q185" s="86"/>
      <c r="R185" s="86"/>
      <c r="S185" s="86"/>
      <c r="T185" s="87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T185" s="19" t="s">
        <v>207</v>
      </c>
      <c r="AU185" s="19" t="s">
        <v>82</v>
      </c>
    </row>
    <row r="186" s="2" customFormat="1" ht="55.5" customHeight="1">
      <c r="A186" s="40"/>
      <c r="B186" s="41"/>
      <c r="C186" s="214" t="s">
        <v>327</v>
      </c>
      <c r="D186" s="214" t="s">
        <v>200</v>
      </c>
      <c r="E186" s="215" t="s">
        <v>2115</v>
      </c>
      <c r="F186" s="216" t="s">
        <v>2116</v>
      </c>
      <c r="G186" s="217" t="s">
        <v>203</v>
      </c>
      <c r="H186" s="218">
        <v>48000</v>
      </c>
      <c r="I186" s="219"/>
      <c r="J186" s="220">
        <f>ROUND(I186*H186,2)</f>
        <v>0</v>
      </c>
      <c r="K186" s="216" t="s">
        <v>204</v>
      </c>
      <c r="L186" s="46"/>
      <c r="M186" s="221" t="s">
        <v>19</v>
      </c>
      <c r="N186" s="222" t="s">
        <v>44</v>
      </c>
      <c r="O186" s="86"/>
      <c r="P186" s="223">
        <f>O186*H186</f>
        <v>0</v>
      </c>
      <c r="Q186" s="223">
        <v>0</v>
      </c>
      <c r="R186" s="223">
        <f>Q186*H186</f>
        <v>0</v>
      </c>
      <c r="S186" s="223">
        <v>0</v>
      </c>
      <c r="T186" s="224">
        <f>S186*H186</f>
        <v>0</v>
      </c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R186" s="225" t="s">
        <v>205</v>
      </c>
      <c r="AT186" s="225" t="s">
        <v>200</v>
      </c>
      <c r="AU186" s="225" t="s">
        <v>82</v>
      </c>
      <c r="AY186" s="19" t="s">
        <v>198</v>
      </c>
      <c r="BE186" s="226">
        <f>IF(N186="základní",J186,0)</f>
        <v>0</v>
      </c>
      <c r="BF186" s="226">
        <f>IF(N186="snížená",J186,0)</f>
        <v>0</v>
      </c>
      <c r="BG186" s="226">
        <f>IF(N186="zákl. přenesená",J186,0)</f>
        <v>0</v>
      </c>
      <c r="BH186" s="226">
        <f>IF(N186="sníž. přenesená",J186,0)</f>
        <v>0</v>
      </c>
      <c r="BI186" s="226">
        <f>IF(N186="nulová",J186,0)</f>
        <v>0</v>
      </c>
      <c r="BJ186" s="19" t="s">
        <v>80</v>
      </c>
      <c r="BK186" s="226">
        <f>ROUND(I186*H186,2)</f>
        <v>0</v>
      </c>
      <c r="BL186" s="19" t="s">
        <v>205</v>
      </c>
      <c r="BM186" s="225" t="s">
        <v>3255</v>
      </c>
    </row>
    <row r="187" s="2" customFormat="1">
      <c r="A187" s="40"/>
      <c r="B187" s="41"/>
      <c r="C187" s="42"/>
      <c r="D187" s="227" t="s">
        <v>207</v>
      </c>
      <c r="E187" s="42"/>
      <c r="F187" s="228" t="s">
        <v>2118</v>
      </c>
      <c r="G187" s="42"/>
      <c r="H187" s="42"/>
      <c r="I187" s="229"/>
      <c r="J187" s="42"/>
      <c r="K187" s="42"/>
      <c r="L187" s="46"/>
      <c r="M187" s="230"/>
      <c r="N187" s="231"/>
      <c r="O187" s="86"/>
      <c r="P187" s="86"/>
      <c r="Q187" s="86"/>
      <c r="R187" s="86"/>
      <c r="S187" s="86"/>
      <c r="T187" s="87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T187" s="19" t="s">
        <v>207</v>
      </c>
      <c r="AU187" s="19" t="s">
        <v>82</v>
      </c>
    </row>
    <row r="188" s="13" customFormat="1">
      <c r="A188" s="13"/>
      <c r="B188" s="232"/>
      <c r="C188" s="233"/>
      <c r="D188" s="234" t="s">
        <v>218</v>
      </c>
      <c r="E188" s="235" t="s">
        <v>19</v>
      </c>
      <c r="F188" s="236" t="s">
        <v>3256</v>
      </c>
      <c r="G188" s="233"/>
      <c r="H188" s="237">
        <v>48000</v>
      </c>
      <c r="I188" s="238"/>
      <c r="J188" s="233"/>
      <c r="K188" s="233"/>
      <c r="L188" s="239"/>
      <c r="M188" s="240"/>
      <c r="N188" s="241"/>
      <c r="O188" s="241"/>
      <c r="P188" s="241"/>
      <c r="Q188" s="241"/>
      <c r="R188" s="241"/>
      <c r="S188" s="241"/>
      <c r="T188" s="242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43" t="s">
        <v>218</v>
      </c>
      <c r="AU188" s="243" t="s">
        <v>82</v>
      </c>
      <c r="AV188" s="13" t="s">
        <v>82</v>
      </c>
      <c r="AW188" s="13" t="s">
        <v>35</v>
      </c>
      <c r="AX188" s="13" t="s">
        <v>80</v>
      </c>
      <c r="AY188" s="243" t="s">
        <v>198</v>
      </c>
    </row>
    <row r="189" s="2" customFormat="1" ht="44.25" customHeight="1">
      <c r="A189" s="40"/>
      <c r="B189" s="41"/>
      <c r="C189" s="214" t="s">
        <v>7</v>
      </c>
      <c r="D189" s="214" t="s">
        <v>200</v>
      </c>
      <c r="E189" s="215" t="s">
        <v>2120</v>
      </c>
      <c r="F189" s="216" t="s">
        <v>2121</v>
      </c>
      <c r="G189" s="217" t="s">
        <v>203</v>
      </c>
      <c r="H189" s="218">
        <v>800</v>
      </c>
      <c r="I189" s="219"/>
      <c r="J189" s="220">
        <f>ROUND(I189*H189,2)</f>
        <v>0</v>
      </c>
      <c r="K189" s="216" t="s">
        <v>204</v>
      </c>
      <c r="L189" s="46"/>
      <c r="M189" s="221" t="s">
        <v>19</v>
      </c>
      <c r="N189" s="222" t="s">
        <v>44</v>
      </c>
      <c r="O189" s="86"/>
      <c r="P189" s="223">
        <f>O189*H189</f>
        <v>0</v>
      </c>
      <c r="Q189" s="223">
        <v>0</v>
      </c>
      <c r="R189" s="223">
        <f>Q189*H189</f>
        <v>0</v>
      </c>
      <c r="S189" s="223">
        <v>0</v>
      </c>
      <c r="T189" s="224">
        <f>S189*H189</f>
        <v>0</v>
      </c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R189" s="225" t="s">
        <v>205</v>
      </c>
      <c r="AT189" s="225" t="s">
        <v>200</v>
      </c>
      <c r="AU189" s="225" t="s">
        <v>82</v>
      </c>
      <c r="AY189" s="19" t="s">
        <v>198</v>
      </c>
      <c r="BE189" s="226">
        <f>IF(N189="základní",J189,0)</f>
        <v>0</v>
      </c>
      <c r="BF189" s="226">
        <f>IF(N189="snížená",J189,0)</f>
        <v>0</v>
      </c>
      <c r="BG189" s="226">
        <f>IF(N189="zákl. přenesená",J189,0)</f>
        <v>0</v>
      </c>
      <c r="BH189" s="226">
        <f>IF(N189="sníž. přenesená",J189,0)</f>
        <v>0</v>
      </c>
      <c r="BI189" s="226">
        <f>IF(N189="nulová",J189,0)</f>
        <v>0</v>
      </c>
      <c r="BJ189" s="19" t="s">
        <v>80</v>
      </c>
      <c r="BK189" s="226">
        <f>ROUND(I189*H189,2)</f>
        <v>0</v>
      </c>
      <c r="BL189" s="19" t="s">
        <v>205</v>
      </c>
      <c r="BM189" s="225" t="s">
        <v>3257</v>
      </c>
    </row>
    <row r="190" s="2" customFormat="1">
      <c r="A190" s="40"/>
      <c r="B190" s="41"/>
      <c r="C190" s="42"/>
      <c r="D190" s="227" t="s">
        <v>207</v>
      </c>
      <c r="E190" s="42"/>
      <c r="F190" s="228" t="s">
        <v>2123</v>
      </c>
      <c r="G190" s="42"/>
      <c r="H190" s="42"/>
      <c r="I190" s="229"/>
      <c r="J190" s="42"/>
      <c r="K190" s="42"/>
      <c r="L190" s="46"/>
      <c r="M190" s="230"/>
      <c r="N190" s="231"/>
      <c r="O190" s="86"/>
      <c r="P190" s="86"/>
      <c r="Q190" s="86"/>
      <c r="R190" s="86"/>
      <c r="S190" s="86"/>
      <c r="T190" s="87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T190" s="19" t="s">
        <v>207</v>
      </c>
      <c r="AU190" s="19" t="s">
        <v>82</v>
      </c>
    </row>
    <row r="191" s="12" customFormat="1" ht="22.8" customHeight="1">
      <c r="A191" s="12"/>
      <c r="B191" s="198"/>
      <c r="C191" s="199"/>
      <c r="D191" s="200" t="s">
        <v>72</v>
      </c>
      <c r="E191" s="212" t="s">
        <v>1196</v>
      </c>
      <c r="F191" s="212" t="s">
        <v>1197</v>
      </c>
      <c r="G191" s="199"/>
      <c r="H191" s="199"/>
      <c r="I191" s="202"/>
      <c r="J191" s="213">
        <f>BK191</f>
        <v>0</v>
      </c>
      <c r="K191" s="199"/>
      <c r="L191" s="204"/>
      <c r="M191" s="205"/>
      <c r="N191" s="206"/>
      <c r="O191" s="206"/>
      <c r="P191" s="207">
        <f>SUM(P192:P193)</f>
        <v>0</v>
      </c>
      <c r="Q191" s="206"/>
      <c r="R191" s="207">
        <f>SUM(R192:R193)</f>
        <v>0</v>
      </c>
      <c r="S191" s="206"/>
      <c r="T191" s="208">
        <f>SUM(T192:T193)</f>
        <v>0</v>
      </c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R191" s="209" t="s">
        <v>80</v>
      </c>
      <c r="AT191" s="210" t="s">
        <v>72</v>
      </c>
      <c r="AU191" s="210" t="s">
        <v>80</v>
      </c>
      <c r="AY191" s="209" t="s">
        <v>198</v>
      </c>
      <c r="BK191" s="211">
        <f>SUM(BK192:BK193)</f>
        <v>0</v>
      </c>
    </row>
    <row r="192" s="2" customFormat="1" ht="78" customHeight="1">
      <c r="A192" s="40"/>
      <c r="B192" s="41"/>
      <c r="C192" s="214" t="s">
        <v>341</v>
      </c>
      <c r="D192" s="214" t="s">
        <v>200</v>
      </c>
      <c r="E192" s="215" t="s">
        <v>1199</v>
      </c>
      <c r="F192" s="216" t="s">
        <v>1200</v>
      </c>
      <c r="G192" s="217" t="s">
        <v>246</v>
      </c>
      <c r="H192" s="218">
        <v>20.361000000000001</v>
      </c>
      <c r="I192" s="219"/>
      <c r="J192" s="220">
        <f>ROUND(I192*H192,2)</f>
        <v>0</v>
      </c>
      <c r="K192" s="216" t="s">
        <v>204</v>
      </c>
      <c r="L192" s="46"/>
      <c r="M192" s="221" t="s">
        <v>19</v>
      </c>
      <c r="N192" s="222" t="s">
        <v>44</v>
      </c>
      <c r="O192" s="86"/>
      <c r="P192" s="223">
        <f>O192*H192</f>
        <v>0</v>
      </c>
      <c r="Q192" s="223">
        <v>0</v>
      </c>
      <c r="R192" s="223">
        <f>Q192*H192</f>
        <v>0</v>
      </c>
      <c r="S192" s="223">
        <v>0</v>
      </c>
      <c r="T192" s="224">
        <f>S192*H192</f>
        <v>0</v>
      </c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R192" s="225" t="s">
        <v>205</v>
      </c>
      <c r="AT192" s="225" t="s">
        <v>200</v>
      </c>
      <c r="AU192" s="225" t="s">
        <v>82</v>
      </c>
      <c r="AY192" s="19" t="s">
        <v>198</v>
      </c>
      <c r="BE192" s="226">
        <f>IF(N192="základní",J192,0)</f>
        <v>0</v>
      </c>
      <c r="BF192" s="226">
        <f>IF(N192="snížená",J192,0)</f>
        <v>0</v>
      </c>
      <c r="BG192" s="226">
        <f>IF(N192="zákl. přenesená",J192,0)</f>
        <v>0</v>
      </c>
      <c r="BH192" s="226">
        <f>IF(N192="sníž. přenesená",J192,0)</f>
        <v>0</v>
      </c>
      <c r="BI192" s="226">
        <f>IF(N192="nulová",J192,0)</f>
        <v>0</v>
      </c>
      <c r="BJ192" s="19" t="s">
        <v>80</v>
      </c>
      <c r="BK192" s="226">
        <f>ROUND(I192*H192,2)</f>
        <v>0</v>
      </c>
      <c r="BL192" s="19" t="s">
        <v>205</v>
      </c>
      <c r="BM192" s="225" t="s">
        <v>3258</v>
      </c>
    </row>
    <row r="193" s="2" customFormat="1">
      <c r="A193" s="40"/>
      <c r="B193" s="41"/>
      <c r="C193" s="42"/>
      <c r="D193" s="227" t="s">
        <v>207</v>
      </c>
      <c r="E193" s="42"/>
      <c r="F193" s="228" t="s">
        <v>1202</v>
      </c>
      <c r="G193" s="42"/>
      <c r="H193" s="42"/>
      <c r="I193" s="229"/>
      <c r="J193" s="42"/>
      <c r="K193" s="42"/>
      <c r="L193" s="46"/>
      <c r="M193" s="230"/>
      <c r="N193" s="231"/>
      <c r="O193" s="86"/>
      <c r="P193" s="86"/>
      <c r="Q193" s="86"/>
      <c r="R193" s="86"/>
      <c r="S193" s="86"/>
      <c r="T193" s="87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T193" s="19" t="s">
        <v>207</v>
      </c>
      <c r="AU193" s="19" t="s">
        <v>82</v>
      </c>
    </row>
    <row r="194" s="12" customFormat="1" ht="25.92" customHeight="1">
      <c r="A194" s="12"/>
      <c r="B194" s="198"/>
      <c r="C194" s="199"/>
      <c r="D194" s="200" t="s">
        <v>72</v>
      </c>
      <c r="E194" s="201" t="s">
        <v>1203</v>
      </c>
      <c r="F194" s="201" t="s">
        <v>1204</v>
      </c>
      <c r="G194" s="199"/>
      <c r="H194" s="199"/>
      <c r="I194" s="202"/>
      <c r="J194" s="203">
        <f>BK194</f>
        <v>0</v>
      </c>
      <c r="K194" s="199"/>
      <c r="L194" s="204"/>
      <c r="M194" s="205"/>
      <c r="N194" s="206"/>
      <c r="O194" s="206"/>
      <c r="P194" s="207">
        <f>P195+P226</f>
        <v>0</v>
      </c>
      <c r="Q194" s="206"/>
      <c r="R194" s="207">
        <f>R195+R226</f>
        <v>11.3521676075</v>
      </c>
      <c r="S194" s="206"/>
      <c r="T194" s="208">
        <f>T195+T226</f>
        <v>0</v>
      </c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R194" s="209" t="s">
        <v>82</v>
      </c>
      <c r="AT194" s="210" t="s">
        <v>72</v>
      </c>
      <c r="AU194" s="210" t="s">
        <v>73</v>
      </c>
      <c r="AY194" s="209" t="s">
        <v>198</v>
      </c>
      <c r="BK194" s="211">
        <f>BK195+BK226</f>
        <v>0</v>
      </c>
    </row>
    <row r="195" s="12" customFormat="1" ht="22.8" customHeight="1">
      <c r="A195" s="12"/>
      <c r="B195" s="198"/>
      <c r="C195" s="199"/>
      <c r="D195" s="200" t="s">
        <v>72</v>
      </c>
      <c r="E195" s="212" t="s">
        <v>2125</v>
      </c>
      <c r="F195" s="212" t="s">
        <v>2126</v>
      </c>
      <c r="G195" s="199"/>
      <c r="H195" s="199"/>
      <c r="I195" s="202"/>
      <c r="J195" s="213">
        <f>BK195</f>
        <v>0</v>
      </c>
      <c r="K195" s="199"/>
      <c r="L195" s="204"/>
      <c r="M195" s="205"/>
      <c r="N195" s="206"/>
      <c r="O195" s="206"/>
      <c r="P195" s="207">
        <f>SUM(P196:P225)</f>
        <v>0</v>
      </c>
      <c r="Q195" s="206"/>
      <c r="R195" s="207">
        <f>SUM(R196:R225)</f>
        <v>11.292427607500001</v>
      </c>
      <c r="S195" s="206"/>
      <c r="T195" s="208">
        <f>SUM(T196:T225)</f>
        <v>0</v>
      </c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R195" s="209" t="s">
        <v>82</v>
      </c>
      <c r="AT195" s="210" t="s">
        <v>72</v>
      </c>
      <c r="AU195" s="210" t="s">
        <v>80</v>
      </c>
      <c r="AY195" s="209" t="s">
        <v>198</v>
      </c>
      <c r="BK195" s="211">
        <f>SUM(BK196:BK225)</f>
        <v>0</v>
      </c>
    </row>
    <row r="196" s="2" customFormat="1" ht="37.8" customHeight="1">
      <c r="A196" s="40"/>
      <c r="B196" s="41"/>
      <c r="C196" s="214" t="s">
        <v>347</v>
      </c>
      <c r="D196" s="214" t="s">
        <v>200</v>
      </c>
      <c r="E196" s="215" t="s">
        <v>3259</v>
      </c>
      <c r="F196" s="216" t="s">
        <v>3260</v>
      </c>
      <c r="G196" s="217" t="s">
        <v>227</v>
      </c>
      <c r="H196" s="218">
        <v>180.29300000000001</v>
      </c>
      <c r="I196" s="219"/>
      <c r="J196" s="220">
        <f>ROUND(I196*H196,2)</f>
        <v>0</v>
      </c>
      <c r="K196" s="216" t="s">
        <v>204</v>
      </c>
      <c r="L196" s="46"/>
      <c r="M196" s="221" t="s">
        <v>19</v>
      </c>
      <c r="N196" s="222" t="s">
        <v>44</v>
      </c>
      <c r="O196" s="86"/>
      <c r="P196" s="223">
        <f>O196*H196</f>
        <v>0</v>
      </c>
      <c r="Q196" s="223">
        <v>0.045999999999999999</v>
      </c>
      <c r="R196" s="223">
        <f>Q196*H196</f>
        <v>8.2934780000000004</v>
      </c>
      <c r="S196" s="223">
        <v>0</v>
      </c>
      <c r="T196" s="224">
        <f>S196*H196</f>
        <v>0</v>
      </c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R196" s="225" t="s">
        <v>302</v>
      </c>
      <c r="AT196" s="225" t="s">
        <v>200</v>
      </c>
      <c r="AU196" s="225" t="s">
        <v>82</v>
      </c>
      <c r="AY196" s="19" t="s">
        <v>198</v>
      </c>
      <c r="BE196" s="226">
        <f>IF(N196="základní",J196,0)</f>
        <v>0</v>
      </c>
      <c r="BF196" s="226">
        <f>IF(N196="snížená",J196,0)</f>
        <v>0</v>
      </c>
      <c r="BG196" s="226">
        <f>IF(N196="zákl. přenesená",J196,0)</f>
        <v>0</v>
      </c>
      <c r="BH196" s="226">
        <f>IF(N196="sníž. přenesená",J196,0)</f>
        <v>0</v>
      </c>
      <c r="BI196" s="226">
        <f>IF(N196="nulová",J196,0)</f>
        <v>0</v>
      </c>
      <c r="BJ196" s="19" t="s">
        <v>80</v>
      </c>
      <c r="BK196" s="226">
        <f>ROUND(I196*H196,2)</f>
        <v>0</v>
      </c>
      <c r="BL196" s="19" t="s">
        <v>302</v>
      </c>
      <c r="BM196" s="225" t="s">
        <v>3261</v>
      </c>
    </row>
    <row r="197" s="2" customFormat="1">
      <c r="A197" s="40"/>
      <c r="B197" s="41"/>
      <c r="C197" s="42"/>
      <c r="D197" s="227" t="s">
        <v>207</v>
      </c>
      <c r="E197" s="42"/>
      <c r="F197" s="228" t="s">
        <v>3262</v>
      </c>
      <c r="G197" s="42"/>
      <c r="H197" s="42"/>
      <c r="I197" s="229"/>
      <c r="J197" s="42"/>
      <c r="K197" s="42"/>
      <c r="L197" s="46"/>
      <c r="M197" s="230"/>
      <c r="N197" s="231"/>
      <c r="O197" s="86"/>
      <c r="P197" s="86"/>
      <c r="Q197" s="86"/>
      <c r="R197" s="86"/>
      <c r="S197" s="86"/>
      <c r="T197" s="87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T197" s="19" t="s">
        <v>207</v>
      </c>
      <c r="AU197" s="19" t="s">
        <v>82</v>
      </c>
    </row>
    <row r="198" s="13" customFormat="1">
      <c r="A198" s="13"/>
      <c r="B198" s="232"/>
      <c r="C198" s="233"/>
      <c r="D198" s="234" t="s">
        <v>218</v>
      </c>
      <c r="E198" s="235" t="s">
        <v>19</v>
      </c>
      <c r="F198" s="236" t="s">
        <v>3263</v>
      </c>
      <c r="G198" s="233"/>
      <c r="H198" s="237">
        <v>180.29300000000001</v>
      </c>
      <c r="I198" s="238"/>
      <c r="J198" s="233"/>
      <c r="K198" s="233"/>
      <c r="L198" s="239"/>
      <c r="M198" s="240"/>
      <c r="N198" s="241"/>
      <c r="O198" s="241"/>
      <c r="P198" s="241"/>
      <c r="Q198" s="241"/>
      <c r="R198" s="241"/>
      <c r="S198" s="241"/>
      <c r="T198" s="242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43" t="s">
        <v>218</v>
      </c>
      <c r="AU198" s="243" t="s">
        <v>82</v>
      </c>
      <c r="AV198" s="13" t="s">
        <v>82</v>
      </c>
      <c r="AW198" s="13" t="s">
        <v>35</v>
      </c>
      <c r="AX198" s="13" t="s">
        <v>80</v>
      </c>
      <c r="AY198" s="243" t="s">
        <v>198</v>
      </c>
    </row>
    <row r="199" s="2" customFormat="1" ht="37.8" customHeight="1">
      <c r="A199" s="40"/>
      <c r="B199" s="41"/>
      <c r="C199" s="214" t="s">
        <v>352</v>
      </c>
      <c r="D199" s="214" t="s">
        <v>200</v>
      </c>
      <c r="E199" s="215" t="s">
        <v>2134</v>
      </c>
      <c r="F199" s="216" t="s">
        <v>2135</v>
      </c>
      <c r="G199" s="217" t="s">
        <v>203</v>
      </c>
      <c r="H199" s="218">
        <v>604.05999999999995</v>
      </c>
      <c r="I199" s="219"/>
      <c r="J199" s="220">
        <f>ROUND(I199*H199,2)</f>
        <v>0</v>
      </c>
      <c r="K199" s="216" t="s">
        <v>204</v>
      </c>
      <c r="L199" s="46"/>
      <c r="M199" s="221" t="s">
        <v>19</v>
      </c>
      <c r="N199" s="222" t="s">
        <v>44</v>
      </c>
      <c r="O199" s="86"/>
      <c r="P199" s="223">
        <f>O199*H199</f>
        <v>0</v>
      </c>
      <c r="Q199" s="223">
        <v>0</v>
      </c>
      <c r="R199" s="223">
        <f>Q199*H199</f>
        <v>0</v>
      </c>
      <c r="S199" s="223">
        <v>0</v>
      </c>
      <c r="T199" s="224">
        <f>S199*H199</f>
        <v>0</v>
      </c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R199" s="225" t="s">
        <v>302</v>
      </c>
      <c r="AT199" s="225" t="s">
        <v>200</v>
      </c>
      <c r="AU199" s="225" t="s">
        <v>82</v>
      </c>
      <c r="AY199" s="19" t="s">
        <v>198</v>
      </c>
      <c r="BE199" s="226">
        <f>IF(N199="základní",J199,0)</f>
        <v>0</v>
      </c>
      <c r="BF199" s="226">
        <f>IF(N199="snížená",J199,0)</f>
        <v>0</v>
      </c>
      <c r="BG199" s="226">
        <f>IF(N199="zákl. přenesená",J199,0)</f>
        <v>0</v>
      </c>
      <c r="BH199" s="226">
        <f>IF(N199="sníž. přenesená",J199,0)</f>
        <v>0</v>
      </c>
      <c r="BI199" s="226">
        <f>IF(N199="nulová",J199,0)</f>
        <v>0</v>
      </c>
      <c r="BJ199" s="19" t="s">
        <v>80</v>
      </c>
      <c r="BK199" s="226">
        <f>ROUND(I199*H199,2)</f>
        <v>0</v>
      </c>
      <c r="BL199" s="19" t="s">
        <v>302</v>
      </c>
      <c r="BM199" s="225" t="s">
        <v>3264</v>
      </c>
    </row>
    <row r="200" s="2" customFormat="1">
      <c r="A200" s="40"/>
      <c r="B200" s="41"/>
      <c r="C200" s="42"/>
      <c r="D200" s="227" t="s">
        <v>207</v>
      </c>
      <c r="E200" s="42"/>
      <c r="F200" s="228" t="s">
        <v>2137</v>
      </c>
      <c r="G200" s="42"/>
      <c r="H200" s="42"/>
      <c r="I200" s="229"/>
      <c r="J200" s="42"/>
      <c r="K200" s="42"/>
      <c r="L200" s="46"/>
      <c r="M200" s="230"/>
      <c r="N200" s="231"/>
      <c r="O200" s="86"/>
      <c r="P200" s="86"/>
      <c r="Q200" s="86"/>
      <c r="R200" s="86"/>
      <c r="S200" s="86"/>
      <c r="T200" s="87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T200" s="19" t="s">
        <v>207</v>
      </c>
      <c r="AU200" s="19" t="s">
        <v>82</v>
      </c>
    </row>
    <row r="201" s="13" customFormat="1">
      <c r="A201" s="13"/>
      <c r="B201" s="232"/>
      <c r="C201" s="233"/>
      <c r="D201" s="234" t="s">
        <v>218</v>
      </c>
      <c r="E201" s="235" t="s">
        <v>19</v>
      </c>
      <c r="F201" s="236" t="s">
        <v>2407</v>
      </c>
      <c r="G201" s="233"/>
      <c r="H201" s="237">
        <v>24.02</v>
      </c>
      <c r="I201" s="238"/>
      <c r="J201" s="233"/>
      <c r="K201" s="233"/>
      <c r="L201" s="239"/>
      <c r="M201" s="240"/>
      <c r="N201" s="241"/>
      <c r="O201" s="241"/>
      <c r="P201" s="241"/>
      <c r="Q201" s="241"/>
      <c r="R201" s="241"/>
      <c r="S201" s="241"/>
      <c r="T201" s="24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3" t="s">
        <v>218</v>
      </c>
      <c r="AU201" s="243" t="s">
        <v>82</v>
      </c>
      <c r="AV201" s="13" t="s">
        <v>82</v>
      </c>
      <c r="AW201" s="13" t="s">
        <v>35</v>
      </c>
      <c r="AX201" s="13" t="s">
        <v>73</v>
      </c>
      <c r="AY201" s="243" t="s">
        <v>198</v>
      </c>
    </row>
    <row r="202" s="13" customFormat="1">
      <c r="A202" s="13"/>
      <c r="B202" s="232"/>
      <c r="C202" s="233"/>
      <c r="D202" s="234" t="s">
        <v>218</v>
      </c>
      <c r="E202" s="235" t="s">
        <v>19</v>
      </c>
      <c r="F202" s="236" t="s">
        <v>2408</v>
      </c>
      <c r="G202" s="233"/>
      <c r="H202" s="237">
        <v>67.980000000000004</v>
      </c>
      <c r="I202" s="238"/>
      <c r="J202" s="233"/>
      <c r="K202" s="233"/>
      <c r="L202" s="239"/>
      <c r="M202" s="240"/>
      <c r="N202" s="241"/>
      <c r="O202" s="241"/>
      <c r="P202" s="241"/>
      <c r="Q202" s="241"/>
      <c r="R202" s="241"/>
      <c r="S202" s="241"/>
      <c r="T202" s="242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43" t="s">
        <v>218</v>
      </c>
      <c r="AU202" s="243" t="s">
        <v>82</v>
      </c>
      <c r="AV202" s="13" t="s">
        <v>82</v>
      </c>
      <c r="AW202" s="13" t="s">
        <v>35</v>
      </c>
      <c r="AX202" s="13" t="s">
        <v>73</v>
      </c>
      <c r="AY202" s="243" t="s">
        <v>198</v>
      </c>
    </row>
    <row r="203" s="13" customFormat="1">
      <c r="A203" s="13"/>
      <c r="B203" s="232"/>
      <c r="C203" s="233"/>
      <c r="D203" s="234" t="s">
        <v>218</v>
      </c>
      <c r="E203" s="235" t="s">
        <v>19</v>
      </c>
      <c r="F203" s="236" t="s">
        <v>2409</v>
      </c>
      <c r="G203" s="233"/>
      <c r="H203" s="237">
        <v>67.980000000000004</v>
      </c>
      <c r="I203" s="238"/>
      <c r="J203" s="233"/>
      <c r="K203" s="233"/>
      <c r="L203" s="239"/>
      <c r="M203" s="240"/>
      <c r="N203" s="241"/>
      <c r="O203" s="241"/>
      <c r="P203" s="241"/>
      <c r="Q203" s="241"/>
      <c r="R203" s="241"/>
      <c r="S203" s="241"/>
      <c r="T203" s="242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43" t="s">
        <v>218</v>
      </c>
      <c r="AU203" s="243" t="s">
        <v>82</v>
      </c>
      <c r="AV203" s="13" t="s">
        <v>82</v>
      </c>
      <c r="AW203" s="13" t="s">
        <v>35</v>
      </c>
      <c r="AX203" s="13" t="s">
        <v>73</v>
      </c>
      <c r="AY203" s="243" t="s">
        <v>198</v>
      </c>
    </row>
    <row r="204" s="13" customFormat="1">
      <c r="A204" s="13"/>
      <c r="B204" s="232"/>
      <c r="C204" s="233"/>
      <c r="D204" s="234" t="s">
        <v>218</v>
      </c>
      <c r="E204" s="235" t="s">
        <v>19</v>
      </c>
      <c r="F204" s="236" t="s">
        <v>2410</v>
      </c>
      <c r="G204" s="233"/>
      <c r="H204" s="237">
        <v>25.780000000000001</v>
      </c>
      <c r="I204" s="238"/>
      <c r="J204" s="233"/>
      <c r="K204" s="233"/>
      <c r="L204" s="239"/>
      <c r="M204" s="240"/>
      <c r="N204" s="241"/>
      <c r="O204" s="241"/>
      <c r="P204" s="241"/>
      <c r="Q204" s="241"/>
      <c r="R204" s="241"/>
      <c r="S204" s="241"/>
      <c r="T204" s="242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3" t="s">
        <v>218</v>
      </c>
      <c r="AU204" s="243" t="s">
        <v>82</v>
      </c>
      <c r="AV204" s="13" t="s">
        <v>82</v>
      </c>
      <c r="AW204" s="13" t="s">
        <v>35</v>
      </c>
      <c r="AX204" s="13" t="s">
        <v>73</v>
      </c>
      <c r="AY204" s="243" t="s">
        <v>198</v>
      </c>
    </row>
    <row r="205" s="13" customFormat="1">
      <c r="A205" s="13"/>
      <c r="B205" s="232"/>
      <c r="C205" s="233"/>
      <c r="D205" s="234" t="s">
        <v>218</v>
      </c>
      <c r="E205" s="235" t="s">
        <v>19</v>
      </c>
      <c r="F205" s="236" t="s">
        <v>2411</v>
      </c>
      <c r="G205" s="233"/>
      <c r="H205" s="237">
        <v>68.209999999999994</v>
      </c>
      <c r="I205" s="238"/>
      <c r="J205" s="233"/>
      <c r="K205" s="233"/>
      <c r="L205" s="239"/>
      <c r="M205" s="240"/>
      <c r="N205" s="241"/>
      <c r="O205" s="241"/>
      <c r="P205" s="241"/>
      <c r="Q205" s="241"/>
      <c r="R205" s="241"/>
      <c r="S205" s="241"/>
      <c r="T205" s="242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3" t="s">
        <v>218</v>
      </c>
      <c r="AU205" s="243" t="s">
        <v>82</v>
      </c>
      <c r="AV205" s="13" t="s">
        <v>82</v>
      </c>
      <c r="AW205" s="13" t="s">
        <v>35</v>
      </c>
      <c r="AX205" s="13" t="s">
        <v>73</v>
      </c>
      <c r="AY205" s="243" t="s">
        <v>198</v>
      </c>
    </row>
    <row r="206" s="13" customFormat="1">
      <c r="A206" s="13"/>
      <c r="B206" s="232"/>
      <c r="C206" s="233"/>
      <c r="D206" s="234" t="s">
        <v>218</v>
      </c>
      <c r="E206" s="235" t="s">
        <v>19</v>
      </c>
      <c r="F206" s="236" t="s">
        <v>2412</v>
      </c>
      <c r="G206" s="233"/>
      <c r="H206" s="237">
        <v>28.239999999999998</v>
      </c>
      <c r="I206" s="238"/>
      <c r="J206" s="233"/>
      <c r="K206" s="233"/>
      <c r="L206" s="239"/>
      <c r="M206" s="240"/>
      <c r="N206" s="241"/>
      <c r="O206" s="241"/>
      <c r="P206" s="241"/>
      <c r="Q206" s="241"/>
      <c r="R206" s="241"/>
      <c r="S206" s="241"/>
      <c r="T206" s="242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43" t="s">
        <v>218</v>
      </c>
      <c r="AU206" s="243" t="s">
        <v>82</v>
      </c>
      <c r="AV206" s="13" t="s">
        <v>82</v>
      </c>
      <c r="AW206" s="13" t="s">
        <v>35</v>
      </c>
      <c r="AX206" s="13" t="s">
        <v>73</v>
      </c>
      <c r="AY206" s="243" t="s">
        <v>198</v>
      </c>
    </row>
    <row r="207" s="13" customFormat="1">
      <c r="A207" s="13"/>
      <c r="B207" s="232"/>
      <c r="C207" s="233"/>
      <c r="D207" s="234" t="s">
        <v>218</v>
      </c>
      <c r="E207" s="235" t="s">
        <v>19</v>
      </c>
      <c r="F207" s="236" t="s">
        <v>2413</v>
      </c>
      <c r="G207" s="233"/>
      <c r="H207" s="237">
        <v>20.780000000000001</v>
      </c>
      <c r="I207" s="238"/>
      <c r="J207" s="233"/>
      <c r="K207" s="233"/>
      <c r="L207" s="239"/>
      <c r="M207" s="240"/>
      <c r="N207" s="241"/>
      <c r="O207" s="241"/>
      <c r="P207" s="241"/>
      <c r="Q207" s="241"/>
      <c r="R207" s="241"/>
      <c r="S207" s="241"/>
      <c r="T207" s="242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43" t="s">
        <v>218</v>
      </c>
      <c r="AU207" s="243" t="s">
        <v>82</v>
      </c>
      <c r="AV207" s="13" t="s">
        <v>82</v>
      </c>
      <c r="AW207" s="13" t="s">
        <v>35</v>
      </c>
      <c r="AX207" s="13" t="s">
        <v>73</v>
      </c>
      <c r="AY207" s="243" t="s">
        <v>198</v>
      </c>
    </row>
    <row r="208" s="13" customFormat="1">
      <c r="A208" s="13"/>
      <c r="B208" s="232"/>
      <c r="C208" s="233"/>
      <c r="D208" s="234" t="s">
        <v>218</v>
      </c>
      <c r="E208" s="235" t="s">
        <v>19</v>
      </c>
      <c r="F208" s="236" t="s">
        <v>2414</v>
      </c>
      <c r="G208" s="233"/>
      <c r="H208" s="237">
        <v>18.510000000000002</v>
      </c>
      <c r="I208" s="238"/>
      <c r="J208" s="233"/>
      <c r="K208" s="233"/>
      <c r="L208" s="239"/>
      <c r="M208" s="240"/>
      <c r="N208" s="241"/>
      <c r="O208" s="241"/>
      <c r="P208" s="241"/>
      <c r="Q208" s="241"/>
      <c r="R208" s="241"/>
      <c r="S208" s="241"/>
      <c r="T208" s="242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43" t="s">
        <v>218</v>
      </c>
      <c r="AU208" s="243" t="s">
        <v>82</v>
      </c>
      <c r="AV208" s="13" t="s">
        <v>82</v>
      </c>
      <c r="AW208" s="13" t="s">
        <v>35</v>
      </c>
      <c r="AX208" s="13" t="s">
        <v>73</v>
      </c>
      <c r="AY208" s="243" t="s">
        <v>198</v>
      </c>
    </row>
    <row r="209" s="13" customFormat="1">
      <c r="A209" s="13"/>
      <c r="B209" s="232"/>
      <c r="C209" s="233"/>
      <c r="D209" s="234" t="s">
        <v>218</v>
      </c>
      <c r="E209" s="235" t="s">
        <v>19</v>
      </c>
      <c r="F209" s="236" t="s">
        <v>2422</v>
      </c>
      <c r="G209" s="233"/>
      <c r="H209" s="237">
        <v>198.46000000000001</v>
      </c>
      <c r="I209" s="238"/>
      <c r="J209" s="233"/>
      <c r="K209" s="233"/>
      <c r="L209" s="239"/>
      <c r="M209" s="240"/>
      <c r="N209" s="241"/>
      <c r="O209" s="241"/>
      <c r="P209" s="241"/>
      <c r="Q209" s="241"/>
      <c r="R209" s="241"/>
      <c r="S209" s="241"/>
      <c r="T209" s="242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3" t="s">
        <v>218</v>
      </c>
      <c r="AU209" s="243" t="s">
        <v>82</v>
      </c>
      <c r="AV209" s="13" t="s">
        <v>82</v>
      </c>
      <c r="AW209" s="13" t="s">
        <v>35</v>
      </c>
      <c r="AX209" s="13" t="s">
        <v>73</v>
      </c>
      <c r="AY209" s="243" t="s">
        <v>198</v>
      </c>
    </row>
    <row r="210" s="13" customFormat="1">
      <c r="A210" s="13"/>
      <c r="B210" s="232"/>
      <c r="C210" s="233"/>
      <c r="D210" s="234" t="s">
        <v>218</v>
      </c>
      <c r="E210" s="235" t="s">
        <v>19</v>
      </c>
      <c r="F210" s="236" t="s">
        <v>2423</v>
      </c>
      <c r="G210" s="233"/>
      <c r="H210" s="237">
        <v>42.479999999999997</v>
      </c>
      <c r="I210" s="238"/>
      <c r="J210" s="233"/>
      <c r="K210" s="233"/>
      <c r="L210" s="239"/>
      <c r="M210" s="240"/>
      <c r="N210" s="241"/>
      <c r="O210" s="241"/>
      <c r="P210" s="241"/>
      <c r="Q210" s="241"/>
      <c r="R210" s="241"/>
      <c r="S210" s="241"/>
      <c r="T210" s="24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3" t="s">
        <v>218</v>
      </c>
      <c r="AU210" s="243" t="s">
        <v>82</v>
      </c>
      <c r="AV210" s="13" t="s">
        <v>82</v>
      </c>
      <c r="AW210" s="13" t="s">
        <v>35</v>
      </c>
      <c r="AX210" s="13" t="s">
        <v>73</v>
      </c>
      <c r="AY210" s="243" t="s">
        <v>198</v>
      </c>
    </row>
    <row r="211" s="13" customFormat="1">
      <c r="A211" s="13"/>
      <c r="B211" s="232"/>
      <c r="C211" s="233"/>
      <c r="D211" s="234" t="s">
        <v>218</v>
      </c>
      <c r="E211" s="235" t="s">
        <v>19</v>
      </c>
      <c r="F211" s="236" t="s">
        <v>2416</v>
      </c>
      <c r="G211" s="233"/>
      <c r="H211" s="237">
        <v>4.0199999999999996</v>
      </c>
      <c r="I211" s="238"/>
      <c r="J211" s="233"/>
      <c r="K211" s="233"/>
      <c r="L211" s="239"/>
      <c r="M211" s="240"/>
      <c r="N211" s="241"/>
      <c r="O211" s="241"/>
      <c r="P211" s="241"/>
      <c r="Q211" s="241"/>
      <c r="R211" s="241"/>
      <c r="S211" s="241"/>
      <c r="T211" s="242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3" t="s">
        <v>218</v>
      </c>
      <c r="AU211" s="243" t="s">
        <v>82</v>
      </c>
      <c r="AV211" s="13" t="s">
        <v>82</v>
      </c>
      <c r="AW211" s="13" t="s">
        <v>35</v>
      </c>
      <c r="AX211" s="13" t="s">
        <v>73</v>
      </c>
      <c r="AY211" s="243" t="s">
        <v>198</v>
      </c>
    </row>
    <row r="212" s="13" customFormat="1">
      <c r="A212" s="13"/>
      <c r="B212" s="232"/>
      <c r="C212" s="233"/>
      <c r="D212" s="234" t="s">
        <v>218</v>
      </c>
      <c r="E212" s="235" t="s">
        <v>19</v>
      </c>
      <c r="F212" s="236" t="s">
        <v>2417</v>
      </c>
      <c r="G212" s="233"/>
      <c r="H212" s="237">
        <v>16.199999999999999</v>
      </c>
      <c r="I212" s="238"/>
      <c r="J212" s="233"/>
      <c r="K212" s="233"/>
      <c r="L212" s="239"/>
      <c r="M212" s="240"/>
      <c r="N212" s="241"/>
      <c r="O212" s="241"/>
      <c r="P212" s="241"/>
      <c r="Q212" s="241"/>
      <c r="R212" s="241"/>
      <c r="S212" s="241"/>
      <c r="T212" s="242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3" t="s">
        <v>218</v>
      </c>
      <c r="AU212" s="243" t="s">
        <v>82</v>
      </c>
      <c r="AV212" s="13" t="s">
        <v>82</v>
      </c>
      <c r="AW212" s="13" t="s">
        <v>35</v>
      </c>
      <c r="AX212" s="13" t="s">
        <v>73</v>
      </c>
      <c r="AY212" s="243" t="s">
        <v>198</v>
      </c>
    </row>
    <row r="213" s="13" customFormat="1">
      <c r="A213" s="13"/>
      <c r="B213" s="232"/>
      <c r="C213" s="233"/>
      <c r="D213" s="234" t="s">
        <v>218</v>
      </c>
      <c r="E213" s="235" t="s">
        <v>19</v>
      </c>
      <c r="F213" s="236" t="s">
        <v>2418</v>
      </c>
      <c r="G213" s="233"/>
      <c r="H213" s="237">
        <v>5.5199999999999996</v>
      </c>
      <c r="I213" s="238"/>
      <c r="J213" s="233"/>
      <c r="K213" s="233"/>
      <c r="L213" s="239"/>
      <c r="M213" s="240"/>
      <c r="N213" s="241"/>
      <c r="O213" s="241"/>
      <c r="P213" s="241"/>
      <c r="Q213" s="241"/>
      <c r="R213" s="241"/>
      <c r="S213" s="241"/>
      <c r="T213" s="242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43" t="s">
        <v>218</v>
      </c>
      <c r="AU213" s="243" t="s">
        <v>82</v>
      </c>
      <c r="AV213" s="13" t="s">
        <v>82</v>
      </c>
      <c r="AW213" s="13" t="s">
        <v>35</v>
      </c>
      <c r="AX213" s="13" t="s">
        <v>73</v>
      </c>
      <c r="AY213" s="243" t="s">
        <v>198</v>
      </c>
    </row>
    <row r="214" s="13" customFormat="1">
      <c r="A214" s="13"/>
      <c r="B214" s="232"/>
      <c r="C214" s="233"/>
      <c r="D214" s="234" t="s">
        <v>218</v>
      </c>
      <c r="E214" s="235" t="s">
        <v>19</v>
      </c>
      <c r="F214" s="236" t="s">
        <v>2354</v>
      </c>
      <c r="G214" s="233"/>
      <c r="H214" s="237">
        <v>11.460000000000001</v>
      </c>
      <c r="I214" s="238"/>
      <c r="J214" s="233"/>
      <c r="K214" s="233"/>
      <c r="L214" s="239"/>
      <c r="M214" s="240"/>
      <c r="N214" s="241"/>
      <c r="O214" s="241"/>
      <c r="P214" s="241"/>
      <c r="Q214" s="241"/>
      <c r="R214" s="241"/>
      <c r="S214" s="241"/>
      <c r="T214" s="242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3" t="s">
        <v>218</v>
      </c>
      <c r="AU214" s="243" t="s">
        <v>82</v>
      </c>
      <c r="AV214" s="13" t="s">
        <v>82</v>
      </c>
      <c r="AW214" s="13" t="s">
        <v>35</v>
      </c>
      <c r="AX214" s="13" t="s">
        <v>73</v>
      </c>
      <c r="AY214" s="243" t="s">
        <v>198</v>
      </c>
    </row>
    <row r="215" s="13" customFormat="1">
      <c r="A215" s="13"/>
      <c r="B215" s="232"/>
      <c r="C215" s="233"/>
      <c r="D215" s="234" t="s">
        <v>218</v>
      </c>
      <c r="E215" s="235" t="s">
        <v>19</v>
      </c>
      <c r="F215" s="236" t="s">
        <v>2424</v>
      </c>
      <c r="G215" s="233"/>
      <c r="H215" s="237">
        <v>4.4199999999999999</v>
      </c>
      <c r="I215" s="238"/>
      <c r="J215" s="233"/>
      <c r="K215" s="233"/>
      <c r="L215" s="239"/>
      <c r="M215" s="240"/>
      <c r="N215" s="241"/>
      <c r="O215" s="241"/>
      <c r="P215" s="241"/>
      <c r="Q215" s="241"/>
      <c r="R215" s="241"/>
      <c r="S215" s="241"/>
      <c r="T215" s="242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43" t="s">
        <v>218</v>
      </c>
      <c r="AU215" s="243" t="s">
        <v>82</v>
      </c>
      <c r="AV215" s="13" t="s">
        <v>82</v>
      </c>
      <c r="AW215" s="13" t="s">
        <v>35</v>
      </c>
      <c r="AX215" s="13" t="s">
        <v>73</v>
      </c>
      <c r="AY215" s="243" t="s">
        <v>198</v>
      </c>
    </row>
    <row r="216" s="14" customFormat="1">
      <c r="A216" s="14"/>
      <c r="B216" s="244"/>
      <c r="C216" s="245"/>
      <c r="D216" s="234" t="s">
        <v>218</v>
      </c>
      <c r="E216" s="246" t="s">
        <v>19</v>
      </c>
      <c r="F216" s="247" t="s">
        <v>233</v>
      </c>
      <c r="G216" s="245"/>
      <c r="H216" s="248">
        <v>604.05999999999995</v>
      </c>
      <c r="I216" s="249"/>
      <c r="J216" s="245"/>
      <c r="K216" s="245"/>
      <c r="L216" s="250"/>
      <c r="M216" s="251"/>
      <c r="N216" s="252"/>
      <c r="O216" s="252"/>
      <c r="P216" s="252"/>
      <c r="Q216" s="252"/>
      <c r="R216" s="252"/>
      <c r="S216" s="252"/>
      <c r="T216" s="253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54" t="s">
        <v>218</v>
      </c>
      <c r="AU216" s="254" t="s">
        <v>82</v>
      </c>
      <c r="AV216" s="14" t="s">
        <v>205</v>
      </c>
      <c r="AW216" s="14" t="s">
        <v>35</v>
      </c>
      <c r="AX216" s="14" t="s">
        <v>80</v>
      </c>
      <c r="AY216" s="254" t="s">
        <v>198</v>
      </c>
    </row>
    <row r="217" s="2" customFormat="1" ht="24.15" customHeight="1">
      <c r="A217" s="40"/>
      <c r="B217" s="41"/>
      <c r="C217" s="255" t="s">
        <v>358</v>
      </c>
      <c r="D217" s="255" t="s">
        <v>243</v>
      </c>
      <c r="E217" s="256" t="s">
        <v>2138</v>
      </c>
      <c r="F217" s="257" t="s">
        <v>2139</v>
      </c>
      <c r="G217" s="258" t="s">
        <v>203</v>
      </c>
      <c r="H217" s="259">
        <v>634.26300000000003</v>
      </c>
      <c r="I217" s="260"/>
      <c r="J217" s="261">
        <f>ROUND(I217*H217,2)</f>
        <v>0</v>
      </c>
      <c r="K217" s="257" t="s">
        <v>204</v>
      </c>
      <c r="L217" s="262"/>
      <c r="M217" s="263" t="s">
        <v>19</v>
      </c>
      <c r="N217" s="264" t="s">
        <v>44</v>
      </c>
      <c r="O217" s="86"/>
      <c r="P217" s="223">
        <f>O217*H217</f>
        <v>0</v>
      </c>
      <c r="Q217" s="223">
        <v>0.00051999999999999995</v>
      </c>
      <c r="R217" s="223">
        <f>Q217*H217</f>
        <v>0.32981675999999999</v>
      </c>
      <c r="S217" s="223">
        <v>0</v>
      </c>
      <c r="T217" s="224">
        <f>S217*H217</f>
        <v>0</v>
      </c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R217" s="225" t="s">
        <v>399</v>
      </c>
      <c r="AT217" s="225" t="s">
        <v>243</v>
      </c>
      <c r="AU217" s="225" t="s">
        <v>82</v>
      </c>
      <c r="AY217" s="19" t="s">
        <v>198</v>
      </c>
      <c r="BE217" s="226">
        <f>IF(N217="základní",J217,0)</f>
        <v>0</v>
      </c>
      <c r="BF217" s="226">
        <f>IF(N217="snížená",J217,0)</f>
        <v>0</v>
      </c>
      <c r="BG217" s="226">
        <f>IF(N217="zákl. přenesená",J217,0)</f>
        <v>0</v>
      </c>
      <c r="BH217" s="226">
        <f>IF(N217="sníž. přenesená",J217,0)</f>
        <v>0</v>
      </c>
      <c r="BI217" s="226">
        <f>IF(N217="nulová",J217,0)</f>
        <v>0</v>
      </c>
      <c r="BJ217" s="19" t="s">
        <v>80</v>
      </c>
      <c r="BK217" s="226">
        <f>ROUND(I217*H217,2)</f>
        <v>0</v>
      </c>
      <c r="BL217" s="19" t="s">
        <v>302</v>
      </c>
      <c r="BM217" s="225" t="s">
        <v>3265</v>
      </c>
    </row>
    <row r="218" s="13" customFormat="1">
      <c r="A218" s="13"/>
      <c r="B218" s="232"/>
      <c r="C218" s="233"/>
      <c r="D218" s="234" t="s">
        <v>218</v>
      </c>
      <c r="E218" s="233"/>
      <c r="F218" s="236" t="s">
        <v>3266</v>
      </c>
      <c r="G218" s="233"/>
      <c r="H218" s="237">
        <v>634.26300000000003</v>
      </c>
      <c r="I218" s="238"/>
      <c r="J218" s="233"/>
      <c r="K218" s="233"/>
      <c r="L218" s="239"/>
      <c r="M218" s="240"/>
      <c r="N218" s="241"/>
      <c r="O218" s="241"/>
      <c r="P218" s="241"/>
      <c r="Q218" s="241"/>
      <c r="R218" s="241"/>
      <c r="S218" s="241"/>
      <c r="T218" s="242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43" t="s">
        <v>218</v>
      </c>
      <c r="AU218" s="243" t="s">
        <v>82</v>
      </c>
      <c r="AV218" s="13" t="s">
        <v>82</v>
      </c>
      <c r="AW218" s="13" t="s">
        <v>4</v>
      </c>
      <c r="AX218" s="13" t="s">
        <v>80</v>
      </c>
      <c r="AY218" s="243" t="s">
        <v>198</v>
      </c>
    </row>
    <row r="219" s="2" customFormat="1" ht="33" customHeight="1">
      <c r="A219" s="40"/>
      <c r="B219" s="41"/>
      <c r="C219" s="214" t="s">
        <v>365</v>
      </c>
      <c r="D219" s="214" t="s">
        <v>200</v>
      </c>
      <c r="E219" s="215" t="s">
        <v>3267</v>
      </c>
      <c r="F219" s="216" t="s">
        <v>3268</v>
      </c>
      <c r="G219" s="217" t="s">
        <v>203</v>
      </c>
      <c r="H219" s="218">
        <v>622.21000000000004</v>
      </c>
      <c r="I219" s="219"/>
      <c r="J219" s="220">
        <f>ROUND(I219*H219,2)</f>
        <v>0</v>
      </c>
      <c r="K219" s="216" t="s">
        <v>204</v>
      </c>
      <c r="L219" s="46"/>
      <c r="M219" s="221" t="s">
        <v>19</v>
      </c>
      <c r="N219" s="222" t="s">
        <v>44</v>
      </c>
      <c r="O219" s="86"/>
      <c r="P219" s="223">
        <f>O219*H219</f>
        <v>0</v>
      </c>
      <c r="Q219" s="223">
        <v>0.0020397499999999999</v>
      </c>
      <c r="R219" s="223">
        <f>Q219*H219</f>
        <v>1.2691528475</v>
      </c>
      <c r="S219" s="223">
        <v>0</v>
      </c>
      <c r="T219" s="224">
        <f>S219*H219</f>
        <v>0</v>
      </c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R219" s="225" t="s">
        <v>302</v>
      </c>
      <c r="AT219" s="225" t="s">
        <v>200</v>
      </c>
      <c r="AU219" s="225" t="s">
        <v>82</v>
      </c>
      <c r="AY219" s="19" t="s">
        <v>198</v>
      </c>
      <c r="BE219" s="226">
        <f>IF(N219="základní",J219,0)</f>
        <v>0</v>
      </c>
      <c r="BF219" s="226">
        <f>IF(N219="snížená",J219,0)</f>
        <v>0</v>
      </c>
      <c r="BG219" s="226">
        <f>IF(N219="zákl. přenesená",J219,0)</f>
        <v>0</v>
      </c>
      <c r="BH219" s="226">
        <f>IF(N219="sníž. přenesená",J219,0)</f>
        <v>0</v>
      </c>
      <c r="BI219" s="226">
        <f>IF(N219="nulová",J219,0)</f>
        <v>0</v>
      </c>
      <c r="BJ219" s="19" t="s">
        <v>80</v>
      </c>
      <c r="BK219" s="226">
        <f>ROUND(I219*H219,2)</f>
        <v>0</v>
      </c>
      <c r="BL219" s="19" t="s">
        <v>302</v>
      </c>
      <c r="BM219" s="225" t="s">
        <v>3269</v>
      </c>
    </row>
    <row r="220" s="2" customFormat="1">
      <c r="A220" s="40"/>
      <c r="B220" s="41"/>
      <c r="C220" s="42"/>
      <c r="D220" s="227" t="s">
        <v>207</v>
      </c>
      <c r="E220" s="42"/>
      <c r="F220" s="228" t="s">
        <v>3270</v>
      </c>
      <c r="G220" s="42"/>
      <c r="H220" s="42"/>
      <c r="I220" s="229"/>
      <c r="J220" s="42"/>
      <c r="K220" s="42"/>
      <c r="L220" s="46"/>
      <c r="M220" s="230"/>
      <c r="N220" s="231"/>
      <c r="O220" s="86"/>
      <c r="P220" s="86"/>
      <c r="Q220" s="86"/>
      <c r="R220" s="86"/>
      <c r="S220" s="86"/>
      <c r="T220" s="87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T220" s="19" t="s">
        <v>207</v>
      </c>
      <c r="AU220" s="19" t="s">
        <v>82</v>
      </c>
    </row>
    <row r="221" s="13" customFormat="1">
      <c r="A221" s="13"/>
      <c r="B221" s="232"/>
      <c r="C221" s="233"/>
      <c r="D221" s="234" t="s">
        <v>218</v>
      </c>
      <c r="E221" s="235" t="s">
        <v>19</v>
      </c>
      <c r="F221" s="236" t="s">
        <v>3060</v>
      </c>
      <c r="G221" s="233"/>
      <c r="H221" s="237">
        <v>622.21000000000004</v>
      </c>
      <c r="I221" s="238"/>
      <c r="J221" s="233"/>
      <c r="K221" s="233"/>
      <c r="L221" s="239"/>
      <c r="M221" s="240"/>
      <c r="N221" s="241"/>
      <c r="O221" s="241"/>
      <c r="P221" s="241"/>
      <c r="Q221" s="241"/>
      <c r="R221" s="241"/>
      <c r="S221" s="241"/>
      <c r="T221" s="242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43" t="s">
        <v>218</v>
      </c>
      <c r="AU221" s="243" t="s">
        <v>82</v>
      </c>
      <c r="AV221" s="13" t="s">
        <v>82</v>
      </c>
      <c r="AW221" s="13" t="s">
        <v>35</v>
      </c>
      <c r="AX221" s="13" t="s">
        <v>80</v>
      </c>
      <c r="AY221" s="243" t="s">
        <v>198</v>
      </c>
    </row>
    <row r="222" s="2" customFormat="1" ht="16.5" customHeight="1">
      <c r="A222" s="40"/>
      <c r="B222" s="41"/>
      <c r="C222" s="255" t="s">
        <v>371</v>
      </c>
      <c r="D222" s="255" t="s">
        <v>243</v>
      </c>
      <c r="E222" s="256" t="s">
        <v>3271</v>
      </c>
      <c r="F222" s="257" t="s">
        <v>3272</v>
      </c>
      <c r="G222" s="258" t="s">
        <v>227</v>
      </c>
      <c r="H222" s="259">
        <v>46.665999999999997</v>
      </c>
      <c r="I222" s="260"/>
      <c r="J222" s="261">
        <f>ROUND(I222*H222,2)</f>
        <v>0</v>
      </c>
      <c r="K222" s="257" t="s">
        <v>204</v>
      </c>
      <c r="L222" s="262"/>
      <c r="M222" s="263" t="s">
        <v>19</v>
      </c>
      <c r="N222" s="264" t="s">
        <v>44</v>
      </c>
      <c r="O222" s="86"/>
      <c r="P222" s="223">
        <f>O222*H222</f>
        <v>0</v>
      </c>
      <c r="Q222" s="223">
        <v>0.029999999999999999</v>
      </c>
      <c r="R222" s="223">
        <f>Q222*H222</f>
        <v>1.3999799999999998</v>
      </c>
      <c r="S222" s="223">
        <v>0</v>
      </c>
      <c r="T222" s="224">
        <f>S222*H222</f>
        <v>0</v>
      </c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R222" s="225" t="s">
        <v>399</v>
      </c>
      <c r="AT222" s="225" t="s">
        <v>243</v>
      </c>
      <c r="AU222" s="225" t="s">
        <v>82</v>
      </c>
      <c r="AY222" s="19" t="s">
        <v>198</v>
      </c>
      <c r="BE222" s="226">
        <f>IF(N222="základní",J222,0)</f>
        <v>0</v>
      </c>
      <c r="BF222" s="226">
        <f>IF(N222="snížená",J222,0)</f>
        <v>0</v>
      </c>
      <c r="BG222" s="226">
        <f>IF(N222="zákl. přenesená",J222,0)</f>
        <v>0</v>
      </c>
      <c r="BH222" s="226">
        <f>IF(N222="sníž. přenesená",J222,0)</f>
        <v>0</v>
      </c>
      <c r="BI222" s="226">
        <f>IF(N222="nulová",J222,0)</f>
        <v>0</v>
      </c>
      <c r="BJ222" s="19" t="s">
        <v>80</v>
      </c>
      <c r="BK222" s="226">
        <f>ROUND(I222*H222,2)</f>
        <v>0</v>
      </c>
      <c r="BL222" s="19" t="s">
        <v>302</v>
      </c>
      <c r="BM222" s="225" t="s">
        <v>3273</v>
      </c>
    </row>
    <row r="223" s="13" customFormat="1">
      <c r="A223" s="13"/>
      <c r="B223" s="232"/>
      <c r="C223" s="233"/>
      <c r="D223" s="234" t="s">
        <v>218</v>
      </c>
      <c r="E223" s="235" t="s">
        <v>19</v>
      </c>
      <c r="F223" s="236" t="s">
        <v>3274</v>
      </c>
      <c r="G223" s="233"/>
      <c r="H223" s="237">
        <v>46.665999999999997</v>
      </c>
      <c r="I223" s="238"/>
      <c r="J223" s="233"/>
      <c r="K223" s="233"/>
      <c r="L223" s="239"/>
      <c r="M223" s="240"/>
      <c r="N223" s="241"/>
      <c r="O223" s="241"/>
      <c r="P223" s="241"/>
      <c r="Q223" s="241"/>
      <c r="R223" s="241"/>
      <c r="S223" s="241"/>
      <c r="T223" s="242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43" t="s">
        <v>218</v>
      </c>
      <c r="AU223" s="243" t="s">
        <v>82</v>
      </c>
      <c r="AV223" s="13" t="s">
        <v>82</v>
      </c>
      <c r="AW223" s="13" t="s">
        <v>35</v>
      </c>
      <c r="AX223" s="13" t="s">
        <v>80</v>
      </c>
      <c r="AY223" s="243" t="s">
        <v>198</v>
      </c>
    </row>
    <row r="224" s="2" customFormat="1" ht="55.5" customHeight="1">
      <c r="A224" s="40"/>
      <c r="B224" s="41"/>
      <c r="C224" s="214" t="s">
        <v>376</v>
      </c>
      <c r="D224" s="214" t="s">
        <v>200</v>
      </c>
      <c r="E224" s="215" t="s">
        <v>2150</v>
      </c>
      <c r="F224" s="216" t="s">
        <v>2151</v>
      </c>
      <c r="G224" s="217" t="s">
        <v>246</v>
      </c>
      <c r="H224" s="218">
        <v>11.292</v>
      </c>
      <c r="I224" s="219"/>
      <c r="J224" s="220">
        <f>ROUND(I224*H224,2)</f>
        <v>0</v>
      </c>
      <c r="K224" s="216" t="s">
        <v>204</v>
      </c>
      <c r="L224" s="46"/>
      <c r="M224" s="221" t="s">
        <v>19</v>
      </c>
      <c r="N224" s="222" t="s">
        <v>44</v>
      </c>
      <c r="O224" s="86"/>
      <c r="P224" s="223">
        <f>O224*H224</f>
        <v>0</v>
      </c>
      <c r="Q224" s="223">
        <v>0</v>
      </c>
      <c r="R224" s="223">
        <f>Q224*H224</f>
        <v>0</v>
      </c>
      <c r="S224" s="223">
        <v>0</v>
      </c>
      <c r="T224" s="224">
        <f>S224*H224</f>
        <v>0</v>
      </c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R224" s="225" t="s">
        <v>302</v>
      </c>
      <c r="AT224" s="225" t="s">
        <v>200</v>
      </c>
      <c r="AU224" s="225" t="s">
        <v>82</v>
      </c>
      <c r="AY224" s="19" t="s">
        <v>198</v>
      </c>
      <c r="BE224" s="226">
        <f>IF(N224="základní",J224,0)</f>
        <v>0</v>
      </c>
      <c r="BF224" s="226">
        <f>IF(N224="snížená",J224,0)</f>
        <v>0</v>
      </c>
      <c r="BG224" s="226">
        <f>IF(N224="zákl. přenesená",J224,0)</f>
        <v>0</v>
      </c>
      <c r="BH224" s="226">
        <f>IF(N224="sníž. přenesená",J224,0)</f>
        <v>0</v>
      </c>
      <c r="BI224" s="226">
        <f>IF(N224="nulová",J224,0)</f>
        <v>0</v>
      </c>
      <c r="BJ224" s="19" t="s">
        <v>80</v>
      </c>
      <c r="BK224" s="226">
        <f>ROUND(I224*H224,2)</f>
        <v>0</v>
      </c>
      <c r="BL224" s="19" t="s">
        <v>302</v>
      </c>
      <c r="BM224" s="225" t="s">
        <v>3275</v>
      </c>
    </row>
    <row r="225" s="2" customFormat="1">
      <c r="A225" s="40"/>
      <c r="B225" s="41"/>
      <c r="C225" s="42"/>
      <c r="D225" s="227" t="s">
        <v>207</v>
      </c>
      <c r="E225" s="42"/>
      <c r="F225" s="228" t="s">
        <v>2153</v>
      </c>
      <c r="G225" s="42"/>
      <c r="H225" s="42"/>
      <c r="I225" s="229"/>
      <c r="J225" s="42"/>
      <c r="K225" s="42"/>
      <c r="L225" s="46"/>
      <c r="M225" s="230"/>
      <c r="N225" s="231"/>
      <c r="O225" s="86"/>
      <c r="P225" s="86"/>
      <c r="Q225" s="86"/>
      <c r="R225" s="86"/>
      <c r="S225" s="86"/>
      <c r="T225" s="87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T225" s="19" t="s">
        <v>207</v>
      </c>
      <c r="AU225" s="19" t="s">
        <v>82</v>
      </c>
    </row>
    <row r="226" s="12" customFormat="1" ht="22.8" customHeight="1">
      <c r="A226" s="12"/>
      <c r="B226" s="198"/>
      <c r="C226" s="199"/>
      <c r="D226" s="200" t="s">
        <v>72</v>
      </c>
      <c r="E226" s="212" t="s">
        <v>2171</v>
      </c>
      <c r="F226" s="212" t="s">
        <v>2172</v>
      </c>
      <c r="G226" s="199"/>
      <c r="H226" s="199"/>
      <c r="I226" s="202"/>
      <c r="J226" s="213">
        <f>BK226</f>
        <v>0</v>
      </c>
      <c r="K226" s="199"/>
      <c r="L226" s="204"/>
      <c r="M226" s="205"/>
      <c r="N226" s="206"/>
      <c r="O226" s="206"/>
      <c r="P226" s="207">
        <f>SUM(P227:P247)</f>
        <v>0</v>
      </c>
      <c r="Q226" s="206"/>
      <c r="R226" s="207">
        <f>SUM(R227:R247)</f>
        <v>0.059740000000000001</v>
      </c>
      <c r="S226" s="206"/>
      <c r="T226" s="208">
        <f>SUM(T227:T247)</f>
        <v>0</v>
      </c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R226" s="209" t="s">
        <v>82</v>
      </c>
      <c r="AT226" s="210" t="s">
        <v>72</v>
      </c>
      <c r="AU226" s="210" t="s">
        <v>80</v>
      </c>
      <c r="AY226" s="209" t="s">
        <v>198</v>
      </c>
      <c r="BK226" s="211">
        <f>SUM(BK227:BK247)</f>
        <v>0</v>
      </c>
    </row>
    <row r="227" s="2" customFormat="1" ht="37.8" customHeight="1">
      <c r="A227" s="40"/>
      <c r="B227" s="41"/>
      <c r="C227" s="214" t="s">
        <v>382</v>
      </c>
      <c r="D227" s="214" t="s">
        <v>200</v>
      </c>
      <c r="E227" s="215" t="s">
        <v>2173</v>
      </c>
      <c r="F227" s="216" t="s">
        <v>2174</v>
      </c>
      <c r="G227" s="217" t="s">
        <v>441</v>
      </c>
      <c r="H227" s="218">
        <v>10</v>
      </c>
      <c r="I227" s="219"/>
      <c r="J227" s="220">
        <f>ROUND(I227*H227,2)</f>
        <v>0</v>
      </c>
      <c r="K227" s="216" t="s">
        <v>204</v>
      </c>
      <c r="L227" s="46"/>
      <c r="M227" s="221" t="s">
        <v>19</v>
      </c>
      <c r="N227" s="222" t="s">
        <v>44</v>
      </c>
      <c r="O227" s="86"/>
      <c r="P227" s="223">
        <f>O227*H227</f>
        <v>0</v>
      </c>
      <c r="Q227" s="223">
        <v>0</v>
      </c>
      <c r="R227" s="223">
        <f>Q227*H227</f>
        <v>0</v>
      </c>
      <c r="S227" s="223">
        <v>0</v>
      </c>
      <c r="T227" s="224">
        <f>S227*H227</f>
        <v>0</v>
      </c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R227" s="225" t="s">
        <v>302</v>
      </c>
      <c r="AT227" s="225" t="s">
        <v>200</v>
      </c>
      <c r="AU227" s="225" t="s">
        <v>82</v>
      </c>
      <c r="AY227" s="19" t="s">
        <v>198</v>
      </c>
      <c r="BE227" s="226">
        <f>IF(N227="základní",J227,0)</f>
        <v>0</v>
      </c>
      <c r="BF227" s="226">
        <f>IF(N227="snížená",J227,0)</f>
        <v>0</v>
      </c>
      <c r="BG227" s="226">
        <f>IF(N227="zákl. přenesená",J227,0)</f>
        <v>0</v>
      </c>
      <c r="BH227" s="226">
        <f>IF(N227="sníž. přenesená",J227,0)</f>
        <v>0</v>
      </c>
      <c r="BI227" s="226">
        <f>IF(N227="nulová",J227,0)</f>
        <v>0</v>
      </c>
      <c r="BJ227" s="19" t="s">
        <v>80</v>
      </c>
      <c r="BK227" s="226">
        <f>ROUND(I227*H227,2)</f>
        <v>0</v>
      </c>
      <c r="BL227" s="19" t="s">
        <v>302</v>
      </c>
      <c r="BM227" s="225" t="s">
        <v>3276</v>
      </c>
    </row>
    <row r="228" s="2" customFormat="1">
      <c r="A228" s="40"/>
      <c r="B228" s="41"/>
      <c r="C228" s="42"/>
      <c r="D228" s="227" t="s">
        <v>207</v>
      </c>
      <c r="E228" s="42"/>
      <c r="F228" s="228" t="s">
        <v>2176</v>
      </c>
      <c r="G228" s="42"/>
      <c r="H228" s="42"/>
      <c r="I228" s="229"/>
      <c r="J228" s="42"/>
      <c r="K228" s="42"/>
      <c r="L228" s="46"/>
      <c r="M228" s="230"/>
      <c r="N228" s="231"/>
      <c r="O228" s="86"/>
      <c r="P228" s="86"/>
      <c r="Q228" s="86"/>
      <c r="R228" s="86"/>
      <c r="S228" s="86"/>
      <c r="T228" s="87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T228" s="19" t="s">
        <v>207</v>
      </c>
      <c r="AU228" s="19" t="s">
        <v>82</v>
      </c>
    </row>
    <row r="229" s="2" customFormat="1" ht="24.15" customHeight="1">
      <c r="A229" s="40"/>
      <c r="B229" s="41"/>
      <c r="C229" s="255" t="s">
        <v>388</v>
      </c>
      <c r="D229" s="255" t="s">
        <v>243</v>
      </c>
      <c r="E229" s="256" t="s">
        <v>2177</v>
      </c>
      <c r="F229" s="257" t="s">
        <v>2178</v>
      </c>
      <c r="G229" s="258" t="s">
        <v>203</v>
      </c>
      <c r="H229" s="259">
        <v>24.600000000000001</v>
      </c>
      <c r="I229" s="260"/>
      <c r="J229" s="261">
        <f>ROUND(I229*H229,2)</f>
        <v>0</v>
      </c>
      <c r="K229" s="257" t="s">
        <v>204</v>
      </c>
      <c r="L229" s="262"/>
      <c r="M229" s="263" t="s">
        <v>19</v>
      </c>
      <c r="N229" s="264" t="s">
        <v>44</v>
      </c>
      <c r="O229" s="86"/>
      <c r="P229" s="223">
        <f>O229*H229</f>
        <v>0</v>
      </c>
      <c r="Q229" s="223">
        <v>0.001</v>
      </c>
      <c r="R229" s="223">
        <f>Q229*H229</f>
        <v>0.0246</v>
      </c>
      <c r="S229" s="223">
        <v>0</v>
      </c>
      <c r="T229" s="224">
        <f>S229*H229</f>
        <v>0</v>
      </c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R229" s="225" t="s">
        <v>399</v>
      </c>
      <c r="AT229" s="225" t="s">
        <v>243</v>
      </c>
      <c r="AU229" s="225" t="s">
        <v>82</v>
      </c>
      <c r="AY229" s="19" t="s">
        <v>198</v>
      </c>
      <c r="BE229" s="226">
        <f>IF(N229="základní",J229,0)</f>
        <v>0</v>
      </c>
      <c r="BF229" s="226">
        <f>IF(N229="snížená",J229,0)</f>
        <v>0</v>
      </c>
      <c r="BG229" s="226">
        <f>IF(N229="zákl. přenesená",J229,0)</f>
        <v>0</v>
      </c>
      <c r="BH229" s="226">
        <f>IF(N229="sníž. přenesená",J229,0)</f>
        <v>0</v>
      </c>
      <c r="BI229" s="226">
        <f>IF(N229="nulová",J229,0)</f>
        <v>0</v>
      </c>
      <c r="BJ229" s="19" t="s">
        <v>80</v>
      </c>
      <c r="BK229" s="226">
        <f>ROUND(I229*H229,2)</f>
        <v>0</v>
      </c>
      <c r="BL229" s="19" t="s">
        <v>302</v>
      </c>
      <c r="BM229" s="225" t="s">
        <v>3277</v>
      </c>
    </row>
    <row r="230" s="13" customFormat="1">
      <c r="A230" s="13"/>
      <c r="B230" s="232"/>
      <c r="C230" s="233"/>
      <c r="D230" s="234" t="s">
        <v>218</v>
      </c>
      <c r="E230" s="235" t="s">
        <v>19</v>
      </c>
      <c r="F230" s="236" t="s">
        <v>3278</v>
      </c>
      <c r="G230" s="233"/>
      <c r="H230" s="237">
        <v>24.600000000000001</v>
      </c>
      <c r="I230" s="238"/>
      <c r="J230" s="233"/>
      <c r="K230" s="233"/>
      <c r="L230" s="239"/>
      <c r="M230" s="240"/>
      <c r="N230" s="241"/>
      <c r="O230" s="241"/>
      <c r="P230" s="241"/>
      <c r="Q230" s="241"/>
      <c r="R230" s="241"/>
      <c r="S230" s="241"/>
      <c r="T230" s="242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43" t="s">
        <v>218</v>
      </c>
      <c r="AU230" s="243" t="s">
        <v>82</v>
      </c>
      <c r="AV230" s="13" t="s">
        <v>82</v>
      </c>
      <c r="AW230" s="13" t="s">
        <v>35</v>
      </c>
      <c r="AX230" s="13" t="s">
        <v>80</v>
      </c>
      <c r="AY230" s="243" t="s">
        <v>198</v>
      </c>
    </row>
    <row r="231" s="2" customFormat="1" ht="37.8" customHeight="1">
      <c r="A231" s="40"/>
      <c r="B231" s="41"/>
      <c r="C231" s="214" t="s">
        <v>394</v>
      </c>
      <c r="D231" s="214" t="s">
        <v>200</v>
      </c>
      <c r="E231" s="215" t="s">
        <v>2188</v>
      </c>
      <c r="F231" s="216" t="s">
        <v>2189</v>
      </c>
      <c r="G231" s="217" t="s">
        <v>441</v>
      </c>
      <c r="H231" s="218">
        <v>3</v>
      </c>
      <c r="I231" s="219"/>
      <c r="J231" s="220">
        <f>ROUND(I231*H231,2)</f>
        <v>0</v>
      </c>
      <c r="K231" s="216" t="s">
        <v>204</v>
      </c>
      <c r="L231" s="46"/>
      <c r="M231" s="221" t="s">
        <v>19</v>
      </c>
      <c r="N231" s="222" t="s">
        <v>44</v>
      </c>
      <c r="O231" s="86"/>
      <c r="P231" s="223">
        <f>O231*H231</f>
        <v>0</v>
      </c>
      <c r="Q231" s="223">
        <v>0</v>
      </c>
      <c r="R231" s="223">
        <f>Q231*H231</f>
        <v>0</v>
      </c>
      <c r="S231" s="223">
        <v>0</v>
      </c>
      <c r="T231" s="224">
        <f>S231*H231</f>
        <v>0</v>
      </c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R231" s="225" t="s">
        <v>302</v>
      </c>
      <c r="AT231" s="225" t="s">
        <v>200</v>
      </c>
      <c r="AU231" s="225" t="s">
        <v>82</v>
      </c>
      <c r="AY231" s="19" t="s">
        <v>198</v>
      </c>
      <c r="BE231" s="226">
        <f>IF(N231="základní",J231,0)</f>
        <v>0</v>
      </c>
      <c r="BF231" s="226">
        <f>IF(N231="snížená",J231,0)</f>
        <v>0</v>
      </c>
      <c r="BG231" s="226">
        <f>IF(N231="zákl. přenesená",J231,0)</f>
        <v>0</v>
      </c>
      <c r="BH231" s="226">
        <f>IF(N231="sníž. přenesená",J231,0)</f>
        <v>0</v>
      </c>
      <c r="BI231" s="226">
        <f>IF(N231="nulová",J231,0)</f>
        <v>0</v>
      </c>
      <c r="BJ231" s="19" t="s">
        <v>80</v>
      </c>
      <c r="BK231" s="226">
        <f>ROUND(I231*H231,2)</f>
        <v>0</v>
      </c>
      <c r="BL231" s="19" t="s">
        <v>302</v>
      </c>
      <c r="BM231" s="225" t="s">
        <v>3279</v>
      </c>
    </row>
    <row r="232" s="2" customFormat="1">
      <c r="A232" s="40"/>
      <c r="B232" s="41"/>
      <c r="C232" s="42"/>
      <c r="D232" s="227" t="s">
        <v>207</v>
      </c>
      <c r="E232" s="42"/>
      <c r="F232" s="228" t="s">
        <v>2191</v>
      </c>
      <c r="G232" s="42"/>
      <c r="H232" s="42"/>
      <c r="I232" s="229"/>
      <c r="J232" s="42"/>
      <c r="K232" s="42"/>
      <c r="L232" s="46"/>
      <c r="M232" s="230"/>
      <c r="N232" s="231"/>
      <c r="O232" s="86"/>
      <c r="P232" s="86"/>
      <c r="Q232" s="86"/>
      <c r="R232" s="86"/>
      <c r="S232" s="86"/>
      <c r="T232" s="87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T232" s="19" t="s">
        <v>207</v>
      </c>
      <c r="AU232" s="19" t="s">
        <v>82</v>
      </c>
    </row>
    <row r="233" s="13" customFormat="1">
      <c r="A233" s="13"/>
      <c r="B233" s="232"/>
      <c r="C233" s="233"/>
      <c r="D233" s="234" t="s">
        <v>218</v>
      </c>
      <c r="E233" s="235" t="s">
        <v>19</v>
      </c>
      <c r="F233" s="236" t="s">
        <v>3280</v>
      </c>
      <c r="G233" s="233"/>
      <c r="H233" s="237">
        <v>3</v>
      </c>
      <c r="I233" s="238"/>
      <c r="J233" s="233"/>
      <c r="K233" s="233"/>
      <c r="L233" s="239"/>
      <c r="M233" s="240"/>
      <c r="N233" s="241"/>
      <c r="O233" s="241"/>
      <c r="P233" s="241"/>
      <c r="Q233" s="241"/>
      <c r="R233" s="241"/>
      <c r="S233" s="241"/>
      <c r="T233" s="242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43" t="s">
        <v>218</v>
      </c>
      <c r="AU233" s="243" t="s">
        <v>82</v>
      </c>
      <c r="AV233" s="13" t="s">
        <v>82</v>
      </c>
      <c r="AW233" s="13" t="s">
        <v>35</v>
      </c>
      <c r="AX233" s="13" t="s">
        <v>80</v>
      </c>
      <c r="AY233" s="243" t="s">
        <v>198</v>
      </c>
    </row>
    <row r="234" s="2" customFormat="1" ht="24.15" customHeight="1">
      <c r="A234" s="40"/>
      <c r="B234" s="41"/>
      <c r="C234" s="255" t="s">
        <v>399</v>
      </c>
      <c r="D234" s="255" t="s">
        <v>243</v>
      </c>
      <c r="E234" s="256" t="s">
        <v>3281</v>
      </c>
      <c r="F234" s="257" t="s">
        <v>3282</v>
      </c>
      <c r="G234" s="258" t="s">
        <v>203</v>
      </c>
      <c r="H234" s="259">
        <v>22.140000000000001</v>
      </c>
      <c r="I234" s="260"/>
      <c r="J234" s="261">
        <f>ROUND(I234*H234,2)</f>
        <v>0</v>
      </c>
      <c r="K234" s="257" t="s">
        <v>204</v>
      </c>
      <c r="L234" s="262"/>
      <c r="M234" s="263" t="s">
        <v>19</v>
      </c>
      <c r="N234" s="264" t="s">
        <v>44</v>
      </c>
      <c r="O234" s="86"/>
      <c r="P234" s="223">
        <f>O234*H234</f>
        <v>0</v>
      </c>
      <c r="Q234" s="223">
        <v>0.001</v>
      </c>
      <c r="R234" s="223">
        <f>Q234*H234</f>
        <v>0.02214</v>
      </c>
      <c r="S234" s="223">
        <v>0</v>
      </c>
      <c r="T234" s="224">
        <f>S234*H234</f>
        <v>0</v>
      </c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R234" s="225" t="s">
        <v>399</v>
      </c>
      <c r="AT234" s="225" t="s">
        <v>243</v>
      </c>
      <c r="AU234" s="225" t="s">
        <v>82</v>
      </c>
      <c r="AY234" s="19" t="s">
        <v>198</v>
      </c>
      <c r="BE234" s="226">
        <f>IF(N234="základní",J234,0)</f>
        <v>0</v>
      </c>
      <c r="BF234" s="226">
        <f>IF(N234="snížená",J234,0)</f>
        <v>0</v>
      </c>
      <c r="BG234" s="226">
        <f>IF(N234="zákl. přenesená",J234,0)</f>
        <v>0</v>
      </c>
      <c r="BH234" s="226">
        <f>IF(N234="sníž. přenesená",J234,0)</f>
        <v>0</v>
      </c>
      <c r="BI234" s="226">
        <f>IF(N234="nulová",J234,0)</f>
        <v>0</v>
      </c>
      <c r="BJ234" s="19" t="s">
        <v>80</v>
      </c>
      <c r="BK234" s="226">
        <f>ROUND(I234*H234,2)</f>
        <v>0</v>
      </c>
      <c r="BL234" s="19" t="s">
        <v>302</v>
      </c>
      <c r="BM234" s="225" t="s">
        <v>3283</v>
      </c>
    </row>
    <row r="235" s="13" customFormat="1">
      <c r="A235" s="13"/>
      <c r="B235" s="232"/>
      <c r="C235" s="233"/>
      <c r="D235" s="234" t="s">
        <v>218</v>
      </c>
      <c r="E235" s="235" t="s">
        <v>19</v>
      </c>
      <c r="F235" s="236" t="s">
        <v>3284</v>
      </c>
      <c r="G235" s="233"/>
      <c r="H235" s="237">
        <v>22.140000000000001</v>
      </c>
      <c r="I235" s="238"/>
      <c r="J235" s="233"/>
      <c r="K235" s="233"/>
      <c r="L235" s="239"/>
      <c r="M235" s="240"/>
      <c r="N235" s="241"/>
      <c r="O235" s="241"/>
      <c r="P235" s="241"/>
      <c r="Q235" s="241"/>
      <c r="R235" s="241"/>
      <c r="S235" s="241"/>
      <c r="T235" s="242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43" t="s">
        <v>218</v>
      </c>
      <c r="AU235" s="243" t="s">
        <v>82</v>
      </c>
      <c r="AV235" s="13" t="s">
        <v>82</v>
      </c>
      <c r="AW235" s="13" t="s">
        <v>35</v>
      </c>
      <c r="AX235" s="13" t="s">
        <v>80</v>
      </c>
      <c r="AY235" s="243" t="s">
        <v>198</v>
      </c>
    </row>
    <row r="236" s="2" customFormat="1" ht="33" customHeight="1">
      <c r="A236" s="40"/>
      <c r="B236" s="41"/>
      <c r="C236" s="214" t="s">
        <v>404</v>
      </c>
      <c r="D236" s="214" t="s">
        <v>200</v>
      </c>
      <c r="E236" s="215" t="s">
        <v>3285</v>
      </c>
      <c r="F236" s="216" t="s">
        <v>3286</v>
      </c>
      <c r="G236" s="217" t="s">
        <v>441</v>
      </c>
      <c r="H236" s="218">
        <v>10</v>
      </c>
      <c r="I236" s="219"/>
      <c r="J236" s="220">
        <f>ROUND(I236*H236,2)</f>
        <v>0</v>
      </c>
      <c r="K236" s="216" t="s">
        <v>204</v>
      </c>
      <c r="L236" s="46"/>
      <c r="M236" s="221" t="s">
        <v>19</v>
      </c>
      <c r="N236" s="222" t="s">
        <v>44</v>
      </c>
      <c r="O236" s="86"/>
      <c r="P236" s="223">
        <f>O236*H236</f>
        <v>0</v>
      </c>
      <c r="Q236" s="223">
        <v>0</v>
      </c>
      <c r="R236" s="223">
        <f>Q236*H236</f>
        <v>0</v>
      </c>
      <c r="S236" s="223">
        <v>0</v>
      </c>
      <c r="T236" s="224">
        <f>S236*H236</f>
        <v>0</v>
      </c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R236" s="225" t="s">
        <v>302</v>
      </c>
      <c r="AT236" s="225" t="s">
        <v>200</v>
      </c>
      <c r="AU236" s="225" t="s">
        <v>82</v>
      </c>
      <c r="AY236" s="19" t="s">
        <v>198</v>
      </c>
      <c r="BE236" s="226">
        <f>IF(N236="základní",J236,0)</f>
        <v>0</v>
      </c>
      <c r="BF236" s="226">
        <f>IF(N236="snížená",J236,0)</f>
        <v>0</v>
      </c>
      <c r="BG236" s="226">
        <f>IF(N236="zákl. přenesená",J236,0)</f>
        <v>0</v>
      </c>
      <c r="BH236" s="226">
        <f>IF(N236="sníž. přenesená",J236,0)</f>
        <v>0</v>
      </c>
      <c r="BI236" s="226">
        <f>IF(N236="nulová",J236,0)</f>
        <v>0</v>
      </c>
      <c r="BJ236" s="19" t="s">
        <v>80</v>
      </c>
      <c r="BK236" s="226">
        <f>ROUND(I236*H236,2)</f>
        <v>0</v>
      </c>
      <c r="BL236" s="19" t="s">
        <v>302</v>
      </c>
      <c r="BM236" s="225" t="s">
        <v>3287</v>
      </c>
    </row>
    <row r="237" s="2" customFormat="1">
      <c r="A237" s="40"/>
      <c r="B237" s="41"/>
      <c r="C237" s="42"/>
      <c r="D237" s="227" t="s">
        <v>207</v>
      </c>
      <c r="E237" s="42"/>
      <c r="F237" s="228" t="s">
        <v>3288</v>
      </c>
      <c r="G237" s="42"/>
      <c r="H237" s="42"/>
      <c r="I237" s="229"/>
      <c r="J237" s="42"/>
      <c r="K237" s="42"/>
      <c r="L237" s="46"/>
      <c r="M237" s="230"/>
      <c r="N237" s="231"/>
      <c r="O237" s="86"/>
      <c r="P237" s="86"/>
      <c r="Q237" s="86"/>
      <c r="R237" s="86"/>
      <c r="S237" s="86"/>
      <c r="T237" s="87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T237" s="19" t="s">
        <v>207</v>
      </c>
      <c r="AU237" s="19" t="s">
        <v>82</v>
      </c>
    </row>
    <row r="238" s="13" customFormat="1">
      <c r="A238" s="13"/>
      <c r="B238" s="232"/>
      <c r="C238" s="233"/>
      <c r="D238" s="234" t="s">
        <v>218</v>
      </c>
      <c r="E238" s="235" t="s">
        <v>19</v>
      </c>
      <c r="F238" s="236" t="s">
        <v>3289</v>
      </c>
      <c r="G238" s="233"/>
      <c r="H238" s="237">
        <v>10</v>
      </c>
      <c r="I238" s="238"/>
      <c r="J238" s="233"/>
      <c r="K238" s="233"/>
      <c r="L238" s="239"/>
      <c r="M238" s="240"/>
      <c r="N238" s="241"/>
      <c r="O238" s="241"/>
      <c r="P238" s="241"/>
      <c r="Q238" s="241"/>
      <c r="R238" s="241"/>
      <c r="S238" s="241"/>
      <c r="T238" s="242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43" t="s">
        <v>218</v>
      </c>
      <c r="AU238" s="243" t="s">
        <v>82</v>
      </c>
      <c r="AV238" s="13" t="s">
        <v>82</v>
      </c>
      <c r="AW238" s="13" t="s">
        <v>35</v>
      </c>
      <c r="AX238" s="13" t="s">
        <v>80</v>
      </c>
      <c r="AY238" s="243" t="s">
        <v>198</v>
      </c>
    </row>
    <row r="239" s="2" customFormat="1" ht="33" customHeight="1">
      <c r="A239" s="40"/>
      <c r="B239" s="41"/>
      <c r="C239" s="255" t="s">
        <v>411</v>
      </c>
      <c r="D239" s="255" t="s">
        <v>243</v>
      </c>
      <c r="E239" s="256" t="s">
        <v>2201</v>
      </c>
      <c r="F239" s="257" t="s">
        <v>2202</v>
      </c>
      <c r="G239" s="258" t="s">
        <v>441</v>
      </c>
      <c r="H239" s="259">
        <v>10</v>
      </c>
      <c r="I239" s="260"/>
      <c r="J239" s="261">
        <f>ROUND(I239*H239,2)</f>
        <v>0</v>
      </c>
      <c r="K239" s="257" t="s">
        <v>204</v>
      </c>
      <c r="L239" s="262"/>
      <c r="M239" s="263" t="s">
        <v>19</v>
      </c>
      <c r="N239" s="264" t="s">
        <v>44</v>
      </c>
      <c r="O239" s="86"/>
      <c r="P239" s="223">
        <f>O239*H239</f>
        <v>0</v>
      </c>
      <c r="Q239" s="223">
        <v>0.001</v>
      </c>
      <c r="R239" s="223">
        <f>Q239*H239</f>
        <v>0.01</v>
      </c>
      <c r="S239" s="223">
        <v>0</v>
      </c>
      <c r="T239" s="224">
        <f>S239*H239</f>
        <v>0</v>
      </c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R239" s="225" t="s">
        <v>399</v>
      </c>
      <c r="AT239" s="225" t="s">
        <v>243</v>
      </c>
      <c r="AU239" s="225" t="s">
        <v>82</v>
      </c>
      <c r="AY239" s="19" t="s">
        <v>198</v>
      </c>
      <c r="BE239" s="226">
        <f>IF(N239="základní",J239,0)</f>
        <v>0</v>
      </c>
      <c r="BF239" s="226">
        <f>IF(N239="snížená",J239,0)</f>
        <v>0</v>
      </c>
      <c r="BG239" s="226">
        <f>IF(N239="zákl. přenesená",J239,0)</f>
        <v>0</v>
      </c>
      <c r="BH239" s="226">
        <f>IF(N239="sníž. přenesená",J239,0)</f>
        <v>0</v>
      </c>
      <c r="BI239" s="226">
        <f>IF(N239="nulová",J239,0)</f>
        <v>0</v>
      </c>
      <c r="BJ239" s="19" t="s">
        <v>80</v>
      </c>
      <c r="BK239" s="226">
        <f>ROUND(I239*H239,2)</f>
        <v>0</v>
      </c>
      <c r="BL239" s="19" t="s">
        <v>302</v>
      </c>
      <c r="BM239" s="225" t="s">
        <v>3290</v>
      </c>
    </row>
    <row r="240" s="13" customFormat="1">
      <c r="A240" s="13"/>
      <c r="B240" s="232"/>
      <c r="C240" s="233"/>
      <c r="D240" s="234" t="s">
        <v>218</v>
      </c>
      <c r="E240" s="235" t="s">
        <v>19</v>
      </c>
      <c r="F240" s="236" t="s">
        <v>3289</v>
      </c>
      <c r="G240" s="233"/>
      <c r="H240" s="237">
        <v>10</v>
      </c>
      <c r="I240" s="238"/>
      <c r="J240" s="233"/>
      <c r="K240" s="233"/>
      <c r="L240" s="239"/>
      <c r="M240" s="240"/>
      <c r="N240" s="241"/>
      <c r="O240" s="241"/>
      <c r="P240" s="241"/>
      <c r="Q240" s="241"/>
      <c r="R240" s="241"/>
      <c r="S240" s="241"/>
      <c r="T240" s="242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43" t="s">
        <v>218</v>
      </c>
      <c r="AU240" s="243" t="s">
        <v>82</v>
      </c>
      <c r="AV240" s="13" t="s">
        <v>82</v>
      </c>
      <c r="AW240" s="13" t="s">
        <v>35</v>
      </c>
      <c r="AX240" s="13" t="s">
        <v>80</v>
      </c>
      <c r="AY240" s="243" t="s">
        <v>198</v>
      </c>
    </row>
    <row r="241" s="2" customFormat="1" ht="37.8" customHeight="1">
      <c r="A241" s="40"/>
      <c r="B241" s="41"/>
      <c r="C241" s="214" t="s">
        <v>418</v>
      </c>
      <c r="D241" s="214" t="s">
        <v>200</v>
      </c>
      <c r="E241" s="215" t="s">
        <v>2207</v>
      </c>
      <c r="F241" s="216" t="s">
        <v>2208</v>
      </c>
      <c r="G241" s="217" t="s">
        <v>441</v>
      </c>
      <c r="H241" s="218">
        <v>3</v>
      </c>
      <c r="I241" s="219"/>
      <c r="J241" s="220">
        <f>ROUND(I241*H241,2)</f>
        <v>0</v>
      </c>
      <c r="K241" s="216" t="s">
        <v>204</v>
      </c>
      <c r="L241" s="46"/>
      <c r="M241" s="221" t="s">
        <v>19</v>
      </c>
      <c r="N241" s="222" t="s">
        <v>44</v>
      </c>
      <c r="O241" s="86"/>
      <c r="P241" s="223">
        <f>O241*H241</f>
        <v>0</v>
      </c>
      <c r="Q241" s="223">
        <v>0</v>
      </c>
      <c r="R241" s="223">
        <f>Q241*H241</f>
        <v>0</v>
      </c>
      <c r="S241" s="223">
        <v>0</v>
      </c>
      <c r="T241" s="224">
        <f>S241*H241</f>
        <v>0</v>
      </c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R241" s="225" t="s">
        <v>302</v>
      </c>
      <c r="AT241" s="225" t="s">
        <v>200</v>
      </c>
      <c r="AU241" s="225" t="s">
        <v>82</v>
      </c>
      <c r="AY241" s="19" t="s">
        <v>198</v>
      </c>
      <c r="BE241" s="226">
        <f>IF(N241="základní",J241,0)</f>
        <v>0</v>
      </c>
      <c r="BF241" s="226">
        <f>IF(N241="snížená",J241,0)</f>
        <v>0</v>
      </c>
      <c r="BG241" s="226">
        <f>IF(N241="zákl. přenesená",J241,0)</f>
        <v>0</v>
      </c>
      <c r="BH241" s="226">
        <f>IF(N241="sníž. přenesená",J241,0)</f>
        <v>0</v>
      </c>
      <c r="BI241" s="226">
        <f>IF(N241="nulová",J241,0)</f>
        <v>0</v>
      </c>
      <c r="BJ241" s="19" t="s">
        <v>80</v>
      </c>
      <c r="BK241" s="226">
        <f>ROUND(I241*H241,2)</f>
        <v>0</v>
      </c>
      <c r="BL241" s="19" t="s">
        <v>302</v>
      </c>
      <c r="BM241" s="225" t="s">
        <v>3291</v>
      </c>
    </row>
    <row r="242" s="2" customFormat="1">
      <c r="A242" s="40"/>
      <c r="B242" s="41"/>
      <c r="C242" s="42"/>
      <c r="D242" s="227" t="s">
        <v>207</v>
      </c>
      <c r="E242" s="42"/>
      <c r="F242" s="228" t="s">
        <v>2210</v>
      </c>
      <c r="G242" s="42"/>
      <c r="H242" s="42"/>
      <c r="I242" s="229"/>
      <c r="J242" s="42"/>
      <c r="K242" s="42"/>
      <c r="L242" s="46"/>
      <c r="M242" s="230"/>
      <c r="N242" s="231"/>
      <c r="O242" s="86"/>
      <c r="P242" s="86"/>
      <c r="Q242" s="86"/>
      <c r="R242" s="86"/>
      <c r="S242" s="86"/>
      <c r="T242" s="87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T242" s="19" t="s">
        <v>207</v>
      </c>
      <c r="AU242" s="19" t="s">
        <v>82</v>
      </c>
    </row>
    <row r="243" s="13" customFormat="1">
      <c r="A243" s="13"/>
      <c r="B243" s="232"/>
      <c r="C243" s="233"/>
      <c r="D243" s="234" t="s">
        <v>218</v>
      </c>
      <c r="E243" s="235" t="s">
        <v>19</v>
      </c>
      <c r="F243" s="236" t="s">
        <v>3280</v>
      </c>
      <c r="G243" s="233"/>
      <c r="H243" s="237">
        <v>3</v>
      </c>
      <c r="I243" s="238"/>
      <c r="J243" s="233"/>
      <c r="K243" s="233"/>
      <c r="L243" s="239"/>
      <c r="M243" s="240"/>
      <c r="N243" s="241"/>
      <c r="O243" s="241"/>
      <c r="P243" s="241"/>
      <c r="Q243" s="241"/>
      <c r="R243" s="241"/>
      <c r="S243" s="241"/>
      <c r="T243" s="242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43" t="s">
        <v>218</v>
      </c>
      <c r="AU243" s="243" t="s">
        <v>82</v>
      </c>
      <c r="AV243" s="13" t="s">
        <v>82</v>
      </c>
      <c r="AW243" s="13" t="s">
        <v>35</v>
      </c>
      <c r="AX243" s="13" t="s">
        <v>80</v>
      </c>
      <c r="AY243" s="243" t="s">
        <v>198</v>
      </c>
    </row>
    <row r="244" s="2" customFormat="1" ht="33" customHeight="1">
      <c r="A244" s="40"/>
      <c r="B244" s="41"/>
      <c r="C244" s="255" t="s">
        <v>424</v>
      </c>
      <c r="D244" s="255" t="s">
        <v>243</v>
      </c>
      <c r="E244" s="256" t="s">
        <v>3292</v>
      </c>
      <c r="F244" s="257" t="s">
        <v>3293</v>
      </c>
      <c r="G244" s="258" t="s">
        <v>441</v>
      </c>
      <c r="H244" s="259">
        <v>3</v>
      </c>
      <c r="I244" s="260"/>
      <c r="J244" s="261">
        <f>ROUND(I244*H244,2)</f>
        <v>0</v>
      </c>
      <c r="K244" s="257" t="s">
        <v>204</v>
      </c>
      <c r="L244" s="262"/>
      <c r="M244" s="263" t="s">
        <v>19</v>
      </c>
      <c r="N244" s="264" t="s">
        <v>44</v>
      </c>
      <c r="O244" s="86"/>
      <c r="P244" s="223">
        <f>O244*H244</f>
        <v>0</v>
      </c>
      <c r="Q244" s="223">
        <v>0.001</v>
      </c>
      <c r="R244" s="223">
        <f>Q244*H244</f>
        <v>0.0030000000000000001</v>
      </c>
      <c r="S244" s="223">
        <v>0</v>
      </c>
      <c r="T244" s="224">
        <f>S244*H244</f>
        <v>0</v>
      </c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R244" s="225" t="s">
        <v>399</v>
      </c>
      <c r="AT244" s="225" t="s">
        <v>243</v>
      </c>
      <c r="AU244" s="225" t="s">
        <v>82</v>
      </c>
      <c r="AY244" s="19" t="s">
        <v>198</v>
      </c>
      <c r="BE244" s="226">
        <f>IF(N244="základní",J244,0)</f>
        <v>0</v>
      </c>
      <c r="BF244" s="226">
        <f>IF(N244="snížená",J244,0)</f>
        <v>0</v>
      </c>
      <c r="BG244" s="226">
        <f>IF(N244="zákl. přenesená",J244,0)</f>
        <v>0</v>
      </c>
      <c r="BH244" s="226">
        <f>IF(N244="sníž. přenesená",J244,0)</f>
        <v>0</v>
      </c>
      <c r="BI244" s="226">
        <f>IF(N244="nulová",J244,0)</f>
        <v>0</v>
      </c>
      <c r="BJ244" s="19" t="s">
        <v>80</v>
      </c>
      <c r="BK244" s="226">
        <f>ROUND(I244*H244,2)</f>
        <v>0</v>
      </c>
      <c r="BL244" s="19" t="s">
        <v>302</v>
      </c>
      <c r="BM244" s="225" t="s">
        <v>3294</v>
      </c>
    </row>
    <row r="245" s="13" customFormat="1">
      <c r="A245" s="13"/>
      <c r="B245" s="232"/>
      <c r="C245" s="233"/>
      <c r="D245" s="234" t="s">
        <v>218</v>
      </c>
      <c r="E245" s="235" t="s">
        <v>19</v>
      </c>
      <c r="F245" s="236" t="s">
        <v>3280</v>
      </c>
      <c r="G245" s="233"/>
      <c r="H245" s="237">
        <v>3</v>
      </c>
      <c r="I245" s="238"/>
      <c r="J245" s="233"/>
      <c r="K245" s="233"/>
      <c r="L245" s="239"/>
      <c r="M245" s="240"/>
      <c r="N245" s="241"/>
      <c r="O245" s="241"/>
      <c r="P245" s="241"/>
      <c r="Q245" s="241"/>
      <c r="R245" s="241"/>
      <c r="S245" s="241"/>
      <c r="T245" s="242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43" t="s">
        <v>218</v>
      </c>
      <c r="AU245" s="243" t="s">
        <v>82</v>
      </c>
      <c r="AV245" s="13" t="s">
        <v>82</v>
      </c>
      <c r="AW245" s="13" t="s">
        <v>35</v>
      </c>
      <c r="AX245" s="13" t="s">
        <v>80</v>
      </c>
      <c r="AY245" s="243" t="s">
        <v>198</v>
      </c>
    </row>
    <row r="246" s="2" customFormat="1" ht="49.05" customHeight="1">
      <c r="A246" s="40"/>
      <c r="B246" s="41"/>
      <c r="C246" s="214" t="s">
        <v>430</v>
      </c>
      <c r="D246" s="214" t="s">
        <v>200</v>
      </c>
      <c r="E246" s="215" t="s">
        <v>2223</v>
      </c>
      <c r="F246" s="216" t="s">
        <v>2224</v>
      </c>
      <c r="G246" s="217" t="s">
        <v>246</v>
      </c>
      <c r="H246" s="218">
        <v>0.059999999999999998</v>
      </c>
      <c r="I246" s="219"/>
      <c r="J246" s="220">
        <f>ROUND(I246*H246,2)</f>
        <v>0</v>
      </c>
      <c r="K246" s="216" t="s">
        <v>204</v>
      </c>
      <c r="L246" s="46"/>
      <c r="M246" s="221" t="s">
        <v>19</v>
      </c>
      <c r="N246" s="222" t="s">
        <v>44</v>
      </c>
      <c r="O246" s="86"/>
      <c r="P246" s="223">
        <f>O246*H246</f>
        <v>0</v>
      </c>
      <c r="Q246" s="223">
        <v>0</v>
      </c>
      <c r="R246" s="223">
        <f>Q246*H246</f>
        <v>0</v>
      </c>
      <c r="S246" s="223">
        <v>0</v>
      </c>
      <c r="T246" s="224">
        <f>S246*H246</f>
        <v>0</v>
      </c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R246" s="225" t="s">
        <v>302</v>
      </c>
      <c r="AT246" s="225" t="s">
        <v>200</v>
      </c>
      <c r="AU246" s="225" t="s">
        <v>82</v>
      </c>
      <c r="AY246" s="19" t="s">
        <v>198</v>
      </c>
      <c r="BE246" s="226">
        <f>IF(N246="základní",J246,0)</f>
        <v>0</v>
      </c>
      <c r="BF246" s="226">
        <f>IF(N246="snížená",J246,0)</f>
        <v>0</v>
      </c>
      <c r="BG246" s="226">
        <f>IF(N246="zákl. přenesená",J246,0)</f>
        <v>0</v>
      </c>
      <c r="BH246" s="226">
        <f>IF(N246="sníž. přenesená",J246,0)</f>
        <v>0</v>
      </c>
      <c r="BI246" s="226">
        <f>IF(N246="nulová",J246,0)</f>
        <v>0</v>
      </c>
      <c r="BJ246" s="19" t="s">
        <v>80</v>
      </c>
      <c r="BK246" s="226">
        <f>ROUND(I246*H246,2)</f>
        <v>0</v>
      </c>
      <c r="BL246" s="19" t="s">
        <v>302</v>
      </c>
      <c r="BM246" s="225" t="s">
        <v>3295</v>
      </c>
    </row>
    <row r="247" s="2" customFormat="1">
      <c r="A247" s="40"/>
      <c r="B247" s="41"/>
      <c r="C247" s="42"/>
      <c r="D247" s="227" t="s">
        <v>207</v>
      </c>
      <c r="E247" s="42"/>
      <c r="F247" s="228" t="s">
        <v>2226</v>
      </c>
      <c r="G247" s="42"/>
      <c r="H247" s="42"/>
      <c r="I247" s="229"/>
      <c r="J247" s="42"/>
      <c r="K247" s="42"/>
      <c r="L247" s="46"/>
      <c r="M247" s="230"/>
      <c r="N247" s="231"/>
      <c r="O247" s="86"/>
      <c r="P247" s="86"/>
      <c r="Q247" s="86"/>
      <c r="R247" s="86"/>
      <c r="S247" s="86"/>
      <c r="T247" s="87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T247" s="19" t="s">
        <v>207</v>
      </c>
      <c r="AU247" s="19" t="s">
        <v>82</v>
      </c>
    </row>
    <row r="248" s="12" customFormat="1" ht="25.92" customHeight="1">
      <c r="A248" s="12"/>
      <c r="B248" s="198"/>
      <c r="C248" s="199"/>
      <c r="D248" s="200" t="s">
        <v>72</v>
      </c>
      <c r="E248" s="201" t="s">
        <v>145</v>
      </c>
      <c r="F248" s="201" t="s">
        <v>146</v>
      </c>
      <c r="G248" s="199"/>
      <c r="H248" s="199"/>
      <c r="I248" s="202"/>
      <c r="J248" s="203">
        <f>BK248</f>
        <v>0</v>
      </c>
      <c r="K248" s="199"/>
      <c r="L248" s="204"/>
      <c r="M248" s="205"/>
      <c r="N248" s="206"/>
      <c r="O248" s="206"/>
      <c r="P248" s="207">
        <f>P249</f>
        <v>0</v>
      </c>
      <c r="Q248" s="206"/>
      <c r="R248" s="207">
        <f>R249</f>
        <v>0</v>
      </c>
      <c r="S248" s="206"/>
      <c r="T248" s="208">
        <f>T249</f>
        <v>0</v>
      </c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R248" s="209" t="s">
        <v>224</v>
      </c>
      <c r="AT248" s="210" t="s">
        <v>72</v>
      </c>
      <c r="AU248" s="210" t="s">
        <v>73</v>
      </c>
      <c r="AY248" s="209" t="s">
        <v>198</v>
      </c>
      <c r="BK248" s="211">
        <f>BK249</f>
        <v>0</v>
      </c>
    </row>
    <row r="249" s="12" customFormat="1" ht="22.8" customHeight="1">
      <c r="A249" s="12"/>
      <c r="B249" s="198"/>
      <c r="C249" s="199"/>
      <c r="D249" s="200" t="s">
        <v>72</v>
      </c>
      <c r="E249" s="212" t="s">
        <v>1922</v>
      </c>
      <c r="F249" s="212" t="s">
        <v>1923</v>
      </c>
      <c r="G249" s="199"/>
      <c r="H249" s="199"/>
      <c r="I249" s="202"/>
      <c r="J249" s="213">
        <f>BK249</f>
        <v>0</v>
      </c>
      <c r="K249" s="199"/>
      <c r="L249" s="204"/>
      <c r="M249" s="205"/>
      <c r="N249" s="206"/>
      <c r="O249" s="206"/>
      <c r="P249" s="207">
        <f>SUM(P250:P251)</f>
        <v>0</v>
      </c>
      <c r="Q249" s="206"/>
      <c r="R249" s="207">
        <f>SUM(R250:R251)</f>
        <v>0</v>
      </c>
      <c r="S249" s="206"/>
      <c r="T249" s="208">
        <f>SUM(T250:T251)</f>
        <v>0</v>
      </c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R249" s="209" t="s">
        <v>224</v>
      </c>
      <c r="AT249" s="210" t="s">
        <v>72</v>
      </c>
      <c r="AU249" s="210" t="s">
        <v>80</v>
      </c>
      <c r="AY249" s="209" t="s">
        <v>198</v>
      </c>
      <c r="BK249" s="211">
        <f>SUM(BK250:BK251)</f>
        <v>0</v>
      </c>
    </row>
    <row r="250" s="2" customFormat="1" ht="16.5" customHeight="1">
      <c r="A250" s="40"/>
      <c r="B250" s="41"/>
      <c r="C250" s="214" t="s">
        <v>438</v>
      </c>
      <c r="D250" s="214" t="s">
        <v>200</v>
      </c>
      <c r="E250" s="215" t="s">
        <v>1925</v>
      </c>
      <c r="F250" s="216" t="s">
        <v>1926</v>
      </c>
      <c r="G250" s="217" t="s">
        <v>1135</v>
      </c>
      <c r="H250" s="218">
        <v>1</v>
      </c>
      <c r="I250" s="219"/>
      <c r="J250" s="220">
        <f>ROUND(I250*H250,2)</f>
        <v>0</v>
      </c>
      <c r="K250" s="216" t="s">
        <v>204</v>
      </c>
      <c r="L250" s="46"/>
      <c r="M250" s="221" t="s">
        <v>19</v>
      </c>
      <c r="N250" s="222" t="s">
        <v>44</v>
      </c>
      <c r="O250" s="86"/>
      <c r="P250" s="223">
        <f>O250*H250</f>
        <v>0</v>
      </c>
      <c r="Q250" s="223">
        <v>0</v>
      </c>
      <c r="R250" s="223">
        <f>Q250*H250</f>
        <v>0</v>
      </c>
      <c r="S250" s="223">
        <v>0</v>
      </c>
      <c r="T250" s="224">
        <f>S250*H250</f>
        <v>0</v>
      </c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R250" s="225" t="s">
        <v>1927</v>
      </c>
      <c r="AT250" s="225" t="s">
        <v>200</v>
      </c>
      <c r="AU250" s="225" t="s">
        <v>82</v>
      </c>
      <c r="AY250" s="19" t="s">
        <v>198</v>
      </c>
      <c r="BE250" s="226">
        <f>IF(N250="základní",J250,0)</f>
        <v>0</v>
      </c>
      <c r="BF250" s="226">
        <f>IF(N250="snížená",J250,0)</f>
        <v>0</v>
      </c>
      <c r="BG250" s="226">
        <f>IF(N250="zákl. přenesená",J250,0)</f>
        <v>0</v>
      </c>
      <c r="BH250" s="226">
        <f>IF(N250="sníž. přenesená",J250,0)</f>
        <v>0</v>
      </c>
      <c r="BI250" s="226">
        <f>IF(N250="nulová",J250,0)</f>
        <v>0</v>
      </c>
      <c r="BJ250" s="19" t="s">
        <v>80</v>
      </c>
      <c r="BK250" s="226">
        <f>ROUND(I250*H250,2)</f>
        <v>0</v>
      </c>
      <c r="BL250" s="19" t="s">
        <v>1927</v>
      </c>
      <c r="BM250" s="225" t="s">
        <v>3296</v>
      </c>
    </row>
    <row r="251" s="2" customFormat="1">
      <c r="A251" s="40"/>
      <c r="B251" s="41"/>
      <c r="C251" s="42"/>
      <c r="D251" s="227" t="s">
        <v>207</v>
      </c>
      <c r="E251" s="42"/>
      <c r="F251" s="228" t="s">
        <v>1929</v>
      </c>
      <c r="G251" s="42"/>
      <c r="H251" s="42"/>
      <c r="I251" s="229"/>
      <c r="J251" s="42"/>
      <c r="K251" s="42"/>
      <c r="L251" s="46"/>
      <c r="M251" s="276"/>
      <c r="N251" s="277"/>
      <c r="O251" s="278"/>
      <c r="P251" s="278"/>
      <c r="Q251" s="278"/>
      <c r="R251" s="278"/>
      <c r="S251" s="278"/>
      <c r="T251" s="279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T251" s="19" t="s">
        <v>207</v>
      </c>
      <c r="AU251" s="19" t="s">
        <v>82</v>
      </c>
    </row>
    <row r="252" s="2" customFormat="1" ht="6.96" customHeight="1">
      <c r="A252" s="40"/>
      <c r="B252" s="61"/>
      <c r="C252" s="62"/>
      <c r="D252" s="62"/>
      <c r="E252" s="62"/>
      <c r="F252" s="62"/>
      <c r="G252" s="62"/>
      <c r="H252" s="62"/>
      <c r="I252" s="62"/>
      <c r="J252" s="62"/>
      <c r="K252" s="62"/>
      <c r="L252" s="46"/>
      <c r="M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</row>
  </sheetData>
  <sheetProtection sheet="1" autoFilter="0" formatColumns="0" formatRows="0" objects="1" scenarios="1" spinCount="100000" saltValue="MT7V6pR2+a+X2EmTUT61+FlenpdtSgRSjj48IrOZlkGYg7+zHutJrQ5Nf/K5jzzxDcIt35Pge6jgrFashg8lfw==" hashValue="Mu7x/CutVIwwjqxEQxXL9aaBk8iunz05WDnMOSDSKFmxPYTz3EM3dxtdGYQxroIT21sY83TRab89d/d63l7WYw==" algorithmName="SHA-512" password="CC35"/>
  <autoFilter ref="C93:K251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2:H82"/>
    <mergeCell ref="E84:H84"/>
    <mergeCell ref="E86:H86"/>
    <mergeCell ref="L2:V2"/>
  </mergeCells>
  <hyperlinks>
    <hyperlink ref="F98" r:id="rId1" display="https://podminky.urs.cz/item/CS_URS_2024_01/622143004"/>
    <hyperlink ref="F106" r:id="rId2" display="https://podminky.urs.cz/item/CS_URS_2024_01/622221021"/>
    <hyperlink ref="F113" r:id="rId3" display="https://podminky.urs.cz/item/CS_URS_2024_01/622221031"/>
    <hyperlink ref="F118" r:id="rId4" display="https://podminky.urs.cz/item/CS_URS_2024_01/622221041"/>
    <hyperlink ref="F141" r:id="rId5" display="https://podminky.urs.cz/item/CS_URS_2024_01/622221221"/>
    <hyperlink ref="F148" r:id="rId6" display="https://podminky.urs.cz/item/CS_URS_2024_01/622221231"/>
    <hyperlink ref="F156" r:id="rId7" display="https://podminky.urs.cz/item/CS_URS_2024_01/622252001"/>
    <hyperlink ref="F172" r:id="rId8" display="https://podminky.urs.cz/item/CS_URS_2024_01/622252002"/>
    <hyperlink ref="F182" r:id="rId9" display="https://podminky.urs.cz/item/CS_URS_2024_01/622521022"/>
    <hyperlink ref="F185" r:id="rId10" display="https://podminky.urs.cz/item/CS_URS_2024_01/941311112"/>
    <hyperlink ref="F187" r:id="rId11" display="https://podminky.urs.cz/item/CS_URS_2024_01/941311212"/>
    <hyperlink ref="F190" r:id="rId12" display="https://podminky.urs.cz/item/CS_URS_2024_01/941311812"/>
    <hyperlink ref="F193" r:id="rId13" display="https://podminky.urs.cz/item/CS_URS_2024_01/998012022"/>
    <hyperlink ref="F197" r:id="rId14" display="https://podminky.urs.cz/item/CS_URS_2024_01/713114125"/>
    <hyperlink ref="F200" r:id="rId15" display="https://podminky.urs.cz/item/CS_URS_2024_01/713121111"/>
    <hyperlink ref="F220" r:id="rId16" display="https://podminky.urs.cz/item/CS_URS_2024_01/713141321"/>
    <hyperlink ref="F225" r:id="rId17" display="https://podminky.urs.cz/item/CS_URS_2024_01/998713102"/>
    <hyperlink ref="F228" r:id="rId18" display="https://podminky.urs.cz/item/CS_URS_2024_01/786623001"/>
    <hyperlink ref="F232" r:id="rId19" display="https://podminky.urs.cz/item/CS_URS_2024_01/786623005"/>
    <hyperlink ref="F237" r:id="rId20" display="https://podminky.urs.cz/item/CS_URS_2024_01/786623039"/>
    <hyperlink ref="F242" r:id="rId21" display="https://podminky.urs.cz/item/CS_URS_2024_01/786623043"/>
    <hyperlink ref="F247" r:id="rId22" display="https://podminky.urs.cz/item/CS_URS_2024_01/998786102"/>
    <hyperlink ref="F251" r:id="rId23" display="https://podminky.urs.cz/item/CS_URS_2024_01/013294000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24"/>
</worksheet>
</file>

<file path=xl/worksheets/sheet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105</v>
      </c>
    </row>
    <row r="3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2"/>
      <c r="AT3" s="19" t="s">
        <v>82</v>
      </c>
    </row>
    <row r="4" s="1" customFormat="1" ht="24.96" customHeight="1">
      <c r="B4" s="22"/>
      <c r="D4" s="142" t="s">
        <v>148</v>
      </c>
      <c r="L4" s="22"/>
      <c r="M4" s="143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4" t="s">
        <v>16</v>
      </c>
      <c r="L6" s="22"/>
    </row>
    <row r="7" s="1" customFormat="1" ht="16.5" customHeight="1">
      <c r="B7" s="22"/>
      <c r="E7" s="145" t="str">
        <f>'Rekapitulace stavby'!K6</f>
        <v>ZŠ Veltrusy - výstavba odborných učeben</v>
      </c>
      <c r="F7" s="144"/>
      <c r="G7" s="144"/>
      <c r="H7" s="144"/>
      <c r="L7" s="22"/>
    </row>
    <row r="8" s="1" customFormat="1" ht="12" customHeight="1">
      <c r="B8" s="22"/>
      <c r="D8" s="144" t="s">
        <v>149</v>
      </c>
      <c r="L8" s="22"/>
    </row>
    <row r="9" s="2" customFormat="1" ht="16.5" customHeight="1">
      <c r="A9" s="40"/>
      <c r="B9" s="46"/>
      <c r="C9" s="40"/>
      <c r="D9" s="40"/>
      <c r="E9" s="145" t="s">
        <v>3297</v>
      </c>
      <c r="F9" s="40"/>
      <c r="G9" s="40"/>
      <c r="H9" s="40"/>
      <c r="I9" s="40"/>
      <c r="J9" s="40"/>
      <c r="K9" s="40"/>
      <c r="L9" s="146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44" t="s">
        <v>151</v>
      </c>
      <c r="E10" s="40"/>
      <c r="F10" s="40"/>
      <c r="G10" s="40"/>
      <c r="H10" s="40"/>
      <c r="I10" s="40"/>
      <c r="J10" s="40"/>
      <c r="K10" s="40"/>
      <c r="L10" s="146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6.5" customHeight="1">
      <c r="A11" s="40"/>
      <c r="B11" s="46"/>
      <c r="C11" s="40"/>
      <c r="D11" s="40"/>
      <c r="E11" s="147" t="s">
        <v>3298</v>
      </c>
      <c r="F11" s="40"/>
      <c r="G11" s="40"/>
      <c r="H11" s="40"/>
      <c r="I11" s="40"/>
      <c r="J11" s="40"/>
      <c r="K11" s="40"/>
      <c r="L11" s="146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146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44" t="s">
        <v>18</v>
      </c>
      <c r="E13" s="40"/>
      <c r="F13" s="135" t="s">
        <v>19</v>
      </c>
      <c r="G13" s="40"/>
      <c r="H13" s="40"/>
      <c r="I13" s="144" t="s">
        <v>20</v>
      </c>
      <c r="J13" s="135" t="s">
        <v>19</v>
      </c>
      <c r="K13" s="40"/>
      <c r="L13" s="146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4" t="s">
        <v>21</v>
      </c>
      <c r="E14" s="40"/>
      <c r="F14" s="135" t="s">
        <v>22</v>
      </c>
      <c r="G14" s="40"/>
      <c r="H14" s="40"/>
      <c r="I14" s="144" t="s">
        <v>23</v>
      </c>
      <c r="J14" s="148" t="str">
        <f>'Rekapitulace stavby'!AN8</f>
        <v>16. 4. 2024</v>
      </c>
      <c r="K14" s="40"/>
      <c r="L14" s="146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146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4" t="s">
        <v>25</v>
      </c>
      <c r="E16" s="40"/>
      <c r="F16" s="40"/>
      <c r="G16" s="40"/>
      <c r="H16" s="40"/>
      <c r="I16" s="144" t="s">
        <v>26</v>
      </c>
      <c r="J16" s="135" t="s">
        <v>27</v>
      </c>
      <c r="K16" s="40"/>
      <c r="L16" s="146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35" t="s">
        <v>28</v>
      </c>
      <c r="F17" s="40"/>
      <c r="G17" s="40"/>
      <c r="H17" s="40"/>
      <c r="I17" s="144" t="s">
        <v>29</v>
      </c>
      <c r="J17" s="135" t="s">
        <v>19</v>
      </c>
      <c r="K17" s="40"/>
      <c r="L17" s="146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146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44" t="s">
        <v>30</v>
      </c>
      <c r="E19" s="40"/>
      <c r="F19" s="40"/>
      <c r="G19" s="40"/>
      <c r="H19" s="40"/>
      <c r="I19" s="144" t="s">
        <v>26</v>
      </c>
      <c r="J19" s="35" t="str">
        <f>'Rekapitulace stavby'!AN13</f>
        <v>Vyplň údaj</v>
      </c>
      <c r="K19" s="40"/>
      <c r="L19" s="146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5" t="str">
        <f>'Rekapitulace stavby'!E14</f>
        <v>Vyplň údaj</v>
      </c>
      <c r="F20" s="135"/>
      <c r="G20" s="135"/>
      <c r="H20" s="135"/>
      <c r="I20" s="144" t="s">
        <v>29</v>
      </c>
      <c r="J20" s="35" t="str">
        <f>'Rekapitulace stavby'!AN14</f>
        <v>Vyplň údaj</v>
      </c>
      <c r="K20" s="40"/>
      <c r="L20" s="146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146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44" t="s">
        <v>32</v>
      </c>
      <c r="E22" s="40"/>
      <c r="F22" s="40"/>
      <c r="G22" s="40"/>
      <c r="H22" s="40"/>
      <c r="I22" s="144" t="s">
        <v>26</v>
      </c>
      <c r="J22" s="135" t="s">
        <v>33</v>
      </c>
      <c r="K22" s="40"/>
      <c r="L22" s="146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35" t="s">
        <v>34</v>
      </c>
      <c r="F23" s="40"/>
      <c r="G23" s="40"/>
      <c r="H23" s="40"/>
      <c r="I23" s="144" t="s">
        <v>29</v>
      </c>
      <c r="J23" s="135" t="s">
        <v>19</v>
      </c>
      <c r="K23" s="40"/>
      <c r="L23" s="146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146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44" t="s">
        <v>36</v>
      </c>
      <c r="E25" s="40"/>
      <c r="F25" s="40"/>
      <c r="G25" s="40"/>
      <c r="H25" s="40"/>
      <c r="I25" s="144" t="s">
        <v>26</v>
      </c>
      <c r="J25" s="135" t="s">
        <v>33</v>
      </c>
      <c r="K25" s="40"/>
      <c r="L25" s="146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35" t="s">
        <v>34</v>
      </c>
      <c r="F26" s="40"/>
      <c r="G26" s="40"/>
      <c r="H26" s="40"/>
      <c r="I26" s="144" t="s">
        <v>29</v>
      </c>
      <c r="J26" s="135" t="s">
        <v>19</v>
      </c>
      <c r="K26" s="40"/>
      <c r="L26" s="146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146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44" t="s">
        <v>37</v>
      </c>
      <c r="E28" s="40"/>
      <c r="F28" s="40"/>
      <c r="G28" s="40"/>
      <c r="H28" s="40"/>
      <c r="I28" s="40"/>
      <c r="J28" s="40"/>
      <c r="K28" s="40"/>
      <c r="L28" s="146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71.25" customHeight="1">
      <c r="A29" s="149"/>
      <c r="B29" s="150"/>
      <c r="C29" s="149"/>
      <c r="D29" s="149"/>
      <c r="E29" s="151" t="s">
        <v>38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146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3"/>
      <c r="E31" s="153"/>
      <c r="F31" s="153"/>
      <c r="G31" s="153"/>
      <c r="H31" s="153"/>
      <c r="I31" s="153"/>
      <c r="J31" s="153"/>
      <c r="K31" s="153"/>
      <c r="L31" s="146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54" t="s">
        <v>39</v>
      </c>
      <c r="E32" s="40"/>
      <c r="F32" s="40"/>
      <c r="G32" s="40"/>
      <c r="H32" s="40"/>
      <c r="I32" s="40"/>
      <c r="J32" s="155">
        <f>ROUND(J104, 2)</f>
        <v>0</v>
      </c>
      <c r="K32" s="40"/>
      <c r="L32" s="146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3"/>
      <c r="E33" s="153"/>
      <c r="F33" s="153"/>
      <c r="G33" s="153"/>
      <c r="H33" s="153"/>
      <c r="I33" s="153"/>
      <c r="J33" s="153"/>
      <c r="K33" s="153"/>
      <c r="L33" s="146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56" t="s">
        <v>41</v>
      </c>
      <c r="G34" s="40"/>
      <c r="H34" s="40"/>
      <c r="I34" s="156" t="s">
        <v>40</v>
      </c>
      <c r="J34" s="156" t="s">
        <v>42</v>
      </c>
      <c r="K34" s="40"/>
      <c r="L34" s="146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57" t="s">
        <v>43</v>
      </c>
      <c r="E35" s="144" t="s">
        <v>44</v>
      </c>
      <c r="F35" s="158">
        <f>ROUND((SUM(BE104:BE391)),  2)</f>
        <v>0</v>
      </c>
      <c r="G35" s="40"/>
      <c r="H35" s="40"/>
      <c r="I35" s="159">
        <v>0.20999999999999999</v>
      </c>
      <c r="J35" s="158">
        <f>ROUND(((SUM(BE104:BE391))*I35),  2)</f>
        <v>0</v>
      </c>
      <c r="K35" s="40"/>
      <c r="L35" s="146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44" t="s">
        <v>45</v>
      </c>
      <c r="F36" s="158">
        <f>ROUND((SUM(BF104:BF391)),  2)</f>
        <v>0</v>
      </c>
      <c r="G36" s="40"/>
      <c r="H36" s="40"/>
      <c r="I36" s="159">
        <v>0.14999999999999999</v>
      </c>
      <c r="J36" s="158">
        <f>ROUND(((SUM(BF104:BF391))*I36),  2)</f>
        <v>0</v>
      </c>
      <c r="K36" s="40"/>
      <c r="L36" s="146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4" t="s">
        <v>46</v>
      </c>
      <c r="F37" s="158">
        <f>ROUND((SUM(BG104:BG391)),  2)</f>
        <v>0</v>
      </c>
      <c r="G37" s="40"/>
      <c r="H37" s="40"/>
      <c r="I37" s="159">
        <v>0.20999999999999999</v>
      </c>
      <c r="J37" s="158">
        <f>0</f>
        <v>0</v>
      </c>
      <c r="K37" s="40"/>
      <c r="L37" s="146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44" t="s">
        <v>47</v>
      </c>
      <c r="F38" s="158">
        <f>ROUND((SUM(BH104:BH391)),  2)</f>
        <v>0</v>
      </c>
      <c r="G38" s="40"/>
      <c r="H38" s="40"/>
      <c r="I38" s="159">
        <v>0.14999999999999999</v>
      </c>
      <c r="J38" s="158">
        <f>0</f>
        <v>0</v>
      </c>
      <c r="K38" s="40"/>
      <c r="L38" s="146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4" t="s">
        <v>48</v>
      </c>
      <c r="F39" s="158">
        <f>ROUND((SUM(BI104:BI391)),  2)</f>
        <v>0</v>
      </c>
      <c r="G39" s="40"/>
      <c r="H39" s="40"/>
      <c r="I39" s="159">
        <v>0</v>
      </c>
      <c r="J39" s="158">
        <f>0</f>
        <v>0</v>
      </c>
      <c r="K39" s="40"/>
      <c r="L39" s="146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146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0"/>
      <c r="D41" s="161" t="s">
        <v>49</v>
      </c>
      <c r="E41" s="162"/>
      <c r="F41" s="162"/>
      <c r="G41" s="163" t="s">
        <v>50</v>
      </c>
      <c r="H41" s="164" t="s">
        <v>51</v>
      </c>
      <c r="I41" s="162"/>
      <c r="J41" s="165">
        <f>SUM(J32:J39)</f>
        <v>0</v>
      </c>
      <c r="K41" s="166"/>
      <c r="L41" s="146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6" s="2" customFormat="1" ht="6.96" customHeight="1">
      <c r="A46" s="40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24.96" customHeight="1">
      <c r="A47" s="40"/>
      <c r="B47" s="41"/>
      <c r="C47" s="25" t="s">
        <v>153</v>
      </c>
      <c r="D47" s="42"/>
      <c r="E47" s="42"/>
      <c r="F47" s="42"/>
      <c r="G47" s="42"/>
      <c r="H47" s="42"/>
      <c r="I47" s="42"/>
      <c r="J47" s="42"/>
      <c r="K47" s="42"/>
      <c r="L47" s="146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146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16</v>
      </c>
      <c r="D49" s="42"/>
      <c r="E49" s="42"/>
      <c r="F49" s="42"/>
      <c r="G49" s="42"/>
      <c r="H49" s="42"/>
      <c r="I49" s="42"/>
      <c r="J49" s="42"/>
      <c r="K49" s="42"/>
      <c r="L49" s="146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171" t="str">
        <f>E7</f>
        <v>ZŠ Veltrusy - výstavba odborných učeben</v>
      </c>
      <c r="F50" s="34"/>
      <c r="G50" s="34"/>
      <c r="H50" s="34"/>
      <c r="I50" s="42"/>
      <c r="J50" s="42"/>
      <c r="K50" s="42"/>
      <c r="L50" s="146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1" customFormat="1" ht="12" customHeight="1">
      <c r="B51" s="23"/>
      <c r="C51" s="34" t="s">
        <v>149</v>
      </c>
      <c r="D51" s="24"/>
      <c r="E51" s="24"/>
      <c r="F51" s="24"/>
      <c r="G51" s="24"/>
      <c r="H51" s="24"/>
      <c r="I51" s="24"/>
      <c r="J51" s="24"/>
      <c r="K51" s="24"/>
      <c r="L51" s="22"/>
    </row>
    <row r="52" s="2" customFormat="1" ht="16.5" customHeight="1">
      <c r="A52" s="40"/>
      <c r="B52" s="41"/>
      <c r="C52" s="42"/>
      <c r="D52" s="42"/>
      <c r="E52" s="171" t="s">
        <v>3297</v>
      </c>
      <c r="F52" s="42"/>
      <c r="G52" s="42"/>
      <c r="H52" s="42"/>
      <c r="I52" s="42"/>
      <c r="J52" s="42"/>
      <c r="K52" s="42"/>
      <c r="L52" s="146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12" customHeight="1">
      <c r="A53" s="40"/>
      <c r="B53" s="41"/>
      <c r="C53" s="34" t="s">
        <v>151</v>
      </c>
      <c r="D53" s="42"/>
      <c r="E53" s="42"/>
      <c r="F53" s="42"/>
      <c r="G53" s="42"/>
      <c r="H53" s="42"/>
      <c r="I53" s="42"/>
      <c r="J53" s="42"/>
      <c r="K53" s="42"/>
      <c r="L53" s="146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6.5" customHeight="1">
      <c r="A54" s="40"/>
      <c r="B54" s="41"/>
      <c r="C54" s="42"/>
      <c r="D54" s="42"/>
      <c r="E54" s="71" t="str">
        <f>E11</f>
        <v>01 - Výtah</v>
      </c>
      <c r="F54" s="42"/>
      <c r="G54" s="42"/>
      <c r="H54" s="42"/>
      <c r="I54" s="42"/>
      <c r="J54" s="42"/>
      <c r="K54" s="42"/>
      <c r="L54" s="146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6.96" customHeight="1">
      <c r="A55" s="40"/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146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2" customHeight="1">
      <c r="A56" s="40"/>
      <c r="B56" s="41"/>
      <c r="C56" s="34" t="s">
        <v>21</v>
      </c>
      <c r="D56" s="42"/>
      <c r="E56" s="42"/>
      <c r="F56" s="29" t="str">
        <f>F14</f>
        <v>Veltrusy</v>
      </c>
      <c r="G56" s="42"/>
      <c r="H56" s="42"/>
      <c r="I56" s="34" t="s">
        <v>23</v>
      </c>
      <c r="J56" s="74" t="str">
        <f>IF(J14="","",J14)</f>
        <v>16. 4. 2024</v>
      </c>
      <c r="K56" s="42"/>
      <c r="L56" s="146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6.96" customHeight="1">
      <c r="A57" s="40"/>
      <c r="B57" s="41"/>
      <c r="C57" s="42"/>
      <c r="D57" s="42"/>
      <c r="E57" s="42"/>
      <c r="F57" s="42"/>
      <c r="G57" s="42"/>
      <c r="H57" s="42"/>
      <c r="I57" s="42"/>
      <c r="J57" s="42"/>
      <c r="K57" s="42"/>
      <c r="L57" s="146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5.15" customHeight="1">
      <c r="A58" s="40"/>
      <c r="B58" s="41"/>
      <c r="C58" s="34" t="s">
        <v>25</v>
      </c>
      <c r="D58" s="42"/>
      <c r="E58" s="42"/>
      <c r="F58" s="29" t="str">
        <f>E17</f>
        <v>Město Veltrusy</v>
      </c>
      <c r="G58" s="42"/>
      <c r="H58" s="42"/>
      <c r="I58" s="34" t="s">
        <v>32</v>
      </c>
      <c r="J58" s="38" t="str">
        <f>E23</f>
        <v>REMIUMA</v>
      </c>
      <c r="K58" s="42"/>
      <c r="L58" s="146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15.15" customHeight="1">
      <c r="A59" s="40"/>
      <c r="B59" s="41"/>
      <c r="C59" s="34" t="s">
        <v>30</v>
      </c>
      <c r="D59" s="42"/>
      <c r="E59" s="42"/>
      <c r="F59" s="29" t="str">
        <f>IF(E20="","",E20)</f>
        <v>Vyplň údaj</v>
      </c>
      <c r="G59" s="42"/>
      <c r="H59" s="42"/>
      <c r="I59" s="34" t="s">
        <v>36</v>
      </c>
      <c r="J59" s="38" t="str">
        <f>E26</f>
        <v>REMIUMA</v>
      </c>
      <c r="K59" s="42"/>
      <c r="L59" s="146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0.32" customHeight="1">
      <c r="A60" s="40"/>
      <c r="B60" s="41"/>
      <c r="C60" s="42"/>
      <c r="D60" s="42"/>
      <c r="E60" s="42"/>
      <c r="F60" s="42"/>
      <c r="G60" s="42"/>
      <c r="H60" s="42"/>
      <c r="I60" s="42"/>
      <c r="J60" s="42"/>
      <c r="K60" s="42"/>
      <c r="L60" s="146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29.28" customHeight="1">
      <c r="A61" s="40"/>
      <c r="B61" s="41"/>
      <c r="C61" s="172" t="s">
        <v>154</v>
      </c>
      <c r="D61" s="173"/>
      <c r="E61" s="173"/>
      <c r="F61" s="173"/>
      <c r="G61" s="173"/>
      <c r="H61" s="173"/>
      <c r="I61" s="173"/>
      <c r="J61" s="174" t="s">
        <v>155</v>
      </c>
      <c r="K61" s="173"/>
      <c r="L61" s="146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10.32" customHeight="1">
      <c r="A62" s="40"/>
      <c r="B62" s="41"/>
      <c r="C62" s="42"/>
      <c r="D62" s="42"/>
      <c r="E62" s="42"/>
      <c r="F62" s="42"/>
      <c r="G62" s="42"/>
      <c r="H62" s="42"/>
      <c r="I62" s="42"/>
      <c r="J62" s="42"/>
      <c r="K62" s="42"/>
      <c r="L62" s="146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22.8" customHeight="1">
      <c r="A63" s="40"/>
      <c r="B63" s="41"/>
      <c r="C63" s="175" t="s">
        <v>71</v>
      </c>
      <c r="D63" s="42"/>
      <c r="E63" s="42"/>
      <c r="F63" s="42"/>
      <c r="G63" s="42"/>
      <c r="H63" s="42"/>
      <c r="I63" s="42"/>
      <c r="J63" s="104">
        <f>J104</f>
        <v>0</v>
      </c>
      <c r="K63" s="42"/>
      <c r="L63" s="146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U63" s="19" t="s">
        <v>156</v>
      </c>
    </row>
    <row r="64" s="9" customFormat="1" ht="24.96" customHeight="1">
      <c r="A64" s="9"/>
      <c r="B64" s="176"/>
      <c r="C64" s="177"/>
      <c r="D64" s="178" t="s">
        <v>157</v>
      </c>
      <c r="E64" s="179"/>
      <c r="F64" s="179"/>
      <c r="G64" s="179"/>
      <c r="H64" s="179"/>
      <c r="I64" s="179"/>
      <c r="J64" s="180">
        <f>J105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2"/>
      <c r="C65" s="127"/>
      <c r="D65" s="183" t="s">
        <v>158</v>
      </c>
      <c r="E65" s="184"/>
      <c r="F65" s="184"/>
      <c r="G65" s="184"/>
      <c r="H65" s="184"/>
      <c r="I65" s="184"/>
      <c r="J65" s="185">
        <f>J106</f>
        <v>0</v>
      </c>
      <c r="K65" s="127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2"/>
      <c r="C66" s="127"/>
      <c r="D66" s="183" t="s">
        <v>159</v>
      </c>
      <c r="E66" s="184"/>
      <c r="F66" s="184"/>
      <c r="G66" s="184"/>
      <c r="H66" s="184"/>
      <c r="I66" s="184"/>
      <c r="J66" s="185">
        <f>J149</f>
        <v>0</v>
      </c>
      <c r="K66" s="127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2"/>
      <c r="C67" s="127"/>
      <c r="D67" s="183" t="s">
        <v>160</v>
      </c>
      <c r="E67" s="184"/>
      <c r="F67" s="184"/>
      <c r="G67" s="184"/>
      <c r="H67" s="184"/>
      <c r="I67" s="184"/>
      <c r="J67" s="185">
        <f>J182</f>
        <v>0</v>
      </c>
      <c r="K67" s="127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2"/>
      <c r="C68" s="127"/>
      <c r="D68" s="183" t="s">
        <v>161</v>
      </c>
      <c r="E68" s="184"/>
      <c r="F68" s="184"/>
      <c r="G68" s="184"/>
      <c r="H68" s="184"/>
      <c r="I68" s="184"/>
      <c r="J68" s="185">
        <f>J191</f>
        <v>0</v>
      </c>
      <c r="K68" s="127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2"/>
      <c r="C69" s="127"/>
      <c r="D69" s="183" t="s">
        <v>163</v>
      </c>
      <c r="E69" s="184"/>
      <c r="F69" s="184"/>
      <c r="G69" s="184"/>
      <c r="H69" s="184"/>
      <c r="I69" s="184"/>
      <c r="J69" s="185">
        <f>J211</f>
        <v>0</v>
      </c>
      <c r="K69" s="127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2"/>
      <c r="C70" s="127"/>
      <c r="D70" s="183" t="s">
        <v>166</v>
      </c>
      <c r="E70" s="184"/>
      <c r="F70" s="184"/>
      <c r="G70" s="184"/>
      <c r="H70" s="184"/>
      <c r="I70" s="184"/>
      <c r="J70" s="185">
        <f>J234</f>
        <v>0</v>
      </c>
      <c r="K70" s="127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9" customFormat="1" ht="24.96" customHeight="1">
      <c r="A71" s="9"/>
      <c r="B71" s="176"/>
      <c r="C71" s="177"/>
      <c r="D71" s="178" t="s">
        <v>167</v>
      </c>
      <c r="E71" s="179"/>
      <c r="F71" s="179"/>
      <c r="G71" s="179"/>
      <c r="H71" s="179"/>
      <c r="I71" s="179"/>
      <c r="J71" s="180">
        <f>J237</f>
        <v>0</v>
      </c>
      <c r="K71" s="177"/>
      <c r="L71" s="181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="10" customFormat="1" ht="19.92" customHeight="1">
      <c r="A72" s="10"/>
      <c r="B72" s="182"/>
      <c r="C72" s="127"/>
      <c r="D72" s="183" t="s">
        <v>168</v>
      </c>
      <c r="E72" s="184"/>
      <c r="F72" s="184"/>
      <c r="G72" s="184"/>
      <c r="H72" s="184"/>
      <c r="I72" s="184"/>
      <c r="J72" s="185">
        <f>J238</f>
        <v>0</v>
      </c>
      <c r="K72" s="127"/>
      <c r="L72" s="186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2"/>
      <c r="C73" s="127"/>
      <c r="D73" s="183" t="s">
        <v>1932</v>
      </c>
      <c r="E73" s="184"/>
      <c r="F73" s="184"/>
      <c r="G73" s="184"/>
      <c r="H73" s="184"/>
      <c r="I73" s="184"/>
      <c r="J73" s="185">
        <f>J251</f>
        <v>0</v>
      </c>
      <c r="K73" s="127"/>
      <c r="L73" s="186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2"/>
      <c r="C74" s="127"/>
      <c r="D74" s="183" t="s">
        <v>2008</v>
      </c>
      <c r="E74" s="184"/>
      <c r="F74" s="184"/>
      <c r="G74" s="184"/>
      <c r="H74" s="184"/>
      <c r="I74" s="184"/>
      <c r="J74" s="185">
        <f>J264</f>
        <v>0</v>
      </c>
      <c r="K74" s="127"/>
      <c r="L74" s="186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2"/>
      <c r="C75" s="127"/>
      <c r="D75" s="183" t="s">
        <v>172</v>
      </c>
      <c r="E75" s="184"/>
      <c r="F75" s="184"/>
      <c r="G75" s="184"/>
      <c r="H75" s="184"/>
      <c r="I75" s="184"/>
      <c r="J75" s="185">
        <f>J289</f>
        <v>0</v>
      </c>
      <c r="K75" s="127"/>
      <c r="L75" s="186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2"/>
      <c r="C76" s="127"/>
      <c r="D76" s="183" t="s">
        <v>173</v>
      </c>
      <c r="E76" s="184"/>
      <c r="F76" s="184"/>
      <c r="G76" s="184"/>
      <c r="H76" s="184"/>
      <c r="I76" s="184"/>
      <c r="J76" s="185">
        <f>J298</f>
        <v>0</v>
      </c>
      <c r="K76" s="127"/>
      <c r="L76" s="186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2"/>
      <c r="C77" s="127"/>
      <c r="D77" s="183" t="s">
        <v>174</v>
      </c>
      <c r="E77" s="184"/>
      <c r="F77" s="184"/>
      <c r="G77" s="184"/>
      <c r="H77" s="184"/>
      <c r="I77" s="184"/>
      <c r="J77" s="185">
        <f>J320</f>
        <v>0</v>
      </c>
      <c r="K77" s="127"/>
      <c r="L77" s="186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10" customFormat="1" ht="19.92" customHeight="1">
      <c r="A78" s="10"/>
      <c r="B78" s="182"/>
      <c r="C78" s="127"/>
      <c r="D78" s="183" t="s">
        <v>178</v>
      </c>
      <c r="E78" s="184"/>
      <c r="F78" s="184"/>
      <c r="G78" s="184"/>
      <c r="H78" s="184"/>
      <c r="I78" s="184"/>
      <c r="J78" s="185">
        <f>J349</f>
        <v>0</v>
      </c>
      <c r="K78" s="127"/>
      <c r="L78" s="186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9" customFormat="1" ht="24.96" customHeight="1">
      <c r="A79" s="9"/>
      <c r="B79" s="176"/>
      <c r="C79" s="177"/>
      <c r="D79" s="178" t="s">
        <v>180</v>
      </c>
      <c r="E79" s="179"/>
      <c r="F79" s="179"/>
      <c r="G79" s="179"/>
      <c r="H79" s="179"/>
      <c r="I79" s="179"/>
      <c r="J79" s="180">
        <f>J375</f>
        <v>0</v>
      </c>
      <c r="K79" s="177"/>
      <c r="L79" s="181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</row>
    <row r="80" s="9" customFormat="1" ht="24.96" customHeight="1">
      <c r="A80" s="9"/>
      <c r="B80" s="176"/>
      <c r="C80" s="177"/>
      <c r="D80" s="178" t="s">
        <v>3299</v>
      </c>
      <c r="E80" s="179"/>
      <c r="F80" s="179"/>
      <c r="G80" s="179"/>
      <c r="H80" s="179"/>
      <c r="I80" s="179"/>
      <c r="J80" s="180">
        <f>J385</f>
        <v>0</v>
      </c>
      <c r="K80" s="177"/>
      <c r="L80" s="181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</row>
    <row r="81" s="9" customFormat="1" ht="24.96" customHeight="1">
      <c r="A81" s="9"/>
      <c r="B81" s="176"/>
      <c r="C81" s="177"/>
      <c r="D81" s="178" t="s">
        <v>181</v>
      </c>
      <c r="E81" s="179"/>
      <c r="F81" s="179"/>
      <c r="G81" s="179"/>
      <c r="H81" s="179"/>
      <c r="I81" s="179"/>
      <c r="J81" s="180">
        <f>J388</f>
        <v>0</v>
      </c>
      <c r="K81" s="177"/>
      <c r="L81" s="181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</row>
    <row r="82" s="10" customFormat="1" ht="19.92" customHeight="1">
      <c r="A82" s="10"/>
      <c r="B82" s="182"/>
      <c r="C82" s="127"/>
      <c r="D82" s="183" t="s">
        <v>182</v>
      </c>
      <c r="E82" s="184"/>
      <c r="F82" s="184"/>
      <c r="G82" s="184"/>
      <c r="H82" s="184"/>
      <c r="I82" s="184"/>
      <c r="J82" s="185">
        <f>J389</f>
        <v>0</v>
      </c>
      <c r="K82" s="127"/>
      <c r="L82" s="186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</row>
    <row r="83" s="2" customFormat="1" ht="21.84" customHeight="1">
      <c r="A83" s="40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146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6.96" customHeight="1">
      <c r="A84" s="40"/>
      <c r="B84" s="61"/>
      <c r="C84" s="62"/>
      <c r="D84" s="62"/>
      <c r="E84" s="62"/>
      <c r="F84" s="62"/>
      <c r="G84" s="62"/>
      <c r="H84" s="62"/>
      <c r="I84" s="62"/>
      <c r="J84" s="62"/>
      <c r="K84" s="62"/>
      <c r="L84" s="146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8" s="2" customFormat="1" ht="6.96" customHeight="1">
      <c r="A88" s="40"/>
      <c r="B88" s="63"/>
      <c r="C88" s="64"/>
      <c r="D88" s="64"/>
      <c r="E88" s="64"/>
      <c r="F88" s="64"/>
      <c r="G88" s="64"/>
      <c r="H88" s="64"/>
      <c r="I88" s="64"/>
      <c r="J88" s="64"/>
      <c r="K88" s="64"/>
      <c r="L88" s="146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24.96" customHeight="1">
      <c r="A89" s="40"/>
      <c r="B89" s="41"/>
      <c r="C89" s="25" t="s">
        <v>183</v>
      </c>
      <c r="D89" s="42"/>
      <c r="E89" s="42"/>
      <c r="F89" s="42"/>
      <c r="G89" s="42"/>
      <c r="H89" s="42"/>
      <c r="I89" s="42"/>
      <c r="J89" s="42"/>
      <c r="K89" s="42"/>
      <c r="L89" s="146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6.96" customHeight="1">
      <c r="A90" s="40"/>
      <c r="B90" s="41"/>
      <c r="C90" s="42"/>
      <c r="D90" s="42"/>
      <c r="E90" s="42"/>
      <c r="F90" s="42"/>
      <c r="G90" s="42"/>
      <c r="H90" s="42"/>
      <c r="I90" s="42"/>
      <c r="J90" s="42"/>
      <c r="K90" s="42"/>
      <c r="L90" s="146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12" customHeight="1">
      <c r="A91" s="40"/>
      <c r="B91" s="41"/>
      <c r="C91" s="34" t="s">
        <v>16</v>
      </c>
      <c r="D91" s="42"/>
      <c r="E91" s="42"/>
      <c r="F91" s="42"/>
      <c r="G91" s="42"/>
      <c r="H91" s="42"/>
      <c r="I91" s="42"/>
      <c r="J91" s="42"/>
      <c r="K91" s="42"/>
      <c r="L91" s="146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16.5" customHeight="1">
      <c r="A92" s="40"/>
      <c r="B92" s="41"/>
      <c r="C92" s="42"/>
      <c r="D92" s="42"/>
      <c r="E92" s="171" t="str">
        <f>E7</f>
        <v>ZŠ Veltrusy - výstavba odborných učeben</v>
      </c>
      <c r="F92" s="34"/>
      <c r="G92" s="34"/>
      <c r="H92" s="34"/>
      <c r="I92" s="42"/>
      <c r="J92" s="42"/>
      <c r="K92" s="42"/>
      <c r="L92" s="146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1" customFormat="1" ht="12" customHeight="1">
      <c r="B93" s="23"/>
      <c r="C93" s="34" t="s">
        <v>149</v>
      </c>
      <c r="D93" s="24"/>
      <c r="E93" s="24"/>
      <c r="F93" s="24"/>
      <c r="G93" s="24"/>
      <c r="H93" s="24"/>
      <c r="I93" s="24"/>
      <c r="J93" s="24"/>
      <c r="K93" s="24"/>
      <c r="L93" s="22"/>
    </row>
    <row r="94" s="2" customFormat="1" ht="16.5" customHeight="1">
      <c r="A94" s="40"/>
      <c r="B94" s="41"/>
      <c r="C94" s="42"/>
      <c r="D94" s="42"/>
      <c r="E94" s="171" t="s">
        <v>3297</v>
      </c>
      <c r="F94" s="42"/>
      <c r="G94" s="42"/>
      <c r="H94" s="42"/>
      <c r="I94" s="42"/>
      <c r="J94" s="42"/>
      <c r="K94" s="42"/>
      <c r="L94" s="146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="2" customFormat="1" ht="12" customHeight="1">
      <c r="A95" s="40"/>
      <c r="B95" s="41"/>
      <c r="C95" s="34" t="s">
        <v>151</v>
      </c>
      <c r="D95" s="42"/>
      <c r="E95" s="42"/>
      <c r="F95" s="42"/>
      <c r="G95" s="42"/>
      <c r="H95" s="42"/>
      <c r="I95" s="42"/>
      <c r="J95" s="42"/>
      <c r="K95" s="42"/>
      <c r="L95" s="146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="2" customFormat="1" ht="16.5" customHeight="1">
      <c r="A96" s="40"/>
      <c r="B96" s="41"/>
      <c r="C96" s="42"/>
      <c r="D96" s="42"/>
      <c r="E96" s="71" t="str">
        <f>E11</f>
        <v>01 - Výtah</v>
      </c>
      <c r="F96" s="42"/>
      <c r="G96" s="42"/>
      <c r="H96" s="42"/>
      <c r="I96" s="42"/>
      <c r="J96" s="42"/>
      <c r="K96" s="42"/>
      <c r="L96" s="146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="2" customFormat="1" ht="6.96" customHeight="1">
      <c r="A97" s="40"/>
      <c r="B97" s="41"/>
      <c r="C97" s="42"/>
      <c r="D97" s="42"/>
      <c r="E97" s="42"/>
      <c r="F97" s="42"/>
      <c r="G97" s="42"/>
      <c r="H97" s="42"/>
      <c r="I97" s="42"/>
      <c r="J97" s="42"/>
      <c r="K97" s="42"/>
      <c r="L97" s="146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="2" customFormat="1" ht="12" customHeight="1">
      <c r="A98" s="40"/>
      <c r="B98" s="41"/>
      <c r="C98" s="34" t="s">
        <v>21</v>
      </c>
      <c r="D98" s="42"/>
      <c r="E98" s="42"/>
      <c r="F98" s="29" t="str">
        <f>F14</f>
        <v>Veltrusy</v>
      </c>
      <c r="G98" s="42"/>
      <c r="H98" s="42"/>
      <c r="I98" s="34" t="s">
        <v>23</v>
      </c>
      <c r="J98" s="74" t="str">
        <f>IF(J14="","",J14)</f>
        <v>16. 4. 2024</v>
      </c>
      <c r="K98" s="42"/>
      <c r="L98" s="146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</row>
    <row r="99" s="2" customFormat="1" ht="6.96" customHeight="1">
      <c r="A99" s="40"/>
      <c r="B99" s="41"/>
      <c r="C99" s="42"/>
      <c r="D99" s="42"/>
      <c r="E99" s="42"/>
      <c r="F99" s="42"/>
      <c r="G99" s="42"/>
      <c r="H99" s="42"/>
      <c r="I99" s="42"/>
      <c r="J99" s="42"/>
      <c r="K99" s="42"/>
      <c r="L99" s="146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</row>
    <row r="100" s="2" customFormat="1" ht="15.15" customHeight="1">
      <c r="A100" s="40"/>
      <c r="B100" s="41"/>
      <c r="C100" s="34" t="s">
        <v>25</v>
      </c>
      <c r="D100" s="42"/>
      <c r="E100" s="42"/>
      <c r="F100" s="29" t="str">
        <f>E17</f>
        <v>Město Veltrusy</v>
      </c>
      <c r="G100" s="42"/>
      <c r="H100" s="42"/>
      <c r="I100" s="34" t="s">
        <v>32</v>
      </c>
      <c r="J100" s="38" t="str">
        <f>E23</f>
        <v>REMIUMA</v>
      </c>
      <c r="K100" s="42"/>
      <c r="L100" s="146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</row>
    <row r="101" s="2" customFormat="1" ht="15.15" customHeight="1">
      <c r="A101" s="40"/>
      <c r="B101" s="41"/>
      <c r="C101" s="34" t="s">
        <v>30</v>
      </c>
      <c r="D101" s="42"/>
      <c r="E101" s="42"/>
      <c r="F101" s="29" t="str">
        <f>IF(E20="","",E20)</f>
        <v>Vyplň údaj</v>
      </c>
      <c r="G101" s="42"/>
      <c r="H101" s="42"/>
      <c r="I101" s="34" t="s">
        <v>36</v>
      </c>
      <c r="J101" s="38" t="str">
        <f>E26</f>
        <v>REMIUMA</v>
      </c>
      <c r="K101" s="42"/>
      <c r="L101" s="146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</row>
    <row r="102" s="2" customFormat="1" ht="10.32" customHeight="1">
      <c r="A102" s="40"/>
      <c r="B102" s="41"/>
      <c r="C102" s="42"/>
      <c r="D102" s="42"/>
      <c r="E102" s="42"/>
      <c r="F102" s="42"/>
      <c r="G102" s="42"/>
      <c r="H102" s="42"/>
      <c r="I102" s="42"/>
      <c r="J102" s="42"/>
      <c r="K102" s="42"/>
      <c r="L102" s="146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</row>
    <row r="103" s="11" customFormat="1" ht="29.28" customHeight="1">
      <c r="A103" s="187"/>
      <c r="B103" s="188"/>
      <c r="C103" s="189" t="s">
        <v>184</v>
      </c>
      <c r="D103" s="190" t="s">
        <v>58</v>
      </c>
      <c r="E103" s="190" t="s">
        <v>54</v>
      </c>
      <c r="F103" s="190" t="s">
        <v>55</v>
      </c>
      <c r="G103" s="190" t="s">
        <v>185</v>
      </c>
      <c r="H103" s="190" t="s">
        <v>186</v>
      </c>
      <c r="I103" s="190" t="s">
        <v>187</v>
      </c>
      <c r="J103" s="190" t="s">
        <v>155</v>
      </c>
      <c r="K103" s="191" t="s">
        <v>188</v>
      </c>
      <c r="L103" s="192"/>
      <c r="M103" s="94" t="s">
        <v>19</v>
      </c>
      <c r="N103" s="95" t="s">
        <v>43</v>
      </c>
      <c r="O103" s="95" t="s">
        <v>189</v>
      </c>
      <c r="P103" s="95" t="s">
        <v>190</v>
      </c>
      <c r="Q103" s="95" t="s">
        <v>191</v>
      </c>
      <c r="R103" s="95" t="s">
        <v>192</v>
      </c>
      <c r="S103" s="95" t="s">
        <v>193</v>
      </c>
      <c r="T103" s="96" t="s">
        <v>194</v>
      </c>
      <c r="U103" s="187"/>
      <c r="V103" s="187"/>
      <c r="W103" s="187"/>
      <c r="X103" s="187"/>
      <c r="Y103" s="187"/>
      <c r="Z103" s="187"/>
      <c r="AA103" s="187"/>
      <c r="AB103" s="187"/>
      <c r="AC103" s="187"/>
      <c r="AD103" s="187"/>
      <c r="AE103" s="187"/>
    </row>
    <row r="104" s="2" customFormat="1" ht="22.8" customHeight="1">
      <c r="A104" s="40"/>
      <c r="B104" s="41"/>
      <c r="C104" s="101" t="s">
        <v>195</v>
      </c>
      <c r="D104" s="42"/>
      <c r="E104" s="42"/>
      <c r="F104" s="42"/>
      <c r="G104" s="42"/>
      <c r="H104" s="42"/>
      <c r="I104" s="42"/>
      <c r="J104" s="193">
        <f>BK104</f>
        <v>0</v>
      </c>
      <c r="K104" s="42"/>
      <c r="L104" s="46"/>
      <c r="M104" s="97"/>
      <c r="N104" s="194"/>
      <c r="O104" s="98"/>
      <c r="P104" s="195">
        <f>P105+P237+P375+P385+P388</f>
        <v>0</v>
      </c>
      <c r="Q104" s="98"/>
      <c r="R104" s="195">
        <f>R105+R237+R375+R385+R388</f>
        <v>80.398374059713603</v>
      </c>
      <c r="S104" s="98"/>
      <c r="T104" s="196">
        <f>T105+T237+T375+T385+T388</f>
        <v>0</v>
      </c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T104" s="19" t="s">
        <v>72</v>
      </c>
      <c r="AU104" s="19" t="s">
        <v>156</v>
      </c>
      <c r="BK104" s="197">
        <f>BK105+BK237+BK375+BK385+BK388</f>
        <v>0</v>
      </c>
    </row>
    <row r="105" s="12" customFormat="1" ht="25.92" customHeight="1">
      <c r="A105" s="12"/>
      <c r="B105" s="198"/>
      <c r="C105" s="199"/>
      <c r="D105" s="200" t="s">
        <v>72</v>
      </c>
      <c r="E105" s="201" t="s">
        <v>196</v>
      </c>
      <c r="F105" s="201" t="s">
        <v>197</v>
      </c>
      <c r="G105" s="199"/>
      <c r="H105" s="199"/>
      <c r="I105" s="202"/>
      <c r="J105" s="203">
        <f>BK105</f>
        <v>0</v>
      </c>
      <c r="K105" s="199"/>
      <c r="L105" s="204"/>
      <c r="M105" s="205"/>
      <c r="N105" s="206"/>
      <c r="O105" s="206"/>
      <c r="P105" s="207">
        <f>P106+P149+P182+P191+P211+P234</f>
        <v>0</v>
      </c>
      <c r="Q105" s="206"/>
      <c r="R105" s="207">
        <f>R106+R149+R182+R191+R211+R234</f>
        <v>73.423041403863607</v>
      </c>
      <c r="S105" s="206"/>
      <c r="T105" s="208">
        <f>T106+T149+T182+T191+T211+T234</f>
        <v>0</v>
      </c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R105" s="209" t="s">
        <v>80</v>
      </c>
      <c r="AT105" s="210" t="s">
        <v>72</v>
      </c>
      <c r="AU105" s="210" t="s">
        <v>73</v>
      </c>
      <c r="AY105" s="209" t="s">
        <v>198</v>
      </c>
      <c r="BK105" s="211">
        <f>BK106+BK149+BK182+BK191+BK211+BK234</f>
        <v>0</v>
      </c>
    </row>
    <row r="106" s="12" customFormat="1" ht="22.8" customHeight="1">
      <c r="A106" s="12"/>
      <c r="B106" s="198"/>
      <c r="C106" s="199"/>
      <c r="D106" s="200" t="s">
        <v>72</v>
      </c>
      <c r="E106" s="212" t="s">
        <v>80</v>
      </c>
      <c r="F106" s="212" t="s">
        <v>199</v>
      </c>
      <c r="G106" s="199"/>
      <c r="H106" s="199"/>
      <c r="I106" s="202"/>
      <c r="J106" s="213">
        <f>BK106</f>
        <v>0</v>
      </c>
      <c r="K106" s="199"/>
      <c r="L106" s="204"/>
      <c r="M106" s="205"/>
      <c r="N106" s="206"/>
      <c r="O106" s="206"/>
      <c r="P106" s="207">
        <f>SUM(P107:P148)</f>
        <v>0</v>
      </c>
      <c r="Q106" s="206"/>
      <c r="R106" s="207">
        <f>SUM(R107:R148)</f>
        <v>0.23789492130000001</v>
      </c>
      <c r="S106" s="206"/>
      <c r="T106" s="208">
        <f>SUM(T107:T148)</f>
        <v>0</v>
      </c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R106" s="209" t="s">
        <v>80</v>
      </c>
      <c r="AT106" s="210" t="s">
        <v>72</v>
      </c>
      <c r="AU106" s="210" t="s">
        <v>80</v>
      </c>
      <c r="AY106" s="209" t="s">
        <v>198</v>
      </c>
      <c r="BK106" s="211">
        <f>SUM(BK107:BK148)</f>
        <v>0</v>
      </c>
    </row>
    <row r="107" s="2" customFormat="1" ht="33" customHeight="1">
      <c r="A107" s="40"/>
      <c r="B107" s="41"/>
      <c r="C107" s="214" t="s">
        <v>80</v>
      </c>
      <c r="D107" s="214" t="s">
        <v>200</v>
      </c>
      <c r="E107" s="215" t="s">
        <v>201</v>
      </c>
      <c r="F107" s="216" t="s">
        <v>202</v>
      </c>
      <c r="G107" s="217" t="s">
        <v>203</v>
      </c>
      <c r="H107" s="218">
        <v>17.948</v>
      </c>
      <c r="I107" s="219"/>
      <c r="J107" s="220">
        <f>ROUND(I107*H107,2)</f>
        <v>0</v>
      </c>
      <c r="K107" s="216" t="s">
        <v>204</v>
      </c>
      <c r="L107" s="46"/>
      <c r="M107" s="221" t="s">
        <v>19</v>
      </c>
      <c r="N107" s="222" t="s">
        <v>44</v>
      </c>
      <c r="O107" s="86"/>
      <c r="P107" s="223">
        <f>O107*H107</f>
        <v>0</v>
      </c>
      <c r="Q107" s="223">
        <v>0</v>
      </c>
      <c r="R107" s="223">
        <f>Q107*H107</f>
        <v>0</v>
      </c>
      <c r="S107" s="223">
        <v>0</v>
      </c>
      <c r="T107" s="224">
        <f>S107*H107</f>
        <v>0</v>
      </c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R107" s="225" t="s">
        <v>205</v>
      </c>
      <c r="AT107" s="225" t="s">
        <v>200</v>
      </c>
      <c r="AU107" s="225" t="s">
        <v>82</v>
      </c>
      <c r="AY107" s="19" t="s">
        <v>198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9" t="s">
        <v>80</v>
      </c>
      <c r="BK107" s="226">
        <f>ROUND(I107*H107,2)</f>
        <v>0</v>
      </c>
      <c r="BL107" s="19" t="s">
        <v>205</v>
      </c>
      <c r="BM107" s="225" t="s">
        <v>3300</v>
      </c>
    </row>
    <row r="108" s="2" customFormat="1">
      <c r="A108" s="40"/>
      <c r="B108" s="41"/>
      <c r="C108" s="42"/>
      <c r="D108" s="227" t="s">
        <v>207</v>
      </c>
      <c r="E108" s="42"/>
      <c r="F108" s="228" t="s">
        <v>208</v>
      </c>
      <c r="G108" s="42"/>
      <c r="H108" s="42"/>
      <c r="I108" s="229"/>
      <c r="J108" s="42"/>
      <c r="K108" s="42"/>
      <c r="L108" s="46"/>
      <c r="M108" s="230"/>
      <c r="N108" s="231"/>
      <c r="O108" s="86"/>
      <c r="P108" s="86"/>
      <c r="Q108" s="86"/>
      <c r="R108" s="86"/>
      <c r="S108" s="86"/>
      <c r="T108" s="87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T108" s="19" t="s">
        <v>207</v>
      </c>
      <c r="AU108" s="19" t="s">
        <v>82</v>
      </c>
    </row>
    <row r="109" s="13" customFormat="1">
      <c r="A109" s="13"/>
      <c r="B109" s="232"/>
      <c r="C109" s="233"/>
      <c r="D109" s="234" t="s">
        <v>218</v>
      </c>
      <c r="E109" s="235" t="s">
        <v>19</v>
      </c>
      <c r="F109" s="236" t="s">
        <v>3301</v>
      </c>
      <c r="G109" s="233"/>
      <c r="H109" s="237">
        <v>17.948</v>
      </c>
      <c r="I109" s="238"/>
      <c r="J109" s="233"/>
      <c r="K109" s="233"/>
      <c r="L109" s="239"/>
      <c r="M109" s="240"/>
      <c r="N109" s="241"/>
      <c r="O109" s="241"/>
      <c r="P109" s="241"/>
      <c r="Q109" s="241"/>
      <c r="R109" s="241"/>
      <c r="S109" s="241"/>
      <c r="T109" s="242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3" t="s">
        <v>218</v>
      </c>
      <c r="AU109" s="243" t="s">
        <v>82</v>
      </c>
      <c r="AV109" s="13" t="s">
        <v>82</v>
      </c>
      <c r="AW109" s="13" t="s">
        <v>35</v>
      </c>
      <c r="AX109" s="13" t="s">
        <v>80</v>
      </c>
      <c r="AY109" s="243" t="s">
        <v>198</v>
      </c>
    </row>
    <row r="110" s="2" customFormat="1" ht="24.15" customHeight="1">
      <c r="A110" s="40"/>
      <c r="B110" s="41"/>
      <c r="C110" s="214" t="s">
        <v>82</v>
      </c>
      <c r="D110" s="214" t="s">
        <v>200</v>
      </c>
      <c r="E110" s="215" t="s">
        <v>3302</v>
      </c>
      <c r="F110" s="216" t="s">
        <v>3303</v>
      </c>
      <c r="G110" s="217" t="s">
        <v>203</v>
      </c>
      <c r="H110" s="218">
        <v>17.948</v>
      </c>
      <c r="I110" s="219"/>
      <c r="J110" s="220">
        <f>ROUND(I110*H110,2)</f>
        <v>0</v>
      </c>
      <c r="K110" s="216" t="s">
        <v>204</v>
      </c>
      <c r="L110" s="46"/>
      <c r="M110" s="221" t="s">
        <v>19</v>
      </c>
      <c r="N110" s="222" t="s">
        <v>44</v>
      </c>
      <c r="O110" s="86"/>
      <c r="P110" s="223">
        <f>O110*H110</f>
        <v>0</v>
      </c>
      <c r="Q110" s="223">
        <v>0</v>
      </c>
      <c r="R110" s="223">
        <f>Q110*H110</f>
        <v>0</v>
      </c>
      <c r="S110" s="223">
        <v>0</v>
      </c>
      <c r="T110" s="224">
        <f>S110*H110</f>
        <v>0</v>
      </c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R110" s="225" t="s">
        <v>205</v>
      </c>
      <c r="AT110" s="225" t="s">
        <v>200</v>
      </c>
      <c r="AU110" s="225" t="s">
        <v>82</v>
      </c>
      <c r="AY110" s="19" t="s">
        <v>198</v>
      </c>
      <c r="BE110" s="226">
        <f>IF(N110="základní",J110,0)</f>
        <v>0</v>
      </c>
      <c r="BF110" s="226">
        <f>IF(N110="snížená",J110,0)</f>
        <v>0</v>
      </c>
      <c r="BG110" s="226">
        <f>IF(N110="zákl. přenesená",J110,0)</f>
        <v>0</v>
      </c>
      <c r="BH110" s="226">
        <f>IF(N110="sníž. přenesená",J110,0)</f>
        <v>0</v>
      </c>
      <c r="BI110" s="226">
        <f>IF(N110="nulová",J110,0)</f>
        <v>0</v>
      </c>
      <c r="BJ110" s="19" t="s">
        <v>80</v>
      </c>
      <c r="BK110" s="226">
        <f>ROUND(I110*H110,2)</f>
        <v>0</v>
      </c>
      <c r="BL110" s="19" t="s">
        <v>205</v>
      </c>
      <c r="BM110" s="225" t="s">
        <v>3304</v>
      </c>
    </row>
    <row r="111" s="2" customFormat="1">
      <c r="A111" s="40"/>
      <c r="B111" s="41"/>
      <c r="C111" s="42"/>
      <c r="D111" s="227" t="s">
        <v>207</v>
      </c>
      <c r="E111" s="42"/>
      <c r="F111" s="228" t="s">
        <v>3305</v>
      </c>
      <c r="G111" s="42"/>
      <c r="H111" s="42"/>
      <c r="I111" s="229"/>
      <c r="J111" s="42"/>
      <c r="K111" s="42"/>
      <c r="L111" s="46"/>
      <c r="M111" s="230"/>
      <c r="N111" s="231"/>
      <c r="O111" s="86"/>
      <c r="P111" s="86"/>
      <c r="Q111" s="86"/>
      <c r="R111" s="86"/>
      <c r="S111" s="86"/>
      <c r="T111" s="87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T111" s="19" t="s">
        <v>207</v>
      </c>
      <c r="AU111" s="19" t="s">
        <v>82</v>
      </c>
    </row>
    <row r="112" s="13" customFormat="1">
      <c r="A112" s="13"/>
      <c r="B112" s="232"/>
      <c r="C112" s="233"/>
      <c r="D112" s="234" t="s">
        <v>218</v>
      </c>
      <c r="E112" s="235" t="s">
        <v>19</v>
      </c>
      <c r="F112" s="236" t="s">
        <v>3301</v>
      </c>
      <c r="G112" s="233"/>
      <c r="H112" s="237">
        <v>17.948</v>
      </c>
      <c r="I112" s="238"/>
      <c r="J112" s="233"/>
      <c r="K112" s="233"/>
      <c r="L112" s="239"/>
      <c r="M112" s="240"/>
      <c r="N112" s="241"/>
      <c r="O112" s="241"/>
      <c r="P112" s="241"/>
      <c r="Q112" s="241"/>
      <c r="R112" s="241"/>
      <c r="S112" s="241"/>
      <c r="T112" s="242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3" t="s">
        <v>218</v>
      </c>
      <c r="AU112" s="243" t="s">
        <v>82</v>
      </c>
      <c r="AV112" s="13" t="s">
        <v>82</v>
      </c>
      <c r="AW112" s="13" t="s">
        <v>35</v>
      </c>
      <c r="AX112" s="13" t="s">
        <v>80</v>
      </c>
      <c r="AY112" s="243" t="s">
        <v>198</v>
      </c>
    </row>
    <row r="113" s="2" customFormat="1" ht="44.25" customHeight="1">
      <c r="A113" s="40"/>
      <c r="B113" s="41"/>
      <c r="C113" s="214" t="s">
        <v>213</v>
      </c>
      <c r="D113" s="214" t="s">
        <v>200</v>
      </c>
      <c r="E113" s="215" t="s">
        <v>3306</v>
      </c>
      <c r="F113" s="216" t="s">
        <v>3307</v>
      </c>
      <c r="G113" s="217" t="s">
        <v>227</v>
      </c>
      <c r="H113" s="218">
        <v>36.154000000000003</v>
      </c>
      <c r="I113" s="219"/>
      <c r="J113" s="220">
        <f>ROUND(I113*H113,2)</f>
        <v>0</v>
      </c>
      <c r="K113" s="216" t="s">
        <v>204</v>
      </c>
      <c r="L113" s="46"/>
      <c r="M113" s="221" t="s">
        <v>19</v>
      </c>
      <c r="N113" s="222" t="s">
        <v>44</v>
      </c>
      <c r="O113" s="86"/>
      <c r="P113" s="223">
        <f>O113*H113</f>
        <v>0</v>
      </c>
      <c r="Q113" s="223">
        <v>0</v>
      </c>
      <c r="R113" s="223">
        <f>Q113*H113</f>
        <v>0</v>
      </c>
      <c r="S113" s="223">
        <v>0</v>
      </c>
      <c r="T113" s="224">
        <f>S113*H113</f>
        <v>0</v>
      </c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R113" s="225" t="s">
        <v>205</v>
      </c>
      <c r="AT113" s="225" t="s">
        <v>200</v>
      </c>
      <c r="AU113" s="225" t="s">
        <v>82</v>
      </c>
      <c r="AY113" s="19" t="s">
        <v>198</v>
      </c>
      <c r="BE113" s="226">
        <f>IF(N113="základní",J113,0)</f>
        <v>0</v>
      </c>
      <c r="BF113" s="226">
        <f>IF(N113="snížená",J113,0)</f>
        <v>0</v>
      </c>
      <c r="BG113" s="226">
        <f>IF(N113="zákl. přenesená",J113,0)</f>
        <v>0</v>
      </c>
      <c r="BH113" s="226">
        <f>IF(N113="sníž. přenesená",J113,0)</f>
        <v>0</v>
      </c>
      <c r="BI113" s="226">
        <f>IF(N113="nulová",J113,0)</f>
        <v>0</v>
      </c>
      <c r="BJ113" s="19" t="s">
        <v>80</v>
      </c>
      <c r="BK113" s="226">
        <f>ROUND(I113*H113,2)</f>
        <v>0</v>
      </c>
      <c r="BL113" s="19" t="s">
        <v>205</v>
      </c>
      <c r="BM113" s="225" t="s">
        <v>3308</v>
      </c>
    </row>
    <row r="114" s="2" customFormat="1">
      <c r="A114" s="40"/>
      <c r="B114" s="41"/>
      <c r="C114" s="42"/>
      <c r="D114" s="227" t="s">
        <v>207</v>
      </c>
      <c r="E114" s="42"/>
      <c r="F114" s="228" t="s">
        <v>3309</v>
      </c>
      <c r="G114" s="42"/>
      <c r="H114" s="42"/>
      <c r="I114" s="229"/>
      <c r="J114" s="42"/>
      <c r="K114" s="42"/>
      <c r="L114" s="46"/>
      <c r="M114" s="230"/>
      <c r="N114" s="231"/>
      <c r="O114" s="86"/>
      <c r="P114" s="86"/>
      <c r="Q114" s="86"/>
      <c r="R114" s="86"/>
      <c r="S114" s="86"/>
      <c r="T114" s="87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T114" s="19" t="s">
        <v>207</v>
      </c>
      <c r="AU114" s="19" t="s">
        <v>82</v>
      </c>
    </row>
    <row r="115" s="13" customFormat="1">
      <c r="A115" s="13"/>
      <c r="B115" s="232"/>
      <c r="C115" s="233"/>
      <c r="D115" s="234" t="s">
        <v>218</v>
      </c>
      <c r="E115" s="235" t="s">
        <v>19</v>
      </c>
      <c r="F115" s="236" t="s">
        <v>3310</v>
      </c>
      <c r="G115" s="233"/>
      <c r="H115" s="237">
        <v>33.700000000000003</v>
      </c>
      <c r="I115" s="238"/>
      <c r="J115" s="233"/>
      <c r="K115" s="233"/>
      <c r="L115" s="239"/>
      <c r="M115" s="240"/>
      <c r="N115" s="241"/>
      <c r="O115" s="241"/>
      <c r="P115" s="241"/>
      <c r="Q115" s="241"/>
      <c r="R115" s="241"/>
      <c r="S115" s="241"/>
      <c r="T115" s="242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3" t="s">
        <v>218</v>
      </c>
      <c r="AU115" s="243" t="s">
        <v>82</v>
      </c>
      <c r="AV115" s="13" t="s">
        <v>82</v>
      </c>
      <c r="AW115" s="13" t="s">
        <v>35</v>
      </c>
      <c r="AX115" s="13" t="s">
        <v>73</v>
      </c>
      <c r="AY115" s="243" t="s">
        <v>198</v>
      </c>
    </row>
    <row r="116" s="13" customFormat="1">
      <c r="A116" s="13"/>
      <c r="B116" s="232"/>
      <c r="C116" s="233"/>
      <c r="D116" s="234" t="s">
        <v>218</v>
      </c>
      <c r="E116" s="235" t="s">
        <v>19</v>
      </c>
      <c r="F116" s="236" t="s">
        <v>3311</v>
      </c>
      <c r="G116" s="233"/>
      <c r="H116" s="237">
        <v>2.4540000000000002</v>
      </c>
      <c r="I116" s="238"/>
      <c r="J116" s="233"/>
      <c r="K116" s="233"/>
      <c r="L116" s="239"/>
      <c r="M116" s="240"/>
      <c r="N116" s="241"/>
      <c r="O116" s="241"/>
      <c r="P116" s="241"/>
      <c r="Q116" s="241"/>
      <c r="R116" s="241"/>
      <c r="S116" s="241"/>
      <c r="T116" s="242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3" t="s">
        <v>218</v>
      </c>
      <c r="AU116" s="243" t="s">
        <v>82</v>
      </c>
      <c r="AV116" s="13" t="s">
        <v>82</v>
      </c>
      <c r="AW116" s="13" t="s">
        <v>35</v>
      </c>
      <c r="AX116" s="13" t="s">
        <v>73</v>
      </c>
      <c r="AY116" s="243" t="s">
        <v>198</v>
      </c>
    </row>
    <row r="117" s="14" customFormat="1">
      <c r="A117" s="14"/>
      <c r="B117" s="244"/>
      <c r="C117" s="245"/>
      <c r="D117" s="234" t="s">
        <v>218</v>
      </c>
      <c r="E117" s="246" t="s">
        <v>19</v>
      </c>
      <c r="F117" s="247" t="s">
        <v>233</v>
      </c>
      <c r="G117" s="245"/>
      <c r="H117" s="248">
        <v>36.154000000000003</v>
      </c>
      <c r="I117" s="249"/>
      <c r="J117" s="245"/>
      <c r="K117" s="245"/>
      <c r="L117" s="250"/>
      <c r="M117" s="251"/>
      <c r="N117" s="252"/>
      <c r="O117" s="252"/>
      <c r="P117" s="252"/>
      <c r="Q117" s="252"/>
      <c r="R117" s="252"/>
      <c r="S117" s="252"/>
      <c r="T117" s="253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4" t="s">
        <v>218</v>
      </c>
      <c r="AU117" s="254" t="s">
        <v>82</v>
      </c>
      <c r="AV117" s="14" t="s">
        <v>205</v>
      </c>
      <c r="AW117" s="14" t="s">
        <v>35</v>
      </c>
      <c r="AX117" s="14" t="s">
        <v>80</v>
      </c>
      <c r="AY117" s="254" t="s">
        <v>198</v>
      </c>
    </row>
    <row r="118" s="2" customFormat="1" ht="24.15" customHeight="1">
      <c r="A118" s="40"/>
      <c r="B118" s="41"/>
      <c r="C118" s="214" t="s">
        <v>205</v>
      </c>
      <c r="D118" s="214" t="s">
        <v>200</v>
      </c>
      <c r="E118" s="215" t="s">
        <v>3312</v>
      </c>
      <c r="F118" s="216" t="s">
        <v>3313</v>
      </c>
      <c r="G118" s="217" t="s">
        <v>203</v>
      </c>
      <c r="H118" s="218">
        <v>35.222999999999999</v>
      </c>
      <c r="I118" s="219"/>
      <c r="J118" s="220">
        <f>ROUND(I118*H118,2)</f>
        <v>0</v>
      </c>
      <c r="K118" s="216" t="s">
        <v>204</v>
      </c>
      <c r="L118" s="46"/>
      <c r="M118" s="221" t="s">
        <v>19</v>
      </c>
      <c r="N118" s="222" t="s">
        <v>44</v>
      </c>
      <c r="O118" s="86"/>
      <c r="P118" s="223">
        <f>O118*H118</f>
        <v>0</v>
      </c>
      <c r="Q118" s="223">
        <v>0.0014875000000000001</v>
      </c>
      <c r="R118" s="223">
        <f>Q118*H118</f>
        <v>0.052394212500000002</v>
      </c>
      <c r="S118" s="223">
        <v>0</v>
      </c>
      <c r="T118" s="224">
        <f>S118*H118</f>
        <v>0</v>
      </c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R118" s="225" t="s">
        <v>205</v>
      </c>
      <c r="AT118" s="225" t="s">
        <v>200</v>
      </c>
      <c r="AU118" s="225" t="s">
        <v>82</v>
      </c>
      <c r="AY118" s="19" t="s">
        <v>198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9" t="s">
        <v>80</v>
      </c>
      <c r="BK118" s="226">
        <f>ROUND(I118*H118,2)</f>
        <v>0</v>
      </c>
      <c r="BL118" s="19" t="s">
        <v>205</v>
      </c>
      <c r="BM118" s="225" t="s">
        <v>3314</v>
      </c>
    </row>
    <row r="119" s="2" customFormat="1">
      <c r="A119" s="40"/>
      <c r="B119" s="41"/>
      <c r="C119" s="42"/>
      <c r="D119" s="227" t="s">
        <v>207</v>
      </c>
      <c r="E119" s="42"/>
      <c r="F119" s="228" t="s">
        <v>3315</v>
      </c>
      <c r="G119" s="42"/>
      <c r="H119" s="42"/>
      <c r="I119" s="229"/>
      <c r="J119" s="42"/>
      <c r="K119" s="42"/>
      <c r="L119" s="46"/>
      <c r="M119" s="230"/>
      <c r="N119" s="231"/>
      <c r="O119" s="86"/>
      <c r="P119" s="86"/>
      <c r="Q119" s="86"/>
      <c r="R119" s="86"/>
      <c r="S119" s="86"/>
      <c r="T119" s="87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T119" s="19" t="s">
        <v>207</v>
      </c>
      <c r="AU119" s="19" t="s">
        <v>82</v>
      </c>
    </row>
    <row r="120" s="13" customFormat="1">
      <c r="A120" s="13"/>
      <c r="B120" s="232"/>
      <c r="C120" s="233"/>
      <c r="D120" s="234" t="s">
        <v>218</v>
      </c>
      <c r="E120" s="235" t="s">
        <v>19</v>
      </c>
      <c r="F120" s="236" t="s">
        <v>3316</v>
      </c>
      <c r="G120" s="233"/>
      <c r="H120" s="237">
        <v>35.222999999999999</v>
      </c>
      <c r="I120" s="238"/>
      <c r="J120" s="233"/>
      <c r="K120" s="233"/>
      <c r="L120" s="239"/>
      <c r="M120" s="240"/>
      <c r="N120" s="241"/>
      <c r="O120" s="241"/>
      <c r="P120" s="241"/>
      <c r="Q120" s="241"/>
      <c r="R120" s="241"/>
      <c r="S120" s="241"/>
      <c r="T120" s="242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3" t="s">
        <v>218</v>
      </c>
      <c r="AU120" s="243" t="s">
        <v>82</v>
      </c>
      <c r="AV120" s="13" t="s">
        <v>82</v>
      </c>
      <c r="AW120" s="13" t="s">
        <v>35</v>
      </c>
      <c r="AX120" s="13" t="s">
        <v>80</v>
      </c>
      <c r="AY120" s="243" t="s">
        <v>198</v>
      </c>
    </row>
    <row r="121" s="2" customFormat="1" ht="44.25" customHeight="1">
      <c r="A121" s="40"/>
      <c r="B121" s="41"/>
      <c r="C121" s="214" t="s">
        <v>224</v>
      </c>
      <c r="D121" s="214" t="s">
        <v>200</v>
      </c>
      <c r="E121" s="215" t="s">
        <v>3317</v>
      </c>
      <c r="F121" s="216" t="s">
        <v>3318</v>
      </c>
      <c r="G121" s="217" t="s">
        <v>203</v>
      </c>
      <c r="H121" s="218">
        <v>35.222999999999999</v>
      </c>
      <c r="I121" s="219"/>
      <c r="J121" s="220">
        <f>ROUND(I121*H121,2)</f>
        <v>0</v>
      </c>
      <c r="K121" s="216" t="s">
        <v>204</v>
      </c>
      <c r="L121" s="46"/>
      <c r="M121" s="221" t="s">
        <v>19</v>
      </c>
      <c r="N121" s="222" t="s">
        <v>44</v>
      </c>
      <c r="O121" s="86"/>
      <c r="P121" s="223">
        <f>O121*H121</f>
        <v>0</v>
      </c>
      <c r="Q121" s="223">
        <v>0</v>
      </c>
      <c r="R121" s="223">
        <f>Q121*H121</f>
        <v>0</v>
      </c>
      <c r="S121" s="223">
        <v>0</v>
      </c>
      <c r="T121" s="224">
        <f>S121*H121</f>
        <v>0</v>
      </c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R121" s="225" t="s">
        <v>205</v>
      </c>
      <c r="AT121" s="225" t="s">
        <v>200</v>
      </c>
      <c r="AU121" s="225" t="s">
        <v>82</v>
      </c>
      <c r="AY121" s="19" t="s">
        <v>198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9" t="s">
        <v>80</v>
      </c>
      <c r="BK121" s="226">
        <f>ROUND(I121*H121,2)</f>
        <v>0</v>
      </c>
      <c r="BL121" s="19" t="s">
        <v>205</v>
      </c>
      <c r="BM121" s="225" t="s">
        <v>3319</v>
      </c>
    </row>
    <row r="122" s="2" customFormat="1">
      <c r="A122" s="40"/>
      <c r="B122" s="41"/>
      <c r="C122" s="42"/>
      <c r="D122" s="227" t="s">
        <v>207</v>
      </c>
      <c r="E122" s="42"/>
      <c r="F122" s="228" t="s">
        <v>3320</v>
      </c>
      <c r="G122" s="42"/>
      <c r="H122" s="42"/>
      <c r="I122" s="229"/>
      <c r="J122" s="42"/>
      <c r="K122" s="42"/>
      <c r="L122" s="46"/>
      <c r="M122" s="230"/>
      <c r="N122" s="231"/>
      <c r="O122" s="86"/>
      <c r="P122" s="86"/>
      <c r="Q122" s="86"/>
      <c r="R122" s="86"/>
      <c r="S122" s="86"/>
      <c r="T122" s="87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T122" s="19" t="s">
        <v>207</v>
      </c>
      <c r="AU122" s="19" t="s">
        <v>82</v>
      </c>
    </row>
    <row r="123" s="2" customFormat="1" ht="33" customHeight="1">
      <c r="A123" s="40"/>
      <c r="B123" s="41"/>
      <c r="C123" s="214" t="s">
        <v>234</v>
      </c>
      <c r="D123" s="214" t="s">
        <v>200</v>
      </c>
      <c r="E123" s="215" t="s">
        <v>3321</v>
      </c>
      <c r="F123" s="216" t="s">
        <v>3322</v>
      </c>
      <c r="G123" s="217" t="s">
        <v>203</v>
      </c>
      <c r="H123" s="218">
        <v>45.771000000000001</v>
      </c>
      <c r="I123" s="219"/>
      <c r="J123" s="220">
        <f>ROUND(I123*H123,2)</f>
        <v>0</v>
      </c>
      <c r="K123" s="216" t="s">
        <v>204</v>
      </c>
      <c r="L123" s="46"/>
      <c r="M123" s="221" t="s">
        <v>19</v>
      </c>
      <c r="N123" s="222" t="s">
        <v>44</v>
      </c>
      <c r="O123" s="86"/>
      <c r="P123" s="223">
        <f>O123*H123</f>
        <v>0</v>
      </c>
      <c r="Q123" s="223">
        <v>0.0040527999999999996</v>
      </c>
      <c r="R123" s="223">
        <f>Q123*H123</f>
        <v>0.1855007088</v>
      </c>
      <c r="S123" s="223">
        <v>0</v>
      </c>
      <c r="T123" s="224">
        <f>S123*H123</f>
        <v>0</v>
      </c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R123" s="225" t="s">
        <v>205</v>
      </c>
      <c r="AT123" s="225" t="s">
        <v>200</v>
      </c>
      <c r="AU123" s="225" t="s">
        <v>82</v>
      </c>
      <c r="AY123" s="19" t="s">
        <v>198</v>
      </c>
      <c r="BE123" s="226">
        <f>IF(N123="základní",J123,0)</f>
        <v>0</v>
      </c>
      <c r="BF123" s="226">
        <f>IF(N123="snížená",J123,0)</f>
        <v>0</v>
      </c>
      <c r="BG123" s="226">
        <f>IF(N123="zákl. přenesená",J123,0)</f>
        <v>0</v>
      </c>
      <c r="BH123" s="226">
        <f>IF(N123="sníž. přenesená",J123,0)</f>
        <v>0</v>
      </c>
      <c r="BI123" s="226">
        <f>IF(N123="nulová",J123,0)</f>
        <v>0</v>
      </c>
      <c r="BJ123" s="19" t="s">
        <v>80</v>
      </c>
      <c r="BK123" s="226">
        <f>ROUND(I123*H123,2)</f>
        <v>0</v>
      </c>
      <c r="BL123" s="19" t="s">
        <v>205</v>
      </c>
      <c r="BM123" s="225" t="s">
        <v>3323</v>
      </c>
    </row>
    <row r="124" s="2" customFormat="1">
      <c r="A124" s="40"/>
      <c r="B124" s="41"/>
      <c r="C124" s="42"/>
      <c r="D124" s="227" t="s">
        <v>207</v>
      </c>
      <c r="E124" s="42"/>
      <c r="F124" s="228" t="s">
        <v>3324</v>
      </c>
      <c r="G124" s="42"/>
      <c r="H124" s="42"/>
      <c r="I124" s="229"/>
      <c r="J124" s="42"/>
      <c r="K124" s="42"/>
      <c r="L124" s="46"/>
      <c r="M124" s="230"/>
      <c r="N124" s="231"/>
      <c r="O124" s="86"/>
      <c r="P124" s="86"/>
      <c r="Q124" s="86"/>
      <c r="R124" s="86"/>
      <c r="S124" s="86"/>
      <c r="T124" s="87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T124" s="19" t="s">
        <v>207</v>
      </c>
      <c r="AU124" s="19" t="s">
        <v>82</v>
      </c>
    </row>
    <row r="125" s="13" customFormat="1">
      <c r="A125" s="13"/>
      <c r="B125" s="232"/>
      <c r="C125" s="233"/>
      <c r="D125" s="234" t="s">
        <v>218</v>
      </c>
      <c r="E125" s="235" t="s">
        <v>19</v>
      </c>
      <c r="F125" s="236" t="s">
        <v>3325</v>
      </c>
      <c r="G125" s="233"/>
      <c r="H125" s="237">
        <v>45.771000000000001</v>
      </c>
      <c r="I125" s="238"/>
      <c r="J125" s="233"/>
      <c r="K125" s="233"/>
      <c r="L125" s="239"/>
      <c r="M125" s="240"/>
      <c r="N125" s="241"/>
      <c r="O125" s="241"/>
      <c r="P125" s="241"/>
      <c r="Q125" s="241"/>
      <c r="R125" s="241"/>
      <c r="S125" s="241"/>
      <c r="T125" s="242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3" t="s">
        <v>218</v>
      </c>
      <c r="AU125" s="243" t="s">
        <v>82</v>
      </c>
      <c r="AV125" s="13" t="s">
        <v>82</v>
      </c>
      <c r="AW125" s="13" t="s">
        <v>35</v>
      </c>
      <c r="AX125" s="13" t="s">
        <v>80</v>
      </c>
      <c r="AY125" s="243" t="s">
        <v>198</v>
      </c>
    </row>
    <row r="126" s="2" customFormat="1" ht="37.8" customHeight="1">
      <c r="A126" s="40"/>
      <c r="B126" s="41"/>
      <c r="C126" s="214" t="s">
        <v>242</v>
      </c>
      <c r="D126" s="214" t="s">
        <v>200</v>
      </c>
      <c r="E126" s="215" t="s">
        <v>3326</v>
      </c>
      <c r="F126" s="216" t="s">
        <v>3327</v>
      </c>
      <c r="G126" s="217" t="s">
        <v>203</v>
      </c>
      <c r="H126" s="218">
        <v>45.771000000000001</v>
      </c>
      <c r="I126" s="219"/>
      <c r="J126" s="220">
        <f>ROUND(I126*H126,2)</f>
        <v>0</v>
      </c>
      <c r="K126" s="216" t="s">
        <v>204</v>
      </c>
      <c r="L126" s="46"/>
      <c r="M126" s="221" t="s">
        <v>19</v>
      </c>
      <c r="N126" s="222" t="s">
        <v>44</v>
      </c>
      <c r="O126" s="86"/>
      <c r="P126" s="223">
        <f>O126*H126</f>
        <v>0</v>
      </c>
      <c r="Q126" s="223">
        <v>0</v>
      </c>
      <c r="R126" s="223">
        <f>Q126*H126</f>
        <v>0</v>
      </c>
      <c r="S126" s="223">
        <v>0</v>
      </c>
      <c r="T126" s="224">
        <f>S126*H126</f>
        <v>0</v>
      </c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R126" s="225" t="s">
        <v>205</v>
      </c>
      <c r="AT126" s="225" t="s">
        <v>200</v>
      </c>
      <c r="AU126" s="225" t="s">
        <v>82</v>
      </c>
      <c r="AY126" s="19" t="s">
        <v>198</v>
      </c>
      <c r="BE126" s="226">
        <f>IF(N126="základní",J126,0)</f>
        <v>0</v>
      </c>
      <c r="BF126" s="226">
        <f>IF(N126="snížená",J126,0)</f>
        <v>0</v>
      </c>
      <c r="BG126" s="226">
        <f>IF(N126="zákl. přenesená",J126,0)</f>
        <v>0</v>
      </c>
      <c r="BH126" s="226">
        <f>IF(N126="sníž. přenesená",J126,0)</f>
        <v>0</v>
      </c>
      <c r="BI126" s="226">
        <f>IF(N126="nulová",J126,0)</f>
        <v>0</v>
      </c>
      <c r="BJ126" s="19" t="s">
        <v>80</v>
      </c>
      <c r="BK126" s="226">
        <f>ROUND(I126*H126,2)</f>
        <v>0</v>
      </c>
      <c r="BL126" s="19" t="s">
        <v>205</v>
      </c>
      <c r="BM126" s="225" t="s">
        <v>3328</v>
      </c>
    </row>
    <row r="127" s="2" customFormat="1">
      <c r="A127" s="40"/>
      <c r="B127" s="41"/>
      <c r="C127" s="42"/>
      <c r="D127" s="227" t="s">
        <v>207</v>
      </c>
      <c r="E127" s="42"/>
      <c r="F127" s="228" t="s">
        <v>3329</v>
      </c>
      <c r="G127" s="42"/>
      <c r="H127" s="42"/>
      <c r="I127" s="229"/>
      <c r="J127" s="42"/>
      <c r="K127" s="42"/>
      <c r="L127" s="46"/>
      <c r="M127" s="230"/>
      <c r="N127" s="231"/>
      <c r="O127" s="86"/>
      <c r="P127" s="86"/>
      <c r="Q127" s="86"/>
      <c r="R127" s="86"/>
      <c r="S127" s="86"/>
      <c r="T127" s="87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T127" s="19" t="s">
        <v>207</v>
      </c>
      <c r="AU127" s="19" t="s">
        <v>82</v>
      </c>
    </row>
    <row r="128" s="2" customFormat="1" ht="62.7" customHeight="1">
      <c r="A128" s="40"/>
      <c r="B128" s="41"/>
      <c r="C128" s="214" t="s">
        <v>247</v>
      </c>
      <c r="D128" s="214" t="s">
        <v>200</v>
      </c>
      <c r="E128" s="215" t="s">
        <v>270</v>
      </c>
      <c r="F128" s="216" t="s">
        <v>271</v>
      </c>
      <c r="G128" s="217" t="s">
        <v>227</v>
      </c>
      <c r="H128" s="218">
        <v>39.744</v>
      </c>
      <c r="I128" s="219"/>
      <c r="J128" s="220">
        <f>ROUND(I128*H128,2)</f>
        <v>0</v>
      </c>
      <c r="K128" s="216" t="s">
        <v>204</v>
      </c>
      <c r="L128" s="46"/>
      <c r="M128" s="221" t="s">
        <v>19</v>
      </c>
      <c r="N128" s="222" t="s">
        <v>44</v>
      </c>
      <c r="O128" s="86"/>
      <c r="P128" s="223">
        <f>O128*H128</f>
        <v>0</v>
      </c>
      <c r="Q128" s="223">
        <v>0</v>
      </c>
      <c r="R128" s="223">
        <f>Q128*H128</f>
        <v>0</v>
      </c>
      <c r="S128" s="223">
        <v>0</v>
      </c>
      <c r="T128" s="224">
        <f>S128*H128</f>
        <v>0</v>
      </c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R128" s="225" t="s">
        <v>205</v>
      </c>
      <c r="AT128" s="225" t="s">
        <v>200</v>
      </c>
      <c r="AU128" s="225" t="s">
        <v>82</v>
      </c>
      <c r="AY128" s="19" t="s">
        <v>198</v>
      </c>
      <c r="BE128" s="226">
        <f>IF(N128="základní",J128,0)</f>
        <v>0</v>
      </c>
      <c r="BF128" s="226">
        <f>IF(N128="snížená",J128,0)</f>
        <v>0</v>
      </c>
      <c r="BG128" s="226">
        <f>IF(N128="zákl. přenesená",J128,0)</f>
        <v>0</v>
      </c>
      <c r="BH128" s="226">
        <f>IF(N128="sníž. přenesená",J128,0)</f>
        <v>0</v>
      </c>
      <c r="BI128" s="226">
        <f>IF(N128="nulová",J128,0)</f>
        <v>0</v>
      </c>
      <c r="BJ128" s="19" t="s">
        <v>80</v>
      </c>
      <c r="BK128" s="226">
        <f>ROUND(I128*H128,2)</f>
        <v>0</v>
      </c>
      <c r="BL128" s="19" t="s">
        <v>205</v>
      </c>
      <c r="BM128" s="225" t="s">
        <v>3330</v>
      </c>
    </row>
    <row r="129" s="2" customFormat="1">
      <c r="A129" s="40"/>
      <c r="B129" s="41"/>
      <c r="C129" s="42"/>
      <c r="D129" s="227" t="s">
        <v>207</v>
      </c>
      <c r="E129" s="42"/>
      <c r="F129" s="228" t="s">
        <v>273</v>
      </c>
      <c r="G129" s="42"/>
      <c r="H129" s="42"/>
      <c r="I129" s="229"/>
      <c r="J129" s="42"/>
      <c r="K129" s="42"/>
      <c r="L129" s="46"/>
      <c r="M129" s="230"/>
      <c r="N129" s="231"/>
      <c r="O129" s="86"/>
      <c r="P129" s="86"/>
      <c r="Q129" s="86"/>
      <c r="R129" s="86"/>
      <c r="S129" s="86"/>
      <c r="T129" s="87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T129" s="19" t="s">
        <v>207</v>
      </c>
      <c r="AU129" s="19" t="s">
        <v>82</v>
      </c>
    </row>
    <row r="130" s="13" customFormat="1">
      <c r="A130" s="13"/>
      <c r="B130" s="232"/>
      <c r="C130" s="233"/>
      <c r="D130" s="234" t="s">
        <v>218</v>
      </c>
      <c r="E130" s="235" t="s">
        <v>19</v>
      </c>
      <c r="F130" s="236" t="s">
        <v>3331</v>
      </c>
      <c r="G130" s="233"/>
      <c r="H130" s="237">
        <v>35.654000000000003</v>
      </c>
      <c r="I130" s="238"/>
      <c r="J130" s="233"/>
      <c r="K130" s="233"/>
      <c r="L130" s="239"/>
      <c r="M130" s="240"/>
      <c r="N130" s="241"/>
      <c r="O130" s="241"/>
      <c r="P130" s="241"/>
      <c r="Q130" s="241"/>
      <c r="R130" s="241"/>
      <c r="S130" s="241"/>
      <c r="T130" s="242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3" t="s">
        <v>218</v>
      </c>
      <c r="AU130" s="243" t="s">
        <v>82</v>
      </c>
      <c r="AV130" s="13" t="s">
        <v>82</v>
      </c>
      <c r="AW130" s="13" t="s">
        <v>35</v>
      </c>
      <c r="AX130" s="13" t="s">
        <v>73</v>
      </c>
      <c r="AY130" s="243" t="s">
        <v>198</v>
      </c>
    </row>
    <row r="131" s="13" customFormat="1">
      <c r="A131" s="13"/>
      <c r="B131" s="232"/>
      <c r="C131" s="233"/>
      <c r="D131" s="234" t="s">
        <v>218</v>
      </c>
      <c r="E131" s="235" t="s">
        <v>19</v>
      </c>
      <c r="F131" s="236" t="s">
        <v>3332</v>
      </c>
      <c r="G131" s="233"/>
      <c r="H131" s="237">
        <v>4.0899999999999999</v>
      </c>
      <c r="I131" s="238"/>
      <c r="J131" s="233"/>
      <c r="K131" s="233"/>
      <c r="L131" s="239"/>
      <c r="M131" s="240"/>
      <c r="N131" s="241"/>
      <c r="O131" s="241"/>
      <c r="P131" s="241"/>
      <c r="Q131" s="241"/>
      <c r="R131" s="241"/>
      <c r="S131" s="241"/>
      <c r="T131" s="24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3" t="s">
        <v>218</v>
      </c>
      <c r="AU131" s="243" t="s">
        <v>82</v>
      </c>
      <c r="AV131" s="13" t="s">
        <v>82</v>
      </c>
      <c r="AW131" s="13" t="s">
        <v>35</v>
      </c>
      <c r="AX131" s="13" t="s">
        <v>73</v>
      </c>
      <c r="AY131" s="243" t="s">
        <v>198</v>
      </c>
    </row>
    <row r="132" s="14" customFormat="1">
      <c r="A132" s="14"/>
      <c r="B132" s="244"/>
      <c r="C132" s="245"/>
      <c r="D132" s="234" t="s">
        <v>218</v>
      </c>
      <c r="E132" s="246" t="s">
        <v>19</v>
      </c>
      <c r="F132" s="247" t="s">
        <v>233</v>
      </c>
      <c r="G132" s="245"/>
      <c r="H132" s="248">
        <v>39.744</v>
      </c>
      <c r="I132" s="249"/>
      <c r="J132" s="245"/>
      <c r="K132" s="245"/>
      <c r="L132" s="250"/>
      <c r="M132" s="251"/>
      <c r="N132" s="252"/>
      <c r="O132" s="252"/>
      <c r="P132" s="252"/>
      <c r="Q132" s="252"/>
      <c r="R132" s="252"/>
      <c r="S132" s="252"/>
      <c r="T132" s="253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4" t="s">
        <v>218</v>
      </c>
      <c r="AU132" s="254" t="s">
        <v>82</v>
      </c>
      <c r="AV132" s="14" t="s">
        <v>205</v>
      </c>
      <c r="AW132" s="14" t="s">
        <v>35</v>
      </c>
      <c r="AX132" s="14" t="s">
        <v>80</v>
      </c>
      <c r="AY132" s="254" t="s">
        <v>198</v>
      </c>
    </row>
    <row r="133" s="2" customFormat="1" ht="66.75" customHeight="1">
      <c r="A133" s="40"/>
      <c r="B133" s="41"/>
      <c r="C133" s="214" t="s">
        <v>254</v>
      </c>
      <c r="D133" s="214" t="s">
        <v>200</v>
      </c>
      <c r="E133" s="215" t="s">
        <v>280</v>
      </c>
      <c r="F133" s="216" t="s">
        <v>281</v>
      </c>
      <c r="G133" s="217" t="s">
        <v>227</v>
      </c>
      <c r="H133" s="218">
        <v>198.72</v>
      </c>
      <c r="I133" s="219"/>
      <c r="J133" s="220">
        <f>ROUND(I133*H133,2)</f>
        <v>0</v>
      </c>
      <c r="K133" s="216" t="s">
        <v>204</v>
      </c>
      <c r="L133" s="46"/>
      <c r="M133" s="221" t="s">
        <v>19</v>
      </c>
      <c r="N133" s="222" t="s">
        <v>44</v>
      </c>
      <c r="O133" s="86"/>
      <c r="P133" s="223">
        <f>O133*H133</f>
        <v>0</v>
      </c>
      <c r="Q133" s="223">
        <v>0</v>
      </c>
      <c r="R133" s="223">
        <f>Q133*H133</f>
        <v>0</v>
      </c>
      <c r="S133" s="223">
        <v>0</v>
      </c>
      <c r="T133" s="224">
        <f>S133*H133</f>
        <v>0</v>
      </c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R133" s="225" t="s">
        <v>205</v>
      </c>
      <c r="AT133" s="225" t="s">
        <v>200</v>
      </c>
      <c r="AU133" s="225" t="s">
        <v>82</v>
      </c>
      <c r="AY133" s="19" t="s">
        <v>198</v>
      </c>
      <c r="BE133" s="226">
        <f>IF(N133="základní",J133,0)</f>
        <v>0</v>
      </c>
      <c r="BF133" s="226">
        <f>IF(N133="snížená",J133,0)</f>
        <v>0</v>
      </c>
      <c r="BG133" s="226">
        <f>IF(N133="zákl. přenesená",J133,0)</f>
        <v>0</v>
      </c>
      <c r="BH133" s="226">
        <f>IF(N133="sníž. přenesená",J133,0)</f>
        <v>0</v>
      </c>
      <c r="BI133" s="226">
        <f>IF(N133="nulová",J133,0)</f>
        <v>0</v>
      </c>
      <c r="BJ133" s="19" t="s">
        <v>80</v>
      </c>
      <c r="BK133" s="226">
        <f>ROUND(I133*H133,2)</f>
        <v>0</v>
      </c>
      <c r="BL133" s="19" t="s">
        <v>205</v>
      </c>
      <c r="BM133" s="225" t="s">
        <v>3333</v>
      </c>
    </row>
    <row r="134" s="2" customFormat="1">
      <c r="A134" s="40"/>
      <c r="B134" s="41"/>
      <c r="C134" s="42"/>
      <c r="D134" s="227" t="s">
        <v>207</v>
      </c>
      <c r="E134" s="42"/>
      <c r="F134" s="228" t="s">
        <v>283</v>
      </c>
      <c r="G134" s="42"/>
      <c r="H134" s="42"/>
      <c r="I134" s="229"/>
      <c r="J134" s="42"/>
      <c r="K134" s="42"/>
      <c r="L134" s="46"/>
      <c r="M134" s="230"/>
      <c r="N134" s="231"/>
      <c r="O134" s="86"/>
      <c r="P134" s="86"/>
      <c r="Q134" s="86"/>
      <c r="R134" s="86"/>
      <c r="S134" s="86"/>
      <c r="T134" s="87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T134" s="19" t="s">
        <v>207</v>
      </c>
      <c r="AU134" s="19" t="s">
        <v>82</v>
      </c>
    </row>
    <row r="135" s="13" customFormat="1">
      <c r="A135" s="13"/>
      <c r="B135" s="232"/>
      <c r="C135" s="233"/>
      <c r="D135" s="234" t="s">
        <v>218</v>
      </c>
      <c r="E135" s="235" t="s">
        <v>19</v>
      </c>
      <c r="F135" s="236" t="s">
        <v>3334</v>
      </c>
      <c r="G135" s="233"/>
      <c r="H135" s="237">
        <v>198.72</v>
      </c>
      <c r="I135" s="238"/>
      <c r="J135" s="233"/>
      <c r="K135" s="233"/>
      <c r="L135" s="239"/>
      <c r="M135" s="240"/>
      <c r="N135" s="241"/>
      <c r="O135" s="241"/>
      <c r="P135" s="241"/>
      <c r="Q135" s="241"/>
      <c r="R135" s="241"/>
      <c r="S135" s="241"/>
      <c r="T135" s="24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218</v>
      </c>
      <c r="AU135" s="243" t="s">
        <v>82</v>
      </c>
      <c r="AV135" s="13" t="s">
        <v>82</v>
      </c>
      <c r="AW135" s="13" t="s">
        <v>35</v>
      </c>
      <c r="AX135" s="13" t="s">
        <v>73</v>
      </c>
      <c r="AY135" s="243" t="s">
        <v>198</v>
      </c>
    </row>
    <row r="136" s="14" customFormat="1">
      <c r="A136" s="14"/>
      <c r="B136" s="244"/>
      <c r="C136" s="245"/>
      <c r="D136" s="234" t="s">
        <v>218</v>
      </c>
      <c r="E136" s="246" t="s">
        <v>19</v>
      </c>
      <c r="F136" s="247" t="s">
        <v>233</v>
      </c>
      <c r="G136" s="245"/>
      <c r="H136" s="248">
        <v>198.72</v>
      </c>
      <c r="I136" s="249"/>
      <c r="J136" s="245"/>
      <c r="K136" s="245"/>
      <c r="L136" s="250"/>
      <c r="M136" s="251"/>
      <c r="N136" s="252"/>
      <c r="O136" s="252"/>
      <c r="P136" s="252"/>
      <c r="Q136" s="252"/>
      <c r="R136" s="252"/>
      <c r="S136" s="252"/>
      <c r="T136" s="253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54" t="s">
        <v>218</v>
      </c>
      <c r="AU136" s="254" t="s">
        <v>82</v>
      </c>
      <c r="AV136" s="14" t="s">
        <v>205</v>
      </c>
      <c r="AW136" s="14" t="s">
        <v>35</v>
      </c>
      <c r="AX136" s="14" t="s">
        <v>80</v>
      </c>
      <c r="AY136" s="254" t="s">
        <v>198</v>
      </c>
    </row>
    <row r="137" s="2" customFormat="1" ht="44.25" customHeight="1">
      <c r="A137" s="40"/>
      <c r="B137" s="41"/>
      <c r="C137" s="214" t="s">
        <v>261</v>
      </c>
      <c r="D137" s="214" t="s">
        <v>200</v>
      </c>
      <c r="E137" s="215" t="s">
        <v>294</v>
      </c>
      <c r="F137" s="216" t="s">
        <v>295</v>
      </c>
      <c r="G137" s="217" t="s">
        <v>227</v>
      </c>
      <c r="H137" s="218">
        <v>39.744</v>
      </c>
      <c r="I137" s="219"/>
      <c r="J137" s="220">
        <f>ROUND(I137*H137,2)</f>
        <v>0</v>
      </c>
      <c r="K137" s="216" t="s">
        <v>204</v>
      </c>
      <c r="L137" s="46"/>
      <c r="M137" s="221" t="s">
        <v>19</v>
      </c>
      <c r="N137" s="222" t="s">
        <v>44</v>
      </c>
      <c r="O137" s="86"/>
      <c r="P137" s="223">
        <f>O137*H137</f>
        <v>0</v>
      </c>
      <c r="Q137" s="223">
        <v>0</v>
      </c>
      <c r="R137" s="223">
        <f>Q137*H137</f>
        <v>0</v>
      </c>
      <c r="S137" s="223">
        <v>0</v>
      </c>
      <c r="T137" s="224">
        <f>S137*H137</f>
        <v>0</v>
      </c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R137" s="225" t="s">
        <v>205</v>
      </c>
      <c r="AT137" s="225" t="s">
        <v>200</v>
      </c>
      <c r="AU137" s="225" t="s">
        <v>82</v>
      </c>
      <c r="AY137" s="19" t="s">
        <v>198</v>
      </c>
      <c r="BE137" s="226">
        <f>IF(N137="základní",J137,0)</f>
        <v>0</v>
      </c>
      <c r="BF137" s="226">
        <f>IF(N137="snížená",J137,0)</f>
        <v>0</v>
      </c>
      <c r="BG137" s="226">
        <f>IF(N137="zákl. přenesená",J137,0)</f>
        <v>0</v>
      </c>
      <c r="BH137" s="226">
        <f>IF(N137="sníž. přenesená",J137,0)</f>
        <v>0</v>
      </c>
      <c r="BI137" s="226">
        <f>IF(N137="nulová",J137,0)</f>
        <v>0</v>
      </c>
      <c r="BJ137" s="19" t="s">
        <v>80</v>
      </c>
      <c r="BK137" s="226">
        <f>ROUND(I137*H137,2)</f>
        <v>0</v>
      </c>
      <c r="BL137" s="19" t="s">
        <v>205</v>
      </c>
      <c r="BM137" s="225" t="s">
        <v>3335</v>
      </c>
    </row>
    <row r="138" s="2" customFormat="1">
      <c r="A138" s="40"/>
      <c r="B138" s="41"/>
      <c r="C138" s="42"/>
      <c r="D138" s="227" t="s">
        <v>207</v>
      </c>
      <c r="E138" s="42"/>
      <c r="F138" s="228" t="s">
        <v>297</v>
      </c>
      <c r="G138" s="42"/>
      <c r="H138" s="42"/>
      <c r="I138" s="229"/>
      <c r="J138" s="42"/>
      <c r="K138" s="42"/>
      <c r="L138" s="46"/>
      <c r="M138" s="230"/>
      <c r="N138" s="231"/>
      <c r="O138" s="86"/>
      <c r="P138" s="86"/>
      <c r="Q138" s="86"/>
      <c r="R138" s="86"/>
      <c r="S138" s="86"/>
      <c r="T138" s="87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T138" s="19" t="s">
        <v>207</v>
      </c>
      <c r="AU138" s="19" t="s">
        <v>82</v>
      </c>
    </row>
    <row r="139" s="13" customFormat="1">
      <c r="A139" s="13"/>
      <c r="B139" s="232"/>
      <c r="C139" s="233"/>
      <c r="D139" s="234" t="s">
        <v>218</v>
      </c>
      <c r="E139" s="235" t="s">
        <v>19</v>
      </c>
      <c r="F139" s="236" t="s">
        <v>3336</v>
      </c>
      <c r="G139" s="233"/>
      <c r="H139" s="237">
        <v>3.5899999999999999</v>
      </c>
      <c r="I139" s="238"/>
      <c r="J139" s="233"/>
      <c r="K139" s="233"/>
      <c r="L139" s="239"/>
      <c r="M139" s="240"/>
      <c r="N139" s="241"/>
      <c r="O139" s="241"/>
      <c r="P139" s="241"/>
      <c r="Q139" s="241"/>
      <c r="R139" s="241"/>
      <c r="S139" s="241"/>
      <c r="T139" s="242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3" t="s">
        <v>218</v>
      </c>
      <c r="AU139" s="243" t="s">
        <v>82</v>
      </c>
      <c r="AV139" s="13" t="s">
        <v>82</v>
      </c>
      <c r="AW139" s="13" t="s">
        <v>35</v>
      </c>
      <c r="AX139" s="13" t="s">
        <v>73</v>
      </c>
      <c r="AY139" s="243" t="s">
        <v>198</v>
      </c>
    </row>
    <row r="140" s="13" customFormat="1">
      <c r="A140" s="13"/>
      <c r="B140" s="232"/>
      <c r="C140" s="233"/>
      <c r="D140" s="234" t="s">
        <v>218</v>
      </c>
      <c r="E140" s="235" t="s">
        <v>19</v>
      </c>
      <c r="F140" s="236" t="s">
        <v>3337</v>
      </c>
      <c r="G140" s="233"/>
      <c r="H140" s="237">
        <v>36.154000000000003</v>
      </c>
      <c r="I140" s="238"/>
      <c r="J140" s="233"/>
      <c r="K140" s="233"/>
      <c r="L140" s="239"/>
      <c r="M140" s="240"/>
      <c r="N140" s="241"/>
      <c r="O140" s="241"/>
      <c r="P140" s="241"/>
      <c r="Q140" s="241"/>
      <c r="R140" s="241"/>
      <c r="S140" s="241"/>
      <c r="T140" s="242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3" t="s">
        <v>218</v>
      </c>
      <c r="AU140" s="243" t="s">
        <v>82</v>
      </c>
      <c r="AV140" s="13" t="s">
        <v>82</v>
      </c>
      <c r="AW140" s="13" t="s">
        <v>35</v>
      </c>
      <c r="AX140" s="13" t="s">
        <v>73</v>
      </c>
      <c r="AY140" s="243" t="s">
        <v>198</v>
      </c>
    </row>
    <row r="141" s="14" customFormat="1">
      <c r="A141" s="14"/>
      <c r="B141" s="244"/>
      <c r="C141" s="245"/>
      <c r="D141" s="234" t="s">
        <v>218</v>
      </c>
      <c r="E141" s="246" t="s">
        <v>19</v>
      </c>
      <c r="F141" s="247" t="s">
        <v>233</v>
      </c>
      <c r="G141" s="245"/>
      <c r="H141" s="248">
        <v>39.744</v>
      </c>
      <c r="I141" s="249"/>
      <c r="J141" s="245"/>
      <c r="K141" s="245"/>
      <c r="L141" s="250"/>
      <c r="M141" s="251"/>
      <c r="N141" s="252"/>
      <c r="O141" s="252"/>
      <c r="P141" s="252"/>
      <c r="Q141" s="252"/>
      <c r="R141" s="252"/>
      <c r="S141" s="252"/>
      <c r="T141" s="253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4" t="s">
        <v>218</v>
      </c>
      <c r="AU141" s="254" t="s">
        <v>82</v>
      </c>
      <c r="AV141" s="14" t="s">
        <v>205</v>
      </c>
      <c r="AW141" s="14" t="s">
        <v>35</v>
      </c>
      <c r="AX141" s="14" t="s">
        <v>80</v>
      </c>
      <c r="AY141" s="254" t="s">
        <v>198</v>
      </c>
    </row>
    <row r="142" s="2" customFormat="1" ht="37.8" customHeight="1">
      <c r="A142" s="40"/>
      <c r="B142" s="41"/>
      <c r="C142" s="214" t="s">
        <v>269</v>
      </c>
      <c r="D142" s="214" t="s">
        <v>200</v>
      </c>
      <c r="E142" s="215" t="s">
        <v>298</v>
      </c>
      <c r="F142" s="216" t="s">
        <v>299</v>
      </c>
      <c r="G142" s="217" t="s">
        <v>203</v>
      </c>
      <c r="H142" s="218">
        <v>17.948</v>
      </c>
      <c r="I142" s="219"/>
      <c r="J142" s="220">
        <f>ROUND(I142*H142,2)</f>
        <v>0</v>
      </c>
      <c r="K142" s="216" t="s">
        <v>204</v>
      </c>
      <c r="L142" s="46"/>
      <c r="M142" s="221" t="s">
        <v>19</v>
      </c>
      <c r="N142" s="222" t="s">
        <v>44</v>
      </c>
      <c r="O142" s="86"/>
      <c r="P142" s="223">
        <f>O142*H142</f>
        <v>0</v>
      </c>
      <c r="Q142" s="223">
        <v>0</v>
      </c>
      <c r="R142" s="223">
        <f>Q142*H142</f>
        <v>0</v>
      </c>
      <c r="S142" s="223">
        <v>0</v>
      </c>
      <c r="T142" s="224">
        <f>S142*H142</f>
        <v>0</v>
      </c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R142" s="225" t="s">
        <v>205</v>
      </c>
      <c r="AT142" s="225" t="s">
        <v>200</v>
      </c>
      <c r="AU142" s="225" t="s">
        <v>82</v>
      </c>
      <c r="AY142" s="19" t="s">
        <v>198</v>
      </c>
      <c r="BE142" s="226">
        <f>IF(N142="základní",J142,0)</f>
        <v>0</v>
      </c>
      <c r="BF142" s="226">
        <f>IF(N142="snížená",J142,0)</f>
        <v>0</v>
      </c>
      <c r="BG142" s="226">
        <f>IF(N142="zákl. přenesená",J142,0)</f>
        <v>0</v>
      </c>
      <c r="BH142" s="226">
        <f>IF(N142="sníž. přenesená",J142,0)</f>
        <v>0</v>
      </c>
      <c r="BI142" s="226">
        <f>IF(N142="nulová",J142,0)</f>
        <v>0</v>
      </c>
      <c r="BJ142" s="19" t="s">
        <v>80</v>
      </c>
      <c r="BK142" s="226">
        <f>ROUND(I142*H142,2)</f>
        <v>0</v>
      </c>
      <c r="BL142" s="19" t="s">
        <v>205</v>
      </c>
      <c r="BM142" s="225" t="s">
        <v>3338</v>
      </c>
    </row>
    <row r="143" s="2" customFormat="1">
      <c r="A143" s="40"/>
      <c r="B143" s="41"/>
      <c r="C143" s="42"/>
      <c r="D143" s="227" t="s">
        <v>207</v>
      </c>
      <c r="E143" s="42"/>
      <c r="F143" s="228" t="s">
        <v>301</v>
      </c>
      <c r="G143" s="42"/>
      <c r="H143" s="42"/>
      <c r="I143" s="229"/>
      <c r="J143" s="42"/>
      <c r="K143" s="42"/>
      <c r="L143" s="46"/>
      <c r="M143" s="230"/>
      <c r="N143" s="231"/>
      <c r="O143" s="86"/>
      <c r="P143" s="86"/>
      <c r="Q143" s="86"/>
      <c r="R143" s="86"/>
      <c r="S143" s="86"/>
      <c r="T143" s="87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T143" s="19" t="s">
        <v>207</v>
      </c>
      <c r="AU143" s="19" t="s">
        <v>82</v>
      </c>
    </row>
    <row r="144" s="2" customFormat="1" ht="44.25" customHeight="1">
      <c r="A144" s="40"/>
      <c r="B144" s="41"/>
      <c r="C144" s="214" t="s">
        <v>279</v>
      </c>
      <c r="D144" s="214" t="s">
        <v>200</v>
      </c>
      <c r="E144" s="215" t="s">
        <v>303</v>
      </c>
      <c r="F144" s="216" t="s">
        <v>304</v>
      </c>
      <c r="G144" s="217" t="s">
        <v>246</v>
      </c>
      <c r="H144" s="218">
        <v>65.076999999999998</v>
      </c>
      <c r="I144" s="219"/>
      <c r="J144" s="220">
        <f>ROUND(I144*H144,2)</f>
        <v>0</v>
      </c>
      <c r="K144" s="216" t="s">
        <v>204</v>
      </c>
      <c r="L144" s="46"/>
      <c r="M144" s="221" t="s">
        <v>19</v>
      </c>
      <c r="N144" s="222" t="s">
        <v>44</v>
      </c>
      <c r="O144" s="86"/>
      <c r="P144" s="223">
        <f>O144*H144</f>
        <v>0</v>
      </c>
      <c r="Q144" s="223">
        <v>0</v>
      </c>
      <c r="R144" s="223">
        <f>Q144*H144</f>
        <v>0</v>
      </c>
      <c r="S144" s="223">
        <v>0</v>
      </c>
      <c r="T144" s="224">
        <f>S144*H144</f>
        <v>0</v>
      </c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R144" s="225" t="s">
        <v>205</v>
      </c>
      <c r="AT144" s="225" t="s">
        <v>200</v>
      </c>
      <c r="AU144" s="225" t="s">
        <v>82</v>
      </c>
      <c r="AY144" s="19" t="s">
        <v>198</v>
      </c>
      <c r="BE144" s="226">
        <f>IF(N144="základní",J144,0)</f>
        <v>0</v>
      </c>
      <c r="BF144" s="226">
        <f>IF(N144="snížená",J144,0)</f>
        <v>0</v>
      </c>
      <c r="BG144" s="226">
        <f>IF(N144="zákl. přenesená",J144,0)</f>
        <v>0</v>
      </c>
      <c r="BH144" s="226">
        <f>IF(N144="sníž. přenesená",J144,0)</f>
        <v>0</v>
      </c>
      <c r="BI144" s="226">
        <f>IF(N144="nulová",J144,0)</f>
        <v>0</v>
      </c>
      <c r="BJ144" s="19" t="s">
        <v>80</v>
      </c>
      <c r="BK144" s="226">
        <f>ROUND(I144*H144,2)</f>
        <v>0</v>
      </c>
      <c r="BL144" s="19" t="s">
        <v>205</v>
      </c>
      <c r="BM144" s="225" t="s">
        <v>3339</v>
      </c>
    </row>
    <row r="145" s="2" customFormat="1">
      <c r="A145" s="40"/>
      <c r="B145" s="41"/>
      <c r="C145" s="42"/>
      <c r="D145" s="227" t="s">
        <v>207</v>
      </c>
      <c r="E145" s="42"/>
      <c r="F145" s="228" t="s">
        <v>306</v>
      </c>
      <c r="G145" s="42"/>
      <c r="H145" s="42"/>
      <c r="I145" s="229"/>
      <c r="J145" s="42"/>
      <c r="K145" s="42"/>
      <c r="L145" s="46"/>
      <c r="M145" s="230"/>
      <c r="N145" s="231"/>
      <c r="O145" s="86"/>
      <c r="P145" s="86"/>
      <c r="Q145" s="86"/>
      <c r="R145" s="86"/>
      <c r="S145" s="86"/>
      <c r="T145" s="87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T145" s="19" t="s">
        <v>207</v>
      </c>
      <c r="AU145" s="19" t="s">
        <v>82</v>
      </c>
    </row>
    <row r="146" s="13" customFormat="1">
      <c r="A146" s="13"/>
      <c r="B146" s="232"/>
      <c r="C146" s="233"/>
      <c r="D146" s="234" t="s">
        <v>218</v>
      </c>
      <c r="E146" s="235" t="s">
        <v>19</v>
      </c>
      <c r="F146" s="236" t="s">
        <v>307</v>
      </c>
      <c r="G146" s="233"/>
      <c r="H146" s="237">
        <v>0</v>
      </c>
      <c r="I146" s="238"/>
      <c r="J146" s="233"/>
      <c r="K146" s="233"/>
      <c r="L146" s="239"/>
      <c r="M146" s="240"/>
      <c r="N146" s="241"/>
      <c r="O146" s="241"/>
      <c r="P146" s="241"/>
      <c r="Q146" s="241"/>
      <c r="R146" s="241"/>
      <c r="S146" s="241"/>
      <c r="T146" s="24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3" t="s">
        <v>218</v>
      </c>
      <c r="AU146" s="243" t="s">
        <v>82</v>
      </c>
      <c r="AV146" s="13" t="s">
        <v>82</v>
      </c>
      <c r="AW146" s="13" t="s">
        <v>35</v>
      </c>
      <c r="AX146" s="13" t="s">
        <v>73</v>
      </c>
      <c r="AY146" s="243" t="s">
        <v>198</v>
      </c>
    </row>
    <row r="147" s="13" customFormat="1">
      <c r="A147" s="13"/>
      <c r="B147" s="232"/>
      <c r="C147" s="233"/>
      <c r="D147" s="234" t="s">
        <v>218</v>
      </c>
      <c r="E147" s="235" t="s">
        <v>19</v>
      </c>
      <c r="F147" s="236" t="s">
        <v>3340</v>
      </c>
      <c r="G147" s="233"/>
      <c r="H147" s="237">
        <v>65.076999999999998</v>
      </c>
      <c r="I147" s="238"/>
      <c r="J147" s="233"/>
      <c r="K147" s="233"/>
      <c r="L147" s="239"/>
      <c r="M147" s="240"/>
      <c r="N147" s="241"/>
      <c r="O147" s="241"/>
      <c r="P147" s="241"/>
      <c r="Q147" s="241"/>
      <c r="R147" s="241"/>
      <c r="S147" s="241"/>
      <c r="T147" s="24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3" t="s">
        <v>218</v>
      </c>
      <c r="AU147" s="243" t="s">
        <v>82</v>
      </c>
      <c r="AV147" s="13" t="s">
        <v>82</v>
      </c>
      <c r="AW147" s="13" t="s">
        <v>35</v>
      </c>
      <c r="AX147" s="13" t="s">
        <v>73</v>
      </c>
      <c r="AY147" s="243" t="s">
        <v>198</v>
      </c>
    </row>
    <row r="148" s="14" customFormat="1">
      <c r="A148" s="14"/>
      <c r="B148" s="244"/>
      <c r="C148" s="245"/>
      <c r="D148" s="234" t="s">
        <v>218</v>
      </c>
      <c r="E148" s="246" t="s">
        <v>19</v>
      </c>
      <c r="F148" s="247" t="s">
        <v>233</v>
      </c>
      <c r="G148" s="245"/>
      <c r="H148" s="248">
        <v>65.076999999999998</v>
      </c>
      <c r="I148" s="249"/>
      <c r="J148" s="245"/>
      <c r="K148" s="245"/>
      <c r="L148" s="250"/>
      <c r="M148" s="251"/>
      <c r="N148" s="252"/>
      <c r="O148" s="252"/>
      <c r="P148" s="252"/>
      <c r="Q148" s="252"/>
      <c r="R148" s="252"/>
      <c r="S148" s="252"/>
      <c r="T148" s="253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54" t="s">
        <v>218</v>
      </c>
      <c r="AU148" s="254" t="s">
        <v>82</v>
      </c>
      <c r="AV148" s="14" t="s">
        <v>205</v>
      </c>
      <c r="AW148" s="14" t="s">
        <v>35</v>
      </c>
      <c r="AX148" s="14" t="s">
        <v>80</v>
      </c>
      <c r="AY148" s="254" t="s">
        <v>198</v>
      </c>
    </row>
    <row r="149" s="12" customFormat="1" ht="22.8" customHeight="1">
      <c r="A149" s="12"/>
      <c r="B149" s="198"/>
      <c r="C149" s="199"/>
      <c r="D149" s="200" t="s">
        <v>72</v>
      </c>
      <c r="E149" s="212" t="s">
        <v>82</v>
      </c>
      <c r="F149" s="212" t="s">
        <v>320</v>
      </c>
      <c r="G149" s="199"/>
      <c r="H149" s="199"/>
      <c r="I149" s="202"/>
      <c r="J149" s="213">
        <f>BK149</f>
        <v>0</v>
      </c>
      <c r="K149" s="199"/>
      <c r="L149" s="204"/>
      <c r="M149" s="205"/>
      <c r="N149" s="206"/>
      <c r="O149" s="206"/>
      <c r="P149" s="207">
        <f>SUM(P150:P181)</f>
        <v>0</v>
      </c>
      <c r="Q149" s="206"/>
      <c r="R149" s="207">
        <f>SUM(R150:R181)</f>
        <v>39.2155963481773</v>
      </c>
      <c r="S149" s="206"/>
      <c r="T149" s="208">
        <f>SUM(T150:T181)</f>
        <v>0</v>
      </c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R149" s="209" t="s">
        <v>80</v>
      </c>
      <c r="AT149" s="210" t="s">
        <v>72</v>
      </c>
      <c r="AU149" s="210" t="s">
        <v>80</v>
      </c>
      <c r="AY149" s="209" t="s">
        <v>198</v>
      </c>
      <c r="BK149" s="211">
        <f>SUM(BK150:BK181)</f>
        <v>0</v>
      </c>
    </row>
    <row r="150" s="2" customFormat="1" ht="24.15" customHeight="1">
      <c r="A150" s="40"/>
      <c r="B150" s="41"/>
      <c r="C150" s="214" t="s">
        <v>285</v>
      </c>
      <c r="D150" s="214" t="s">
        <v>200</v>
      </c>
      <c r="E150" s="215" t="s">
        <v>328</v>
      </c>
      <c r="F150" s="216" t="s">
        <v>329</v>
      </c>
      <c r="G150" s="217" t="s">
        <v>227</v>
      </c>
      <c r="H150" s="218">
        <v>1.798</v>
      </c>
      <c r="I150" s="219"/>
      <c r="J150" s="220">
        <f>ROUND(I150*H150,2)</f>
        <v>0</v>
      </c>
      <c r="K150" s="216" t="s">
        <v>204</v>
      </c>
      <c r="L150" s="46"/>
      <c r="M150" s="221" t="s">
        <v>19</v>
      </c>
      <c r="N150" s="222" t="s">
        <v>44</v>
      </c>
      <c r="O150" s="86"/>
      <c r="P150" s="223">
        <f>O150*H150</f>
        <v>0</v>
      </c>
      <c r="Q150" s="223">
        <v>2.3010222040000001</v>
      </c>
      <c r="R150" s="223">
        <f>Q150*H150</f>
        <v>4.137237922792</v>
      </c>
      <c r="S150" s="223">
        <v>0</v>
      </c>
      <c r="T150" s="224">
        <f>S150*H150</f>
        <v>0</v>
      </c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R150" s="225" t="s">
        <v>205</v>
      </c>
      <c r="AT150" s="225" t="s">
        <v>200</v>
      </c>
      <c r="AU150" s="225" t="s">
        <v>82</v>
      </c>
      <c r="AY150" s="19" t="s">
        <v>198</v>
      </c>
      <c r="BE150" s="226">
        <f>IF(N150="základní",J150,0)</f>
        <v>0</v>
      </c>
      <c r="BF150" s="226">
        <f>IF(N150="snížená",J150,0)</f>
        <v>0</v>
      </c>
      <c r="BG150" s="226">
        <f>IF(N150="zákl. přenesená",J150,0)</f>
        <v>0</v>
      </c>
      <c r="BH150" s="226">
        <f>IF(N150="sníž. přenesená",J150,0)</f>
        <v>0</v>
      </c>
      <c r="BI150" s="226">
        <f>IF(N150="nulová",J150,0)</f>
        <v>0</v>
      </c>
      <c r="BJ150" s="19" t="s">
        <v>80</v>
      </c>
      <c r="BK150" s="226">
        <f>ROUND(I150*H150,2)</f>
        <v>0</v>
      </c>
      <c r="BL150" s="19" t="s">
        <v>205</v>
      </c>
      <c r="BM150" s="225" t="s">
        <v>3341</v>
      </c>
    </row>
    <row r="151" s="2" customFormat="1">
      <c r="A151" s="40"/>
      <c r="B151" s="41"/>
      <c r="C151" s="42"/>
      <c r="D151" s="227" t="s">
        <v>207</v>
      </c>
      <c r="E151" s="42"/>
      <c r="F151" s="228" t="s">
        <v>331</v>
      </c>
      <c r="G151" s="42"/>
      <c r="H151" s="42"/>
      <c r="I151" s="229"/>
      <c r="J151" s="42"/>
      <c r="K151" s="42"/>
      <c r="L151" s="46"/>
      <c r="M151" s="230"/>
      <c r="N151" s="231"/>
      <c r="O151" s="86"/>
      <c r="P151" s="86"/>
      <c r="Q151" s="86"/>
      <c r="R151" s="86"/>
      <c r="S151" s="86"/>
      <c r="T151" s="87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T151" s="19" t="s">
        <v>207</v>
      </c>
      <c r="AU151" s="19" t="s">
        <v>82</v>
      </c>
    </row>
    <row r="152" s="15" customFormat="1">
      <c r="A152" s="15"/>
      <c r="B152" s="265"/>
      <c r="C152" s="266"/>
      <c r="D152" s="234" t="s">
        <v>218</v>
      </c>
      <c r="E152" s="267" t="s">
        <v>19</v>
      </c>
      <c r="F152" s="268" t="s">
        <v>3342</v>
      </c>
      <c r="G152" s="266"/>
      <c r="H152" s="267" t="s">
        <v>19</v>
      </c>
      <c r="I152" s="269"/>
      <c r="J152" s="266"/>
      <c r="K152" s="266"/>
      <c r="L152" s="270"/>
      <c r="M152" s="271"/>
      <c r="N152" s="272"/>
      <c r="O152" s="272"/>
      <c r="P152" s="272"/>
      <c r="Q152" s="272"/>
      <c r="R152" s="272"/>
      <c r="S152" s="272"/>
      <c r="T152" s="273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T152" s="274" t="s">
        <v>218</v>
      </c>
      <c r="AU152" s="274" t="s">
        <v>82</v>
      </c>
      <c r="AV152" s="15" t="s">
        <v>80</v>
      </c>
      <c r="AW152" s="15" t="s">
        <v>35</v>
      </c>
      <c r="AX152" s="15" t="s">
        <v>73</v>
      </c>
      <c r="AY152" s="274" t="s">
        <v>198</v>
      </c>
    </row>
    <row r="153" s="13" customFormat="1">
      <c r="A153" s="13"/>
      <c r="B153" s="232"/>
      <c r="C153" s="233"/>
      <c r="D153" s="234" t="s">
        <v>218</v>
      </c>
      <c r="E153" s="235" t="s">
        <v>19</v>
      </c>
      <c r="F153" s="236" t="s">
        <v>3343</v>
      </c>
      <c r="G153" s="233"/>
      <c r="H153" s="237">
        <v>0.97999999999999998</v>
      </c>
      <c r="I153" s="238"/>
      <c r="J153" s="233"/>
      <c r="K153" s="233"/>
      <c r="L153" s="239"/>
      <c r="M153" s="240"/>
      <c r="N153" s="241"/>
      <c r="O153" s="241"/>
      <c r="P153" s="241"/>
      <c r="Q153" s="241"/>
      <c r="R153" s="241"/>
      <c r="S153" s="241"/>
      <c r="T153" s="242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3" t="s">
        <v>218</v>
      </c>
      <c r="AU153" s="243" t="s">
        <v>82</v>
      </c>
      <c r="AV153" s="13" t="s">
        <v>82</v>
      </c>
      <c r="AW153" s="13" t="s">
        <v>35</v>
      </c>
      <c r="AX153" s="13" t="s">
        <v>73</v>
      </c>
      <c r="AY153" s="243" t="s">
        <v>198</v>
      </c>
    </row>
    <row r="154" s="13" customFormat="1">
      <c r="A154" s="13"/>
      <c r="B154" s="232"/>
      <c r="C154" s="233"/>
      <c r="D154" s="234" t="s">
        <v>218</v>
      </c>
      <c r="E154" s="235" t="s">
        <v>19</v>
      </c>
      <c r="F154" s="236" t="s">
        <v>3344</v>
      </c>
      <c r="G154" s="233"/>
      <c r="H154" s="237">
        <v>0.81799999999999995</v>
      </c>
      <c r="I154" s="238"/>
      <c r="J154" s="233"/>
      <c r="K154" s="233"/>
      <c r="L154" s="239"/>
      <c r="M154" s="240"/>
      <c r="N154" s="241"/>
      <c r="O154" s="241"/>
      <c r="P154" s="241"/>
      <c r="Q154" s="241"/>
      <c r="R154" s="241"/>
      <c r="S154" s="241"/>
      <c r="T154" s="242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3" t="s">
        <v>218</v>
      </c>
      <c r="AU154" s="243" t="s">
        <v>82</v>
      </c>
      <c r="AV154" s="13" t="s">
        <v>82</v>
      </c>
      <c r="AW154" s="13" t="s">
        <v>35</v>
      </c>
      <c r="AX154" s="13" t="s">
        <v>73</v>
      </c>
      <c r="AY154" s="243" t="s">
        <v>198</v>
      </c>
    </row>
    <row r="155" s="14" customFormat="1">
      <c r="A155" s="14"/>
      <c r="B155" s="244"/>
      <c r="C155" s="245"/>
      <c r="D155" s="234" t="s">
        <v>218</v>
      </c>
      <c r="E155" s="246" t="s">
        <v>19</v>
      </c>
      <c r="F155" s="247" t="s">
        <v>233</v>
      </c>
      <c r="G155" s="245"/>
      <c r="H155" s="248">
        <v>1.798</v>
      </c>
      <c r="I155" s="249"/>
      <c r="J155" s="245"/>
      <c r="K155" s="245"/>
      <c r="L155" s="250"/>
      <c r="M155" s="251"/>
      <c r="N155" s="252"/>
      <c r="O155" s="252"/>
      <c r="P155" s="252"/>
      <c r="Q155" s="252"/>
      <c r="R155" s="252"/>
      <c r="S155" s="252"/>
      <c r="T155" s="253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54" t="s">
        <v>218</v>
      </c>
      <c r="AU155" s="254" t="s">
        <v>82</v>
      </c>
      <c r="AV155" s="14" t="s">
        <v>205</v>
      </c>
      <c r="AW155" s="14" t="s">
        <v>35</v>
      </c>
      <c r="AX155" s="14" t="s">
        <v>80</v>
      </c>
      <c r="AY155" s="254" t="s">
        <v>198</v>
      </c>
    </row>
    <row r="156" s="2" customFormat="1" ht="33" customHeight="1">
      <c r="A156" s="40"/>
      <c r="B156" s="41"/>
      <c r="C156" s="214" t="s">
        <v>293</v>
      </c>
      <c r="D156" s="214" t="s">
        <v>200</v>
      </c>
      <c r="E156" s="215" t="s">
        <v>335</v>
      </c>
      <c r="F156" s="216" t="s">
        <v>336</v>
      </c>
      <c r="G156" s="217" t="s">
        <v>227</v>
      </c>
      <c r="H156" s="218">
        <v>5.476</v>
      </c>
      <c r="I156" s="219"/>
      <c r="J156" s="220">
        <f>ROUND(I156*H156,2)</f>
        <v>0</v>
      </c>
      <c r="K156" s="216" t="s">
        <v>204</v>
      </c>
      <c r="L156" s="46"/>
      <c r="M156" s="221" t="s">
        <v>19</v>
      </c>
      <c r="N156" s="222" t="s">
        <v>44</v>
      </c>
      <c r="O156" s="86"/>
      <c r="P156" s="223">
        <f>O156*H156</f>
        <v>0</v>
      </c>
      <c r="Q156" s="223">
        <v>2.5018722040000001</v>
      </c>
      <c r="R156" s="223">
        <f>Q156*H156</f>
        <v>13.700252189104001</v>
      </c>
      <c r="S156" s="223">
        <v>0</v>
      </c>
      <c r="T156" s="224">
        <f>S156*H156</f>
        <v>0</v>
      </c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R156" s="225" t="s">
        <v>205</v>
      </c>
      <c r="AT156" s="225" t="s">
        <v>200</v>
      </c>
      <c r="AU156" s="225" t="s">
        <v>82</v>
      </c>
      <c r="AY156" s="19" t="s">
        <v>198</v>
      </c>
      <c r="BE156" s="226">
        <f>IF(N156="základní",J156,0)</f>
        <v>0</v>
      </c>
      <c r="BF156" s="226">
        <f>IF(N156="snížená",J156,0)</f>
        <v>0</v>
      </c>
      <c r="BG156" s="226">
        <f>IF(N156="zákl. přenesená",J156,0)</f>
        <v>0</v>
      </c>
      <c r="BH156" s="226">
        <f>IF(N156="sníž. přenesená",J156,0)</f>
        <v>0</v>
      </c>
      <c r="BI156" s="226">
        <f>IF(N156="nulová",J156,0)</f>
        <v>0</v>
      </c>
      <c r="BJ156" s="19" t="s">
        <v>80</v>
      </c>
      <c r="BK156" s="226">
        <f>ROUND(I156*H156,2)</f>
        <v>0</v>
      </c>
      <c r="BL156" s="19" t="s">
        <v>205</v>
      </c>
      <c r="BM156" s="225" t="s">
        <v>3345</v>
      </c>
    </row>
    <row r="157" s="2" customFormat="1">
      <c r="A157" s="40"/>
      <c r="B157" s="41"/>
      <c r="C157" s="42"/>
      <c r="D157" s="227" t="s">
        <v>207</v>
      </c>
      <c r="E157" s="42"/>
      <c r="F157" s="228" t="s">
        <v>338</v>
      </c>
      <c r="G157" s="42"/>
      <c r="H157" s="42"/>
      <c r="I157" s="229"/>
      <c r="J157" s="42"/>
      <c r="K157" s="42"/>
      <c r="L157" s="46"/>
      <c r="M157" s="230"/>
      <c r="N157" s="231"/>
      <c r="O157" s="86"/>
      <c r="P157" s="86"/>
      <c r="Q157" s="86"/>
      <c r="R157" s="86"/>
      <c r="S157" s="86"/>
      <c r="T157" s="87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T157" s="19" t="s">
        <v>207</v>
      </c>
      <c r="AU157" s="19" t="s">
        <v>82</v>
      </c>
    </row>
    <row r="158" s="13" customFormat="1">
      <c r="A158" s="13"/>
      <c r="B158" s="232"/>
      <c r="C158" s="233"/>
      <c r="D158" s="234" t="s">
        <v>218</v>
      </c>
      <c r="E158" s="235" t="s">
        <v>19</v>
      </c>
      <c r="F158" s="236" t="s">
        <v>3346</v>
      </c>
      <c r="G158" s="233"/>
      <c r="H158" s="237">
        <v>3.431</v>
      </c>
      <c r="I158" s="238"/>
      <c r="J158" s="233"/>
      <c r="K158" s="233"/>
      <c r="L158" s="239"/>
      <c r="M158" s="240"/>
      <c r="N158" s="241"/>
      <c r="O158" s="241"/>
      <c r="P158" s="241"/>
      <c r="Q158" s="241"/>
      <c r="R158" s="241"/>
      <c r="S158" s="241"/>
      <c r="T158" s="242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3" t="s">
        <v>218</v>
      </c>
      <c r="AU158" s="243" t="s">
        <v>82</v>
      </c>
      <c r="AV158" s="13" t="s">
        <v>82</v>
      </c>
      <c r="AW158" s="13" t="s">
        <v>35</v>
      </c>
      <c r="AX158" s="13" t="s">
        <v>73</v>
      </c>
      <c r="AY158" s="243" t="s">
        <v>198</v>
      </c>
    </row>
    <row r="159" s="13" customFormat="1">
      <c r="A159" s="13"/>
      <c r="B159" s="232"/>
      <c r="C159" s="233"/>
      <c r="D159" s="234" t="s">
        <v>218</v>
      </c>
      <c r="E159" s="235" t="s">
        <v>19</v>
      </c>
      <c r="F159" s="236" t="s">
        <v>3347</v>
      </c>
      <c r="G159" s="233"/>
      <c r="H159" s="237">
        <v>2.0449999999999999</v>
      </c>
      <c r="I159" s="238"/>
      <c r="J159" s="233"/>
      <c r="K159" s="233"/>
      <c r="L159" s="239"/>
      <c r="M159" s="240"/>
      <c r="N159" s="241"/>
      <c r="O159" s="241"/>
      <c r="P159" s="241"/>
      <c r="Q159" s="241"/>
      <c r="R159" s="241"/>
      <c r="S159" s="241"/>
      <c r="T159" s="24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3" t="s">
        <v>218</v>
      </c>
      <c r="AU159" s="243" t="s">
        <v>82</v>
      </c>
      <c r="AV159" s="13" t="s">
        <v>82</v>
      </c>
      <c r="AW159" s="13" t="s">
        <v>35</v>
      </c>
      <c r="AX159" s="13" t="s">
        <v>73</v>
      </c>
      <c r="AY159" s="243" t="s">
        <v>198</v>
      </c>
    </row>
    <row r="160" s="14" customFormat="1">
      <c r="A160" s="14"/>
      <c r="B160" s="244"/>
      <c r="C160" s="245"/>
      <c r="D160" s="234" t="s">
        <v>218</v>
      </c>
      <c r="E160" s="246" t="s">
        <v>19</v>
      </c>
      <c r="F160" s="247" t="s">
        <v>233</v>
      </c>
      <c r="G160" s="245"/>
      <c r="H160" s="248">
        <v>5.476</v>
      </c>
      <c r="I160" s="249"/>
      <c r="J160" s="245"/>
      <c r="K160" s="245"/>
      <c r="L160" s="250"/>
      <c r="M160" s="251"/>
      <c r="N160" s="252"/>
      <c r="O160" s="252"/>
      <c r="P160" s="252"/>
      <c r="Q160" s="252"/>
      <c r="R160" s="252"/>
      <c r="S160" s="252"/>
      <c r="T160" s="253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4" t="s">
        <v>218</v>
      </c>
      <c r="AU160" s="254" t="s">
        <v>82</v>
      </c>
      <c r="AV160" s="14" t="s">
        <v>205</v>
      </c>
      <c r="AW160" s="14" t="s">
        <v>35</v>
      </c>
      <c r="AX160" s="14" t="s">
        <v>80</v>
      </c>
      <c r="AY160" s="254" t="s">
        <v>198</v>
      </c>
    </row>
    <row r="161" s="2" customFormat="1" ht="16.5" customHeight="1">
      <c r="A161" s="40"/>
      <c r="B161" s="41"/>
      <c r="C161" s="214" t="s">
        <v>8</v>
      </c>
      <c r="D161" s="214" t="s">
        <v>200</v>
      </c>
      <c r="E161" s="215" t="s">
        <v>342</v>
      </c>
      <c r="F161" s="216" t="s">
        <v>343</v>
      </c>
      <c r="G161" s="217" t="s">
        <v>203</v>
      </c>
      <c r="H161" s="218">
        <v>4.8280000000000003</v>
      </c>
      <c r="I161" s="219"/>
      <c r="J161" s="220">
        <f>ROUND(I161*H161,2)</f>
        <v>0</v>
      </c>
      <c r="K161" s="216" t="s">
        <v>204</v>
      </c>
      <c r="L161" s="46"/>
      <c r="M161" s="221" t="s">
        <v>19</v>
      </c>
      <c r="N161" s="222" t="s">
        <v>44</v>
      </c>
      <c r="O161" s="86"/>
      <c r="P161" s="223">
        <f>O161*H161</f>
        <v>0</v>
      </c>
      <c r="Q161" s="223">
        <v>0.002944</v>
      </c>
      <c r="R161" s="223">
        <f>Q161*H161</f>
        <v>0.014213632</v>
      </c>
      <c r="S161" s="223">
        <v>0</v>
      </c>
      <c r="T161" s="224">
        <f>S161*H161</f>
        <v>0</v>
      </c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R161" s="225" t="s">
        <v>205</v>
      </c>
      <c r="AT161" s="225" t="s">
        <v>200</v>
      </c>
      <c r="AU161" s="225" t="s">
        <v>82</v>
      </c>
      <c r="AY161" s="19" t="s">
        <v>198</v>
      </c>
      <c r="BE161" s="226">
        <f>IF(N161="základní",J161,0)</f>
        <v>0</v>
      </c>
      <c r="BF161" s="226">
        <f>IF(N161="snížená",J161,0)</f>
        <v>0</v>
      </c>
      <c r="BG161" s="226">
        <f>IF(N161="zákl. přenesená",J161,0)</f>
        <v>0</v>
      </c>
      <c r="BH161" s="226">
        <f>IF(N161="sníž. přenesená",J161,0)</f>
        <v>0</v>
      </c>
      <c r="BI161" s="226">
        <f>IF(N161="nulová",J161,0)</f>
        <v>0</v>
      </c>
      <c r="BJ161" s="19" t="s">
        <v>80</v>
      </c>
      <c r="BK161" s="226">
        <f>ROUND(I161*H161,2)</f>
        <v>0</v>
      </c>
      <c r="BL161" s="19" t="s">
        <v>205</v>
      </c>
      <c r="BM161" s="225" t="s">
        <v>3348</v>
      </c>
    </row>
    <row r="162" s="2" customFormat="1">
      <c r="A162" s="40"/>
      <c r="B162" s="41"/>
      <c r="C162" s="42"/>
      <c r="D162" s="227" t="s">
        <v>207</v>
      </c>
      <c r="E162" s="42"/>
      <c r="F162" s="228" t="s">
        <v>345</v>
      </c>
      <c r="G162" s="42"/>
      <c r="H162" s="42"/>
      <c r="I162" s="229"/>
      <c r="J162" s="42"/>
      <c r="K162" s="42"/>
      <c r="L162" s="46"/>
      <c r="M162" s="230"/>
      <c r="N162" s="231"/>
      <c r="O162" s="86"/>
      <c r="P162" s="86"/>
      <c r="Q162" s="86"/>
      <c r="R162" s="86"/>
      <c r="S162" s="86"/>
      <c r="T162" s="87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T162" s="19" t="s">
        <v>207</v>
      </c>
      <c r="AU162" s="19" t="s">
        <v>82</v>
      </c>
    </row>
    <row r="163" s="13" customFormat="1">
      <c r="A163" s="13"/>
      <c r="B163" s="232"/>
      <c r="C163" s="233"/>
      <c r="D163" s="234" t="s">
        <v>218</v>
      </c>
      <c r="E163" s="235" t="s">
        <v>19</v>
      </c>
      <c r="F163" s="236" t="s">
        <v>3349</v>
      </c>
      <c r="G163" s="233"/>
      <c r="H163" s="237">
        <v>4.8280000000000003</v>
      </c>
      <c r="I163" s="238"/>
      <c r="J163" s="233"/>
      <c r="K163" s="233"/>
      <c r="L163" s="239"/>
      <c r="M163" s="240"/>
      <c r="N163" s="241"/>
      <c r="O163" s="241"/>
      <c r="P163" s="241"/>
      <c r="Q163" s="241"/>
      <c r="R163" s="241"/>
      <c r="S163" s="241"/>
      <c r="T163" s="24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3" t="s">
        <v>218</v>
      </c>
      <c r="AU163" s="243" t="s">
        <v>82</v>
      </c>
      <c r="AV163" s="13" t="s">
        <v>82</v>
      </c>
      <c r="AW163" s="13" t="s">
        <v>35</v>
      </c>
      <c r="AX163" s="13" t="s">
        <v>80</v>
      </c>
      <c r="AY163" s="243" t="s">
        <v>198</v>
      </c>
    </row>
    <row r="164" s="2" customFormat="1" ht="16.5" customHeight="1">
      <c r="A164" s="40"/>
      <c r="B164" s="41"/>
      <c r="C164" s="214" t="s">
        <v>302</v>
      </c>
      <c r="D164" s="214" t="s">
        <v>200</v>
      </c>
      <c r="E164" s="215" t="s">
        <v>348</v>
      </c>
      <c r="F164" s="216" t="s">
        <v>349</v>
      </c>
      <c r="G164" s="217" t="s">
        <v>203</v>
      </c>
      <c r="H164" s="218">
        <v>4.8280000000000003</v>
      </c>
      <c r="I164" s="219"/>
      <c r="J164" s="220">
        <f>ROUND(I164*H164,2)</f>
        <v>0</v>
      </c>
      <c r="K164" s="216" t="s">
        <v>204</v>
      </c>
      <c r="L164" s="46"/>
      <c r="M164" s="221" t="s">
        <v>19</v>
      </c>
      <c r="N164" s="222" t="s">
        <v>44</v>
      </c>
      <c r="O164" s="86"/>
      <c r="P164" s="223">
        <f>O164*H164</f>
        <v>0</v>
      </c>
      <c r="Q164" s="223">
        <v>0</v>
      </c>
      <c r="R164" s="223">
        <f>Q164*H164</f>
        <v>0</v>
      </c>
      <c r="S164" s="223">
        <v>0</v>
      </c>
      <c r="T164" s="224">
        <f>S164*H164</f>
        <v>0</v>
      </c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R164" s="225" t="s">
        <v>205</v>
      </c>
      <c r="AT164" s="225" t="s">
        <v>200</v>
      </c>
      <c r="AU164" s="225" t="s">
        <v>82</v>
      </c>
      <c r="AY164" s="19" t="s">
        <v>198</v>
      </c>
      <c r="BE164" s="226">
        <f>IF(N164="základní",J164,0)</f>
        <v>0</v>
      </c>
      <c r="BF164" s="226">
        <f>IF(N164="snížená",J164,0)</f>
        <v>0</v>
      </c>
      <c r="BG164" s="226">
        <f>IF(N164="zákl. přenesená",J164,0)</f>
        <v>0</v>
      </c>
      <c r="BH164" s="226">
        <f>IF(N164="sníž. přenesená",J164,0)</f>
        <v>0</v>
      </c>
      <c r="BI164" s="226">
        <f>IF(N164="nulová",J164,0)</f>
        <v>0</v>
      </c>
      <c r="BJ164" s="19" t="s">
        <v>80</v>
      </c>
      <c r="BK164" s="226">
        <f>ROUND(I164*H164,2)</f>
        <v>0</v>
      </c>
      <c r="BL164" s="19" t="s">
        <v>205</v>
      </c>
      <c r="BM164" s="225" t="s">
        <v>3350</v>
      </c>
    </row>
    <row r="165" s="2" customFormat="1">
      <c r="A165" s="40"/>
      <c r="B165" s="41"/>
      <c r="C165" s="42"/>
      <c r="D165" s="227" t="s">
        <v>207</v>
      </c>
      <c r="E165" s="42"/>
      <c r="F165" s="228" t="s">
        <v>351</v>
      </c>
      <c r="G165" s="42"/>
      <c r="H165" s="42"/>
      <c r="I165" s="229"/>
      <c r="J165" s="42"/>
      <c r="K165" s="42"/>
      <c r="L165" s="46"/>
      <c r="M165" s="230"/>
      <c r="N165" s="231"/>
      <c r="O165" s="86"/>
      <c r="P165" s="86"/>
      <c r="Q165" s="86"/>
      <c r="R165" s="86"/>
      <c r="S165" s="86"/>
      <c r="T165" s="87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T165" s="19" t="s">
        <v>207</v>
      </c>
      <c r="AU165" s="19" t="s">
        <v>82</v>
      </c>
    </row>
    <row r="166" s="2" customFormat="1" ht="24.15" customHeight="1">
      <c r="A166" s="40"/>
      <c r="B166" s="41"/>
      <c r="C166" s="214" t="s">
        <v>310</v>
      </c>
      <c r="D166" s="214" t="s">
        <v>200</v>
      </c>
      <c r="E166" s="215" t="s">
        <v>353</v>
      </c>
      <c r="F166" s="216" t="s">
        <v>354</v>
      </c>
      <c r="G166" s="217" t="s">
        <v>246</v>
      </c>
      <c r="H166" s="218">
        <v>0.56899999999999995</v>
      </c>
      <c r="I166" s="219"/>
      <c r="J166" s="220">
        <f>ROUND(I166*H166,2)</f>
        <v>0</v>
      </c>
      <c r="K166" s="216" t="s">
        <v>204</v>
      </c>
      <c r="L166" s="46"/>
      <c r="M166" s="221" t="s">
        <v>19</v>
      </c>
      <c r="N166" s="222" t="s">
        <v>44</v>
      </c>
      <c r="O166" s="86"/>
      <c r="P166" s="223">
        <f>O166*H166</f>
        <v>0</v>
      </c>
      <c r="Q166" s="223">
        <v>1.0627727797</v>
      </c>
      <c r="R166" s="223">
        <f>Q166*H166</f>
        <v>0.60471771164929988</v>
      </c>
      <c r="S166" s="223">
        <v>0</v>
      </c>
      <c r="T166" s="224">
        <f>S166*H166</f>
        <v>0</v>
      </c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R166" s="225" t="s">
        <v>205</v>
      </c>
      <c r="AT166" s="225" t="s">
        <v>200</v>
      </c>
      <c r="AU166" s="225" t="s">
        <v>82</v>
      </c>
      <c r="AY166" s="19" t="s">
        <v>198</v>
      </c>
      <c r="BE166" s="226">
        <f>IF(N166="základní",J166,0)</f>
        <v>0</v>
      </c>
      <c r="BF166" s="226">
        <f>IF(N166="snížená",J166,0)</f>
        <v>0</v>
      </c>
      <c r="BG166" s="226">
        <f>IF(N166="zákl. přenesená",J166,0)</f>
        <v>0</v>
      </c>
      <c r="BH166" s="226">
        <f>IF(N166="sníž. přenesená",J166,0)</f>
        <v>0</v>
      </c>
      <c r="BI166" s="226">
        <f>IF(N166="nulová",J166,0)</f>
        <v>0</v>
      </c>
      <c r="BJ166" s="19" t="s">
        <v>80</v>
      </c>
      <c r="BK166" s="226">
        <f>ROUND(I166*H166,2)</f>
        <v>0</v>
      </c>
      <c r="BL166" s="19" t="s">
        <v>205</v>
      </c>
      <c r="BM166" s="225" t="s">
        <v>3351</v>
      </c>
    </row>
    <row r="167" s="2" customFormat="1">
      <c r="A167" s="40"/>
      <c r="B167" s="41"/>
      <c r="C167" s="42"/>
      <c r="D167" s="227" t="s">
        <v>207</v>
      </c>
      <c r="E167" s="42"/>
      <c r="F167" s="228" t="s">
        <v>356</v>
      </c>
      <c r="G167" s="42"/>
      <c r="H167" s="42"/>
      <c r="I167" s="229"/>
      <c r="J167" s="42"/>
      <c r="K167" s="42"/>
      <c r="L167" s="46"/>
      <c r="M167" s="230"/>
      <c r="N167" s="231"/>
      <c r="O167" s="86"/>
      <c r="P167" s="86"/>
      <c r="Q167" s="86"/>
      <c r="R167" s="86"/>
      <c r="S167" s="86"/>
      <c r="T167" s="87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T167" s="19" t="s">
        <v>207</v>
      </c>
      <c r="AU167" s="19" t="s">
        <v>82</v>
      </c>
    </row>
    <row r="168" s="13" customFormat="1">
      <c r="A168" s="13"/>
      <c r="B168" s="232"/>
      <c r="C168" s="233"/>
      <c r="D168" s="234" t="s">
        <v>218</v>
      </c>
      <c r="E168" s="235" t="s">
        <v>19</v>
      </c>
      <c r="F168" s="236" t="s">
        <v>3352</v>
      </c>
      <c r="G168" s="233"/>
      <c r="H168" s="237">
        <v>0.56899999999999995</v>
      </c>
      <c r="I168" s="238"/>
      <c r="J168" s="233"/>
      <c r="K168" s="233"/>
      <c r="L168" s="239"/>
      <c r="M168" s="240"/>
      <c r="N168" s="241"/>
      <c r="O168" s="241"/>
      <c r="P168" s="241"/>
      <c r="Q168" s="241"/>
      <c r="R168" s="241"/>
      <c r="S168" s="241"/>
      <c r="T168" s="242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3" t="s">
        <v>218</v>
      </c>
      <c r="AU168" s="243" t="s">
        <v>82</v>
      </c>
      <c r="AV168" s="13" t="s">
        <v>82</v>
      </c>
      <c r="AW168" s="13" t="s">
        <v>35</v>
      </c>
      <c r="AX168" s="13" t="s">
        <v>80</v>
      </c>
      <c r="AY168" s="243" t="s">
        <v>198</v>
      </c>
    </row>
    <row r="169" s="2" customFormat="1" ht="24.15" customHeight="1">
      <c r="A169" s="40"/>
      <c r="B169" s="41"/>
      <c r="C169" s="214" t="s">
        <v>315</v>
      </c>
      <c r="D169" s="214" t="s">
        <v>200</v>
      </c>
      <c r="E169" s="215" t="s">
        <v>412</v>
      </c>
      <c r="F169" s="216" t="s">
        <v>413</v>
      </c>
      <c r="G169" s="217" t="s">
        <v>227</v>
      </c>
      <c r="H169" s="218">
        <v>7.3380000000000001</v>
      </c>
      <c r="I169" s="219"/>
      <c r="J169" s="220">
        <f>ROUND(I169*H169,2)</f>
        <v>0</v>
      </c>
      <c r="K169" s="216" t="s">
        <v>204</v>
      </c>
      <c r="L169" s="46"/>
      <c r="M169" s="221" t="s">
        <v>19</v>
      </c>
      <c r="N169" s="222" t="s">
        <v>44</v>
      </c>
      <c r="O169" s="86"/>
      <c r="P169" s="223">
        <f>O169*H169</f>
        <v>0</v>
      </c>
      <c r="Q169" s="223">
        <v>2.5018722040000001</v>
      </c>
      <c r="R169" s="223">
        <f>Q169*H169</f>
        <v>18.358738232952</v>
      </c>
      <c r="S169" s="223">
        <v>0</v>
      </c>
      <c r="T169" s="224">
        <f>S169*H169</f>
        <v>0</v>
      </c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R169" s="225" t="s">
        <v>205</v>
      </c>
      <c r="AT169" s="225" t="s">
        <v>200</v>
      </c>
      <c r="AU169" s="225" t="s">
        <v>82</v>
      </c>
      <c r="AY169" s="19" t="s">
        <v>198</v>
      </c>
      <c r="BE169" s="226">
        <f>IF(N169="základní",J169,0)</f>
        <v>0</v>
      </c>
      <c r="BF169" s="226">
        <f>IF(N169="snížená",J169,0)</f>
        <v>0</v>
      </c>
      <c r="BG169" s="226">
        <f>IF(N169="zákl. přenesená",J169,0)</f>
        <v>0</v>
      </c>
      <c r="BH169" s="226">
        <f>IF(N169="sníž. přenesená",J169,0)</f>
        <v>0</v>
      </c>
      <c r="BI169" s="226">
        <f>IF(N169="nulová",J169,0)</f>
        <v>0</v>
      </c>
      <c r="BJ169" s="19" t="s">
        <v>80</v>
      </c>
      <c r="BK169" s="226">
        <f>ROUND(I169*H169,2)</f>
        <v>0</v>
      </c>
      <c r="BL169" s="19" t="s">
        <v>205</v>
      </c>
      <c r="BM169" s="225" t="s">
        <v>3353</v>
      </c>
    </row>
    <row r="170" s="2" customFormat="1">
      <c r="A170" s="40"/>
      <c r="B170" s="41"/>
      <c r="C170" s="42"/>
      <c r="D170" s="227" t="s">
        <v>207</v>
      </c>
      <c r="E170" s="42"/>
      <c r="F170" s="228" t="s">
        <v>415</v>
      </c>
      <c r="G170" s="42"/>
      <c r="H170" s="42"/>
      <c r="I170" s="229"/>
      <c r="J170" s="42"/>
      <c r="K170" s="42"/>
      <c r="L170" s="46"/>
      <c r="M170" s="230"/>
      <c r="N170" s="231"/>
      <c r="O170" s="86"/>
      <c r="P170" s="86"/>
      <c r="Q170" s="86"/>
      <c r="R170" s="86"/>
      <c r="S170" s="86"/>
      <c r="T170" s="87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T170" s="19" t="s">
        <v>207</v>
      </c>
      <c r="AU170" s="19" t="s">
        <v>82</v>
      </c>
    </row>
    <row r="171" s="13" customFormat="1">
      <c r="A171" s="13"/>
      <c r="B171" s="232"/>
      <c r="C171" s="233"/>
      <c r="D171" s="234" t="s">
        <v>218</v>
      </c>
      <c r="E171" s="235" t="s">
        <v>19</v>
      </c>
      <c r="F171" s="236" t="s">
        <v>3354</v>
      </c>
      <c r="G171" s="233"/>
      <c r="H171" s="237">
        <v>7.2510000000000003</v>
      </c>
      <c r="I171" s="238"/>
      <c r="J171" s="233"/>
      <c r="K171" s="233"/>
      <c r="L171" s="239"/>
      <c r="M171" s="240"/>
      <c r="N171" s="241"/>
      <c r="O171" s="241"/>
      <c r="P171" s="241"/>
      <c r="Q171" s="241"/>
      <c r="R171" s="241"/>
      <c r="S171" s="241"/>
      <c r="T171" s="242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3" t="s">
        <v>218</v>
      </c>
      <c r="AU171" s="243" t="s">
        <v>82</v>
      </c>
      <c r="AV171" s="13" t="s">
        <v>82</v>
      </c>
      <c r="AW171" s="13" t="s">
        <v>35</v>
      </c>
      <c r="AX171" s="13" t="s">
        <v>73</v>
      </c>
      <c r="AY171" s="243" t="s">
        <v>198</v>
      </c>
    </row>
    <row r="172" s="13" customFormat="1">
      <c r="A172" s="13"/>
      <c r="B172" s="232"/>
      <c r="C172" s="233"/>
      <c r="D172" s="234" t="s">
        <v>218</v>
      </c>
      <c r="E172" s="235" t="s">
        <v>19</v>
      </c>
      <c r="F172" s="236" t="s">
        <v>3355</v>
      </c>
      <c r="G172" s="233"/>
      <c r="H172" s="237">
        <v>0.086999999999999994</v>
      </c>
      <c r="I172" s="238"/>
      <c r="J172" s="233"/>
      <c r="K172" s="233"/>
      <c r="L172" s="239"/>
      <c r="M172" s="240"/>
      <c r="N172" s="241"/>
      <c r="O172" s="241"/>
      <c r="P172" s="241"/>
      <c r="Q172" s="241"/>
      <c r="R172" s="241"/>
      <c r="S172" s="241"/>
      <c r="T172" s="242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3" t="s">
        <v>218</v>
      </c>
      <c r="AU172" s="243" t="s">
        <v>82</v>
      </c>
      <c r="AV172" s="13" t="s">
        <v>82</v>
      </c>
      <c r="AW172" s="13" t="s">
        <v>35</v>
      </c>
      <c r="AX172" s="13" t="s">
        <v>73</v>
      </c>
      <c r="AY172" s="243" t="s">
        <v>198</v>
      </c>
    </row>
    <row r="173" s="14" customFormat="1">
      <c r="A173" s="14"/>
      <c r="B173" s="244"/>
      <c r="C173" s="245"/>
      <c r="D173" s="234" t="s">
        <v>218</v>
      </c>
      <c r="E173" s="246" t="s">
        <v>19</v>
      </c>
      <c r="F173" s="247" t="s">
        <v>233</v>
      </c>
      <c r="G173" s="245"/>
      <c r="H173" s="248">
        <v>7.3380000000000001</v>
      </c>
      <c r="I173" s="249"/>
      <c r="J173" s="245"/>
      <c r="K173" s="245"/>
      <c r="L173" s="250"/>
      <c r="M173" s="251"/>
      <c r="N173" s="252"/>
      <c r="O173" s="252"/>
      <c r="P173" s="252"/>
      <c r="Q173" s="252"/>
      <c r="R173" s="252"/>
      <c r="S173" s="252"/>
      <c r="T173" s="253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54" t="s">
        <v>218</v>
      </c>
      <c r="AU173" s="254" t="s">
        <v>82</v>
      </c>
      <c r="AV173" s="14" t="s">
        <v>205</v>
      </c>
      <c r="AW173" s="14" t="s">
        <v>35</v>
      </c>
      <c r="AX173" s="14" t="s">
        <v>80</v>
      </c>
      <c r="AY173" s="254" t="s">
        <v>198</v>
      </c>
    </row>
    <row r="174" s="2" customFormat="1" ht="24.15" customHeight="1">
      <c r="A174" s="40"/>
      <c r="B174" s="41"/>
      <c r="C174" s="214" t="s">
        <v>321</v>
      </c>
      <c r="D174" s="214" t="s">
        <v>200</v>
      </c>
      <c r="E174" s="215" t="s">
        <v>419</v>
      </c>
      <c r="F174" s="216" t="s">
        <v>420</v>
      </c>
      <c r="G174" s="217" t="s">
        <v>203</v>
      </c>
      <c r="H174" s="218">
        <v>58.560000000000002</v>
      </c>
      <c r="I174" s="219"/>
      <c r="J174" s="220">
        <f>ROUND(I174*H174,2)</f>
        <v>0</v>
      </c>
      <c r="K174" s="216" t="s">
        <v>204</v>
      </c>
      <c r="L174" s="46"/>
      <c r="M174" s="221" t="s">
        <v>19</v>
      </c>
      <c r="N174" s="222" t="s">
        <v>44</v>
      </c>
      <c r="O174" s="86"/>
      <c r="P174" s="223">
        <f>O174*H174</f>
        <v>0</v>
      </c>
      <c r="Q174" s="223">
        <v>0.0027469</v>
      </c>
      <c r="R174" s="223">
        <f>Q174*H174</f>
        <v>0.16085846400000001</v>
      </c>
      <c r="S174" s="223">
        <v>0</v>
      </c>
      <c r="T174" s="224">
        <f>S174*H174</f>
        <v>0</v>
      </c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R174" s="225" t="s">
        <v>205</v>
      </c>
      <c r="AT174" s="225" t="s">
        <v>200</v>
      </c>
      <c r="AU174" s="225" t="s">
        <v>82</v>
      </c>
      <c r="AY174" s="19" t="s">
        <v>198</v>
      </c>
      <c r="BE174" s="226">
        <f>IF(N174="základní",J174,0)</f>
        <v>0</v>
      </c>
      <c r="BF174" s="226">
        <f>IF(N174="snížená",J174,0)</f>
        <v>0</v>
      </c>
      <c r="BG174" s="226">
        <f>IF(N174="zákl. přenesená",J174,0)</f>
        <v>0</v>
      </c>
      <c r="BH174" s="226">
        <f>IF(N174="sníž. přenesená",J174,0)</f>
        <v>0</v>
      </c>
      <c r="BI174" s="226">
        <f>IF(N174="nulová",J174,0)</f>
        <v>0</v>
      </c>
      <c r="BJ174" s="19" t="s">
        <v>80</v>
      </c>
      <c r="BK174" s="226">
        <f>ROUND(I174*H174,2)</f>
        <v>0</v>
      </c>
      <c r="BL174" s="19" t="s">
        <v>205</v>
      </c>
      <c r="BM174" s="225" t="s">
        <v>3356</v>
      </c>
    </row>
    <row r="175" s="2" customFormat="1">
      <c r="A175" s="40"/>
      <c r="B175" s="41"/>
      <c r="C175" s="42"/>
      <c r="D175" s="227" t="s">
        <v>207</v>
      </c>
      <c r="E175" s="42"/>
      <c r="F175" s="228" t="s">
        <v>422</v>
      </c>
      <c r="G175" s="42"/>
      <c r="H175" s="42"/>
      <c r="I175" s="229"/>
      <c r="J175" s="42"/>
      <c r="K175" s="42"/>
      <c r="L175" s="46"/>
      <c r="M175" s="230"/>
      <c r="N175" s="231"/>
      <c r="O175" s="86"/>
      <c r="P175" s="86"/>
      <c r="Q175" s="86"/>
      <c r="R175" s="86"/>
      <c r="S175" s="86"/>
      <c r="T175" s="87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T175" s="19" t="s">
        <v>207</v>
      </c>
      <c r="AU175" s="19" t="s">
        <v>82</v>
      </c>
    </row>
    <row r="176" s="13" customFormat="1">
      <c r="A176" s="13"/>
      <c r="B176" s="232"/>
      <c r="C176" s="233"/>
      <c r="D176" s="234" t="s">
        <v>218</v>
      </c>
      <c r="E176" s="235" t="s">
        <v>19</v>
      </c>
      <c r="F176" s="236" t="s">
        <v>3357</v>
      </c>
      <c r="G176" s="233"/>
      <c r="H176" s="237">
        <v>58.560000000000002</v>
      </c>
      <c r="I176" s="238"/>
      <c r="J176" s="233"/>
      <c r="K176" s="233"/>
      <c r="L176" s="239"/>
      <c r="M176" s="240"/>
      <c r="N176" s="241"/>
      <c r="O176" s="241"/>
      <c r="P176" s="241"/>
      <c r="Q176" s="241"/>
      <c r="R176" s="241"/>
      <c r="S176" s="241"/>
      <c r="T176" s="242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3" t="s">
        <v>218</v>
      </c>
      <c r="AU176" s="243" t="s">
        <v>82</v>
      </c>
      <c r="AV176" s="13" t="s">
        <v>82</v>
      </c>
      <c r="AW176" s="13" t="s">
        <v>35</v>
      </c>
      <c r="AX176" s="13" t="s">
        <v>80</v>
      </c>
      <c r="AY176" s="243" t="s">
        <v>198</v>
      </c>
    </row>
    <row r="177" s="2" customFormat="1" ht="24.15" customHeight="1">
      <c r="A177" s="40"/>
      <c r="B177" s="41"/>
      <c r="C177" s="214" t="s">
        <v>327</v>
      </c>
      <c r="D177" s="214" t="s">
        <v>200</v>
      </c>
      <c r="E177" s="215" t="s">
        <v>425</v>
      </c>
      <c r="F177" s="216" t="s">
        <v>426</v>
      </c>
      <c r="G177" s="217" t="s">
        <v>203</v>
      </c>
      <c r="H177" s="218">
        <v>58.560000000000002</v>
      </c>
      <c r="I177" s="219"/>
      <c r="J177" s="220">
        <f>ROUND(I177*H177,2)</f>
        <v>0</v>
      </c>
      <c r="K177" s="216" t="s">
        <v>204</v>
      </c>
      <c r="L177" s="46"/>
      <c r="M177" s="221" t="s">
        <v>19</v>
      </c>
      <c r="N177" s="222" t="s">
        <v>44</v>
      </c>
      <c r="O177" s="86"/>
      <c r="P177" s="223">
        <f>O177*H177</f>
        <v>0</v>
      </c>
      <c r="Q177" s="223">
        <v>0</v>
      </c>
      <c r="R177" s="223">
        <f>Q177*H177</f>
        <v>0</v>
      </c>
      <c r="S177" s="223">
        <v>0</v>
      </c>
      <c r="T177" s="224">
        <f>S177*H177</f>
        <v>0</v>
      </c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R177" s="225" t="s">
        <v>205</v>
      </c>
      <c r="AT177" s="225" t="s">
        <v>200</v>
      </c>
      <c r="AU177" s="225" t="s">
        <v>82</v>
      </c>
      <c r="AY177" s="19" t="s">
        <v>198</v>
      </c>
      <c r="BE177" s="226">
        <f>IF(N177="základní",J177,0)</f>
        <v>0</v>
      </c>
      <c r="BF177" s="226">
        <f>IF(N177="snížená",J177,0)</f>
        <v>0</v>
      </c>
      <c r="BG177" s="226">
        <f>IF(N177="zákl. přenesená",J177,0)</f>
        <v>0</v>
      </c>
      <c r="BH177" s="226">
        <f>IF(N177="sníž. přenesená",J177,0)</f>
        <v>0</v>
      </c>
      <c r="BI177" s="226">
        <f>IF(N177="nulová",J177,0)</f>
        <v>0</v>
      </c>
      <c r="BJ177" s="19" t="s">
        <v>80</v>
      </c>
      <c r="BK177" s="226">
        <f>ROUND(I177*H177,2)</f>
        <v>0</v>
      </c>
      <c r="BL177" s="19" t="s">
        <v>205</v>
      </c>
      <c r="BM177" s="225" t="s">
        <v>3358</v>
      </c>
    </row>
    <row r="178" s="2" customFormat="1">
      <c r="A178" s="40"/>
      <c r="B178" s="41"/>
      <c r="C178" s="42"/>
      <c r="D178" s="227" t="s">
        <v>207</v>
      </c>
      <c r="E178" s="42"/>
      <c r="F178" s="228" t="s">
        <v>428</v>
      </c>
      <c r="G178" s="42"/>
      <c r="H178" s="42"/>
      <c r="I178" s="229"/>
      <c r="J178" s="42"/>
      <c r="K178" s="42"/>
      <c r="L178" s="46"/>
      <c r="M178" s="230"/>
      <c r="N178" s="231"/>
      <c r="O178" s="86"/>
      <c r="P178" s="86"/>
      <c r="Q178" s="86"/>
      <c r="R178" s="86"/>
      <c r="S178" s="86"/>
      <c r="T178" s="87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T178" s="19" t="s">
        <v>207</v>
      </c>
      <c r="AU178" s="19" t="s">
        <v>82</v>
      </c>
    </row>
    <row r="179" s="2" customFormat="1" ht="55.5" customHeight="1">
      <c r="A179" s="40"/>
      <c r="B179" s="41"/>
      <c r="C179" s="214" t="s">
        <v>7</v>
      </c>
      <c r="D179" s="214" t="s">
        <v>200</v>
      </c>
      <c r="E179" s="215" t="s">
        <v>3359</v>
      </c>
      <c r="F179" s="216" t="s">
        <v>3360</v>
      </c>
      <c r="G179" s="217" t="s">
        <v>246</v>
      </c>
      <c r="H179" s="218">
        <v>2.1139999999999999</v>
      </c>
      <c r="I179" s="219"/>
      <c r="J179" s="220">
        <f>ROUND(I179*H179,2)</f>
        <v>0</v>
      </c>
      <c r="K179" s="216" t="s">
        <v>204</v>
      </c>
      <c r="L179" s="46"/>
      <c r="M179" s="221" t="s">
        <v>19</v>
      </c>
      <c r="N179" s="222" t="s">
        <v>44</v>
      </c>
      <c r="O179" s="86"/>
      <c r="P179" s="223">
        <f>O179*H179</f>
        <v>0</v>
      </c>
      <c r="Q179" s="223">
        <v>1.05940312</v>
      </c>
      <c r="R179" s="223">
        <f>Q179*H179</f>
        <v>2.23957819568</v>
      </c>
      <c r="S179" s="223">
        <v>0</v>
      </c>
      <c r="T179" s="224">
        <f>S179*H179</f>
        <v>0</v>
      </c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R179" s="225" t="s">
        <v>205</v>
      </c>
      <c r="AT179" s="225" t="s">
        <v>200</v>
      </c>
      <c r="AU179" s="225" t="s">
        <v>82</v>
      </c>
      <c r="AY179" s="19" t="s">
        <v>198</v>
      </c>
      <c r="BE179" s="226">
        <f>IF(N179="základní",J179,0)</f>
        <v>0</v>
      </c>
      <c r="BF179" s="226">
        <f>IF(N179="snížená",J179,0)</f>
        <v>0</v>
      </c>
      <c r="BG179" s="226">
        <f>IF(N179="zákl. přenesená",J179,0)</f>
        <v>0</v>
      </c>
      <c r="BH179" s="226">
        <f>IF(N179="sníž. přenesená",J179,0)</f>
        <v>0</v>
      </c>
      <c r="BI179" s="226">
        <f>IF(N179="nulová",J179,0)</f>
        <v>0</v>
      </c>
      <c r="BJ179" s="19" t="s">
        <v>80</v>
      </c>
      <c r="BK179" s="226">
        <f>ROUND(I179*H179,2)</f>
        <v>0</v>
      </c>
      <c r="BL179" s="19" t="s">
        <v>205</v>
      </c>
      <c r="BM179" s="225" t="s">
        <v>3361</v>
      </c>
    </row>
    <row r="180" s="2" customFormat="1">
      <c r="A180" s="40"/>
      <c r="B180" s="41"/>
      <c r="C180" s="42"/>
      <c r="D180" s="227" t="s">
        <v>207</v>
      </c>
      <c r="E180" s="42"/>
      <c r="F180" s="228" t="s">
        <v>3362</v>
      </c>
      <c r="G180" s="42"/>
      <c r="H180" s="42"/>
      <c r="I180" s="229"/>
      <c r="J180" s="42"/>
      <c r="K180" s="42"/>
      <c r="L180" s="46"/>
      <c r="M180" s="230"/>
      <c r="N180" s="231"/>
      <c r="O180" s="86"/>
      <c r="P180" s="86"/>
      <c r="Q180" s="86"/>
      <c r="R180" s="86"/>
      <c r="S180" s="86"/>
      <c r="T180" s="87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T180" s="19" t="s">
        <v>207</v>
      </c>
      <c r="AU180" s="19" t="s">
        <v>82</v>
      </c>
    </row>
    <row r="181" s="13" customFormat="1">
      <c r="A181" s="13"/>
      <c r="B181" s="232"/>
      <c r="C181" s="233"/>
      <c r="D181" s="234" t="s">
        <v>218</v>
      </c>
      <c r="E181" s="235" t="s">
        <v>19</v>
      </c>
      <c r="F181" s="236" t="s">
        <v>3363</v>
      </c>
      <c r="G181" s="233"/>
      <c r="H181" s="237">
        <v>2.1139999999999999</v>
      </c>
      <c r="I181" s="238"/>
      <c r="J181" s="233"/>
      <c r="K181" s="233"/>
      <c r="L181" s="239"/>
      <c r="M181" s="240"/>
      <c r="N181" s="241"/>
      <c r="O181" s="241"/>
      <c r="P181" s="241"/>
      <c r="Q181" s="241"/>
      <c r="R181" s="241"/>
      <c r="S181" s="241"/>
      <c r="T181" s="242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3" t="s">
        <v>218</v>
      </c>
      <c r="AU181" s="243" t="s">
        <v>82</v>
      </c>
      <c r="AV181" s="13" t="s">
        <v>82</v>
      </c>
      <c r="AW181" s="13" t="s">
        <v>35</v>
      </c>
      <c r="AX181" s="13" t="s">
        <v>80</v>
      </c>
      <c r="AY181" s="243" t="s">
        <v>198</v>
      </c>
    </row>
    <row r="182" s="12" customFormat="1" ht="22.8" customHeight="1">
      <c r="A182" s="12"/>
      <c r="B182" s="198"/>
      <c r="C182" s="199"/>
      <c r="D182" s="200" t="s">
        <v>72</v>
      </c>
      <c r="E182" s="212" t="s">
        <v>213</v>
      </c>
      <c r="F182" s="212" t="s">
        <v>429</v>
      </c>
      <c r="G182" s="199"/>
      <c r="H182" s="199"/>
      <c r="I182" s="202"/>
      <c r="J182" s="213">
        <f>BK182</f>
        <v>0</v>
      </c>
      <c r="K182" s="199"/>
      <c r="L182" s="204"/>
      <c r="M182" s="205"/>
      <c r="N182" s="206"/>
      <c r="O182" s="206"/>
      <c r="P182" s="207">
        <f>SUM(P183:P190)</f>
        <v>0</v>
      </c>
      <c r="Q182" s="206"/>
      <c r="R182" s="207">
        <f>SUM(R183:R190)</f>
        <v>11.16</v>
      </c>
      <c r="S182" s="206"/>
      <c r="T182" s="208">
        <f>SUM(T183:T190)</f>
        <v>0</v>
      </c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R182" s="209" t="s">
        <v>80</v>
      </c>
      <c r="AT182" s="210" t="s">
        <v>72</v>
      </c>
      <c r="AU182" s="210" t="s">
        <v>80</v>
      </c>
      <c r="AY182" s="209" t="s">
        <v>198</v>
      </c>
      <c r="BK182" s="211">
        <f>SUM(BK183:BK190)</f>
        <v>0</v>
      </c>
    </row>
    <row r="183" s="2" customFormat="1" ht="24.15" customHeight="1">
      <c r="A183" s="40"/>
      <c r="B183" s="41"/>
      <c r="C183" s="214" t="s">
        <v>341</v>
      </c>
      <c r="D183" s="214" t="s">
        <v>200</v>
      </c>
      <c r="E183" s="215" t="s">
        <v>3364</v>
      </c>
      <c r="F183" s="216" t="s">
        <v>3365</v>
      </c>
      <c r="G183" s="217" t="s">
        <v>246</v>
      </c>
      <c r="H183" s="218">
        <v>11.16</v>
      </c>
      <c r="I183" s="219"/>
      <c r="J183" s="220">
        <f>ROUND(I183*H183,2)</f>
        <v>0</v>
      </c>
      <c r="K183" s="216" t="s">
        <v>204</v>
      </c>
      <c r="L183" s="46"/>
      <c r="M183" s="221" t="s">
        <v>19</v>
      </c>
      <c r="N183" s="222" t="s">
        <v>44</v>
      </c>
      <c r="O183" s="86"/>
      <c r="P183" s="223">
        <f>O183*H183</f>
        <v>0</v>
      </c>
      <c r="Q183" s="223">
        <v>0</v>
      </c>
      <c r="R183" s="223">
        <f>Q183*H183</f>
        <v>0</v>
      </c>
      <c r="S183" s="223">
        <v>0</v>
      </c>
      <c r="T183" s="224">
        <f>S183*H183</f>
        <v>0</v>
      </c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R183" s="225" t="s">
        <v>205</v>
      </c>
      <c r="AT183" s="225" t="s">
        <v>200</v>
      </c>
      <c r="AU183" s="225" t="s">
        <v>82</v>
      </c>
      <c r="AY183" s="19" t="s">
        <v>198</v>
      </c>
      <c r="BE183" s="226">
        <f>IF(N183="základní",J183,0)</f>
        <v>0</v>
      </c>
      <c r="BF183" s="226">
        <f>IF(N183="snížená",J183,0)</f>
        <v>0</v>
      </c>
      <c r="BG183" s="226">
        <f>IF(N183="zákl. přenesená",J183,0)</f>
        <v>0</v>
      </c>
      <c r="BH183" s="226">
        <f>IF(N183="sníž. přenesená",J183,0)</f>
        <v>0</v>
      </c>
      <c r="BI183" s="226">
        <f>IF(N183="nulová",J183,0)</f>
        <v>0</v>
      </c>
      <c r="BJ183" s="19" t="s">
        <v>80</v>
      </c>
      <c r="BK183" s="226">
        <f>ROUND(I183*H183,2)</f>
        <v>0</v>
      </c>
      <c r="BL183" s="19" t="s">
        <v>205</v>
      </c>
      <c r="BM183" s="225" t="s">
        <v>3366</v>
      </c>
    </row>
    <row r="184" s="2" customFormat="1">
      <c r="A184" s="40"/>
      <c r="B184" s="41"/>
      <c r="C184" s="42"/>
      <c r="D184" s="227" t="s">
        <v>207</v>
      </c>
      <c r="E184" s="42"/>
      <c r="F184" s="228" t="s">
        <v>3367</v>
      </c>
      <c r="G184" s="42"/>
      <c r="H184" s="42"/>
      <c r="I184" s="229"/>
      <c r="J184" s="42"/>
      <c r="K184" s="42"/>
      <c r="L184" s="46"/>
      <c r="M184" s="230"/>
      <c r="N184" s="231"/>
      <c r="O184" s="86"/>
      <c r="P184" s="86"/>
      <c r="Q184" s="86"/>
      <c r="R184" s="86"/>
      <c r="S184" s="86"/>
      <c r="T184" s="87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T184" s="19" t="s">
        <v>207</v>
      </c>
      <c r="AU184" s="19" t="s">
        <v>82</v>
      </c>
    </row>
    <row r="185" s="15" customFormat="1">
      <c r="A185" s="15"/>
      <c r="B185" s="265"/>
      <c r="C185" s="266"/>
      <c r="D185" s="234" t="s">
        <v>218</v>
      </c>
      <c r="E185" s="267" t="s">
        <v>19</v>
      </c>
      <c r="F185" s="268" t="s">
        <v>3368</v>
      </c>
      <c r="G185" s="266"/>
      <c r="H185" s="267" t="s">
        <v>19</v>
      </c>
      <c r="I185" s="269"/>
      <c r="J185" s="266"/>
      <c r="K185" s="266"/>
      <c r="L185" s="270"/>
      <c r="M185" s="271"/>
      <c r="N185" s="272"/>
      <c r="O185" s="272"/>
      <c r="P185" s="272"/>
      <c r="Q185" s="272"/>
      <c r="R185" s="272"/>
      <c r="S185" s="272"/>
      <c r="T185" s="273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T185" s="274" t="s">
        <v>218</v>
      </c>
      <c r="AU185" s="274" t="s">
        <v>82</v>
      </c>
      <c r="AV185" s="15" t="s">
        <v>80</v>
      </c>
      <c r="AW185" s="15" t="s">
        <v>35</v>
      </c>
      <c r="AX185" s="15" t="s">
        <v>73</v>
      </c>
      <c r="AY185" s="274" t="s">
        <v>198</v>
      </c>
    </row>
    <row r="186" s="13" customFormat="1">
      <c r="A186" s="13"/>
      <c r="B186" s="232"/>
      <c r="C186" s="233"/>
      <c r="D186" s="234" t="s">
        <v>218</v>
      </c>
      <c r="E186" s="235" t="s">
        <v>19</v>
      </c>
      <c r="F186" s="236" t="s">
        <v>3369</v>
      </c>
      <c r="G186" s="233"/>
      <c r="H186" s="237">
        <v>11.009</v>
      </c>
      <c r="I186" s="238"/>
      <c r="J186" s="233"/>
      <c r="K186" s="233"/>
      <c r="L186" s="239"/>
      <c r="M186" s="240"/>
      <c r="N186" s="241"/>
      <c r="O186" s="241"/>
      <c r="P186" s="241"/>
      <c r="Q186" s="241"/>
      <c r="R186" s="241"/>
      <c r="S186" s="241"/>
      <c r="T186" s="242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3" t="s">
        <v>218</v>
      </c>
      <c r="AU186" s="243" t="s">
        <v>82</v>
      </c>
      <c r="AV186" s="13" t="s">
        <v>82</v>
      </c>
      <c r="AW186" s="13" t="s">
        <v>35</v>
      </c>
      <c r="AX186" s="13" t="s">
        <v>73</v>
      </c>
      <c r="AY186" s="243" t="s">
        <v>198</v>
      </c>
    </row>
    <row r="187" s="13" customFormat="1">
      <c r="A187" s="13"/>
      <c r="B187" s="232"/>
      <c r="C187" s="233"/>
      <c r="D187" s="234" t="s">
        <v>218</v>
      </c>
      <c r="E187" s="235" t="s">
        <v>19</v>
      </c>
      <c r="F187" s="236" t="s">
        <v>3370</v>
      </c>
      <c r="G187" s="233"/>
      <c r="H187" s="237">
        <v>0.151</v>
      </c>
      <c r="I187" s="238"/>
      <c r="J187" s="233"/>
      <c r="K187" s="233"/>
      <c r="L187" s="239"/>
      <c r="M187" s="240"/>
      <c r="N187" s="241"/>
      <c r="O187" s="241"/>
      <c r="P187" s="241"/>
      <c r="Q187" s="241"/>
      <c r="R187" s="241"/>
      <c r="S187" s="241"/>
      <c r="T187" s="242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43" t="s">
        <v>218</v>
      </c>
      <c r="AU187" s="243" t="s">
        <v>82</v>
      </c>
      <c r="AV187" s="13" t="s">
        <v>82</v>
      </c>
      <c r="AW187" s="13" t="s">
        <v>35</v>
      </c>
      <c r="AX187" s="13" t="s">
        <v>73</v>
      </c>
      <c r="AY187" s="243" t="s">
        <v>198</v>
      </c>
    </row>
    <row r="188" s="14" customFormat="1">
      <c r="A188" s="14"/>
      <c r="B188" s="244"/>
      <c r="C188" s="245"/>
      <c r="D188" s="234" t="s">
        <v>218</v>
      </c>
      <c r="E188" s="246" t="s">
        <v>19</v>
      </c>
      <c r="F188" s="247" t="s">
        <v>233</v>
      </c>
      <c r="G188" s="245"/>
      <c r="H188" s="248">
        <v>11.16</v>
      </c>
      <c r="I188" s="249"/>
      <c r="J188" s="245"/>
      <c r="K188" s="245"/>
      <c r="L188" s="250"/>
      <c r="M188" s="251"/>
      <c r="N188" s="252"/>
      <c r="O188" s="252"/>
      <c r="P188" s="252"/>
      <c r="Q188" s="252"/>
      <c r="R188" s="252"/>
      <c r="S188" s="252"/>
      <c r="T188" s="253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54" t="s">
        <v>218</v>
      </c>
      <c r="AU188" s="254" t="s">
        <v>82</v>
      </c>
      <c r="AV188" s="14" t="s">
        <v>205</v>
      </c>
      <c r="AW188" s="14" t="s">
        <v>35</v>
      </c>
      <c r="AX188" s="14" t="s">
        <v>80</v>
      </c>
      <c r="AY188" s="254" t="s">
        <v>198</v>
      </c>
    </row>
    <row r="189" s="2" customFormat="1" ht="16.5" customHeight="1">
      <c r="A189" s="40"/>
      <c r="B189" s="41"/>
      <c r="C189" s="255" t="s">
        <v>347</v>
      </c>
      <c r="D189" s="255" t="s">
        <v>243</v>
      </c>
      <c r="E189" s="256" t="s">
        <v>1121</v>
      </c>
      <c r="F189" s="257" t="s">
        <v>3371</v>
      </c>
      <c r="G189" s="258" t="s">
        <v>246</v>
      </c>
      <c r="H189" s="259">
        <v>11.009</v>
      </c>
      <c r="I189" s="260"/>
      <c r="J189" s="261">
        <f>ROUND(I189*H189,2)</f>
        <v>0</v>
      </c>
      <c r="K189" s="257" t="s">
        <v>19</v>
      </c>
      <c r="L189" s="262"/>
      <c r="M189" s="263" t="s">
        <v>19</v>
      </c>
      <c r="N189" s="264" t="s">
        <v>44</v>
      </c>
      <c r="O189" s="86"/>
      <c r="P189" s="223">
        <f>O189*H189</f>
        <v>0</v>
      </c>
      <c r="Q189" s="223">
        <v>1</v>
      </c>
      <c r="R189" s="223">
        <f>Q189*H189</f>
        <v>11.009</v>
      </c>
      <c r="S189" s="223">
        <v>0</v>
      </c>
      <c r="T189" s="224">
        <f>S189*H189</f>
        <v>0</v>
      </c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R189" s="225" t="s">
        <v>247</v>
      </c>
      <c r="AT189" s="225" t="s">
        <v>243</v>
      </c>
      <c r="AU189" s="225" t="s">
        <v>82</v>
      </c>
      <c r="AY189" s="19" t="s">
        <v>198</v>
      </c>
      <c r="BE189" s="226">
        <f>IF(N189="základní",J189,0)</f>
        <v>0</v>
      </c>
      <c r="BF189" s="226">
        <f>IF(N189="snížená",J189,0)</f>
        <v>0</v>
      </c>
      <c r="BG189" s="226">
        <f>IF(N189="zákl. přenesená",J189,0)</f>
        <v>0</v>
      </c>
      <c r="BH189" s="226">
        <f>IF(N189="sníž. přenesená",J189,0)</f>
        <v>0</v>
      </c>
      <c r="BI189" s="226">
        <f>IF(N189="nulová",J189,0)</f>
        <v>0</v>
      </c>
      <c r="BJ189" s="19" t="s">
        <v>80</v>
      </c>
      <c r="BK189" s="226">
        <f>ROUND(I189*H189,2)</f>
        <v>0</v>
      </c>
      <c r="BL189" s="19" t="s">
        <v>205</v>
      </c>
      <c r="BM189" s="225" t="s">
        <v>3372</v>
      </c>
    </row>
    <row r="190" s="2" customFormat="1" ht="24.15" customHeight="1">
      <c r="A190" s="40"/>
      <c r="B190" s="41"/>
      <c r="C190" s="255" t="s">
        <v>352</v>
      </c>
      <c r="D190" s="255" t="s">
        <v>243</v>
      </c>
      <c r="E190" s="256" t="s">
        <v>3373</v>
      </c>
      <c r="F190" s="257" t="s">
        <v>3374</v>
      </c>
      <c r="G190" s="258" t="s">
        <v>246</v>
      </c>
      <c r="H190" s="259">
        <v>0.151</v>
      </c>
      <c r="I190" s="260"/>
      <c r="J190" s="261">
        <f>ROUND(I190*H190,2)</f>
        <v>0</v>
      </c>
      <c r="K190" s="257" t="s">
        <v>204</v>
      </c>
      <c r="L190" s="262"/>
      <c r="M190" s="263" t="s">
        <v>19</v>
      </c>
      <c r="N190" s="264" t="s">
        <v>44</v>
      </c>
      <c r="O190" s="86"/>
      <c r="P190" s="223">
        <f>O190*H190</f>
        <v>0</v>
      </c>
      <c r="Q190" s="223">
        <v>1</v>
      </c>
      <c r="R190" s="223">
        <f>Q190*H190</f>
        <v>0.151</v>
      </c>
      <c r="S190" s="223">
        <v>0</v>
      </c>
      <c r="T190" s="224">
        <f>S190*H190</f>
        <v>0</v>
      </c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R190" s="225" t="s">
        <v>247</v>
      </c>
      <c r="AT190" s="225" t="s">
        <v>243</v>
      </c>
      <c r="AU190" s="225" t="s">
        <v>82</v>
      </c>
      <c r="AY190" s="19" t="s">
        <v>198</v>
      </c>
      <c r="BE190" s="226">
        <f>IF(N190="základní",J190,0)</f>
        <v>0</v>
      </c>
      <c r="BF190" s="226">
        <f>IF(N190="snížená",J190,0)</f>
        <v>0</v>
      </c>
      <c r="BG190" s="226">
        <f>IF(N190="zákl. přenesená",J190,0)</f>
        <v>0</v>
      </c>
      <c r="BH190" s="226">
        <f>IF(N190="sníž. přenesená",J190,0)</f>
        <v>0</v>
      </c>
      <c r="BI190" s="226">
        <f>IF(N190="nulová",J190,0)</f>
        <v>0</v>
      </c>
      <c r="BJ190" s="19" t="s">
        <v>80</v>
      </c>
      <c r="BK190" s="226">
        <f>ROUND(I190*H190,2)</f>
        <v>0</v>
      </c>
      <c r="BL190" s="19" t="s">
        <v>205</v>
      </c>
      <c r="BM190" s="225" t="s">
        <v>3375</v>
      </c>
    </row>
    <row r="191" s="12" customFormat="1" ht="22.8" customHeight="1">
      <c r="A191" s="12"/>
      <c r="B191" s="198"/>
      <c r="C191" s="199"/>
      <c r="D191" s="200" t="s">
        <v>72</v>
      </c>
      <c r="E191" s="212" t="s">
        <v>205</v>
      </c>
      <c r="F191" s="212" t="s">
        <v>655</v>
      </c>
      <c r="G191" s="199"/>
      <c r="H191" s="199"/>
      <c r="I191" s="202"/>
      <c r="J191" s="213">
        <f>BK191</f>
        <v>0</v>
      </c>
      <c r="K191" s="199"/>
      <c r="L191" s="204"/>
      <c r="M191" s="205"/>
      <c r="N191" s="206"/>
      <c r="O191" s="206"/>
      <c r="P191" s="207">
        <f>SUM(P192:P210)</f>
        <v>0</v>
      </c>
      <c r="Q191" s="206"/>
      <c r="R191" s="207">
        <f>SUM(R192:R210)</f>
        <v>14.415949950386299</v>
      </c>
      <c r="S191" s="206"/>
      <c r="T191" s="208">
        <f>SUM(T192:T210)</f>
        <v>0</v>
      </c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R191" s="209" t="s">
        <v>80</v>
      </c>
      <c r="AT191" s="210" t="s">
        <v>72</v>
      </c>
      <c r="AU191" s="210" t="s">
        <v>80</v>
      </c>
      <c r="AY191" s="209" t="s">
        <v>198</v>
      </c>
      <c r="BK191" s="211">
        <f>SUM(BK192:BK210)</f>
        <v>0</v>
      </c>
    </row>
    <row r="192" s="2" customFormat="1" ht="49.05" customHeight="1">
      <c r="A192" s="40"/>
      <c r="B192" s="41"/>
      <c r="C192" s="214" t="s">
        <v>358</v>
      </c>
      <c r="D192" s="214" t="s">
        <v>200</v>
      </c>
      <c r="E192" s="215" t="s">
        <v>2295</v>
      </c>
      <c r="F192" s="216" t="s">
        <v>2296</v>
      </c>
      <c r="G192" s="217" t="s">
        <v>227</v>
      </c>
      <c r="H192" s="218">
        <v>5.343</v>
      </c>
      <c r="I192" s="219"/>
      <c r="J192" s="220">
        <f>ROUND(I192*H192,2)</f>
        <v>0</v>
      </c>
      <c r="K192" s="216" t="s">
        <v>204</v>
      </c>
      <c r="L192" s="46"/>
      <c r="M192" s="221" t="s">
        <v>19</v>
      </c>
      <c r="N192" s="222" t="s">
        <v>44</v>
      </c>
      <c r="O192" s="86"/>
      <c r="P192" s="223">
        <f>O192*H192</f>
        <v>0</v>
      </c>
      <c r="Q192" s="223">
        <v>2.5020099999999998</v>
      </c>
      <c r="R192" s="223">
        <f>Q192*H192</f>
        <v>13.368239429999999</v>
      </c>
      <c r="S192" s="223">
        <v>0</v>
      </c>
      <c r="T192" s="224">
        <f>S192*H192</f>
        <v>0</v>
      </c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R192" s="225" t="s">
        <v>205</v>
      </c>
      <c r="AT192" s="225" t="s">
        <v>200</v>
      </c>
      <c r="AU192" s="225" t="s">
        <v>82</v>
      </c>
      <c r="AY192" s="19" t="s">
        <v>198</v>
      </c>
      <c r="BE192" s="226">
        <f>IF(N192="základní",J192,0)</f>
        <v>0</v>
      </c>
      <c r="BF192" s="226">
        <f>IF(N192="snížená",J192,0)</f>
        <v>0</v>
      </c>
      <c r="BG192" s="226">
        <f>IF(N192="zákl. přenesená",J192,0)</f>
        <v>0</v>
      </c>
      <c r="BH192" s="226">
        <f>IF(N192="sníž. přenesená",J192,0)</f>
        <v>0</v>
      </c>
      <c r="BI192" s="226">
        <f>IF(N192="nulová",J192,0)</f>
        <v>0</v>
      </c>
      <c r="BJ192" s="19" t="s">
        <v>80</v>
      </c>
      <c r="BK192" s="226">
        <f>ROUND(I192*H192,2)</f>
        <v>0</v>
      </c>
      <c r="BL192" s="19" t="s">
        <v>205</v>
      </c>
      <c r="BM192" s="225" t="s">
        <v>3376</v>
      </c>
    </row>
    <row r="193" s="2" customFormat="1">
      <c r="A193" s="40"/>
      <c r="B193" s="41"/>
      <c r="C193" s="42"/>
      <c r="D193" s="227" t="s">
        <v>207</v>
      </c>
      <c r="E193" s="42"/>
      <c r="F193" s="228" t="s">
        <v>2298</v>
      </c>
      <c r="G193" s="42"/>
      <c r="H193" s="42"/>
      <c r="I193" s="229"/>
      <c r="J193" s="42"/>
      <c r="K193" s="42"/>
      <c r="L193" s="46"/>
      <c r="M193" s="230"/>
      <c r="N193" s="231"/>
      <c r="O193" s="86"/>
      <c r="P193" s="86"/>
      <c r="Q193" s="86"/>
      <c r="R193" s="86"/>
      <c r="S193" s="86"/>
      <c r="T193" s="87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T193" s="19" t="s">
        <v>207</v>
      </c>
      <c r="AU193" s="19" t="s">
        <v>82</v>
      </c>
    </row>
    <row r="194" s="13" customFormat="1">
      <c r="A194" s="13"/>
      <c r="B194" s="232"/>
      <c r="C194" s="233"/>
      <c r="D194" s="234" t="s">
        <v>218</v>
      </c>
      <c r="E194" s="235" t="s">
        <v>19</v>
      </c>
      <c r="F194" s="236" t="s">
        <v>3377</v>
      </c>
      <c r="G194" s="233"/>
      <c r="H194" s="237">
        <v>2.7069999999999999</v>
      </c>
      <c r="I194" s="238"/>
      <c r="J194" s="233"/>
      <c r="K194" s="233"/>
      <c r="L194" s="239"/>
      <c r="M194" s="240"/>
      <c r="N194" s="241"/>
      <c r="O194" s="241"/>
      <c r="P194" s="241"/>
      <c r="Q194" s="241"/>
      <c r="R194" s="241"/>
      <c r="S194" s="241"/>
      <c r="T194" s="242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3" t="s">
        <v>218</v>
      </c>
      <c r="AU194" s="243" t="s">
        <v>82</v>
      </c>
      <c r="AV194" s="13" t="s">
        <v>82</v>
      </c>
      <c r="AW194" s="13" t="s">
        <v>35</v>
      </c>
      <c r="AX194" s="13" t="s">
        <v>73</v>
      </c>
      <c r="AY194" s="243" t="s">
        <v>198</v>
      </c>
    </row>
    <row r="195" s="13" customFormat="1">
      <c r="A195" s="13"/>
      <c r="B195" s="232"/>
      <c r="C195" s="233"/>
      <c r="D195" s="234" t="s">
        <v>218</v>
      </c>
      <c r="E195" s="235" t="s">
        <v>19</v>
      </c>
      <c r="F195" s="236" t="s">
        <v>3378</v>
      </c>
      <c r="G195" s="233"/>
      <c r="H195" s="237">
        <v>2.6360000000000001</v>
      </c>
      <c r="I195" s="238"/>
      <c r="J195" s="233"/>
      <c r="K195" s="233"/>
      <c r="L195" s="239"/>
      <c r="M195" s="240"/>
      <c r="N195" s="241"/>
      <c r="O195" s="241"/>
      <c r="P195" s="241"/>
      <c r="Q195" s="241"/>
      <c r="R195" s="241"/>
      <c r="S195" s="241"/>
      <c r="T195" s="24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3" t="s">
        <v>218</v>
      </c>
      <c r="AU195" s="243" t="s">
        <v>82</v>
      </c>
      <c r="AV195" s="13" t="s">
        <v>82</v>
      </c>
      <c r="AW195" s="13" t="s">
        <v>35</v>
      </c>
      <c r="AX195" s="13" t="s">
        <v>73</v>
      </c>
      <c r="AY195" s="243" t="s">
        <v>198</v>
      </c>
    </row>
    <row r="196" s="14" customFormat="1">
      <c r="A196" s="14"/>
      <c r="B196" s="244"/>
      <c r="C196" s="245"/>
      <c r="D196" s="234" t="s">
        <v>218</v>
      </c>
      <c r="E196" s="246" t="s">
        <v>19</v>
      </c>
      <c r="F196" s="247" t="s">
        <v>233</v>
      </c>
      <c r="G196" s="245"/>
      <c r="H196" s="248">
        <v>5.343</v>
      </c>
      <c r="I196" s="249"/>
      <c r="J196" s="245"/>
      <c r="K196" s="245"/>
      <c r="L196" s="250"/>
      <c r="M196" s="251"/>
      <c r="N196" s="252"/>
      <c r="O196" s="252"/>
      <c r="P196" s="252"/>
      <c r="Q196" s="252"/>
      <c r="R196" s="252"/>
      <c r="S196" s="252"/>
      <c r="T196" s="253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54" t="s">
        <v>218</v>
      </c>
      <c r="AU196" s="254" t="s">
        <v>82</v>
      </c>
      <c r="AV196" s="14" t="s">
        <v>205</v>
      </c>
      <c r="AW196" s="14" t="s">
        <v>35</v>
      </c>
      <c r="AX196" s="14" t="s">
        <v>80</v>
      </c>
      <c r="AY196" s="254" t="s">
        <v>198</v>
      </c>
    </row>
    <row r="197" s="2" customFormat="1" ht="37.8" customHeight="1">
      <c r="A197" s="40"/>
      <c r="B197" s="41"/>
      <c r="C197" s="214" t="s">
        <v>365</v>
      </c>
      <c r="D197" s="214" t="s">
        <v>200</v>
      </c>
      <c r="E197" s="215" t="s">
        <v>750</v>
      </c>
      <c r="F197" s="216" t="s">
        <v>751</v>
      </c>
      <c r="G197" s="217" t="s">
        <v>203</v>
      </c>
      <c r="H197" s="218">
        <v>35.625</v>
      </c>
      <c r="I197" s="219"/>
      <c r="J197" s="220">
        <f>ROUND(I197*H197,2)</f>
        <v>0</v>
      </c>
      <c r="K197" s="216" t="s">
        <v>204</v>
      </c>
      <c r="L197" s="46"/>
      <c r="M197" s="221" t="s">
        <v>19</v>
      </c>
      <c r="N197" s="222" t="s">
        <v>44</v>
      </c>
      <c r="O197" s="86"/>
      <c r="P197" s="223">
        <f>O197*H197</f>
        <v>0</v>
      </c>
      <c r="Q197" s="223">
        <v>0.0053261999999999997</v>
      </c>
      <c r="R197" s="223">
        <f>Q197*H197</f>
        <v>0.18974587499999998</v>
      </c>
      <c r="S197" s="223">
        <v>0</v>
      </c>
      <c r="T197" s="224">
        <f>S197*H197</f>
        <v>0</v>
      </c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R197" s="225" t="s">
        <v>205</v>
      </c>
      <c r="AT197" s="225" t="s">
        <v>200</v>
      </c>
      <c r="AU197" s="225" t="s">
        <v>82</v>
      </c>
      <c r="AY197" s="19" t="s">
        <v>198</v>
      </c>
      <c r="BE197" s="226">
        <f>IF(N197="základní",J197,0)</f>
        <v>0</v>
      </c>
      <c r="BF197" s="226">
        <f>IF(N197="snížená",J197,0)</f>
        <v>0</v>
      </c>
      <c r="BG197" s="226">
        <f>IF(N197="zákl. přenesená",J197,0)</f>
        <v>0</v>
      </c>
      <c r="BH197" s="226">
        <f>IF(N197="sníž. přenesená",J197,0)</f>
        <v>0</v>
      </c>
      <c r="BI197" s="226">
        <f>IF(N197="nulová",J197,0)</f>
        <v>0</v>
      </c>
      <c r="BJ197" s="19" t="s">
        <v>80</v>
      </c>
      <c r="BK197" s="226">
        <f>ROUND(I197*H197,2)</f>
        <v>0</v>
      </c>
      <c r="BL197" s="19" t="s">
        <v>205</v>
      </c>
      <c r="BM197" s="225" t="s">
        <v>3379</v>
      </c>
    </row>
    <row r="198" s="2" customFormat="1">
      <c r="A198" s="40"/>
      <c r="B198" s="41"/>
      <c r="C198" s="42"/>
      <c r="D198" s="227" t="s">
        <v>207</v>
      </c>
      <c r="E198" s="42"/>
      <c r="F198" s="228" t="s">
        <v>753</v>
      </c>
      <c r="G198" s="42"/>
      <c r="H198" s="42"/>
      <c r="I198" s="229"/>
      <c r="J198" s="42"/>
      <c r="K198" s="42"/>
      <c r="L198" s="46"/>
      <c r="M198" s="230"/>
      <c r="N198" s="231"/>
      <c r="O198" s="86"/>
      <c r="P198" s="86"/>
      <c r="Q198" s="86"/>
      <c r="R198" s="86"/>
      <c r="S198" s="86"/>
      <c r="T198" s="87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T198" s="19" t="s">
        <v>207</v>
      </c>
      <c r="AU198" s="19" t="s">
        <v>82</v>
      </c>
    </row>
    <row r="199" s="13" customFormat="1">
      <c r="A199" s="13"/>
      <c r="B199" s="232"/>
      <c r="C199" s="233"/>
      <c r="D199" s="234" t="s">
        <v>218</v>
      </c>
      <c r="E199" s="235" t="s">
        <v>19</v>
      </c>
      <c r="F199" s="236" t="s">
        <v>3380</v>
      </c>
      <c r="G199" s="233"/>
      <c r="H199" s="237">
        <v>18.048999999999999</v>
      </c>
      <c r="I199" s="238"/>
      <c r="J199" s="233"/>
      <c r="K199" s="233"/>
      <c r="L199" s="239"/>
      <c r="M199" s="240"/>
      <c r="N199" s="241"/>
      <c r="O199" s="241"/>
      <c r="P199" s="241"/>
      <c r="Q199" s="241"/>
      <c r="R199" s="241"/>
      <c r="S199" s="241"/>
      <c r="T199" s="242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43" t="s">
        <v>218</v>
      </c>
      <c r="AU199" s="243" t="s">
        <v>82</v>
      </c>
      <c r="AV199" s="13" t="s">
        <v>82</v>
      </c>
      <c r="AW199" s="13" t="s">
        <v>35</v>
      </c>
      <c r="AX199" s="13" t="s">
        <v>73</v>
      </c>
      <c r="AY199" s="243" t="s">
        <v>198</v>
      </c>
    </row>
    <row r="200" s="13" customFormat="1">
      <c r="A200" s="13"/>
      <c r="B200" s="232"/>
      <c r="C200" s="233"/>
      <c r="D200" s="234" t="s">
        <v>218</v>
      </c>
      <c r="E200" s="235" t="s">
        <v>19</v>
      </c>
      <c r="F200" s="236" t="s">
        <v>3381</v>
      </c>
      <c r="G200" s="233"/>
      <c r="H200" s="237">
        <v>17.576000000000001</v>
      </c>
      <c r="I200" s="238"/>
      <c r="J200" s="233"/>
      <c r="K200" s="233"/>
      <c r="L200" s="239"/>
      <c r="M200" s="240"/>
      <c r="N200" s="241"/>
      <c r="O200" s="241"/>
      <c r="P200" s="241"/>
      <c r="Q200" s="241"/>
      <c r="R200" s="241"/>
      <c r="S200" s="241"/>
      <c r="T200" s="242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3" t="s">
        <v>218</v>
      </c>
      <c r="AU200" s="243" t="s">
        <v>82</v>
      </c>
      <c r="AV200" s="13" t="s">
        <v>82</v>
      </c>
      <c r="AW200" s="13" t="s">
        <v>35</v>
      </c>
      <c r="AX200" s="13" t="s">
        <v>73</v>
      </c>
      <c r="AY200" s="243" t="s">
        <v>198</v>
      </c>
    </row>
    <row r="201" s="14" customFormat="1">
      <c r="A201" s="14"/>
      <c r="B201" s="244"/>
      <c r="C201" s="245"/>
      <c r="D201" s="234" t="s">
        <v>218</v>
      </c>
      <c r="E201" s="246" t="s">
        <v>19</v>
      </c>
      <c r="F201" s="247" t="s">
        <v>233</v>
      </c>
      <c r="G201" s="245"/>
      <c r="H201" s="248">
        <v>35.625</v>
      </c>
      <c r="I201" s="249"/>
      <c r="J201" s="245"/>
      <c r="K201" s="245"/>
      <c r="L201" s="250"/>
      <c r="M201" s="251"/>
      <c r="N201" s="252"/>
      <c r="O201" s="252"/>
      <c r="P201" s="252"/>
      <c r="Q201" s="252"/>
      <c r="R201" s="252"/>
      <c r="S201" s="252"/>
      <c r="T201" s="253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54" t="s">
        <v>218</v>
      </c>
      <c r="AU201" s="254" t="s">
        <v>82</v>
      </c>
      <c r="AV201" s="14" t="s">
        <v>205</v>
      </c>
      <c r="AW201" s="14" t="s">
        <v>35</v>
      </c>
      <c r="AX201" s="14" t="s">
        <v>80</v>
      </c>
      <c r="AY201" s="254" t="s">
        <v>198</v>
      </c>
    </row>
    <row r="202" s="2" customFormat="1" ht="37.8" customHeight="1">
      <c r="A202" s="40"/>
      <c r="B202" s="41"/>
      <c r="C202" s="214" t="s">
        <v>371</v>
      </c>
      <c r="D202" s="214" t="s">
        <v>200</v>
      </c>
      <c r="E202" s="215" t="s">
        <v>758</v>
      </c>
      <c r="F202" s="216" t="s">
        <v>759</v>
      </c>
      <c r="G202" s="217" t="s">
        <v>203</v>
      </c>
      <c r="H202" s="218">
        <v>35.625</v>
      </c>
      <c r="I202" s="219"/>
      <c r="J202" s="220">
        <f>ROUND(I202*H202,2)</f>
        <v>0</v>
      </c>
      <c r="K202" s="216" t="s">
        <v>204</v>
      </c>
      <c r="L202" s="46"/>
      <c r="M202" s="221" t="s">
        <v>19</v>
      </c>
      <c r="N202" s="222" t="s">
        <v>44</v>
      </c>
      <c r="O202" s="86"/>
      <c r="P202" s="223">
        <f>O202*H202</f>
        <v>0</v>
      </c>
      <c r="Q202" s="223">
        <v>0</v>
      </c>
      <c r="R202" s="223">
        <f>Q202*H202</f>
        <v>0</v>
      </c>
      <c r="S202" s="223">
        <v>0</v>
      </c>
      <c r="T202" s="224">
        <f>S202*H202</f>
        <v>0</v>
      </c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R202" s="225" t="s">
        <v>205</v>
      </c>
      <c r="AT202" s="225" t="s">
        <v>200</v>
      </c>
      <c r="AU202" s="225" t="s">
        <v>82</v>
      </c>
      <c r="AY202" s="19" t="s">
        <v>198</v>
      </c>
      <c r="BE202" s="226">
        <f>IF(N202="základní",J202,0)</f>
        <v>0</v>
      </c>
      <c r="BF202" s="226">
        <f>IF(N202="snížená",J202,0)</f>
        <v>0</v>
      </c>
      <c r="BG202" s="226">
        <f>IF(N202="zákl. přenesená",J202,0)</f>
        <v>0</v>
      </c>
      <c r="BH202" s="226">
        <f>IF(N202="sníž. přenesená",J202,0)</f>
        <v>0</v>
      </c>
      <c r="BI202" s="226">
        <f>IF(N202="nulová",J202,0)</f>
        <v>0</v>
      </c>
      <c r="BJ202" s="19" t="s">
        <v>80</v>
      </c>
      <c r="BK202" s="226">
        <f>ROUND(I202*H202,2)</f>
        <v>0</v>
      </c>
      <c r="BL202" s="19" t="s">
        <v>205</v>
      </c>
      <c r="BM202" s="225" t="s">
        <v>3382</v>
      </c>
    </row>
    <row r="203" s="2" customFormat="1">
      <c r="A203" s="40"/>
      <c r="B203" s="41"/>
      <c r="C203" s="42"/>
      <c r="D203" s="227" t="s">
        <v>207</v>
      </c>
      <c r="E203" s="42"/>
      <c r="F203" s="228" t="s">
        <v>761</v>
      </c>
      <c r="G203" s="42"/>
      <c r="H203" s="42"/>
      <c r="I203" s="229"/>
      <c r="J203" s="42"/>
      <c r="K203" s="42"/>
      <c r="L203" s="46"/>
      <c r="M203" s="230"/>
      <c r="N203" s="231"/>
      <c r="O203" s="86"/>
      <c r="P203" s="86"/>
      <c r="Q203" s="86"/>
      <c r="R203" s="86"/>
      <c r="S203" s="86"/>
      <c r="T203" s="87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T203" s="19" t="s">
        <v>207</v>
      </c>
      <c r="AU203" s="19" t="s">
        <v>82</v>
      </c>
    </row>
    <row r="204" s="2" customFormat="1" ht="37.8" customHeight="1">
      <c r="A204" s="40"/>
      <c r="B204" s="41"/>
      <c r="C204" s="214" t="s">
        <v>376</v>
      </c>
      <c r="D204" s="214" t="s">
        <v>200</v>
      </c>
      <c r="E204" s="215" t="s">
        <v>3383</v>
      </c>
      <c r="F204" s="216" t="s">
        <v>3384</v>
      </c>
      <c r="G204" s="217" t="s">
        <v>203</v>
      </c>
      <c r="H204" s="218">
        <v>35.625</v>
      </c>
      <c r="I204" s="219"/>
      <c r="J204" s="220">
        <f>ROUND(I204*H204,2)</f>
        <v>0</v>
      </c>
      <c r="K204" s="216" t="s">
        <v>204</v>
      </c>
      <c r="L204" s="46"/>
      <c r="M204" s="221" t="s">
        <v>19</v>
      </c>
      <c r="N204" s="222" t="s">
        <v>44</v>
      </c>
      <c r="O204" s="86"/>
      <c r="P204" s="223">
        <f>O204*H204</f>
        <v>0</v>
      </c>
      <c r="Q204" s="223">
        <v>0.00084391999999999996</v>
      </c>
      <c r="R204" s="223">
        <f>Q204*H204</f>
        <v>0.030064649999999998</v>
      </c>
      <c r="S204" s="223">
        <v>0</v>
      </c>
      <c r="T204" s="224">
        <f>S204*H204</f>
        <v>0</v>
      </c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R204" s="225" t="s">
        <v>205</v>
      </c>
      <c r="AT204" s="225" t="s">
        <v>200</v>
      </c>
      <c r="AU204" s="225" t="s">
        <v>82</v>
      </c>
      <c r="AY204" s="19" t="s">
        <v>198</v>
      </c>
      <c r="BE204" s="226">
        <f>IF(N204="základní",J204,0)</f>
        <v>0</v>
      </c>
      <c r="BF204" s="226">
        <f>IF(N204="snížená",J204,0)</f>
        <v>0</v>
      </c>
      <c r="BG204" s="226">
        <f>IF(N204="zákl. přenesená",J204,0)</f>
        <v>0</v>
      </c>
      <c r="BH204" s="226">
        <f>IF(N204="sníž. přenesená",J204,0)</f>
        <v>0</v>
      </c>
      <c r="BI204" s="226">
        <f>IF(N204="nulová",J204,0)</f>
        <v>0</v>
      </c>
      <c r="BJ204" s="19" t="s">
        <v>80</v>
      </c>
      <c r="BK204" s="226">
        <f>ROUND(I204*H204,2)</f>
        <v>0</v>
      </c>
      <c r="BL204" s="19" t="s">
        <v>205</v>
      </c>
      <c r="BM204" s="225" t="s">
        <v>3385</v>
      </c>
    </row>
    <row r="205" s="2" customFormat="1">
      <c r="A205" s="40"/>
      <c r="B205" s="41"/>
      <c r="C205" s="42"/>
      <c r="D205" s="227" t="s">
        <v>207</v>
      </c>
      <c r="E205" s="42"/>
      <c r="F205" s="228" t="s">
        <v>3386</v>
      </c>
      <c r="G205" s="42"/>
      <c r="H205" s="42"/>
      <c r="I205" s="229"/>
      <c r="J205" s="42"/>
      <c r="K205" s="42"/>
      <c r="L205" s="46"/>
      <c r="M205" s="230"/>
      <c r="N205" s="231"/>
      <c r="O205" s="86"/>
      <c r="P205" s="86"/>
      <c r="Q205" s="86"/>
      <c r="R205" s="86"/>
      <c r="S205" s="86"/>
      <c r="T205" s="87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T205" s="19" t="s">
        <v>207</v>
      </c>
      <c r="AU205" s="19" t="s">
        <v>82</v>
      </c>
    </row>
    <row r="206" s="2" customFormat="1" ht="37.8" customHeight="1">
      <c r="A206" s="40"/>
      <c r="B206" s="41"/>
      <c r="C206" s="214" t="s">
        <v>382</v>
      </c>
      <c r="D206" s="214" t="s">
        <v>200</v>
      </c>
      <c r="E206" s="215" t="s">
        <v>3387</v>
      </c>
      <c r="F206" s="216" t="s">
        <v>3388</v>
      </c>
      <c r="G206" s="217" t="s">
        <v>203</v>
      </c>
      <c r="H206" s="218">
        <v>35.625</v>
      </c>
      <c r="I206" s="219"/>
      <c r="J206" s="220">
        <f>ROUND(I206*H206,2)</f>
        <v>0</v>
      </c>
      <c r="K206" s="216" t="s">
        <v>204</v>
      </c>
      <c r="L206" s="46"/>
      <c r="M206" s="221" t="s">
        <v>19</v>
      </c>
      <c r="N206" s="222" t="s">
        <v>44</v>
      </c>
      <c r="O206" s="86"/>
      <c r="P206" s="223">
        <f>O206*H206</f>
        <v>0</v>
      </c>
      <c r="Q206" s="223">
        <v>0</v>
      </c>
      <c r="R206" s="223">
        <f>Q206*H206</f>
        <v>0</v>
      </c>
      <c r="S206" s="223">
        <v>0</v>
      </c>
      <c r="T206" s="224">
        <f>S206*H206</f>
        <v>0</v>
      </c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R206" s="225" t="s">
        <v>205</v>
      </c>
      <c r="AT206" s="225" t="s">
        <v>200</v>
      </c>
      <c r="AU206" s="225" t="s">
        <v>82</v>
      </c>
      <c r="AY206" s="19" t="s">
        <v>198</v>
      </c>
      <c r="BE206" s="226">
        <f>IF(N206="základní",J206,0)</f>
        <v>0</v>
      </c>
      <c r="BF206" s="226">
        <f>IF(N206="snížená",J206,0)</f>
        <v>0</v>
      </c>
      <c r="BG206" s="226">
        <f>IF(N206="zákl. přenesená",J206,0)</f>
        <v>0</v>
      </c>
      <c r="BH206" s="226">
        <f>IF(N206="sníž. přenesená",J206,0)</f>
        <v>0</v>
      </c>
      <c r="BI206" s="226">
        <f>IF(N206="nulová",J206,0)</f>
        <v>0</v>
      </c>
      <c r="BJ206" s="19" t="s">
        <v>80</v>
      </c>
      <c r="BK206" s="226">
        <f>ROUND(I206*H206,2)</f>
        <v>0</v>
      </c>
      <c r="BL206" s="19" t="s">
        <v>205</v>
      </c>
      <c r="BM206" s="225" t="s">
        <v>3389</v>
      </c>
    </row>
    <row r="207" s="2" customFormat="1">
      <c r="A207" s="40"/>
      <c r="B207" s="41"/>
      <c r="C207" s="42"/>
      <c r="D207" s="227" t="s">
        <v>207</v>
      </c>
      <c r="E207" s="42"/>
      <c r="F207" s="228" t="s">
        <v>3390</v>
      </c>
      <c r="G207" s="42"/>
      <c r="H207" s="42"/>
      <c r="I207" s="229"/>
      <c r="J207" s="42"/>
      <c r="K207" s="42"/>
      <c r="L207" s="46"/>
      <c r="M207" s="230"/>
      <c r="N207" s="231"/>
      <c r="O207" s="86"/>
      <c r="P207" s="86"/>
      <c r="Q207" s="86"/>
      <c r="R207" s="86"/>
      <c r="S207" s="86"/>
      <c r="T207" s="87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T207" s="19" t="s">
        <v>207</v>
      </c>
      <c r="AU207" s="19" t="s">
        <v>82</v>
      </c>
    </row>
    <row r="208" s="2" customFormat="1" ht="78" customHeight="1">
      <c r="A208" s="40"/>
      <c r="B208" s="41"/>
      <c r="C208" s="214" t="s">
        <v>388</v>
      </c>
      <c r="D208" s="214" t="s">
        <v>200</v>
      </c>
      <c r="E208" s="215" t="s">
        <v>2304</v>
      </c>
      <c r="F208" s="216" t="s">
        <v>2305</v>
      </c>
      <c r="G208" s="217" t="s">
        <v>246</v>
      </c>
      <c r="H208" s="218">
        <v>0.77900000000000003</v>
      </c>
      <c r="I208" s="219"/>
      <c r="J208" s="220">
        <f>ROUND(I208*H208,2)</f>
        <v>0</v>
      </c>
      <c r="K208" s="216" t="s">
        <v>204</v>
      </c>
      <c r="L208" s="46"/>
      <c r="M208" s="221" t="s">
        <v>19</v>
      </c>
      <c r="N208" s="222" t="s">
        <v>44</v>
      </c>
      <c r="O208" s="86"/>
      <c r="P208" s="223">
        <f>O208*H208</f>
        <v>0</v>
      </c>
      <c r="Q208" s="223">
        <v>1.0627727797</v>
      </c>
      <c r="R208" s="223">
        <f>Q208*H208</f>
        <v>0.82789999538629999</v>
      </c>
      <c r="S208" s="223">
        <v>0</v>
      </c>
      <c r="T208" s="224">
        <f>S208*H208</f>
        <v>0</v>
      </c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R208" s="225" t="s">
        <v>205</v>
      </c>
      <c r="AT208" s="225" t="s">
        <v>200</v>
      </c>
      <c r="AU208" s="225" t="s">
        <v>82</v>
      </c>
      <c r="AY208" s="19" t="s">
        <v>198</v>
      </c>
      <c r="BE208" s="226">
        <f>IF(N208="základní",J208,0)</f>
        <v>0</v>
      </c>
      <c r="BF208" s="226">
        <f>IF(N208="snížená",J208,0)</f>
        <v>0</v>
      </c>
      <c r="BG208" s="226">
        <f>IF(N208="zákl. přenesená",J208,0)</f>
        <v>0</v>
      </c>
      <c r="BH208" s="226">
        <f>IF(N208="sníž. přenesená",J208,0)</f>
        <v>0</v>
      </c>
      <c r="BI208" s="226">
        <f>IF(N208="nulová",J208,0)</f>
        <v>0</v>
      </c>
      <c r="BJ208" s="19" t="s">
        <v>80</v>
      </c>
      <c r="BK208" s="226">
        <f>ROUND(I208*H208,2)</f>
        <v>0</v>
      </c>
      <c r="BL208" s="19" t="s">
        <v>205</v>
      </c>
      <c r="BM208" s="225" t="s">
        <v>3391</v>
      </c>
    </row>
    <row r="209" s="2" customFormat="1">
      <c r="A209" s="40"/>
      <c r="B209" s="41"/>
      <c r="C209" s="42"/>
      <c r="D209" s="227" t="s">
        <v>207</v>
      </c>
      <c r="E209" s="42"/>
      <c r="F209" s="228" t="s">
        <v>2307</v>
      </c>
      <c r="G209" s="42"/>
      <c r="H209" s="42"/>
      <c r="I209" s="229"/>
      <c r="J209" s="42"/>
      <c r="K209" s="42"/>
      <c r="L209" s="46"/>
      <c r="M209" s="230"/>
      <c r="N209" s="231"/>
      <c r="O209" s="86"/>
      <c r="P209" s="86"/>
      <c r="Q209" s="86"/>
      <c r="R209" s="86"/>
      <c r="S209" s="86"/>
      <c r="T209" s="87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T209" s="19" t="s">
        <v>207</v>
      </c>
      <c r="AU209" s="19" t="s">
        <v>82</v>
      </c>
    </row>
    <row r="210" s="13" customFormat="1">
      <c r="A210" s="13"/>
      <c r="B210" s="232"/>
      <c r="C210" s="233"/>
      <c r="D210" s="234" t="s">
        <v>218</v>
      </c>
      <c r="E210" s="235" t="s">
        <v>19</v>
      </c>
      <c r="F210" s="236" t="s">
        <v>3392</v>
      </c>
      <c r="G210" s="233"/>
      <c r="H210" s="237">
        <v>0.77900000000000003</v>
      </c>
      <c r="I210" s="238"/>
      <c r="J210" s="233"/>
      <c r="K210" s="233"/>
      <c r="L210" s="239"/>
      <c r="M210" s="240"/>
      <c r="N210" s="241"/>
      <c r="O210" s="241"/>
      <c r="P210" s="241"/>
      <c r="Q210" s="241"/>
      <c r="R210" s="241"/>
      <c r="S210" s="241"/>
      <c r="T210" s="24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3" t="s">
        <v>218</v>
      </c>
      <c r="AU210" s="243" t="s">
        <v>82</v>
      </c>
      <c r="AV210" s="13" t="s">
        <v>82</v>
      </c>
      <c r="AW210" s="13" t="s">
        <v>35</v>
      </c>
      <c r="AX210" s="13" t="s">
        <v>80</v>
      </c>
      <c r="AY210" s="243" t="s">
        <v>198</v>
      </c>
    </row>
    <row r="211" s="12" customFormat="1" ht="22.8" customHeight="1">
      <c r="A211" s="12"/>
      <c r="B211" s="198"/>
      <c r="C211" s="199"/>
      <c r="D211" s="200" t="s">
        <v>72</v>
      </c>
      <c r="E211" s="212" t="s">
        <v>234</v>
      </c>
      <c r="F211" s="212" t="s">
        <v>902</v>
      </c>
      <c r="G211" s="199"/>
      <c r="H211" s="199"/>
      <c r="I211" s="202"/>
      <c r="J211" s="213">
        <f>BK211</f>
        <v>0</v>
      </c>
      <c r="K211" s="199"/>
      <c r="L211" s="204"/>
      <c r="M211" s="205"/>
      <c r="N211" s="206"/>
      <c r="O211" s="206"/>
      <c r="P211" s="207">
        <f>SUM(P212:P233)</f>
        <v>0</v>
      </c>
      <c r="Q211" s="206"/>
      <c r="R211" s="207">
        <f>SUM(R212:R233)</f>
        <v>8.3936001840000003</v>
      </c>
      <c r="S211" s="206"/>
      <c r="T211" s="208">
        <f>SUM(T212:T233)</f>
        <v>0</v>
      </c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R211" s="209" t="s">
        <v>80</v>
      </c>
      <c r="AT211" s="210" t="s">
        <v>72</v>
      </c>
      <c r="AU211" s="210" t="s">
        <v>80</v>
      </c>
      <c r="AY211" s="209" t="s">
        <v>198</v>
      </c>
      <c r="BK211" s="211">
        <f>SUM(BK212:BK233)</f>
        <v>0</v>
      </c>
    </row>
    <row r="212" s="2" customFormat="1" ht="33" customHeight="1">
      <c r="A212" s="40"/>
      <c r="B212" s="41"/>
      <c r="C212" s="214" t="s">
        <v>394</v>
      </c>
      <c r="D212" s="214" t="s">
        <v>200</v>
      </c>
      <c r="E212" s="215" t="s">
        <v>3393</v>
      </c>
      <c r="F212" s="216" t="s">
        <v>3394</v>
      </c>
      <c r="G212" s="217" t="s">
        <v>227</v>
      </c>
      <c r="H212" s="218">
        <v>1.615</v>
      </c>
      <c r="I212" s="219"/>
      <c r="J212" s="220">
        <f>ROUND(I212*H212,2)</f>
        <v>0</v>
      </c>
      <c r="K212" s="216" t="s">
        <v>204</v>
      </c>
      <c r="L212" s="46"/>
      <c r="M212" s="221" t="s">
        <v>19</v>
      </c>
      <c r="N212" s="222" t="s">
        <v>44</v>
      </c>
      <c r="O212" s="86"/>
      <c r="P212" s="223">
        <f>O212*H212</f>
        <v>0</v>
      </c>
      <c r="Q212" s="223">
        <v>0.41199999999999998</v>
      </c>
      <c r="R212" s="223">
        <f>Q212*H212</f>
        <v>0.66537999999999997</v>
      </c>
      <c r="S212" s="223">
        <v>0</v>
      </c>
      <c r="T212" s="224">
        <f>S212*H212</f>
        <v>0</v>
      </c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R212" s="225" t="s">
        <v>205</v>
      </c>
      <c r="AT212" s="225" t="s">
        <v>200</v>
      </c>
      <c r="AU212" s="225" t="s">
        <v>82</v>
      </c>
      <c r="AY212" s="19" t="s">
        <v>198</v>
      </c>
      <c r="BE212" s="226">
        <f>IF(N212="základní",J212,0)</f>
        <v>0</v>
      </c>
      <c r="BF212" s="226">
        <f>IF(N212="snížená",J212,0)</f>
        <v>0</v>
      </c>
      <c r="BG212" s="226">
        <f>IF(N212="zákl. přenesená",J212,0)</f>
        <v>0</v>
      </c>
      <c r="BH212" s="226">
        <f>IF(N212="sníž. přenesená",J212,0)</f>
        <v>0</v>
      </c>
      <c r="BI212" s="226">
        <f>IF(N212="nulová",J212,0)</f>
        <v>0</v>
      </c>
      <c r="BJ212" s="19" t="s">
        <v>80</v>
      </c>
      <c r="BK212" s="226">
        <f>ROUND(I212*H212,2)</f>
        <v>0</v>
      </c>
      <c r="BL212" s="19" t="s">
        <v>205</v>
      </c>
      <c r="BM212" s="225" t="s">
        <v>3395</v>
      </c>
    </row>
    <row r="213" s="2" customFormat="1">
      <c r="A213" s="40"/>
      <c r="B213" s="41"/>
      <c r="C213" s="42"/>
      <c r="D213" s="227" t="s">
        <v>207</v>
      </c>
      <c r="E213" s="42"/>
      <c r="F213" s="228" t="s">
        <v>3396</v>
      </c>
      <c r="G213" s="42"/>
      <c r="H213" s="42"/>
      <c r="I213" s="229"/>
      <c r="J213" s="42"/>
      <c r="K213" s="42"/>
      <c r="L213" s="46"/>
      <c r="M213" s="230"/>
      <c r="N213" s="231"/>
      <c r="O213" s="86"/>
      <c r="P213" s="86"/>
      <c r="Q213" s="86"/>
      <c r="R213" s="86"/>
      <c r="S213" s="86"/>
      <c r="T213" s="87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T213" s="19" t="s">
        <v>207</v>
      </c>
      <c r="AU213" s="19" t="s">
        <v>82</v>
      </c>
    </row>
    <row r="214" s="13" customFormat="1">
      <c r="A214" s="13"/>
      <c r="B214" s="232"/>
      <c r="C214" s="233"/>
      <c r="D214" s="234" t="s">
        <v>218</v>
      </c>
      <c r="E214" s="235" t="s">
        <v>19</v>
      </c>
      <c r="F214" s="236" t="s">
        <v>3397</v>
      </c>
      <c r="G214" s="233"/>
      <c r="H214" s="237">
        <v>1.615</v>
      </c>
      <c r="I214" s="238"/>
      <c r="J214" s="233"/>
      <c r="K214" s="233"/>
      <c r="L214" s="239"/>
      <c r="M214" s="240"/>
      <c r="N214" s="241"/>
      <c r="O214" s="241"/>
      <c r="P214" s="241"/>
      <c r="Q214" s="241"/>
      <c r="R214" s="241"/>
      <c r="S214" s="241"/>
      <c r="T214" s="242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3" t="s">
        <v>218</v>
      </c>
      <c r="AU214" s="243" t="s">
        <v>82</v>
      </c>
      <c r="AV214" s="13" t="s">
        <v>82</v>
      </c>
      <c r="AW214" s="13" t="s">
        <v>35</v>
      </c>
      <c r="AX214" s="13" t="s">
        <v>80</v>
      </c>
      <c r="AY214" s="243" t="s">
        <v>198</v>
      </c>
    </row>
    <row r="215" s="2" customFormat="1" ht="33" customHeight="1">
      <c r="A215" s="40"/>
      <c r="B215" s="41"/>
      <c r="C215" s="214" t="s">
        <v>399</v>
      </c>
      <c r="D215" s="214" t="s">
        <v>200</v>
      </c>
      <c r="E215" s="215" t="s">
        <v>1011</v>
      </c>
      <c r="F215" s="216" t="s">
        <v>1012</v>
      </c>
      <c r="G215" s="217" t="s">
        <v>203</v>
      </c>
      <c r="H215" s="218">
        <v>17.981999999999999</v>
      </c>
      <c r="I215" s="219"/>
      <c r="J215" s="220">
        <f>ROUND(I215*H215,2)</f>
        <v>0</v>
      </c>
      <c r="K215" s="216" t="s">
        <v>204</v>
      </c>
      <c r="L215" s="46"/>
      <c r="M215" s="221" t="s">
        <v>19</v>
      </c>
      <c r="N215" s="222" t="s">
        <v>44</v>
      </c>
      <c r="O215" s="86"/>
      <c r="P215" s="223">
        <f>O215*H215</f>
        <v>0</v>
      </c>
      <c r="Q215" s="223">
        <v>0.1231</v>
      </c>
      <c r="R215" s="223">
        <f>Q215*H215</f>
        <v>2.2135842000000001</v>
      </c>
      <c r="S215" s="223">
        <v>0</v>
      </c>
      <c r="T215" s="224">
        <f>S215*H215</f>
        <v>0</v>
      </c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R215" s="225" t="s">
        <v>205</v>
      </c>
      <c r="AT215" s="225" t="s">
        <v>200</v>
      </c>
      <c r="AU215" s="225" t="s">
        <v>82</v>
      </c>
      <c r="AY215" s="19" t="s">
        <v>198</v>
      </c>
      <c r="BE215" s="226">
        <f>IF(N215="základní",J215,0)</f>
        <v>0</v>
      </c>
      <c r="BF215" s="226">
        <f>IF(N215="snížená",J215,0)</f>
        <v>0</v>
      </c>
      <c r="BG215" s="226">
        <f>IF(N215="zákl. přenesená",J215,0)</f>
        <v>0</v>
      </c>
      <c r="BH215" s="226">
        <f>IF(N215="sníž. přenesená",J215,0)</f>
        <v>0</v>
      </c>
      <c r="BI215" s="226">
        <f>IF(N215="nulová",J215,0)</f>
        <v>0</v>
      </c>
      <c r="BJ215" s="19" t="s">
        <v>80</v>
      </c>
      <c r="BK215" s="226">
        <f>ROUND(I215*H215,2)</f>
        <v>0</v>
      </c>
      <c r="BL215" s="19" t="s">
        <v>205</v>
      </c>
      <c r="BM215" s="225" t="s">
        <v>3398</v>
      </c>
    </row>
    <row r="216" s="2" customFormat="1">
      <c r="A216" s="40"/>
      <c r="B216" s="41"/>
      <c r="C216" s="42"/>
      <c r="D216" s="227" t="s">
        <v>207</v>
      </c>
      <c r="E216" s="42"/>
      <c r="F216" s="228" t="s">
        <v>1014</v>
      </c>
      <c r="G216" s="42"/>
      <c r="H216" s="42"/>
      <c r="I216" s="229"/>
      <c r="J216" s="42"/>
      <c r="K216" s="42"/>
      <c r="L216" s="46"/>
      <c r="M216" s="230"/>
      <c r="N216" s="231"/>
      <c r="O216" s="86"/>
      <c r="P216" s="86"/>
      <c r="Q216" s="86"/>
      <c r="R216" s="86"/>
      <c r="S216" s="86"/>
      <c r="T216" s="87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T216" s="19" t="s">
        <v>207</v>
      </c>
      <c r="AU216" s="19" t="s">
        <v>82</v>
      </c>
    </row>
    <row r="217" s="15" customFormat="1">
      <c r="A217" s="15"/>
      <c r="B217" s="265"/>
      <c r="C217" s="266"/>
      <c r="D217" s="234" t="s">
        <v>218</v>
      </c>
      <c r="E217" s="267" t="s">
        <v>19</v>
      </c>
      <c r="F217" s="268" t="s">
        <v>3399</v>
      </c>
      <c r="G217" s="266"/>
      <c r="H217" s="267" t="s">
        <v>19</v>
      </c>
      <c r="I217" s="269"/>
      <c r="J217" s="266"/>
      <c r="K217" s="266"/>
      <c r="L217" s="270"/>
      <c r="M217" s="271"/>
      <c r="N217" s="272"/>
      <c r="O217" s="272"/>
      <c r="P217" s="272"/>
      <c r="Q217" s="272"/>
      <c r="R217" s="272"/>
      <c r="S217" s="272"/>
      <c r="T217" s="273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T217" s="274" t="s">
        <v>218</v>
      </c>
      <c r="AU217" s="274" t="s">
        <v>82</v>
      </c>
      <c r="AV217" s="15" t="s">
        <v>80</v>
      </c>
      <c r="AW217" s="15" t="s">
        <v>35</v>
      </c>
      <c r="AX217" s="15" t="s">
        <v>73</v>
      </c>
      <c r="AY217" s="274" t="s">
        <v>198</v>
      </c>
    </row>
    <row r="218" s="13" customFormat="1">
      <c r="A218" s="13"/>
      <c r="B218" s="232"/>
      <c r="C218" s="233"/>
      <c r="D218" s="234" t="s">
        <v>218</v>
      </c>
      <c r="E218" s="235" t="s">
        <v>19</v>
      </c>
      <c r="F218" s="236" t="s">
        <v>3400</v>
      </c>
      <c r="G218" s="233"/>
      <c r="H218" s="237">
        <v>9.8019999999999996</v>
      </c>
      <c r="I218" s="238"/>
      <c r="J218" s="233"/>
      <c r="K218" s="233"/>
      <c r="L218" s="239"/>
      <c r="M218" s="240"/>
      <c r="N218" s="241"/>
      <c r="O218" s="241"/>
      <c r="P218" s="241"/>
      <c r="Q218" s="241"/>
      <c r="R218" s="241"/>
      <c r="S218" s="241"/>
      <c r="T218" s="242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43" t="s">
        <v>218</v>
      </c>
      <c r="AU218" s="243" t="s">
        <v>82</v>
      </c>
      <c r="AV218" s="13" t="s">
        <v>82</v>
      </c>
      <c r="AW218" s="13" t="s">
        <v>35</v>
      </c>
      <c r="AX218" s="13" t="s">
        <v>73</v>
      </c>
      <c r="AY218" s="243" t="s">
        <v>198</v>
      </c>
    </row>
    <row r="219" s="13" customFormat="1">
      <c r="A219" s="13"/>
      <c r="B219" s="232"/>
      <c r="C219" s="233"/>
      <c r="D219" s="234" t="s">
        <v>218</v>
      </c>
      <c r="E219" s="235" t="s">
        <v>19</v>
      </c>
      <c r="F219" s="236" t="s">
        <v>3401</v>
      </c>
      <c r="G219" s="233"/>
      <c r="H219" s="237">
        <v>8.1799999999999997</v>
      </c>
      <c r="I219" s="238"/>
      <c r="J219" s="233"/>
      <c r="K219" s="233"/>
      <c r="L219" s="239"/>
      <c r="M219" s="240"/>
      <c r="N219" s="241"/>
      <c r="O219" s="241"/>
      <c r="P219" s="241"/>
      <c r="Q219" s="241"/>
      <c r="R219" s="241"/>
      <c r="S219" s="241"/>
      <c r="T219" s="242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3" t="s">
        <v>218</v>
      </c>
      <c r="AU219" s="243" t="s">
        <v>82</v>
      </c>
      <c r="AV219" s="13" t="s">
        <v>82</v>
      </c>
      <c r="AW219" s="13" t="s">
        <v>35</v>
      </c>
      <c r="AX219" s="13" t="s">
        <v>73</v>
      </c>
      <c r="AY219" s="243" t="s">
        <v>198</v>
      </c>
    </row>
    <row r="220" s="14" customFormat="1">
      <c r="A220" s="14"/>
      <c r="B220" s="244"/>
      <c r="C220" s="245"/>
      <c r="D220" s="234" t="s">
        <v>218</v>
      </c>
      <c r="E220" s="246" t="s">
        <v>19</v>
      </c>
      <c r="F220" s="247" t="s">
        <v>233</v>
      </c>
      <c r="G220" s="245"/>
      <c r="H220" s="248">
        <v>17.981999999999999</v>
      </c>
      <c r="I220" s="249"/>
      <c r="J220" s="245"/>
      <c r="K220" s="245"/>
      <c r="L220" s="250"/>
      <c r="M220" s="251"/>
      <c r="N220" s="252"/>
      <c r="O220" s="252"/>
      <c r="P220" s="252"/>
      <c r="Q220" s="252"/>
      <c r="R220" s="252"/>
      <c r="S220" s="252"/>
      <c r="T220" s="253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4" t="s">
        <v>218</v>
      </c>
      <c r="AU220" s="254" t="s">
        <v>82</v>
      </c>
      <c r="AV220" s="14" t="s">
        <v>205</v>
      </c>
      <c r="AW220" s="14" t="s">
        <v>35</v>
      </c>
      <c r="AX220" s="14" t="s">
        <v>80</v>
      </c>
      <c r="AY220" s="254" t="s">
        <v>198</v>
      </c>
    </row>
    <row r="221" s="2" customFormat="1" ht="24.15" customHeight="1">
      <c r="A221" s="40"/>
      <c r="B221" s="41"/>
      <c r="C221" s="214" t="s">
        <v>404</v>
      </c>
      <c r="D221" s="214" t="s">
        <v>200</v>
      </c>
      <c r="E221" s="215" t="s">
        <v>3402</v>
      </c>
      <c r="F221" s="216" t="s">
        <v>3403</v>
      </c>
      <c r="G221" s="217" t="s">
        <v>203</v>
      </c>
      <c r="H221" s="218">
        <v>25.381</v>
      </c>
      <c r="I221" s="219"/>
      <c r="J221" s="220">
        <f>ROUND(I221*H221,2)</f>
        <v>0</v>
      </c>
      <c r="K221" s="216" t="s">
        <v>204</v>
      </c>
      <c r="L221" s="46"/>
      <c r="M221" s="221" t="s">
        <v>19</v>
      </c>
      <c r="N221" s="222" t="s">
        <v>44</v>
      </c>
      <c r="O221" s="86"/>
      <c r="P221" s="223">
        <f>O221*H221</f>
        <v>0</v>
      </c>
      <c r="Q221" s="223">
        <v>0.11</v>
      </c>
      <c r="R221" s="223">
        <f>Q221*H221</f>
        <v>2.7919100000000001</v>
      </c>
      <c r="S221" s="223">
        <v>0</v>
      </c>
      <c r="T221" s="224">
        <f>S221*H221</f>
        <v>0</v>
      </c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R221" s="225" t="s">
        <v>205</v>
      </c>
      <c r="AT221" s="225" t="s">
        <v>200</v>
      </c>
      <c r="AU221" s="225" t="s">
        <v>82</v>
      </c>
      <c r="AY221" s="19" t="s">
        <v>198</v>
      </c>
      <c r="BE221" s="226">
        <f>IF(N221="základní",J221,0)</f>
        <v>0</v>
      </c>
      <c r="BF221" s="226">
        <f>IF(N221="snížená",J221,0)</f>
        <v>0</v>
      </c>
      <c r="BG221" s="226">
        <f>IF(N221="zákl. přenesená",J221,0)</f>
        <v>0</v>
      </c>
      <c r="BH221" s="226">
        <f>IF(N221="sníž. přenesená",J221,0)</f>
        <v>0</v>
      </c>
      <c r="BI221" s="226">
        <f>IF(N221="nulová",J221,0)</f>
        <v>0</v>
      </c>
      <c r="BJ221" s="19" t="s">
        <v>80</v>
      </c>
      <c r="BK221" s="226">
        <f>ROUND(I221*H221,2)</f>
        <v>0</v>
      </c>
      <c r="BL221" s="19" t="s">
        <v>205</v>
      </c>
      <c r="BM221" s="225" t="s">
        <v>3404</v>
      </c>
    </row>
    <row r="222" s="2" customFormat="1">
      <c r="A222" s="40"/>
      <c r="B222" s="41"/>
      <c r="C222" s="42"/>
      <c r="D222" s="227" t="s">
        <v>207</v>
      </c>
      <c r="E222" s="42"/>
      <c r="F222" s="228" t="s">
        <v>3405</v>
      </c>
      <c r="G222" s="42"/>
      <c r="H222" s="42"/>
      <c r="I222" s="229"/>
      <c r="J222" s="42"/>
      <c r="K222" s="42"/>
      <c r="L222" s="46"/>
      <c r="M222" s="230"/>
      <c r="N222" s="231"/>
      <c r="O222" s="86"/>
      <c r="P222" s="86"/>
      <c r="Q222" s="86"/>
      <c r="R222" s="86"/>
      <c r="S222" s="86"/>
      <c r="T222" s="87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T222" s="19" t="s">
        <v>207</v>
      </c>
      <c r="AU222" s="19" t="s">
        <v>82</v>
      </c>
    </row>
    <row r="223" s="13" customFormat="1">
      <c r="A223" s="13"/>
      <c r="B223" s="232"/>
      <c r="C223" s="233"/>
      <c r="D223" s="234" t="s">
        <v>218</v>
      </c>
      <c r="E223" s="235" t="s">
        <v>19</v>
      </c>
      <c r="F223" s="236" t="s">
        <v>3406</v>
      </c>
      <c r="G223" s="233"/>
      <c r="H223" s="237">
        <v>7.9189999999999996</v>
      </c>
      <c r="I223" s="238"/>
      <c r="J223" s="233"/>
      <c r="K223" s="233"/>
      <c r="L223" s="239"/>
      <c r="M223" s="240"/>
      <c r="N223" s="241"/>
      <c r="O223" s="241"/>
      <c r="P223" s="241"/>
      <c r="Q223" s="241"/>
      <c r="R223" s="241"/>
      <c r="S223" s="241"/>
      <c r="T223" s="242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43" t="s">
        <v>218</v>
      </c>
      <c r="AU223" s="243" t="s">
        <v>82</v>
      </c>
      <c r="AV223" s="13" t="s">
        <v>82</v>
      </c>
      <c r="AW223" s="13" t="s">
        <v>35</v>
      </c>
      <c r="AX223" s="13" t="s">
        <v>73</v>
      </c>
      <c r="AY223" s="243" t="s">
        <v>198</v>
      </c>
    </row>
    <row r="224" s="13" customFormat="1">
      <c r="A224" s="13"/>
      <c r="B224" s="232"/>
      <c r="C224" s="233"/>
      <c r="D224" s="234" t="s">
        <v>218</v>
      </c>
      <c r="E224" s="235" t="s">
        <v>19</v>
      </c>
      <c r="F224" s="236" t="s">
        <v>3407</v>
      </c>
      <c r="G224" s="233"/>
      <c r="H224" s="237">
        <v>17.462</v>
      </c>
      <c r="I224" s="238"/>
      <c r="J224" s="233"/>
      <c r="K224" s="233"/>
      <c r="L224" s="239"/>
      <c r="M224" s="240"/>
      <c r="N224" s="241"/>
      <c r="O224" s="241"/>
      <c r="P224" s="241"/>
      <c r="Q224" s="241"/>
      <c r="R224" s="241"/>
      <c r="S224" s="241"/>
      <c r="T224" s="242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43" t="s">
        <v>218</v>
      </c>
      <c r="AU224" s="243" t="s">
        <v>82</v>
      </c>
      <c r="AV224" s="13" t="s">
        <v>82</v>
      </c>
      <c r="AW224" s="13" t="s">
        <v>35</v>
      </c>
      <c r="AX224" s="13" t="s">
        <v>73</v>
      </c>
      <c r="AY224" s="243" t="s">
        <v>198</v>
      </c>
    </row>
    <row r="225" s="14" customFormat="1">
      <c r="A225" s="14"/>
      <c r="B225" s="244"/>
      <c r="C225" s="245"/>
      <c r="D225" s="234" t="s">
        <v>218</v>
      </c>
      <c r="E225" s="246" t="s">
        <v>19</v>
      </c>
      <c r="F225" s="247" t="s">
        <v>233</v>
      </c>
      <c r="G225" s="245"/>
      <c r="H225" s="248">
        <v>25.381</v>
      </c>
      <c r="I225" s="249"/>
      <c r="J225" s="245"/>
      <c r="K225" s="245"/>
      <c r="L225" s="250"/>
      <c r="M225" s="251"/>
      <c r="N225" s="252"/>
      <c r="O225" s="252"/>
      <c r="P225" s="252"/>
      <c r="Q225" s="252"/>
      <c r="R225" s="252"/>
      <c r="S225" s="252"/>
      <c r="T225" s="253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54" t="s">
        <v>218</v>
      </c>
      <c r="AU225" s="254" t="s">
        <v>82</v>
      </c>
      <c r="AV225" s="14" t="s">
        <v>205</v>
      </c>
      <c r="AW225" s="14" t="s">
        <v>35</v>
      </c>
      <c r="AX225" s="14" t="s">
        <v>80</v>
      </c>
      <c r="AY225" s="254" t="s">
        <v>198</v>
      </c>
    </row>
    <row r="226" s="2" customFormat="1" ht="37.8" customHeight="1">
      <c r="A226" s="40"/>
      <c r="B226" s="41"/>
      <c r="C226" s="214" t="s">
        <v>411</v>
      </c>
      <c r="D226" s="214" t="s">
        <v>200</v>
      </c>
      <c r="E226" s="215" t="s">
        <v>3408</v>
      </c>
      <c r="F226" s="216" t="s">
        <v>3409</v>
      </c>
      <c r="G226" s="217" t="s">
        <v>203</v>
      </c>
      <c r="H226" s="218">
        <v>247.31100000000001</v>
      </c>
      <c r="I226" s="219"/>
      <c r="J226" s="220">
        <f>ROUND(I226*H226,2)</f>
        <v>0</v>
      </c>
      <c r="K226" s="216" t="s">
        <v>204</v>
      </c>
      <c r="L226" s="46"/>
      <c r="M226" s="221" t="s">
        <v>19</v>
      </c>
      <c r="N226" s="222" t="s">
        <v>44</v>
      </c>
      <c r="O226" s="86"/>
      <c r="P226" s="223">
        <f>O226*H226</f>
        <v>0</v>
      </c>
      <c r="Q226" s="223">
        <v>0.010999999999999999</v>
      </c>
      <c r="R226" s="223">
        <f>Q226*H226</f>
        <v>2.720421</v>
      </c>
      <c r="S226" s="223">
        <v>0</v>
      </c>
      <c r="T226" s="224">
        <f>S226*H226</f>
        <v>0</v>
      </c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R226" s="225" t="s">
        <v>205</v>
      </c>
      <c r="AT226" s="225" t="s">
        <v>200</v>
      </c>
      <c r="AU226" s="225" t="s">
        <v>82</v>
      </c>
      <c r="AY226" s="19" t="s">
        <v>198</v>
      </c>
      <c r="BE226" s="226">
        <f>IF(N226="základní",J226,0)</f>
        <v>0</v>
      </c>
      <c r="BF226" s="226">
        <f>IF(N226="snížená",J226,0)</f>
        <v>0</v>
      </c>
      <c r="BG226" s="226">
        <f>IF(N226="zákl. přenesená",J226,0)</f>
        <v>0</v>
      </c>
      <c r="BH226" s="226">
        <f>IF(N226="sníž. přenesená",J226,0)</f>
        <v>0</v>
      </c>
      <c r="BI226" s="226">
        <f>IF(N226="nulová",J226,0)</f>
        <v>0</v>
      </c>
      <c r="BJ226" s="19" t="s">
        <v>80</v>
      </c>
      <c r="BK226" s="226">
        <f>ROUND(I226*H226,2)</f>
        <v>0</v>
      </c>
      <c r="BL226" s="19" t="s">
        <v>205</v>
      </c>
      <c r="BM226" s="225" t="s">
        <v>3410</v>
      </c>
    </row>
    <row r="227" s="2" customFormat="1">
      <c r="A227" s="40"/>
      <c r="B227" s="41"/>
      <c r="C227" s="42"/>
      <c r="D227" s="227" t="s">
        <v>207</v>
      </c>
      <c r="E227" s="42"/>
      <c r="F227" s="228" t="s">
        <v>3411</v>
      </c>
      <c r="G227" s="42"/>
      <c r="H227" s="42"/>
      <c r="I227" s="229"/>
      <c r="J227" s="42"/>
      <c r="K227" s="42"/>
      <c r="L227" s="46"/>
      <c r="M227" s="230"/>
      <c r="N227" s="231"/>
      <c r="O227" s="86"/>
      <c r="P227" s="86"/>
      <c r="Q227" s="86"/>
      <c r="R227" s="86"/>
      <c r="S227" s="86"/>
      <c r="T227" s="87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T227" s="19" t="s">
        <v>207</v>
      </c>
      <c r="AU227" s="19" t="s">
        <v>82</v>
      </c>
    </row>
    <row r="228" s="13" customFormat="1">
      <c r="A228" s="13"/>
      <c r="B228" s="232"/>
      <c r="C228" s="233"/>
      <c r="D228" s="234" t="s">
        <v>218</v>
      </c>
      <c r="E228" s="235" t="s">
        <v>19</v>
      </c>
      <c r="F228" s="236" t="s">
        <v>3412</v>
      </c>
      <c r="G228" s="233"/>
      <c r="H228" s="237">
        <v>142.53999999999999</v>
      </c>
      <c r="I228" s="238"/>
      <c r="J228" s="233"/>
      <c r="K228" s="233"/>
      <c r="L228" s="239"/>
      <c r="M228" s="240"/>
      <c r="N228" s="241"/>
      <c r="O228" s="241"/>
      <c r="P228" s="241"/>
      <c r="Q228" s="241"/>
      <c r="R228" s="241"/>
      <c r="S228" s="241"/>
      <c r="T228" s="242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43" t="s">
        <v>218</v>
      </c>
      <c r="AU228" s="243" t="s">
        <v>82</v>
      </c>
      <c r="AV228" s="13" t="s">
        <v>82</v>
      </c>
      <c r="AW228" s="13" t="s">
        <v>35</v>
      </c>
      <c r="AX228" s="13" t="s">
        <v>73</v>
      </c>
      <c r="AY228" s="243" t="s">
        <v>198</v>
      </c>
    </row>
    <row r="229" s="13" customFormat="1">
      <c r="A229" s="13"/>
      <c r="B229" s="232"/>
      <c r="C229" s="233"/>
      <c r="D229" s="234" t="s">
        <v>218</v>
      </c>
      <c r="E229" s="235" t="s">
        <v>19</v>
      </c>
      <c r="F229" s="236" t="s">
        <v>3413</v>
      </c>
      <c r="G229" s="233"/>
      <c r="H229" s="237">
        <v>104.771</v>
      </c>
      <c r="I229" s="238"/>
      <c r="J229" s="233"/>
      <c r="K229" s="233"/>
      <c r="L229" s="239"/>
      <c r="M229" s="240"/>
      <c r="N229" s="241"/>
      <c r="O229" s="241"/>
      <c r="P229" s="241"/>
      <c r="Q229" s="241"/>
      <c r="R229" s="241"/>
      <c r="S229" s="241"/>
      <c r="T229" s="242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43" t="s">
        <v>218</v>
      </c>
      <c r="AU229" s="243" t="s">
        <v>82</v>
      </c>
      <c r="AV229" s="13" t="s">
        <v>82</v>
      </c>
      <c r="AW229" s="13" t="s">
        <v>35</v>
      </c>
      <c r="AX229" s="13" t="s">
        <v>73</v>
      </c>
      <c r="AY229" s="243" t="s">
        <v>198</v>
      </c>
    </row>
    <row r="230" s="14" customFormat="1">
      <c r="A230" s="14"/>
      <c r="B230" s="244"/>
      <c r="C230" s="245"/>
      <c r="D230" s="234" t="s">
        <v>218</v>
      </c>
      <c r="E230" s="246" t="s">
        <v>19</v>
      </c>
      <c r="F230" s="247" t="s">
        <v>233</v>
      </c>
      <c r="G230" s="245"/>
      <c r="H230" s="248">
        <v>247.31099999999998</v>
      </c>
      <c r="I230" s="249"/>
      <c r="J230" s="245"/>
      <c r="K230" s="245"/>
      <c r="L230" s="250"/>
      <c r="M230" s="251"/>
      <c r="N230" s="252"/>
      <c r="O230" s="252"/>
      <c r="P230" s="252"/>
      <c r="Q230" s="252"/>
      <c r="R230" s="252"/>
      <c r="S230" s="252"/>
      <c r="T230" s="253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54" t="s">
        <v>218</v>
      </c>
      <c r="AU230" s="254" t="s">
        <v>82</v>
      </c>
      <c r="AV230" s="14" t="s">
        <v>205</v>
      </c>
      <c r="AW230" s="14" t="s">
        <v>35</v>
      </c>
      <c r="AX230" s="14" t="s">
        <v>80</v>
      </c>
      <c r="AY230" s="254" t="s">
        <v>198</v>
      </c>
    </row>
    <row r="231" s="2" customFormat="1" ht="24.15" customHeight="1">
      <c r="A231" s="40"/>
      <c r="B231" s="41"/>
      <c r="C231" s="214" t="s">
        <v>418</v>
      </c>
      <c r="D231" s="214" t="s">
        <v>200</v>
      </c>
      <c r="E231" s="215" t="s">
        <v>1038</v>
      </c>
      <c r="F231" s="216" t="s">
        <v>1039</v>
      </c>
      <c r="G231" s="217" t="s">
        <v>203</v>
      </c>
      <c r="H231" s="218">
        <v>17.462</v>
      </c>
      <c r="I231" s="219"/>
      <c r="J231" s="220">
        <f>ROUND(I231*H231,2)</f>
        <v>0</v>
      </c>
      <c r="K231" s="216" t="s">
        <v>204</v>
      </c>
      <c r="L231" s="46"/>
      <c r="M231" s="221" t="s">
        <v>19</v>
      </c>
      <c r="N231" s="222" t="s">
        <v>44</v>
      </c>
      <c r="O231" s="86"/>
      <c r="P231" s="223">
        <f>O231*H231</f>
        <v>0</v>
      </c>
      <c r="Q231" s="223">
        <v>0.00013200000000000001</v>
      </c>
      <c r="R231" s="223">
        <f>Q231*H231</f>
        <v>0.0023049839999999999</v>
      </c>
      <c r="S231" s="223">
        <v>0</v>
      </c>
      <c r="T231" s="224">
        <f>S231*H231</f>
        <v>0</v>
      </c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R231" s="225" t="s">
        <v>205</v>
      </c>
      <c r="AT231" s="225" t="s">
        <v>200</v>
      </c>
      <c r="AU231" s="225" t="s">
        <v>82</v>
      </c>
      <c r="AY231" s="19" t="s">
        <v>198</v>
      </c>
      <c r="BE231" s="226">
        <f>IF(N231="základní",J231,0)</f>
        <v>0</v>
      </c>
      <c r="BF231" s="226">
        <f>IF(N231="snížená",J231,0)</f>
        <v>0</v>
      </c>
      <c r="BG231" s="226">
        <f>IF(N231="zákl. přenesená",J231,0)</f>
        <v>0</v>
      </c>
      <c r="BH231" s="226">
        <f>IF(N231="sníž. přenesená",J231,0)</f>
        <v>0</v>
      </c>
      <c r="BI231" s="226">
        <f>IF(N231="nulová",J231,0)</f>
        <v>0</v>
      </c>
      <c r="BJ231" s="19" t="s">
        <v>80</v>
      </c>
      <c r="BK231" s="226">
        <f>ROUND(I231*H231,2)</f>
        <v>0</v>
      </c>
      <c r="BL231" s="19" t="s">
        <v>205</v>
      </c>
      <c r="BM231" s="225" t="s">
        <v>3414</v>
      </c>
    </row>
    <row r="232" s="2" customFormat="1">
      <c r="A232" s="40"/>
      <c r="B232" s="41"/>
      <c r="C232" s="42"/>
      <c r="D232" s="227" t="s">
        <v>207</v>
      </c>
      <c r="E232" s="42"/>
      <c r="F232" s="228" t="s">
        <v>1041</v>
      </c>
      <c r="G232" s="42"/>
      <c r="H232" s="42"/>
      <c r="I232" s="229"/>
      <c r="J232" s="42"/>
      <c r="K232" s="42"/>
      <c r="L232" s="46"/>
      <c r="M232" s="230"/>
      <c r="N232" s="231"/>
      <c r="O232" s="86"/>
      <c r="P232" s="86"/>
      <c r="Q232" s="86"/>
      <c r="R232" s="86"/>
      <c r="S232" s="86"/>
      <c r="T232" s="87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T232" s="19" t="s">
        <v>207</v>
      </c>
      <c r="AU232" s="19" t="s">
        <v>82</v>
      </c>
    </row>
    <row r="233" s="13" customFormat="1">
      <c r="A233" s="13"/>
      <c r="B233" s="232"/>
      <c r="C233" s="233"/>
      <c r="D233" s="234" t="s">
        <v>218</v>
      </c>
      <c r="E233" s="235" t="s">
        <v>19</v>
      </c>
      <c r="F233" s="236" t="s">
        <v>3407</v>
      </c>
      <c r="G233" s="233"/>
      <c r="H233" s="237">
        <v>17.462</v>
      </c>
      <c r="I233" s="238"/>
      <c r="J233" s="233"/>
      <c r="K233" s="233"/>
      <c r="L233" s="239"/>
      <c r="M233" s="240"/>
      <c r="N233" s="241"/>
      <c r="O233" s="241"/>
      <c r="P233" s="241"/>
      <c r="Q233" s="241"/>
      <c r="R233" s="241"/>
      <c r="S233" s="241"/>
      <c r="T233" s="242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43" t="s">
        <v>218</v>
      </c>
      <c r="AU233" s="243" t="s">
        <v>82</v>
      </c>
      <c r="AV233" s="13" t="s">
        <v>82</v>
      </c>
      <c r="AW233" s="13" t="s">
        <v>35</v>
      </c>
      <c r="AX233" s="13" t="s">
        <v>80</v>
      </c>
      <c r="AY233" s="243" t="s">
        <v>198</v>
      </c>
    </row>
    <row r="234" s="12" customFormat="1" ht="22.8" customHeight="1">
      <c r="A234" s="12"/>
      <c r="B234" s="198"/>
      <c r="C234" s="199"/>
      <c r="D234" s="200" t="s">
        <v>72</v>
      </c>
      <c r="E234" s="212" t="s">
        <v>1196</v>
      </c>
      <c r="F234" s="212" t="s">
        <v>1197</v>
      </c>
      <c r="G234" s="199"/>
      <c r="H234" s="199"/>
      <c r="I234" s="202"/>
      <c r="J234" s="213">
        <f>BK234</f>
        <v>0</v>
      </c>
      <c r="K234" s="199"/>
      <c r="L234" s="204"/>
      <c r="M234" s="205"/>
      <c r="N234" s="206"/>
      <c r="O234" s="206"/>
      <c r="P234" s="207">
        <f>SUM(P235:P236)</f>
        <v>0</v>
      </c>
      <c r="Q234" s="206"/>
      <c r="R234" s="207">
        <f>SUM(R235:R236)</f>
        <v>0</v>
      </c>
      <c r="S234" s="206"/>
      <c r="T234" s="208">
        <f>SUM(T235:T236)</f>
        <v>0</v>
      </c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R234" s="209" t="s">
        <v>80</v>
      </c>
      <c r="AT234" s="210" t="s">
        <v>72</v>
      </c>
      <c r="AU234" s="210" t="s">
        <v>80</v>
      </c>
      <c r="AY234" s="209" t="s">
        <v>198</v>
      </c>
      <c r="BK234" s="211">
        <f>SUM(BK235:BK236)</f>
        <v>0</v>
      </c>
    </row>
    <row r="235" s="2" customFormat="1" ht="78" customHeight="1">
      <c r="A235" s="40"/>
      <c r="B235" s="41"/>
      <c r="C235" s="214" t="s">
        <v>424</v>
      </c>
      <c r="D235" s="214" t="s">
        <v>200</v>
      </c>
      <c r="E235" s="215" t="s">
        <v>1199</v>
      </c>
      <c r="F235" s="216" t="s">
        <v>1200</v>
      </c>
      <c r="G235" s="217" t="s">
        <v>246</v>
      </c>
      <c r="H235" s="218">
        <v>73.423000000000002</v>
      </c>
      <c r="I235" s="219"/>
      <c r="J235" s="220">
        <f>ROUND(I235*H235,2)</f>
        <v>0</v>
      </c>
      <c r="K235" s="216" t="s">
        <v>204</v>
      </c>
      <c r="L235" s="46"/>
      <c r="M235" s="221" t="s">
        <v>19</v>
      </c>
      <c r="N235" s="222" t="s">
        <v>44</v>
      </c>
      <c r="O235" s="86"/>
      <c r="P235" s="223">
        <f>O235*H235</f>
        <v>0</v>
      </c>
      <c r="Q235" s="223">
        <v>0</v>
      </c>
      <c r="R235" s="223">
        <f>Q235*H235</f>
        <v>0</v>
      </c>
      <c r="S235" s="223">
        <v>0</v>
      </c>
      <c r="T235" s="224">
        <f>S235*H235</f>
        <v>0</v>
      </c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R235" s="225" t="s">
        <v>205</v>
      </c>
      <c r="AT235" s="225" t="s">
        <v>200</v>
      </c>
      <c r="AU235" s="225" t="s">
        <v>82</v>
      </c>
      <c r="AY235" s="19" t="s">
        <v>198</v>
      </c>
      <c r="BE235" s="226">
        <f>IF(N235="základní",J235,0)</f>
        <v>0</v>
      </c>
      <c r="BF235" s="226">
        <f>IF(N235="snížená",J235,0)</f>
        <v>0</v>
      </c>
      <c r="BG235" s="226">
        <f>IF(N235="zákl. přenesená",J235,0)</f>
        <v>0</v>
      </c>
      <c r="BH235" s="226">
        <f>IF(N235="sníž. přenesená",J235,0)</f>
        <v>0</v>
      </c>
      <c r="BI235" s="226">
        <f>IF(N235="nulová",J235,0)</f>
        <v>0</v>
      </c>
      <c r="BJ235" s="19" t="s">
        <v>80</v>
      </c>
      <c r="BK235" s="226">
        <f>ROUND(I235*H235,2)</f>
        <v>0</v>
      </c>
      <c r="BL235" s="19" t="s">
        <v>205</v>
      </c>
      <c r="BM235" s="225" t="s">
        <v>3415</v>
      </c>
    </row>
    <row r="236" s="2" customFormat="1">
      <c r="A236" s="40"/>
      <c r="B236" s="41"/>
      <c r="C236" s="42"/>
      <c r="D236" s="227" t="s">
        <v>207</v>
      </c>
      <c r="E236" s="42"/>
      <c r="F236" s="228" t="s">
        <v>1202</v>
      </c>
      <c r="G236" s="42"/>
      <c r="H236" s="42"/>
      <c r="I236" s="229"/>
      <c r="J236" s="42"/>
      <c r="K236" s="42"/>
      <c r="L236" s="46"/>
      <c r="M236" s="230"/>
      <c r="N236" s="231"/>
      <c r="O236" s="86"/>
      <c r="P236" s="86"/>
      <c r="Q236" s="86"/>
      <c r="R236" s="86"/>
      <c r="S236" s="86"/>
      <c r="T236" s="87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T236" s="19" t="s">
        <v>207</v>
      </c>
      <c r="AU236" s="19" t="s">
        <v>82</v>
      </c>
    </row>
    <row r="237" s="12" customFormat="1" ht="25.92" customHeight="1">
      <c r="A237" s="12"/>
      <c r="B237" s="198"/>
      <c r="C237" s="199"/>
      <c r="D237" s="200" t="s">
        <v>72</v>
      </c>
      <c r="E237" s="201" t="s">
        <v>1203</v>
      </c>
      <c r="F237" s="201" t="s">
        <v>1204</v>
      </c>
      <c r="G237" s="199"/>
      <c r="H237" s="199"/>
      <c r="I237" s="202"/>
      <c r="J237" s="203">
        <f>BK237</f>
        <v>0</v>
      </c>
      <c r="K237" s="199"/>
      <c r="L237" s="204"/>
      <c r="M237" s="205"/>
      <c r="N237" s="206"/>
      <c r="O237" s="206"/>
      <c r="P237" s="207">
        <f>P238+P251+P264+P289+P298+P320+P349</f>
        <v>0</v>
      </c>
      <c r="Q237" s="206"/>
      <c r="R237" s="207">
        <f>R238+R251+R264+R289+R298+R320+R349</f>
        <v>6.97533265585</v>
      </c>
      <c r="S237" s="206"/>
      <c r="T237" s="208">
        <f>T238+T251+T264+T289+T298+T320+T349</f>
        <v>0</v>
      </c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R237" s="209" t="s">
        <v>82</v>
      </c>
      <c r="AT237" s="210" t="s">
        <v>72</v>
      </c>
      <c r="AU237" s="210" t="s">
        <v>73</v>
      </c>
      <c r="AY237" s="209" t="s">
        <v>198</v>
      </c>
      <c r="BK237" s="211">
        <f>BK238+BK251+BK264+BK289+BK298+BK320+BK349</f>
        <v>0</v>
      </c>
    </row>
    <row r="238" s="12" customFormat="1" ht="22.8" customHeight="1">
      <c r="A238" s="12"/>
      <c r="B238" s="198"/>
      <c r="C238" s="199"/>
      <c r="D238" s="200" t="s">
        <v>72</v>
      </c>
      <c r="E238" s="212" t="s">
        <v>1205</v>
      </c>
      <c r="F238" s="212" t="s">
        <v>1206</v>
      </c>
      <c r="G238" s="199"/>
      <c r="H238" s="199"/>
      <c r="I238" s="202"/>
      <c r="J238" s="213">
        <f>BK238</f>
        <v>0</v>
      </c>
      <c r="K238" s="199"/>
      <c r="L238" s="204"/>
      <c r="M238" s="205"/>
      <c r="N238" s="206"/>
      <c r="O238" s="206"/>
      <c r="P238" s="207">
        <f>SUM(P239:P250)</f>
        <v>0</v>
      </c>
      <c r="Q238" s="206"/>
      <c r="R238" s="207">
        <f>SUM(R239:R250)</f>
        <v>0.36120564224999996</v>
      </c>
      <c r="S238" s="206"/>
      <c r="T238" s="208">
        <f>SUM(T239:T250)</f>
        <v>0</v>
      </c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R238" s="209" t="s">
        <v>82</v>
      </c>
      <c r="AT238" s="210" t="s">
        <v>72</v>
      </c>
      <c r="AU238" s="210" t="s">
        <v>80</v>
      </c>
      <c r="AY238" s="209" t="s">
        <v>198</v>
      </c>
      <c r="BK238" s="211">
        <f>SUM(BK239:BK250)</f>
        <v>0</v>
      </c>
    </row>
    <row r="239" s="2" customFormat="1" ht="24.15" customHeight="1">
      <c r="A239" s="40"/>
      <c r="B239" s="41"/>
      <c r="C239" s="214" t="s">
        <v>430</v>
      </c>
      <c r="D239" s="214" t="s">
        <v>200</v>
      </c>
      <c r="E239" s="215" t="s">
        <v>1208</v>
      </c>
      <c r="F239" s="216" t="s">
        <v>1209</v>
      </c>
      <c r="G239" s="217" t="s">
        <v>203</v>
      </c>
      <c r="H239" s="218">
        <v>17.981999999999999</v>
      </c>
      <c r="I239" s="219"/>
      <c r="J239" s="220">
        <f>ROUND(I239*H239,2)</f>
        <v>0</v>
      </c>
      <c r="K239" s="216" t="s">
        <v>204</v>
      </c>
      <c r="L239" s="46"/>
      <c r="M239" s="221" t="s">
        <v>19</v>
      </c>
      <c r="N239" s="222" t="s">
        <v>44</v>
      </c>
      <c r="O239" s="86"/>
      <c r="P239" s="223">
        <f>O239*H239</f>
        <v>0</v>
      </c>
      <c r="Q239" s="223">
        <v>0.00039825</v>
      </c>
      <c r="R239" s="223">
        <f>Q239*H239</f>
        <v>0.0071613314999999997</v>
      </c>
      <c r="S239" s="223">
        <v>0</v>
      </c>
      <c r="T239" s="224">
        <f>S239*H239</f>
        <v>0</v>
      </c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R239" s="225" t="s">
        <v>302</v>
      </c>
      <c r="AT239" s="225" t="s">
        <v>200</v>
      </c>
      <c r="AU239" s="225" t="s">
        <v>82</v>
      </c>
      <c r="AY239" s="19" t="s">
        <v>198</v>
      </c>
      <c r="BE239" s="226">
        <f>IF(N239="základní",J239,0)</f>
        <v>0</v>
      </c>
      <c r="BF239" s="226">
        <f>IF(N239="snížená",J239,0)</f>
        <v>0</v>
      </c>
      <c r="BG239" s="226">
        <f>IF(N239="zákl. přenesená",J239,0)</f>
        <v>0</v>
      </c>
      <c r="BH239" s="226">
        <f>IF(N239="sníž. přenesená",J239,0)</f>
        <v>0</v>
      </c>
      <c r="BI239" s="226">
        <f>IF(N239="nulová",J239,0)</f>
        <v>0</v>
      </c>
      <c r="BJ239" s="19" t="s">
        <v>80</v>
      </c>
      <c r="BK239" s="226">
        <f>ROUND(I239*H239,2)</f>
        <v>0</v>
      </c>
      <c r="BL239" s="19" t="s">
        <v>302</v>
      </c>
      <c r="BM239" s="225" t="s">
        <v>3416</v>
      </c>
    </row>
    <row r="240" s="2" customFormat="1">
      <c r="A240" s="40"/>
      <c r="B240" s="41"/>
      <c r="C240" s="42"/>
      <c r="D240" s="227" t="s">
        <v>207</v>
      </c>
      <c r="E240" s="42"/>
      <c r="F240" s="228" t="s">
        <v>1211</v>
      </c>
      <c r="G240" s="42"/>
      <c r="H240" s="42"/>
      <c r="I240" s="229"/>
      <c r="J240" s="42"/>
      <c r="K240" s="42"/>
      <c r="L240" s="46"/>
      <c r="M240" s="230"/>
      <c r="N240" s="231"/>
      <c r="O240" s="86"/>
      <c r="P240" s="86"/>
      <c r="Q240" s="86"/>
      <c r="R240" s="86"/>
      <c r="S240" s="86"/>
      <c r="T240" s="87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T240" s="19" t="s">
        <v>207</v>
      </c>
      <c r="AU240" s="19" t="s">
        <v>82</v>
      </c>
    </row>
    <row r="241" s="2" customFormat="1" ht="49.05" customHeight="1">
      <c r="A241" s="40"/>
      <c r="B241" s="41"/>
      <c r="C241" s="255" t="s">
        <v>438</v>
      </c>
      <c r="D241" s="255" t="s">
        <v>243</v>
      </c>
      <c r="E241" s="256" t="s">
        <v>1215</v>
      </c>
      <c r="F241" s="257" t="s">
        <v>1216</v>
      </c>
      <c r="G241" s="258" t="s">
        <v>203</v>
      </c>
      <c r="H241" s="259">
        <v>20.957999999999998</v>
      </c>
      <c r="I241" s="260"/>
      <c r="J241" s="261">
        <f>ROUND(I241*H241,2)</f>
        <v>0</v>
      </c>
      <c r="K241" s="257" t="s">
        <v>204</v>
      </c>
      <c r="L241" s="262"/>
      <c r="M241" s="263" t="s">
        <v>19</v>
      </c>
      <c r="N241" s="264" t="s">
        <v>44</v>
      </c>
      <c r="O241" s="86"/>
      <c r="P241" s="223">
        <f>O241*H241</f>
        <v>0</v>
      </c>
      <c r="Q241" s="223">
        <v>0.0054000000000000003</v>
      </c>
      <c r="R241" s="223">
        <f>Q241*H241</f>
        <v>0.1131732</v>
      </c>
      <c r="S241" s="223">
        <v>0</v>
      </c>
      <c r="T241" s="224">
        <f>S241*H241</f>
        <v>0</v>
      </c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R241" s="225" t="s">
        <v>399</v>
      </c>
      <c r="AT241" s="225" t="s">
        <v>243</v>
      </c>
      <c r="AU241" s="225" t="s">
        <v>82</v>
      </c>
      <c r="AY241" s="19" t="s">
        <v>198</v>
      </c>
      <c r="BE241" s="226">
        <f>IF(N241="základní",J241,0)</f>
        <v>0</v>
      </c>
      <c r="BF241" s="226">
        <f>IF(N241="snížená",J241,0)</f>
        <v>0</v>
      </c>
      <c r="BG241" s="226">
        <f>IF(N241="zákl. přenesená",J241,0)</f>
        <v>0</v>
      </c>
      <c r="BH241" s="226">
        <f>IF(N241="sníž. přenesená",J241,0)</f>
        <v>0</v>
      </c>
      <c r="BI241" s="226">
        <f>IF(N241="nulová",J241,0)</f>
        <v>0</v>
      </c>
      <c r="BJ241" s="19" t="s">
        <v>80</v>
      </c>
      <c r="BK241" s="226">
        <f>ROUND(I241*H241,2)</f>
        <v>0</v>
      </c>
      <c r="BL241" s="19" t="s">
        <v>302</v>
      </c>
      <c r="BM241" s="225" t="s">
        <v>3417</v>
      </c>
    </row>
    <row r="242" s="13" customFormat="1">
      <c r="A242" s="13"/>
      <c r="B242" s="232"/>
      <c r="C242" s="233"/>
      <c r="D242" s="234" t="s">
        <v>218</v>
      </c>
      <c r="E242" s="233"/>
      <c r="F242" s="236" t="s">
        <v>3418</v>
      </c>
      <c r="G242" s="233"/>
      <c r="H242" s="237">
        <v>20.957999999999998</v>
      </c>
      <c r="I242" s="238"/>
      <c r="J242" s="233"/>
      <c r="K242" s="233"/>
      <c r="L242" s="239"/>
      <c r="M242" s="240"/>
      <c r="N242" s="241"/>
      <c r="O242" s="241"/>
      <c r="P242" s="241"/>
      <c r="Q242" s="241"/>
      <c r="R242" s="241"/>
      <c r="S242" s="241"/>
      <c r="T242" s="242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43" t="s">
        <v>218</v>
      </c>
      <c r="AU242" s="243" t="s">
        <v>82</v>
      </c>
      <c r="AV242" s="13" t="s">
        <v>82</v>
      </c>
      <c r="AW242" s="13" t="s">
        <v>4</v>
      </c>
      <c r="AX242" s="13" t="s">
        <v>80</v>
      </c>
      <c r="AY242" s="243" t="s">
        <v>198</v>
      </c>
    </row>
    <row r="243" s="2" customFormat="1" ht="24.15" customHeight="1">
      <c r="A243" s="40"/>
      <c r="B243" s="41"/>
      <c r="C243" s="214" t="s">
        <v>445</v>
      </c>
      <c r="D243" s="214" t="s">
        <v>200</v>
      </c>
      <c r="E243" s="215" t="s">
        <v>1220</v>
      </c>
      <c r="F243" s="216" t="s">
        <v>1221</v>
      </c>
      <c r="G243" s="217" t="s">
        <v>203</v>
      </c>
      <c r="H243" s="218">
        <v>34.451000000000001</v>
      </c>
      <c r="I243" s="219"/>
      <c r="J243" s="220">
        <f>ROUND(I243*H243,2)</f>
        <v>0</v>
      </c>
      <c r="K243" s="216" t="s">
        <v>204</v>
      </c>
      <c r="L243" s="46"/>
      <c r="M243" s="221" t="s">
        <v>19</v>
      </c>
      <c r="N243" s="222" t="s">
        <v>44</v>
      </c>
      <c r="O243" s="86"/>
      <c r="P243" s="223">
        <f>O243*H243</f>
        <v>0</v>
      </c>
      <c r="Q243" s="223">
        <v>0.00039825</v>
      </c>
      <c r="R243" s="223">
        <f>Q243*H243</f>
        <v>0.01372011075</v>
      </c>
      <c r="S243" s="223">
        <v>0</v>
      </c>
      <c r="T243" s="224">
        <f>S243*H243</f>
        <v>0</v>
      </c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R243" s="225" t="s">
        <v>302</v>
      </c>
      <c r="AT243" s="225" t="s">
        <v>200</v>
      </c>
      <c r="AU243" s="225" t="s">
        <v>82</v>
      </c>
      <c r="AY243" s="19" t="s">
        <v>198</v>
      </c>
      <c r="BE243" s="226">
        <f>IF(N243="základní",J243,0)</f>
        <v>0</v>
      </c>
      <c r="BF243" s="226">
        <f>IF(N243="snížená",J243,0)</f>
        <v>0</v>
      </c>
      <c r="BG243" s="226">
        <f>IF(N243="zákl. přenesená",J243,0)</f>
        <v>0</v>
      </c>
      <c r="BH243" s="226">
        <f>IF(N243="sníž. přenesená",J243,0)</f>
        <v>0</v>
      </c>
      <c r="BI243" s="226">
        <f>IF(N243="nulová",J243,0)</f>
        <v>0</v>
      </c>
      <c r="BJ243" s="19" t="s">
        <v>80</v>
      </c>
      <c r="BK243" s="226">
        <f>ROUND(I243*H243,2)</f>
        <v>0</v>
      </c>
      <c r="BL243" s="19" t="s">
        <v>302</v>
      </c>
      <c r="BM243" s="225" t="s">
        <v>3419</v>
      </c>
    </row>
    <row r="244" s="2" customFormat="1">
      <c r="A244" s="40"/>
      <c r="B244" s="41"/>
      <c r="C244" s="42"/>
      <c r="D244" s="227" t="s">
        <v>207</v>
      </c>
      <c r="E244" s="42"/>
      <c r="F244" s="228" t="s">
        <v>1223</v>
      </c>
      <c r="G244" s="42"/>
      <c r="H244" s="42"/>
      <c r="I244" s="229"/>
      <c r="J244" s="42"/>
      <c r="K244" s="42"/>
      <c r="L244" s="46"/>
      <c r="M244" s="230"/>
      <c r="N244" s="231"/>
      <c r="O244" s="86"/>
      <c r="P244" s="86"/>
      <c r="Q244" s="86"/>
      <c r="R244" s="86"/>
      <c r="S244" s="86"/>
      <c r="T244" s="87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T244" s="19" t="s">
        <v>207</v>
      </c>
      <c r="AU244" s="19" t="s">
        <v>82</v>
      </c>
    </row>
    <row r="245" s="13" customFormat="1">
      <c r="A245" s="13"/>
      <c r="B245" s="232"/>
      <c r="C245" s="233"/>
      <c r="D245" s="234" t="s">
        <v>218</v>
      </c>
      <c r="E245" s="235" t="s">
        <v>19</v>
      </c>
      <c r="F245" s="236" t="s">
        <v>3420</v>
      </c>
      <c r="G245" s="233"/>
      <c r="H245" s="237">
        <v>34.451000000000001</v>
      </c>
      <c r="I245" s="238"/>
      <c r="J245" s="233"/>
      <c r="K245" s="233"/>
      <c r="L245" s="239"/>
      <c r="M245" s="240"/>
      <c r="N245" s="241"/>
      <c r="O245" s="241"/>
      <c r="P245" s="241"/>
      <c r="Q245" s="241"/>
      <c r="R245" s="241"/>
      <c r="S245" s="241"/>
      <c r="T245" s="242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43" t="s">
        <v>218</v>
      </c>
      <c r="AU245" s="243" t="s">
        <v>82</v>
      </c>
      <c r="AV245" s="13" t="s">
        <v>82</v>
      </c>
      <c r="AW245" s="13" t="s">
        <v>35</v>
      </c>
      <c r="AX245" s="13" t="s">
        <v>73</v>
      </c>
      <c r="AY245" s="243" t="s">
        <v>198</v>
      </c>
    </row>
    <row r="246" s="14" customFormat="1">
      <c r="A246" s="14"/>
      <c r="B246" s="244"/>
      <c r="C246" s="245"/>
      <c r="D246" s="234" t="s">
        <v>218</v>
      </c>
      <c r="E246" s="246" t="s">
        <v>19</v>
      </c>
      <c r="F246" s="247" t="s">
        <v>233</v>
      </c>
      <c r="G246" s="245"/>
      <c r="H246" s="248">
        <v>34.451000000000001</v>
      </c>
      <c r="I246" s="249"/>
      <c r="J246" s="245"/>
      <c r="K246" s="245"/>
      <c r="L246" s="250"/>
      <c r="M246" s="251"/>
      <c r="N246" s="252"/>
      <c r="O246" s="252"/>
      <c r="P246" s="252"/>
      <c r="Q246" s="252"/>
      <c r="R246" s="252"/>
      <c r="S246" s="252"/>
      <c r="T246" s="253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54" t="s">
        <v>218</v>
      </c>
      <c r="AU246" s="254" t="s">
        <v>82</v>
      </c>
      <c r="AV246" s="14" t="s">
        <v>205</v>
      </c>
      <c r="AW246" s="14" t="s">
        <v>35</v>
      </c>
      <c r="AX246" s="14" t="s">
        <v>80</v>
      </c>
      <c r="AY246" s="254" t="s">
        <v>198</v>
      </c>
    </row>
    <row r="247" s="2" customFormat="1" ht="49.05" customHeight="1">
      <c r="A247" s="40"/>
      <c r="B247" s="41"/>
      <c r="C247" s="255" t="s">
        <v>451</v>
      </c>
      <c r="D247" s="255" t="s">
        <v>243</v>
      </c>
      <c r="E247" s="256" t="s">
        <v>1215</v>
      </c>
      <c r="F247" s="257" t="s">
        <v>1216</v>
      </c>
      <c r="G247" s="258" t="s">
        <v>203</v>
      </c>
      <c r="H247" s="259">
        <v>42.064999999999998</v>
      </c>
      <c r="I247" s="260"/>
      <c r="J247" s="261">
        <f>ROUND(I247*H247,2)</f>
        <v>0</v>
      </c>
      <c r="K247" s="257" t="s">
        <v>204</v>
      </c>
      <c r="L247" s="262"/>
      <c r="M247" s="263" t="s">
        <v>19</v>
      </c>
      <c r="N247" s="264" t="s">
        <v>44</v>
      </c>
      <c r="O247" s="86"/>
      <c r="P247" s="223">
        <f>O247*H247</f>
        <v>0</v>
      </c>
      <c r="Q247" s="223">
        <v>0.0054000000000000003</v>
      </c>
      <c r="R247" s="223">
        <f>Q247*H247</f>
        <v>0.22715099999999999</v>
      </c>
      <c r="S247" s="223">
        <v>0</v>
      </c>
      <c r="T247" s="224">
        <f>S247*H247</f>
        <v>0</v>
      </c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R247" s="225" t="s">
        <v>399</v>
      </c>
      <c r="AT247" s="225" t="s">
        <v>243</v>
      </c>
      <c r="AU247" s="225" t="s">
        <v>82</v>
      </c>
      <c r="AY247" s="19" t="s">
        <v>198</v>
      </c>
      <c r="BE247" s="226">
        <f>IF(N247="základní",J247,0)</f>
        <v>0</v>
      </c>
      <c r="BF247" s="226">
        <f>IF(N247="snížená",J247,0)</f>
        <v>0</v>
      </c>
      <c r="BG247" s="226">
        <f>IF(N247="zákl. přenesená",J247,0)</f>
        <v>0</v>
      </c>
      <c r="BH247" s="226">
        <f>IF(N247="sníž. přenesená",J247,0)</f>
        <v>0</v>
      </c>
      <c r="BI247" s="226">
        <f>IF(N247="nulová",J247,0)</f>
        <v>0</v>
      </c>
      <c r="BJ247" s="19" t="s">
        <v>80</v>
      </c>
      <c r="BK247" s="226">
        <f>ROUND(I247*H247,2)</f>
        <v>0</v>
      </c>
      <c r="BL247" s="19" t="s">
        <v>302</v>
      </c>
      <c r="BM247" s="225" t="s">
        <v>3421</v>
      </c>
    </row>
    <row r="248" s="13" customFormat="1">
      <c r="A248" s="13"/>
      <c r="B248" s="232"/>
      <c r="C248" s="233"/>
      <c r="D248" s="234" t="s">
        <v>218</v>
      </c>
      <c r="E248" s="233"/>
      <c r="F248" s="236" t="s">
        <v>3422</v>
      </c>
      <c r="G248" s="233"/>
      <c r="H248" s="237">
        <v>42.064999999999998</v>
      </c>
      <c r="I248" s="238"/>
      <c r="J248" s="233"/>
      <c r="K248" s="233"/>
      <c r="L248" s="239"/>
      <c r="M248" s="240"/>
      <c r="N248" s="241"/>
      <c r="O248" s="241"/>
      <c r="P248" s="241"/>
      <c r="Q248" s="241"/>
      <c r="R248" s="241"/>
      <c r="S248" s="241"/>
      <c r="T248" s="242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43" t="s">
        <v>218</v>
      </c>
      <c r="AU248" s="243" t="s">
        <v>82</v>
      </c>
      <c r="AV248" s="13" t="s">
        <v>82</v>
      </c>
      <c r="AW248" s="13" t="s">
        <v>4</v>
      </c>
      <c r="AX248" s="13" t="s">
        <v>80</v>
      </c>
      <c r="AY248" s="243" t="s">
        <v>198</v>
      </c>
    </row>
    <row r="249" s="2" customFormat="1" ht="49.05" customHeight="1">
      <c r="A249" s="40"/>
      <c r="B249" s="41"/>
      <c r="C249" s="214" t="s">
        <v>458</v>
      </c>
      <c r="D249" s="214" t="s">
        <v>200</v>
      </c>
      <c r="E249" s="215" t="s">
        <v>1230</v>
      </c>
      <c r="F249" s="216" t="s">
        <v>1231</v>
      </c>
      <c r="G249" s="217" t="s">
        <v>246</v>
      </c>
      <c r="H249" s="218">
        <v>0.36099999999999999</v>
      </c>
      <c r="I249" s="219"/>
      <c r="J249" s="220">
        <f>ROUND(I249*H249,2)</f>
        <v>0</v>
      </c>
      <c r="K249" s="216" t="s">
        <v>204</v>
      </c>
      <c r="L249" s="46"/>
      <c r="M249" s="221" t="s">
        <v>19</v>
      </c>
      <c r="N249" s="222" t="s">
        <v>44</v>
      </c>
      <c r="O249" s="86"/>
      <c r="P249" s="223">
        <f>O249*H249</f>
        <v>0</v>
      </c>
      <c r="Q249" s="223">
        <v>0</v>
      </c>
      <c r="R249" s="223">
        <f>Q249*H249</f>
        <v>0</v>
      </c>
      <c r="S249" s="223">
        <v>0</v>
      </c>
      <c r="T249" s="224">
        <f>S249*H249</f>
        <v>0</v>
      </c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R249" s="225" t="s">
        <v>302</v>
      </c>
      <c r="AT249" s="225" t="s">
        <v>200</v>
      </c>
      <c r="AU249" s="225" t="s">
        <v>82</v>
      </c>
      <c r="AY249" s="19" t="s">
        <v>198</v>
      </c>
      <c r="BE249" s="226">
        <f>IF(N249="základní",J249,0)</f>
        <v>0</v>
      </c>
      <c r="BF249" s="226">
        <f>IF(N249="snížená",J249,0)</f>
        <v>0</v>
      </c>
      <c r="BG249" s="226">
        <f>IF(N249="zákl. přenesená",J249,0)</f>
        <v>0</v>
      </c>
      <c r="BH249" s="226">
        <f>IF(N249="sníž. přenesená",J249,0)</f>
        <v>0</v>
      </c>
      <c r="BI249" s="226">
        <f>IF(N249="nulová",J249,0)</f>
        <v>0</v>
      </c>
      <c r="BJ249" s="19" t="s">
        <v>80</v>
      </c>
      <c r="BK249" s="226">
        <f>ROUND(I249*H249,2)</f>
        <v>0</v>
      </c>
      <c r="BL249" s="19" t="s">
        <v>302</v>
      </c>
      <c r="BM249" s="225" t="s">
        <v>3423</v>
      </c>
    </row>
    <row r="250" s="2" customFormat="1">
      <c r="A250" s="40"/>
      <c r="B250" s="41"/>
      <c r="C250" s="42"/>
      <c r="D250" s="227" t="s">
        <v>207</v>
      </c>
      <c r="E250" s="42"/>
      <c r="F250" s="228" t="s">
        <v>1233</v>
      </c>
      <c r="G250" s="42"/>
      <c r="H250" s="42"/>
      <c r="I250" s="229"/>
      <c r="J250" s="42"/>
      <c r="K250" s="42"/>
      <c r="L250" s="46"/>
      <c r="M250" s="230"/>
      <c r="N250" s="231"/>
      <c r="O250" s="86"/>
      <c r="P250" s="86"/>
      <c r="Q250" s="86"/>
      <c r="R250" s="86"/>
      <c r="S250" s="86"/>
      <c r="T250" s="87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T250" s="19" t="s">
        <v>207</v>
      </c>
      <c r="AU250" s="19" t="s">
        <v>82</v>
      </c>
    </row>
    <row r="251" s="12" customFormat="1" ht="22.8" customHeight="1">
      <c r="A251" s="12"/>
      <c r="B251" s="198"/>
      <c r="C251" s="199"/>
      <c r="D251" s="200" t="s">
        <v>72</v>
      </c>
      <c r="E251" s="212" t="s">
        <v>1968</v>
      </c>
      <c r="F251" s="212" t="s">
        <v>1969</v>
      </c>
      <c r="G251" s="199"/>
      <c r="H251" s="199"/>
      <c r="I251" s="202"/>
      <c r="J251" s="213">
        <f>BK251</f>
        <v>0</v>
      </c>
      <c r="K251" s="199"/>
      <c r="L251" s="204"/>
      <c r="M251" s="205"/>
      <c r="N251" s="206"/>
      <c r="O251" s="206"/>
      <c r="P251" s="207">
        <f>SUM(P252:P263)</f>
        <v>0</v>
      </c>
      <c r="Q251" s="206"/>
      <c r="R251" s="207">
        <f>SUM(R252:R263)</f>
        <v>0.066485000000000002</v>
      </c>
      <c r="S251" s="206"/>
      <c r="T251" s="208">
        <f>SUM(T252:T263)</f>
        <v>0</v>
      </c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R251" s="209" t="s">
        <v>82</v>
      </c>
      <c r="AT251" s="210" t="s">
        <v>72</v>
      </c>
      <c r="AU251" s="210" t="s">
        <v>80</v>
      </c>
      <c r="AY251" s="209" t="s">
        <v>198</v>
      </c>
      <c r="BK251" s="211">
        <f>SUM(BK252:BK263)</f>
        <v>0</v>
      </c>
    </row>
    <row r="252" s="2" customFormat="1" ht="37.8" customHeight="1">
      <c r="A252" s="40"/>
      <c r="B252" s="41"/>
      <c r="C252" s="214" t="s">
        <v>464</v>
      </c>
      <c r="D252" s="214" t="s">
        <v>200</v>
      </c>
      <c r="E252" s="215" t="s">
        <v>3424</v>
      </c>
      <c r="F252" s="216" t="s">
        <v>3425</v>
      </c>
      <c r="G252" s="217" t="s">
        <v>203</v>
      </c>
      <c r="H252" s="218">
        <v>17.004000000000001</v>
      </c>
      <c r="I252" s="219"/>
      <c r="J252" s="220">
        <f>ROUND(I252*H252,2)</f>
        <v>0</v>
      </c>
      <c r="K252" s="216" t="s">
        <v>204</v>
      </c>
      <c r="L252" s="46"/>
      <c r="M252" s="221" t="s">
        <v>19</v>
      </c>
      <c r="N252" s="222" t="s">
        <v>44</v>
      </c>
      <c r="O252" s="86"/>
      <c r="P252" s="223">
        <f>O252*H252</f>
        <v>0</v>
      </c>
      <c r="Q252" s="223">
        <v>0</v>
      </c>
      <c r="R252" s="223">
        <f>Q252*H252</f>
        <v>0</v>
      </c>
      <c r="S252" s="223">
        <v>0</v>
      </c>
      <c r="T252" s="224">
        <f>S252*H252</f>
        <v>0</v>
      </c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R252" s="225" t="s">
        <v>302</v>
      </c>
      <c r="AT252" s="225" t="s">
        <v>200</v>
      </c>
      <c r="AU252" s="225" t="s">
        <v>82</v>
      </c>
      <c r="AY252" s="19" t="s">
        <v>198</v>
      </c>
      <c r="BE252" s="226">
        <f>IF(N252="základní",J252,0)</f>
        <v>0</v>
      </c>
      <c r="BF252" s="226">
        <f>IF(N252="snížená",J252,0)</f>
        <v>0</v>
      </c>
      <c r="BG252" s="226">
        <f>IF(N252="zákl. přenesená",J252,0)</f>
        <v>0</v>
      </c>
      <c r="BH252" s="226">
        <f>IF(N252="sníž. přenesená",J252,0)</f>
        <v>0</v>
      </c>
      <c r="BI252" s="226">
        <f>IF(N252="nulová",J252,0)</f>
        <v>0</v>
      </c>
      <c r="BJ252" s="19" t="s">
        <v>80</v>
      </c>
      <c r="BK252" s="226">
        <f>ROUND(I252*H252,2)</f>
        <v>0</v>
      </c>
      <c r="BL252" s="19" t="s">
        <v>302</v>
      </c>
      <c r="BM252" s="225" t="s">
        <v>3426</v>
      </c>
    </row>
    <row r="253" s="2" customFormat="1">
      <c r="A253" s="40"/>
      <c r="B253" s="41"/>
      <c r="C253" s="42"/>
      <c r="D253" s="227" t="s">
        <v>207</v>
      </c>
      <c r="E253" s="42"/>
      <c r="F253" s="228" t="s">
        <v>3427</v>
      </c>
      <c r="G253" s="42"/>
      <c r="H253" s="42"/>
      <c r="I253" s="229"/>
      <c r="J253" s="42"/>
      <c r="K253" s="42"/>
      <c r="L253" s="46"/>
      <c r="M253" s="230"/>
      <c r="N253" s="231"/>
      <c r="O253" s="86"/>
      <c r="P253" s="86"/>
      <c r="Q253" s="86"/>
      <c r="R253" s="86"/>
      <c r="S253" s="86"/>
      <c r="T253" s="87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T253" s="19" t="s">
        <v>207</v>
      </c>
      <c r="AU253" s="19" t="s">
        <v>82</v>
      </c>
    </row>
    <row r="254" s="13" customFormat="1">
      <c r="A254" s="13"/>
      <c r="B254" s="232"/>
      <c r="C254" s="233"/>
      <c r="D254" s="234" t="s">
        <v>218</v>
      </c>
      <c r="E254" s="235" t="s">
        <v>19</v>
      </c>
      <c r="F254" s="236" t="s">
        <v>3428</v>
      </c>
      <c r="G254" s="233"/>
      <c r="H254" s="237">
        <v>17.004000000000001</v>
      </c>
      <c r="I254" s="238"/>
      <c r="J254" s="233"/>
      <c r="K254" s="233"/>
      <c r="L254" s="239"/>
      <c r="M254" s="240"/>
      <c r="N254" s="241"/>
      <c r="O254" s="241"/>
      <c r="P254" s="241"/>
      <c r="Q254" s="241"/>
      <c r="R254" s="241"/>
      <c r="S254" s="241"/>
      <c r="T254" s="242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43" t="s">
        <v>218</v>
      </c>
      <c r="AU254" s="243" t="s">
        <v>82</v>
      </c>
      <c r="AV254" s="13" t="s">
        <v>82</v>
      </c>
      <c r="AW254" s="13" t="s">
        <v>35</v>
      </c>
      <c r="AX254" s="13" t="s">
        <v>80</v>
      </c>
      <c r="AY254" s="243" t="s">
        <v>198</v>
      </c>
    </row>
    <row r="255" s="2" customFormat="1" ht="24.15" customHeight="1">
      <c r="A255" s="40"/>
      <c r="B255" s="41"/>
      <c r="C255" s="255" t="s">
        <v>475</v>
      </c>
      <c r="D255" s="255" t="s">
        <v>243</v>
      </c>
      <c r="E255" s="256" t="s">
        <v>3061</v>
      </c>
      <c r="F255" s="257" t="s">
        <v>3062</v>
      </c>
      <c r="G255" s="258" t="s">
        <v>203</v>
      </c>
      <c r="H255" s="259">
        <v>19.818000000000001</v>
      </c>
      <c r="I255" s="260"/>
      <c r="J255" s="261">
        <f>ROUND(I255*H255,2)</f>
        <v>0</v>
      </c>
      <c r="K255" s="257" t="s">
        <v>204</v>
      </c>
      <c r="L255" s="262"/>
      <c r="M255" s="263" t="s">
        <v>19</v>
      </c>
      <c r="N255" s="264" t="s">
        <v>44</v>
      </c>
      <c r="O255" s="86"/>
      <c r="P255" s="223">
        <f>O255*H255</f>
        <v>0</v>
      </c>
      <c r="Q255" s="223">
        <v>0.0025000000000000001</v>
      </c>
      <c r="R255" s="223">
        <f>Q255*H255</f>
        <v>0.049545000000000006</v>
      </c>
      <c r="S255" s="223">
        <v>0</v>
      </c>
      <c r="T255" s="224">
        <f>S255*H255</f>
        <v>0</v>
      </c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R255" s="225" t="s">
        <v>399</v>
      </c>
      <c r="AT255" s="225" t="s">
        <v>243</v>
      </c>
      <c r="AU255" s="225" t="s">
        <v>82</v>
      </c>
      <c r="AY255" s="19" t="s">
        <v>198</v>
      </c>
      <c r="BE255" s="226">
        <f>IF(N255="základní",J255,0)</f>
        <v>0</v>
      </c>
      <c r="BF255" s="226">
        <f>IF(N255="snížená",J255,0)</f>
        <v>0</v>
      </c>
      <c r="BG255" s="226">
        <f>IF(N255="zákl. přenesená",J255,0)</f>
        <v>0</v>
      </c>
      <c r="BH255" s="226">
        <f>IF(N255="sníž. přenesená",J255,0)</f>
        <v>0</v>
      </c>
      <c r="BI255" s="226">
        <f>IF(N255="nulová",J255,0)</f>
        <v>0</v>
      </c>
      <c r="BJ255" s="19" t="s">
        <v>80</v>
      </c>
      <c r="BK255" s="226">
        <f>ROUND(I255*H255,2)</f>
        <v>0</v>
      </c>
      <c r="BL255" s="19" t="s">
        <v>302</v>
      </c>
      <c r="BM255" s="225" t="s">
        <v>3429</v>
      </c>
    </row>
    <row r="256" s="13" customFormat="1">
      <c r="A256" s="13"/>
      <c r="B256" s="232"/>
      <c r="C256" s="233"/>
      <c r="D256" s="234" t="s">
        <v>218</v>
      </c>
      <c r="E256" s="233"/>
      <c r="F256" s="236" t="s">
        <v>3430</v>
      </c>
      <c r="G256" s="233"/>
      <c r="H256" s="237">
        <v>19.818000000000001</v>
      </c>
      <c r="I256" s="238"/>
      <c r="J256" s="233"/>
      <c r="K256" s="233"/>
      <c r="L256" s="239"/>
      <c r="M256" s="240"/>
      <c r="N256" s="241"/>
      <c r="O256" s="241"/>
      <c r="P256" s="241"/>
      <c r="Q256" s="241"/>
      <c r="R256" s="241"/>
      <c r="S256" s="241"/>
      <c r="T256" s="242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43" t="s">
        <v>218</v>
      </c>
      <c r="AU256" s="243" t="s">
        <v>82</v>
      </c>
      <c r="AV256" s="13" t="s">
        <v>82</v>
      </c>
      <c r="AW256" s="13" t="s">
        <v>4</v>
      </c>
      <c r="AX256" s="13" t="s">
        <v>80</v>
      </c>
      <c r="AY256" s="243" t="s">
        <v>198</v>
      </c>
    </row>
    <row r="257" s="2" customFormat="1" ht="49.05" customHeight="1">
      <c r="A257" s="40"/>
      <c r="B257" s="41"/>
      <c r="C257" s="214" t="s">
        <v>482</v>
      </c>
      <c r="D257" s="214" t="s">
        <v>200</v>
      </c>
      <c r="E257" s="215" t="s">
        <v>3431</v>
      </c>
      <c r="F257" s="216" t="s">
        <v>3432</v>
      </c>
      <c r="G257" s="217" t="s">
        <v>237</v>
      </c>
      <c r="H257" s="218">
        <v>16.940000000000001</v>
      </c>
      <c r="I257" s="219"/>
      <c r="J257" s="220">
        <f>ROUND(I257*H257,2)</f>
        <v>0</v>
      </c>
      <c r="K257" s="216" t="s">
        <v>204</v>
      </c>
      <c r="L257" s="46"/>
      <c r="M257" s="221" t="s">
        <v>19</v>
      </c>
      <c r="N257" s="222" t="s">
        <v>44</v>
      </c>
      <c r="O257" s="86"/>
      <c r="P257" s="223">
        <f>O257*H257</f>
        <v>0</v>
      </c>
      <c r="Q257" s="223">
        <v>0</v>
      </c>
      <c r="R257" s="223">
        <f>Q257*H257</f>
        <v>0</v>
      </c>
      <c r="S257" s="223">
        <v>0</v>
      </c>
      <c r="T257" s="224">
        <f>S257*H257</f>
        <v>0</v>
      </c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R257" s="225" t="s">
        <v>302</v>
      </c>
      <c r="AT257" s="225" t="s">
        <v>200</v>
      </c>
      <c r="AU257" s="225" t="s">
        <v>82</v>
      </c>
      <c r="AY257" s="19" t="s">
        <v>198</v>
      </c>
      <c r="BE257" s="226">
        <f>IF(N257="základní",J257,0)</f>
        <v>0</v>
      </c>
      <c r="BF257" s="226">
        <f>IF(N257="snížená",J257,0)</f>
        <v>0</v>
      </c>
      <c r="BG257" s="226">
        <f>IF(N257="zákl. přenesená",J257,0)</f>
        <v>0</v>
      </c>
      <c r="BH257" s="226">
        <f>IF(N257="sníž. přenesená",J257,0)</f>
        <v>0</v>
      </c>
      <c r="BI257" s="226">
        <f>IF(N257="nulová",J257,0)</f>
        <v>0</v>
      </c>
      <c r="BJ257" s="19" t="s">
        <v>80</v>
      </c>
      <c r="BK257" s="226">
        <f>ROUND(I257*H257,2)</f>
        <v>0</v>
      </c>
      <c r="BL257" s="19" t="s">
        <v>302</v>
      </c>
      <c r="BM257" s="225" t="s">
        <v>3433</v>
      </c>
    </row>
    <row r="258" s="2" customFormat="1">
      <c r="A258" s="40"/>
      <c r="B258" s="41"/>
      <c r="C258" s="42"/>
      <c r="D258" s="227" t="s">
        <v>207</v>
      </c>
      <c r="E258" s="42"/>
      <c r="F258" s="228" t="s">
        <v>3434</v>
      </c>
      <c r="G258" s="42"/>
      <c r="H258" s="42"/>
      <c r="I258" s="229"/>
      <c r="J258" s="42"/>
      <c r="K258" s="42"/>
      <c r="L258" s="46"/>
      <c r="M258" s="230"/>
      <c r="N258" s="231"/>
      <c r="O258" s="86"/>
      <c r="P258" s="86"/>
      <c r="Q258" s="86"/>
      <c r="R258" s="86"/>
      <c r="S258" s="86"/>
      <c r="T258" s="87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T258" s="19" t="s">
        <v>207</v>
      </c>
      <c r="AU258" s="19" t="s">
        <v>82</v>
      </c>
    </row>
    <row r="259" s="13" customFormat="1">
      <c r="A259" s="13"/>
      <c r="B259" s="232"/>
      <c r="C259" s="233"/>
      <c r="D259" s="234" t="s">
        <v>218</v>
      </c>
      <c r="E259" s="235" t="s">
        <v>19</v>
      </c>
      <c r="F259" s="236" t="s">
        <v>3435</v>
      </c>
      <c r="G259" s="233"/>
      <c r="H259" s="237">
        <v>16.940000000000001</v>
      </c>
      <c r="I259" s="238"/>
      <c r="J259" s="233"/>
      <c r="K259" s="233"/>
      <c r="L259" s="239"/>
      <c r="M259" s="240"/>
      <c r="N259" s="241"/>
      <c r="O259" s="241"/>
      <c r="P259" s="241"/>
      <c r="Q259" s="241"/>
      <c r="R259" s="241"/>
      <c r="S259" s="241"/>
      <c r="T259" s="242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43" t="s">
        <v>218</v>
      </c>
      <c r="AU259" s="243" t="s">
        <v>82</v>
      </c>
      <c r="AV259" s="13" t="s">
        <v>82</v>
      </c>
      <c r="AW259" s="13" t="s">
        <v>35</v>
      </c>
      <c r="AX259" s="13" t="s">
        <v>80</v>
      </c>
      <c r="AY259" s="243" t="s">
        <v>198</v>
      </c>
    </row>
    <row r="260" s="2" customFormat="1" ht="24.15" customHeight="1">
      <c r="A260" s="40"/>
      <c r="B260" s="41"/>
      <c r="C260" s="255" t="s">
        <v>487</v>
      </c>
      <c r="D260" s="255" t="s">
        <v>243</v>
      </c>
      <c r="E260" s="256" t="s">
        <v>3061</v>
      </c>
      <c r="F260" s="257" t="s">
        <v>3062</v>
      </c>
      <c r="G260" s="258" t="s">
        <v>203</v>
      </c>
      <c r="H260" s="259">
        <v>6.7759999999999998</v>
      </c>
      <c r="I260" s="260"/>
      <c r="J260" s="261">
        <f>ROUND(I260*H260,2)</f>
        <v>0</v>
      </c>
      <c r="K260" s="257" t="s">
        <v>204</v>
      </c>
      <c r="L260" s="262"/>
      <c r="M260" s="263" t="s">
        <v>19</v>
      </c>
      <c r="N260" s="264" t="s">
        <v>44</v>
      </c>
      <c r="O260" s="86"/>
      <c r="P260" s="223">
        <f>O260*H260</f>
        <v>0</v>
      </c>
      <c r="Q260" s="223">
        <v>0.0025000000000000001</v>
      </c>
      <c r="R260" s="223">
        <f>Q260*H260</f>
        <v>0.01694</v>
      </c>
      <c r="S260" s="223">
        <v>0</v>
      </c>
      <c r="T260" s="224">
        <f>S260*H260</f>
        <v>0</v>
      </c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R260" s="225" t="s">
        <v>399</v>
      </c>
      <c r="AT260" s="225" t="s">
        <v>243</v>
      </c>
      <c r="AU260" s="225" t="s">
        <v>82</v>
      </c>
      <c r="AY260" s="19" t="s">
        <v>198</v>
      </c>
      <c r="BE260" s="226">
        <f>IF(N260="základní",J260,0)</f>
        <v>0</v>
      </c>
      <c r="BF260" s="226">
        <f>IF(N260="snížená",J260,0)</f>
        <v>0</v>
      </c>
      <c r="BG260" s="226">
        <f>IF(N260="zákl. přenesená",J260,0)</f>
        <v>0</v>
      </c>
      <c r="BH260" s="226">
        <f>IF(N260="sníž. přenesená",J260,0)</f>
        <v>0</v>
      </c>
      <c r="BI260" s="226">
        <f>IF(N260="nulová",J260,0)</f>
        <v>0</v>
      </c>
      <c r="BJ260" s="19" t="s">
        <v>80</v>
      </c>
      <c r="BK260" s="226">
        <f>ROUND(I260*H260,2)</f>
        <v>0</v>
      </c>
      <c r="BL260" s="19" t="s">
        <v>302</v>
      </c>
      <c r="BM260" s="225" t="s">
        <v>3436</v>
      </c>
    </row>
    <row r="261" s="13" customFormat="1">
      <c r="A261" s="13"/>
      <c r="B261" s="232"/>
      <c r="C261" s="233"/>
      <c r="D261" s="234" t="s">
        <v>218</v>
      </c>
      <c r="E261" s="233"/>
      <c r="F261" s="236" t="s">
        <v>3437</v>
      </c>
      <c r="G261" s="233"/>
      <c r="H261" s="237">
        <v>6.7759999999999998</v>
      </c>
      <c r="I261" s="238"/>
      <c r="J261" s="233"/>
      <c r="K261" s="233"/>
      <c r="L261" s="239"/>
      <c r="M261" s="240"/>
      <c r="N261" s="241"/>
      <c r="O261" s="241"/>
      <c r="P261" s="241"/>
      <c r="Q261" s="241"/>
      <c r="R261" s="241"/>
      <c r="S261" s="241"/>
      <c r="T261" s="242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43" t="s">
        <v>218</v>
      </c>
      <c r="AU261" s="243" t="s">
        <v>82</v>
      </c>
      <c r="AV261" s="13" t="s">
        <v>82</v>
      </c>
      <c r="AW261" s="13" t="s">
        <v>4</v>
      </c>
      <c r="AX261" s="13" t="s">
        <v>80</v>
      </c>
      <c r="AY261" s="243" t="s">
        <v>198</v>
      </c>
    </row>
    <row r="262" s="2" customFormat="1" ht="49.05" customHeight="1">
      <c r="A262" s="40"/>
      <c r="B262" s="41"/>
      <c r="C262" s="214" t="s">
        <v>500</v>
      </c>
      <c r="D262" s="214" t="s">
        <v>200</v>
      </c>
      <c r="E262" s="215" t="s">
        <v>1996</v>
      </c>
      <c r="F262" s="216" t="s">
        <v>1997</v>
      </c>
      <c r="G262" s="217" t="s">
        <v>246</v>
      </c>
      <c r="H262" s="218">
        <v>0.066000000000000003</v>
      </c>
      <c r="I262" s="219"/>
      <c r="J262" s="220">
        <f>ROUND(I262*H262,2)</f>
        <v>0</v>
      </c>
      <c r="K262" s="216" t="s">
        <v>204</v>
      </c>
      <c r="L262" s="46"/>
      <c r="M262" s="221" t="s">
        <v>19</v>
      </c>
      <c r="N262" s="222" t="s">
        <v>44</v>
      </c>
      <c r="O262" s="86"/>
      <c r="P262" s="223">
        <f>O262*H262</f>
        <v>0</v>
      </c>
      <c r="Q262" s="223">
        <v>0</v>
      </c>
      <c r="R262" s="223">
        <f>Q262*H262</f>
        <v>0</v>
      </c>
      <c r="S262" s="223">
        <v>0</v>
      </c>
      <c r="T262" s="224">
        <f>S262*H262</f>
        <v>0</v>
      </c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R262" s="225" t="s">
        <v>302</v>
      </c>
      <c r="AT262" s="225" t="s">
        <v>200</v>
      </c>
      <c r="AU262" s="225" t="s">
        <v>82</v>
      </c>
      <c r="AY262" s="19" t="s">
        <v>198</v>
      </c>
      <c r="BE262" s="226">
        <f>IF(N262="základní",J262,0)</f>
        <v>0</v>
      </c>
      <c r="BF262" s="226">
        <f>IF(N262="snížená",J262,0)</f>
        <v>0</v>
      </c>
      <c r="BG262" s="226">
        <f>IF(N262="zákl. přenesená",J262,0)</f>
        <v>0</v>
      </c>
      <c r="BH262" s="226">
        <f>IF(N262="sníž. přenesená",J262,0)</f>
        <v>0</v>
      </c>
      <c r="BI262" s="226">
        <f>IF(N262="nulová",J262,0)</f>
        <v>0</v>
      </c>
      <c r="BJ262" s="19" t="s">
        <v>80</v>
      </c>
      <c r="BK262" s="226">
        <f>ROUND(I262*H262,2)</f>
        <v>0</v>
      </c>
      <c r="BL262" s="19" t="s">
        <v>302</v>
      </c>
      <c r="BM262" s="225" t="s">
        <v>3438</v>
      </c>
    </row>
    <row r="263" s="2" customFormat="1">
      <c r="A263" s="40"/>
      <c r="B263" s="41"/>
      <c r="C263" s="42"/>
      <c r="D263" s="227" t="s">
        <v>207</v>
      </c>
      <c r="E263" s="42"/>
      <c r="F263" s="228" t="s">
        <v>1999</v>
      </c>
      <c r="G263" s="42"/>
      <c r="H263" s="42"/>
      <c r="I263" s="229"/>
      <c r="J263" s="42"/>
      <c r="K263" s="42"/>
      <c r="L263" s="46"/>
      <c r="M263" s="230"/>
      <c r="N263" s="231"/>
      <c r="O263" s="86"/>
      <c r="P263" s="86"/>
      <c r="Q263" s="86"/>
      <c r="R263" s="86"/>
      <c r="S263" s="86"/>
      <c r="T263" s="87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T263" s="19" t="s">
        <v>207</v>
      </c>
      <c r="AU263" s="19" t="s">
        <v>82</v>
      </c>
    </row>
    <row r="264" s="12" customFormat="1" ht="22.8" customHeight="1">
      <c r="A264" s="12"/>
      <c r="B264" s="198"/>
      <c r="C264" s="199"/>
      <c r="D264" s="200" t="s">
        <v>72</v>
      </c>
      <c r="E264" s="212" t="s">
        <v>2125</v>
      </c>
      <c r="F264" s="212" t="s">
        <v>2126</v>
      </c>
      <c r="G264" s="199"/>
      <c r="H264" s="199"/>
      <c r="I264" s="202"/>
      <c r="J264" s="213">
        <f>BK264</f>
        <v>0</v>
      </c>
      <c r="K264" s="199"/>
      <c r="L264" s="204"/>
      <c r="M264" s="205"/>
      <c r="N264" s="206"/>
      <c r="O264" s="206"/>
      <c r="P264" s="207">
        <f>SUM(P265:P288)</f>
        <v>0</v>
      </c>
      <c r="Q264" s="206"/>
      <c r="R264" s="207">
        <f>SUM(R265:R288)</f>
        <v>0.81841160000000013</v>
      </c>
      <c r="S264" s="206"/>
      <c r="T264" s="208">
        <f>SUM(T265:T288)</f>
        <v>0</v>
      </c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R264" s="209" t="s">
        <v>82</v>
      </c>
      <c r="AT264" s="210" t="s">
        <v>72</v>
      </c>
      <c r="AU264" s="210" t="s">
        <v>80</v>
      </c>
      <c r="AY264" s="209" t="s">
        <v>198</v>
      </c>
      <c r="BK264" s="211">
        <f>SUM(BK265:BK288)</f>
        <v>0</v>
      </c>
    </row>
    <row r="265" s="2" customFormat="1" ht="49.05" customHeight="1">
      <c r="A265" s="40"/>
      <c r="B265" s="41"/>
      <c r="C265" s="214" t="s">
        <v>504</v>
      </c>
      <c r="D265" s="214" t="s">
        <v>200</v>
      </c>
      <c r="E265" s="215" t="s">
        <v>3439</v>
      </c>
      <c r="F265" s="216" t="s">
        <v>3440</v>
      </c>
      <c r="G265" s="217" t="s">
        <v>203</v>
      </c>
      <c r="H265" s="218">
        <v>28.584</v>
      </c>
      <c r="I265" s="219"/>
      <c r="J265" s="220">
        <f>ROUND(I265*H265,2)</f>
        <v>0</v>
      </c>
      <c r="K265" s="216" t="s">
        <v>204</v>
      </c>
      <c r="L265" s="46"/>
      <c r="M265" s="221" t="s">
        <v>19</v>
      </c>
      <c r="N265" s="222" t="s">
        <v>44</v>
      </c>
      <c r="O265" s="86"/>
      <c r="P265" s="223">
        <f>O265*H265</f>
        <v>0</v>
      </c>
      <c r="Q265" s="223">
        <v>0.0060299999999999998</v>
      </c>
      <c r="R265" s="223">
        <f>Q265*H265</f>
        <v>0.17236151999999999</v>
      </c>
      <c r="S265" s="223">
        <v>0</v>
      </c>
      <c r="T265" s="224">
        <f>S265*H265</f>
        <v>0</v>
      </c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R265" s="225" t="s">
        <v>302</v>
      </c>
      <c r="AT265" s="225" t="s">
        <v>200</v>
      </c>
      <c r="AU265" s="225" t="s">
        <v>82</v>
      </c>
      <c r="AY265" s="19" t="s">
        <v>198</v>
      </c>
      <c r="BE265" s="226">
        <f>IF(N265="základní",J265,0)</f>
        <v>0</v>
      </c>
      <c r="BF265" s="226">
        <f>IF(N265="snížená",J265,0)</f>
        <v>0</v>
      </c>
      <c r="BG265" s="226">
        <f>IF(N265="zákl. přenesená",J265,0)</f>
        <v>0</v>
      </c>
      <c r="BH265" s="226">
        <f>IF(N265="sníž. přenesená",J265,0)</f>
        <v>0</v>
      </c>
      <c r="BI265" s="226">
        <f>IF(N265="nulová",J265,0)</f>
        <v>0</v>
      </c>
      <c r="BJ265" s="19" t="s">
        <v>80</v>
      </c>
      <c r="BK265" s="226">
        <f>ROUND(I265*H265,2)</f>
        <v>0</v>
      </c>
      <c r="BL265" s="19" t="s">
        <v>302</v>
      </c>
      <c r="BM265" s="225" t="s">
        <v>3441</v>
      </c>
    </row>
    <row r="266" s="2" customFormat="1">
      <c r="A266" s="40"/>
      <c r="B266" s="41"/>
      <c r="C266" s="42"/>
      <c r="D266" s="227" t="s">
        <v>207</v>
      </c>
      <c r="E266" s="42"/>
      <c r="F266" s="228" t="s">
        <v>3442</v>
      </c>
      <c r="G266" s="42"/>
      <c r="H266" s="42"/>
      <c r="I266" s="229"/>
      <c r="J266" s="42"/>
      <c r="K266" s="42"/>
      <c r="L266" s="46"/>
      <c r="M266" s="230"/>
      <c r="N266" s="231"/>
      <c r="O266" s="86"/>
      <c r="P266" s="86"/>
      <c r="Q266" s="86"/>
      <c r="R266" s="86"/>
      <c r="S266" s="86"/>
      <c r="T266" s="87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T266" s="19" t="s">
        <v>207</v>
      </c>
      <c r="AU266" s="19" t="s">
        <v>82</v>
      </c>
    </row>
    <row r="267" s="13" customFormat="1">
      <c r="A267" s="13"/>
      <c r="B267" s="232"/>
      <c r="C267" s="233"/>
      <c r="D267" s="234" t="s">
        <v>218</v>
      </c>
      <c r="E267" s="235" t="s">
        <v>19</v>
      </c>
      <c r="F267" s="236" t="s">
        <v>3443</v>
      </c>
      <c r="G267" s="233"/>
      <c r="H267" s="237">
        <v>14.292</v>
      </c>
      <c r="I267" s="238"/>
      <c r="J267" s="233"/>
      <c r="K267" s="233"/>
      <c r="L267" s="239"/>
      <c r="M267" s="240"/>
      <c r="N267" s="241"/>
      <c r="O267" s="241"/>
      <c r="P267" s="241"/>
      <c r="Q267" s="241"/>
      <c r="R267" s="241"/>
      <c r="S267" s="241"/>
      <c r="T267" s="242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43" t="s">
        <v>218</v>
      </c>
      <c r="AU267" s="243" t="s">
        <v>82</v>
      </c>
      <c r="AV267" s="13" t="s">
        <v>82</v>
      </c>
      <c r="AW267" s="13" t="s">
        <v>35</v>
      </c>
      <c r="AX267" s="13" t="s">
        <v>73</v>
      </c>
      <c r="AY267" s="243" t="s">
        <v>198</v>
      </c>
    </row>
    <row r="268" s="13" customFormat="1">
      <c r="A268" s="13"/>
      <c r="B268" s="232"/>
      <c r="C268" s="233"/>
      <c r="D268" s="234" t="s">
        <v>218</v>
      </c>
      <c r="E268" s="235" t="s">
        <v>19</v>
      </c>
      <c r="F268" s="236" t="s">
        <v>3444</v>
      </c>
      <c r="G268" s="233"/>
      <c r="H268" s="237">
        <v>14.292</v>
      </c>
      <c r="I268" s="238"/>
      <c r="J268" s="233"/>
      <c r="K268" s="233"/>
      <c r="L268" s="239"/>
      <c r="M268" s="240"/>
      <c r="N268" s="241"/>
      <c r="O268" s="241"/>
      <c r="P268" s="241"/>
      <c r="Q268" s="241"/>
      <c r="R268" s="241"/>
      <c r="S268" s="241"/>
      <c r="T268" s="242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43" t="s">
        <v>218</v>
      </c>
      <c r="AU268" s="243" t="s">
        <v>82</v>
      </c>
      <c r="AV268" s="13" t="s">
        <v>82</v>
      </c>
      <c r="AW268" s="13" t="s">
        <v>35</v>
      </c>
      <c r="AX268" s="13" t="s">
        <v>73</v>
      </c>
      <c r="AY268" s="243" t="s">
        <v>198</v>
      </c>
    </row>
    <row r="269" s="14" customFormat="1">
      <c r="A269" s="14"/>
      <c r="B269" s="244"/>
      <c r="C269" s="245"/>
      <c r="D269" s="234" t="s">
        <v>218</v>
      </c>
      <c r="E269" s="246" t="s">
        <v>19</v>
      </c>
      <c r="F269" s="247" t="s">
        <v>233</v>
      </c>
      <c r="G269" s="245"/>
      <c r="H269" s="248">
        <v>28.584</v>
      </c>
      <c r="I269" s="249"/>
      <c r="J269" s="245"/>
      <c r="K269" s="245"/>
      <c r="L269" s="250"/>
      <c r="M269" s="251"/>
      <c r="N269" s="252"/>
      <c r="O269" s="252"/>
      <c r="P269" s="252"/>
      <c r="Q269" s="252"/>
      <c r="R269" s="252"/>
      <c r="S269" s="252"/>
      <c r="T269" s="253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54" t="s">
        <v>218</v>
      </c>
      <c r="AU269" s="254" t="s">
        <v>82</v>
      </c>
      <c r="AV269" s="14" t="s">
        <v>205</v>
      </c>
      <c r="AW269" s="14" t="s">
        <v>35</v>
      </c>
      <c r="AX269" s="14" t="s">
        <v>80</v>
      </c>
      <c r="AY269" s="254" t="s">
        <v>198</v>
      </c>
    </row>
    <row r="270" s="2" customFormat="1" ht="37.8" customHeight="1">
      <c r="A270" s="40"/>
      <c r="B270" s="41"/>
      <c r="C270" s="255" t="s">
        <v>508</v>
      </c>
      <c r="D270" s="255" t="s">
        <v>243</v>
      </c>
      <c r="E270" s="256" t="s">
        <v>3445</v>
      </c>
      <c r="F270" s="257" t="s">
        <v>3446</v>
      </c>
      <c r="G270" s="258" t="s">
        <v>203</v>
      </c>
      <c r="H270" s="259">
        <v>30.013000000000002</v>
      </c>
      <c r="I270" s="260"/>
      <c r="J270" s="261">
        <f>ROUND(I270*H270,2)</f>
        <v>0</v>
      </c>
      <c r="K270" s="257" t="s">
        <v>19</v>
      </c>
      <c r="L270" s="262"/>
      <c r="M270" s="263" t="s">
        <v>19</v>
      </c>
      <c r="N270" s="264" t="s">
        <v>44</v>
      </c>
      <c r="O270" s="86"/>
      <c r="P270" s="223">
        <f>O270*H270</f>
        <v>0</v>
      </c>
      <c r="Q270" s="223">
        <v>0.0166</v>
      </c>
      <c r="R270" s="223">
        <f>Q270*H270</f>
        <v>0.49821580000000004</v>
      </c>
      <c r="S270" s="223">
        <v>0</v>
      </c>
      <c r="T270" s="224">
        <f>S270*H270</f>
        <v>0</v>
      </c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R270" s="225" t="s">
        <v>399</v>
      </c>
      <c r="AT270" s="225" t="s">
        <v>243</v>
      </c>
      <c r="AU270" s="225" t="s">
        <v>82</v>
      </c>
      <c r="AY270" s="19" t="s">
        <v>198</v>
      </c>
      <c r="BE270" s="226">
        <f>IF(N270="základní",J270,0)</f>
        <v>0</v>
      </c>
      <c r="BF270" s="226">
        <f>IF(N270="snížená",J270,0)</f>
        <v>0</v>
      </c>
      <c r="BG270" s="226">
        <f>IF(N270="zákl. přenesená",J270,0)</f>
        <v>0</v>
      </c>
      <c r="BH270" s="226">
        <f>IF(N270="sníž. přenesená",J270,0)</f>
        <v>0</v>
      </c>
      <c r="BI270" s="226">
        <f>IF(N270="nulová",J270,0)</f>
        <v>0</v>
      </c>
      <c r="BJ270" s="19" t="s">
        <v>80</v>
      </c>
      <c r="BK270" s="226">
        <f>ROUND(I270*H270,2)</f>
        <v>0</v>
      </c>
      <c r="BL270" s="19" t="s">
        <v>302</v>
      </c>
      <c r="BM270" s="225" t="s">
        <v>3447</v>
      </c>
    </row>
    <row r="271" s="13" customFormat="1">
      <c r="A271" s="13"/>
      <c r="B271" s="232"/>
      <c r="C271" s="233"/>
      <c r="D271" s="234" t="s">
        <v>218</v>
      </c>
      <c r="E271" s="233"/>
      <c r="F271" s="236" t="s">
        <v>3448</v>
      </c>
      <c r="G271" s="233"/>
      <c r="H271" s="237">
        <v>30.013000000000002</v>
      </c>
      <c r="I271" s="238"/>
      <c r="J271" s="233"/>
      <c r="K271" s="233"/>
      <c r="L271" s="239"/>
      <c r="M271" s="240"/>
      <c r="N271" s="241"/>
      <c r="O271" s="241"/>
      <c r="P271" s="241"/>
      <c r="Q271" s="241"/>
      <c r="R271" s="241"/>
      <c r="S271" s="241"/>
      <c r="T271" s="242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43" t="s">
        <v>218</v>
      </c>
      <c r="AU271" s="243" t="s">
        <v>82</v>
      </c>
      <c r="AV271" s="13" t="s">
        <v>82</v>
      </c>
      <c r="AW271" s="13" t="s">
        <v>4</v>
      </c>
      <c r="AX271" s="13" t="s">
        <v>80</v>
      </c>
      <c r="AY271" s="243" t="s">
        <v>198</v>
      </c>
    </row>
    <row r="272" s="2" customFormat="1" ht="37.8" customHeight="1">
      <c r="A272" s="40"/>
      <c r="B272" s="41"/>
      <c r="C272" s="214" t="s">
        <v>512</v>
      </c>
      <c r="D272" s="214" t="s">
        <v>200</v>
      </c>
      <c r="E272" s="215" t="s">
        <v>2134</v>
      </c>
      <c r="F272" s="216" t="s">
        <v>2135</v>
      </c>
      <c r="G272" s="217" t="s">
        <v>203</v>
      </c>
      <c r="H272" s="218">
        <v>17.462</v>
      </c>
      <c r="I272" s="219"/>
      <c r="J272" s="220">
        <f>ROUND(I272*H272,2)</f>
        <v>0</v>
      </c>
      <c r="K272" s="216" t="s">
        <v>204</v>
      </c>
      <c r="L272" s="46"/>
      <c r="M272" s="221" t="s">
        <v>19</v>
      </c>
      <c r="N272" s="222" t="s">
        <v>44</v>
      </c>
      <c r="O272" s="86"/>
      <c r="P272" s="223">
        <f>O272*H272</f>
        <v>0</v>
      </c>
      <c r="Q272" s="223">
        <v>0</v>
      </c>
      <c r="R272" s="223">
        <f>Q272*H272</f>
        <v>0</v>
      </c>
      <c r="S272" s="223">
        <v>0</v>
      </c>
      <c r="T272" s="224">
        <f>S272*H272</f>
        <v>0</v>
      </c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R272" s="225" t="s">
        <v>302</v>
      </c>
      <c r="AT272" s="225" t="s">
        <v>200</v>
      </c>
      <c r="AU272" s="225" t="s">
        <v>82</v>
      </c>
      <c r="AY272" s="19" t="s">
        <v>198</v>
      </c>
      <c r="BE272" s="226">
        <f>IF(N272="základní",J272,0)</f>
        <v>0</v>
      </c>
      <c r="BF272" s="226">
        <f>IF(N272="snížená",J272,0)</f>
        <v>0</v>
      </c>
      <c r="BG272" s="226">
        <f>IF(N272="zákl. přenesená",J272,0)</f>
        <v>0</v>
      </c>
      <c r="BH272" s="226">
        <f>IF(N272="sníž. přenesená",J272,0)</f>
        <v>0</v>
      </c>
      <c r="BI272" s="226">
        <f>IF(N272="nulová",J272,0)</f>
        <v>0</v>
      </c>
      <c r="BJ272" s="19" t="s">
        <v>80</v>
      </c>
      <c r="BK272" s="226">
        <f>ROUND(I272*H272,2)</f>
        <v>0</v>
      </c>
      <c r="BL272" s="19" t="s">
        <v>302</v>
      </c>
      <c r="BM272" s="225" t="s">
        <v>3449</v>
      </c>
    </row>
    <row r="273" s="2" customFormat="1">
      <c r="A273" s="40"/>
      <c r="B273" s="41"/>
      <c r="C273" s="42"/>
      <c r="D273" s="227" t="s">
        <v>207</v>
      </c>
      <c r="E273" s="42"/>
      <c r="F273" s="228" t="s">
        <v>2137</v>
      </c>
      <c r="G273" s="42"/>
      <c r="H273" s="42"/>
      <c r="I273" s="229"/>
      <c r="J273" s="42"/>
      <c r="K273" s="42"/>
      <c r="L273" s="46"/>
      <c r="M273" s="230"/>
      <c r="N273" s="231"/>
      <c r="O273" s="86"/>
      <c r="P273" s="86"/>
      <c r="Q273" s="86"/>
      <c r="R273" s="86"/>
      <c r="S273" s="86"/>
      <c r="T273" s="87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T273" s="19" t="s">
        <v>207</v>
      </c>
      <c r="AU273" s="19" t="s">
        <v>82</v>
      </c>
    </row>
    <row r="274" s="13" customFormat="1">
      <c r="A274" s="13"/>
      <c r="B274" s="232"/>
      <c r="C274" s="233"/>
      <c r="D274" s="234" t="s">
        <v>218</v>
      </c>
      <c r="E274" s="235" t="s">
        <v>19</v>
      </c>
      <c r="F274" s="236" t="s">
        <v>3407</v>
      </c>
      <c r="G274" s="233"/>
      <c r="H274" s="237">
        <v>17.462</v>
      </c>
      <c r="I274" s="238"/>
      <c r="J274" s="233"/>
      <c r="K274" s="233"/>
      <c r="L274" s="239"/>
      <c r="M274" s="240"/>
      <c r="N274" s="241"/>
      <c r="O274" s="241"/>
      <c r="P274" s="241"/>
      <c r="Q274" s="241"/>
      <c r="R274" s="241"/>
      <c r="S274" s="241"/>
      <c r="T274" s="242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43" t="s">
        <v>218</v>
      </c>
      <c r="AU274" s="243" t="s">
        <v>82</v>
      </c>
      <c r="AV274" s="13" t="s">
        <v>82</v>
      </c>
      <c r="AW274" s="13" t="s">
        <v>35</v>
      </c>
      <c r="AX274" s="13" t="s">
        <v>80</v>
      </c>
      <c r="AY274" s="243" t="s">
        <v>198</v>
      </c>
    </row>
    <row r="275" s="2" customFormat="1" ht="24.15" customHeight="1">
      <c r="A275" s="40"/>
      <c r="B275" s="41"/>
      <c r="C275" s="255" t="s">
        <v>517</v>
      </c>
      <c r="D275" s="255" t="s">
        <v>243</v>
      </c>
      <c r="E275" s="256" t="s">
        <v>3450</v>
      </c>
      <c r="F275" s="257" t="s">
        <v>3451</v>
      </c>
      <c r="G275" s="258" t="s">
        <v>203</v>
      </c>
      <c r="H275" s="259">
        <v>9.1679999999999993</v>
      </c>
      <c r="I275" s="260"/>
      <c r="J275" s="261">
        <f>ROUND(I275*H275,2)</f>
        <v>0</v>
      </c>
      <c r="K275" s="257" t="s">
        <v>204</v>
      </c>
      <c r="L275" s="262"/>
      <c r="M275" s="263" t="s">
        <v>19</v>
      </c>
      <c r="N275" s="264" t="s">
        <v>44</v>
      </c>
      <c r="O275" s="86"/>
      <c r="P275" s="223">
        <f>O275*H275</f>
        <v>0</v>
      </c>
      <c r="Q275" s="223">
        <v>0.0014</v>
      </c>
      <c r="R275" s="223">
        <f>Q275*H275</f>
        <v>0.012835199999999998</v>
      </c>
      <c r="S275" s="223">
        <v>0</v>
      </c>
      <c r="T275" s="224">
        <f>S275*H275</f>
        <v>0</v>
      </c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R275" s="225" t="s">
        <v>399</v>
      </c>
      <c r="AT275" s="225" t="s">
        <v>243</v>
      </c>
      <c r="AU275" s="225" t="s">
        <v>82</v>
      </c>
      <c r="AY275" s="19" t="s">
        <v>198</v>
      </c>
      <c r="BE275" s="226">
        <f>IF(N275="základní",J275,0)</f>
        <v>0</v>
      </c>
      <c r="BF275" s="226">
        <f>IF(N275="snížená",J275,0)</f>
        <v>0</v>
      </c>
      <c r="BG275" s="226">
        <f>IF(N275="zákl. přenesená",J275,0)</f>
        <v>0</v>
      </c>
      <c r="BH275" s="226">
        <f>IF(N275="sníž. přenesená",J275,0)</f>
        <v>0</v>
      </c>
      <c r="BI275" s="226">
        <f>IF(N275="nulová",J275,0)</f>
        <v>0</v>
      </c>
      <c r="BJ275" s="19" t="s">
        <v>80</v>
      </c>
      <c r="BK275" s="226">
        <f>ROUND(I275*H275,2)</f>
        <v>0</v>
      </c>
      <c r="BL275" s="19" t="s">
        <v>302</v>
      </c>
      <c r="BM275" s="225" t="s">
        <v>3452</v>
      </c>
    </row>
    <row r="276" s="13" customFormat="1">
      <c r="A276" s="13"/>
      <c r="B276" s="232"/>
      <c r="C276" s="233"/>
      <c r="D276" s="234" t="s">
        <v>218</v>
      </c>
      <c r="E276" s="235" t="s">
        <v>19</v>
      </c>
      <c r="F276" s="236" t="s">
        <v>3453</v>
      </c>
      <c r="G276" s="233"/>
      <c r="H276" s="237">
        <v>8.7309999999999999</v>
      </c>
      <c r="I276" s="238"/>
      <c r="J276" s="233"/>
      <c r="K276" s="233"/>
      <c r="L276" s="239"/>
      <c r="M276" s="240"/>
      <c r="N276" s="241"/>
      <c r="O276" s="241"/>
      <c r="P276" s="241"/>
      <c r="Q276" s="241"/>
      <c r="R276" s="241"/>
      <c r="S276" s="241"/>
      <c r="T276" s="242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43" t="s">
        <v>218</v>
      </c>
      <c r="AU276" s="243" t="s">
        <v>82</v>
      </c>
      <c r="AV276" s="13" t="s">
        <v>82</v>
      </c>
      <c r="AW276" s="13" t="s">
        <v>35</v>
      </c>
      <c r="AX276" s="13" t="s">
        <v>80</v>
      </c>
      <c r="AY276" s="243" t="s">
        <v>198</v>
      </c>
    </row>
    <row r="277" s="13" customFormat="1">
      <c r="A277" s="13"/>
      <c r="B277" s="232"/>
      <c r="C277" s="233"/>
      <c r="D277" s="234" t="s">
        <v>218</v>
      </c>
      <c r="E277" s="233"/>
      <c r="F277" s="236" t="s">
        <v>3454</v>
      </c>
      <c r="G277" s="233"/>
      <c r="H277" s="237">
        <v>9.1679999999999993</v>
      </c>
      <c r="I277" s="238"/>
      <c r="J277" s="233"/>
      <c r="K277" s="233"/>
      <c r="L277" s="239"/>
      <c r="M277" s="240"/>
      <c r="N277" s="241"/>
      <c r="O277" s="241"/>
      <c r="P277" s="241"/>
      <c r="Q277" s="241"/>
      <c r="R277" s="241"/>
      <c r="S277" s="241"/>
      <c r="T277" s="242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43" t="s">
        <v>218</v>
      </c>
      <c r="AU277" s="243" t="s">
        <v>82</v>
      </c>
      <c r="AV277" s="13" t="s">
        <v>82</v>
      </c>
      <c r="AW277" s="13" t="s">
        <v>4</v>
      </c>
      <c r="AX277" s="13" t="s">
        <v>80</v>
      </c>
      <c r="AY277" s="243" t="s">
        <v>198</v>
      </c>
    </row>
    <row r="278" s="2" customFormat="1" ht="24.15" customHeight="1">
      <c r="A278" s="40"/>
      <c r="B278" s="41"/>
      <c r="C278" s="255" t="s">
        <v>551</v>
      </c>
      <c r="D278" s="255" t="s">
        <v>243</v>
      </c>
      <c r="E278" s="256" t="s">
        <v>3455</v>
      </c>
      <c r="F278" s="257" t="s">
        <v>3456</v>
      </c>
      <c r="G278" s="258" t="s">
        <v>203</v>
      </c>
      <c r="H278" s="259">
        <v>9.1679999999999993</v>
      </c>
      <c r="I278" s="260"/>
      <c r="J278" s="261">
        <f>ROUND(I278*H278,2)</f>
        <v>0</v>
      </c>
      <c r="K278" s="257" t="s">
        <v>204</v>
      </c>
      <c r="L278" s="262"/>
      <c r="M278" s="263" t="s">
        <v>19</v>
      </c>
      <c r="N278" s="264" t="s">
        <v>44</v>
      </c>
      <c r="O278" s="86"/>
      <c r="P278" s="223">
        <f>O278*H278</f>
        <v>0</v>
      </c>
      <c r="Q278" s="223">
        <v>0.0050000000000000001</v>
      </c>
      <c r="R278" s="223">
        <f>Q278*H278</f>
        <v>0.045839999999999999</v>
      </c>
      <c r="S278" s="223">
        <v>0</v>
      </c>
      <c r="T278" s="224">
        <f>S278*H278</f>
        <v>0</v>
      </c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R278" s="225" t="s">
        <v>399</v>
      </c>
      <c r="AT278" s="225" t="s">
        <v>243</v>
      </c>
      <c r="AU278" s="225" t="s">
        <v>82</v>
      </c>
      <c r="AY278" s="19" t="s">
        <v>198</v>
      </c>
      <c r="BE278" s="226">
        <f>IF(N278="základní",J278,0)</f>
        <v>0</v>
      </c>
      <c r="BF278" s="226">
        <f>IF(N278="snížená",J278,0)</f>
        <v>0</v>
      </c>
      <c r="BG278" s="226">
        <f>IF(N278="zákl. přenesená",J278,0)</f>
        <v>0</v>
      </c>
      <c r="BH278" s="226">
        <f>IF(N278="sníž. přenesená",J278,0)</f>
        <v>0</v>
      </c>
      <c r="BI278" s="226">
        <f>IF(N278="nulová",J278,0)</f>
        <v>0</v>
      </c>
      <c r="BJ278" s="19" t="s">
        <v>80</v>
      </c>
      <c r="BK278" s="226">
        <f>ROUND(I278*H278,2)</f>
        <v>0</v>
      </c>
      <c r="BL278" s="19" t="s">
        <v>302</v>
      </c>
      <c r="BM278" s="225" t="s">
        <v>3457</v>
      </c>
    </row>
    <row r="279" s="13" customFormat="1">
      <c r="A279" s="13"/>
      <c r="B279" s="232"/>
      <c r="C279" s="233"/>
      <c r="D279" s="234" t="s">
        <v>218</v>
      </c>
      <c r="E279" s="235" t="s">
        <v>19</v>
      </c>
      <c r="F279" s="236" t="s">
        <v>3458</v>
      </c>
      <c r="G279" s="233"/>
      <c r="H279" s="237">
        <v>8.7309999999999999</v>
      </c>
      <c r="I279" s="238"/>
      <c r="J279" s="233"/>
      <c r="K279" s="233"/>
      <c r="L279" s="239"/>
      <c r="M279" s="240"/>
      <c r="N279" s="241"/>
      <c r="O279" s="241"/>
      <c r="P279" s="241"/>
      <c r="Q279" s="241"/>
      <c r="R279" s="241"/>
      <c r="S279" s="241"/>
      <c r="T279" s="242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43" t="s">
        <v>218</v>
      </c>
      <c r="AU279" s="243" t="s">
        <v>82</v>
      </c>
      <c r="AV279" s="13" t="s">
        <v>82</v>
      </c>
      <c r="AW279" s="13" t="s">
        <v>35</v>
      </c>
      <c r="AX279" s="13" t="s">
        <v>80</v>
      </c>
      <c r="AY279" s="243" t="s">
        <v>198</v>
      </c>
    </row>
    <row r="280" s="13" customFormat="1">
      <c r="A280" s="13"/>
      <c r="B280" s="232"/>
      <c r="C280" s="233"/>
      <c r="D280" s="234" t="s">
        <v>218</v>
      </c>
      <c r="E280" s="233"/>
      <c r="F280" s="236" t="s">
        <v>3454</v>
      </c>
      <c r="G280" s="233"/>
      <c r="H280" s="237">
        <v>9.1679999999999993</v>
      </c>
      <c r="I280" s="238"/>
      <c r="J280" s="233"/>
      <c r="K280" s="233"/>
      <c r="L280" s="239"/>
      <c r="M280" s="240"/>
      <c r="N280" s="241"/>
      <c r="O280" s="241"/>
      <c r="P280" s="241"/>
      <c r="Q280" s="241"/>
      <c r="R280" s="241"/>
      <c r="S280" s="241"/>
      <c r="T280" s="242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43" t="s">
        <v>218</v>
      </c>
      <c r="AU280" s="243" t="s">
        <v>82</v>
      </c>
      <c r="AV280" s="13" t="s">
        <v>82</v>
      </c>
      <c r="AW280" s="13" t="s">
        <v>4</v>
      </c>
      <c r="AX280" s="13" t="s">
        <v>80</v>
      </c>
      <c r="AY280" s="243" t="s">
        <v>198</v>
      </c>
    </row>
    <row r="281" s="2" customFormat="1" ht="49.05" customHeight="1">
      <c r="A281" s="40"/>
      <c r="B281" s="41"/>
      <c r="C281" s="214" t="s">
        <v>560</v>
      </c>
      <c r="D281" s="214" t="s">
        <v>200</v>
      </c>
      <c r="E281" s="215" t="s">
        <v>3459</v>
      </c>
      <c r="F281" s="216" t="s">
        <v>3460</v>
      </c>
      <c r="G281" s="217" t="s">
        <v>203</v>
      </c>
      <c r="H281" s="218">
        <v>3.7669999999999999</v>
      </c>
      <c r="I281" s="219"/>
      <c r="J281" s="220">
        <f>ROUND(I281*H281,2)</f>
        <v>0</v>
      </c>
      <c r="K281" s="216" t="s">
        <v>204</v>
      </c>
      <c r="L281" s="46"/>
      <c r="M281" s="221" t="s">
        <v>19</v>
      </c>
      <c r="N281" s="222" t="s">
        <v>44</v>
      </c>
      <c r="O281" s="86"/>
      <c r="P281" s="223">
        <f>O281*H281</f>
        <v>0</v>
      </c>
      <c r="Q281" s="223">
        <v>0.0062399999999999999</v>
      </c>
      <c r="R281" s="223">
        <f>Q281*H281</f>
        <v>0.023506079999999999</v>
      </c>
      <c r="S281" s="223">
        <v>0</v>
      </c>
      <c r="T281" s="224">
        <f>S281*H281</f>
        <v>0</v>
      </c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R281" s="225" t="s">
        <v>302</v>
      </c>
      <c r="AT281" s="225" t="s">
        <v>200</v>
      </c>
      <c r="AU281" s="225" t="s">
        <v>82</v>
      </c>
      <c r="AY281" s="19" t="s">
        <v>198</v>
      </c>
      <c r="BE281" s="226">
        <f>IF(N281="základní",J281,0)</f>
        <v>0</v>
      </c>
      <c r="BF281" s="226">
        <f>IF(N281="snížená",J281,0)</f>
        <v>0</v>
      </c>
      <c r="BG281" s="226">
        <f>IF(N281="zákl. přenesená",J281,0)</f>
        <v>0</v>
      </c>
      <c r="BH281" s="226">
        <f>IF(N281="sníž. přenesená",J281,0)</f>
        <v>0</v>
      </c>
      <c r="BI281" s="226">
        <f>IF(N281="nulová",J281,0)</f>
        <v>0</v>
      </c>
      <c r="BJ281" s="19" t="s">
        <v>80</v>
      </c>
      <c r="BK281" s="226">
        <f>ROUND(I281*H281,2)</f>
        <v>0</v>
      </c>
      <c r="BL281" s="19" t="s">
        <v>302</v>
      </c>
      <c r="BM281" s="225" t="s">
        <v>3461</v>
      </c>
    </row>
    <row r="282" s="2" customFormat="1">
      <c r="A282" s="40"/>
      <c r="B282" s="41"/>
      <c r="C282" s="42"/>
      <c r="D282" s="227" t="s">
        <v>207</v>
      </c>
      <c r="E282" s="42"/>
      <c r="F282" s="228" t="s">
        <v>3462</v>
      </c>
      <c r="G282" s="42"/>
      <c r="H282" s="42"/>
      <c r="I282" s="229"/>
      <c r="J282" s="42"/>
      <c r="K282" s="42"/>
      <c r="L282" s="46"/>
      <c r="M282" s="230"/>
      <c r="N282" s="231"/>
      <c r="O282" s="86"/>
      <c r="P282" s="86"/>
      <c r="Q282" s="86"/>
      <c r="R282" s="86"/>
      <c r="S282" s="86"/>
      <c r="T282" s="87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T282" s="19" t="s">
        <v>207</v>
      </c>
      <c r="AU282" s="19" t="s">
        <v>82</v>
      </c>
    </row>
    <row r="283" s="13" customFormat="1">
      <c r="A283" s="13"/>
      <c r="B283" s="232"/>
      <c r="C283" s="233"/>
      <c r="D283" s="234" t="s">
        <v>218</v>
      </c>
      <c r="E283" s="235" t="s">
        <v>19</v>
      </c>
      <c r="F283" s="236" t="s">
        <v>3463</v>
      </c>
      <c r="G283" s="233"/>
      <c r="H283" s="237">
        <v>3.7669999999999999</v>
      </c>
      <c r="I283" s="238"/>
      <c r="J283" s="233"/>
      <c r="K283" s="233"/>
      <c r="L283" s="239"/>
      <c r="M283" s="240"/>
      <c r="N283" s="241"/>
      <c r="O283" s="241"/>
      <c r="P283" s="241"/>
      <c r="Q283" s="241"/>
      <c r="R283" s="241"/>
      <c r="S283" s="241"/>
      <c r="T283" s="242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43" t="s">
        <v>218</v>
      </c>
      <c r="AU283" s="243" t="s">
        <v>82</v>
      </c>
      <c r="AV283" s="13" t="s">
        <v>82</v>
      </c>
      <c r="AW283" s="13" t="s">
        <v>35</v>
      </c>
      <c r="AX283" s="13" t="s">
        <v>73</v>
      </c>
      <c r="AY283" s="243" t="s">
        <v>198</v>
      </c>
    </row>
    <row r="284" s="2" customFormat="1" ht="37.8" customHeight="1">
      <c r="A284" s="40"/>
      <c r="B284" s="41"/>
      <c r="C284" s="255" t="s">
        <v>569</v>
      </c>
      <c r="D284" s="255" t="s">
        <v>243</v>
      </c>
      <c r="E284" s="256" t="s">
        <v>3445</v>
      </c>
      <c r="F284" s="257" t="s">
        <v>3446</v>
      </c>
      <c r="G284" s="258" t="s">
        <v>203</v>
      </c>
      <c r="H284" s="259">
        <v>3.9550000000000001</v>
      </c>
      <c r="I284" s="260"/>
      <c r="J284" s="261">
        <f>ROUND(I284*H284,2)</f>
        <v>0</v>
      </c>
      <c r="K284" s="257" t="s">
        <v>19</v>
      </c>
      <c r="L284" s="262"/>
      <c r="M284" s="263" t="s">
        <v>19</v>
      </c>
      <c r="N284" s="264" t="s">
        <v>44</v>
      </c>
      <c r="O284" s="86"/>
      <c r="P284" s="223">
        <f>O284*H284</f>
        <v>0</v>
      </c>
      <c r="Q284" s="223">
        <v>0.0166</v>
      </c>
      <c r="R284" s="223">
        <f>Q284*H284</f>
        <v>0.065653000000000003</v>
      </c>
      <c r="S284" s="223">
        <v>0</v>
      </c>
      <c r="T284" s="224">
        <f>S284*H284</f>
        <v>0</v>
      </c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R284" s="225" t="s">
        <v>399</v>
      </c>
      <c r="AT284" s="225" t="s">
        <v>243</v>
      </c>
      <c r="AU284" s="225" t="s">
        <v>82</v>
      </c>
      <c r="AY284" s="19" t="s">
        <v>198</v>
      </c>
      <c r="BE284" s="226">
        <f>IF(N284="základní",J284,0)</f>
        <v>0</v>
      </c>
      <c r="BF284" s="226">
        <f>IF(N284="snížená",J284,0)</f>
        <v>0</v>
      </c>
      <c r="BG284" s="226">
        <f>IF(N284="zákl. přenesená",J284,0)</f>
        <v>0</v>
      </c>
      <c r="BH284" s="226">
        <f>IF(N284="sníž. přenesená",J284,0)</f>
        <v>0</v>
      </c>
      <c r="BI284" s="226">
        <f>IF(N284="nulová",J284,0)</f>
        <v>0</v>
      </c>
      <c r="BJ284" s="19" t="s">
        <v>80</v>
      </c>
      <c r="BK284" s="226">
        <f>ROUND(I284*H284,2)</f>
        <v>0</v>
      </c>
      <c r="BL284" s="19" t="s">
        <v>302</v>
      </c>
      <c r="BM284" s="225" t="s">
        <v>3464</v>
      </c>
    </row>
    <row r="285" s="13" customFormat="1">
      <c r="A285" s="13"/>
      <c r="B285" s="232"/>
      <c r="C285" s="233"/>
      <c r="D285" s="234" t="s">
        <v>218</v>
      </c>
      <c r="E285" s="235" t="s">
        <v>19</v>
      </c>
      <c r="F285" s="236" t="s">
        <v>3463</v>
      </c>
      <c r="G285" s="233"/>
      <c r="H285" s="237">
        <v>3.7669999999999999</v>
      </c>
      <c r="I285" s="238"/>
      <c r="J285" s="233"/>
      <c r="K285" s="233"/>
      <c r="L285" s="239"/>
      <c r="M285" s="240"/>
      <c r="N285" s="241"/>
      <c r="O285" s="241"/>
      <c r="P285" s="241"/>
      <c r="Q285" s="241"/>
      <c r="R285" s="241"/>
      <c r="S285" s="241"/>
      <c r="T285" s="242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43" t="s">
        <v>218</v>
      </c>
      <c r="AU285" s="243" t="s">
        <v>82</v>
      </c>
      <c r="AV285" s="13" t="s">
        <v>82</v>
      </c>
      <c r="AW285" s="13" t="s">
        <v>35</v>
      </c>
      <c r="AX285" s="13" t="s">
        <v>80</v>
      </c>
      <c r="AY285" s="243" t="s">
        <v>198</v>
      </c>
    </row>
    <row r="286" s="13" customFormat="1">
      <c r="A286" s="13"/>
      <c r="B286" s="232"/>
      <c r="C286" s="233"/>
      <c r="D286" s="234" t="s">
        <v>218</v>
      </c>
      <c r="E286" s="233"/>
      <c r="F286" s="236" t="s">
        <v>3465</v>
      </c>
      <c r="G286" s="233"/>
      <c r="H286" s="237">
        <v>3.9550000000000001</v>
      </c>
      <c r="I286" s="238"/>
      <c r="J286" s="233"/>
      <c r="K286" s="233"/>
      <c r="L286" s="239"/>
      <c r="M286" s="240"/>
      <c r="N286" s="241"/>
      <c r="O286" s="241"/>
      <c r="P286" s="241"/>
      <c r="Q286" s="241"/>
      <c r="R286" s="241"/>
      <c r="S286" s="241"/>
      <c r="T286" s="242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43" t="s">
        <v>218</v>
      </c>
      <c r="AU286" s="243" t="s">
        <v>82</v>
      </c>
      <c r="AV286" s="13" t="s">
        <v>82</v>
      </c>
      <c r="AW286" s="13" t="s">
        <v>4</v>
      </c>
      <c r="AX286" s="13" t="s">
        <v>80</v>
      </c>
      <c r="AY286" s="243" t="s">
        <v>198</v>
      </c>
    </row>
    <row r="287" s="2" customFormat="1" ht="49.05" customHeight="1">
      <c r="A287" s="40"/>
      <c r="B287" s="41"/>
      <c r="C287" s="214" t="s">
        <v>574</v>
      </c>
      <c r="D287" s="214" t="s">
        <v>200</v>
      </c>
      <c r="E287" s="215" t="s">
        <v>3466</v>
      </c>
      <c r="F287" s="216" t="s">
        <v>3467</v>
      </c>
      <c r="G287" s="217" t="s">
        <v>246</v>
      </c>
      <c r="H287" s="218">
        <v>0.81799999999999995</v>
      </c>
      <c r="I287" s="219"/>
      <c r="J287" s="220">
        <f>ROUND(I287*H287,2)</f>
        <v>0</v>
      </c>
      <c r="K287" s="216" t="s">
        <v>204</v>
      </c>
      <c r="L287" s="46"/>
      <c r="M287" s="221" t="s">
        <v>19</v>
      </c>
      <c r="N287" s="222" t="s">
        <v>44</v>
      </c>
      <c r="O287" s="86"/>
      <c r="P287" s="223">
        <f>O287*H287</f>
        <v>0</v>
      </c>
      <c r="Q287" s="223">
        <v>0</v>
      </c>
      <c r="R287" s="223">
        <f>Q287*H287</f>
        <v>0</v>
      </c>
      <c r="S287" s="223">
        <v>0</v>
      </c>
      <c r="T287" s="224">
        <f>S287*H287</f>
        <v>0</v>
      </c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R287" s="225" t="s">
        <v>302</v>
      </c>
      <c r="AT287" s="225" t="s">
        <v>200</v>
      </c>
      <c r="AU287" s="225" t="s">
        <v>82</v>
      </c>
      <c r="AY287" s="19" t="s">
        <v>198</v>
      </c>
      <c r="BE287" s="226">
        <f>IF(N287="základní",J287,0)</f>
        <v>0</v>
      </c>
      <c r="BF287" s="226">
        <f>IF(N287="snížená",J287,0)</f>
        <v>0</v>
      </c>
      <c r="BG287" s="226">
        <f>IF(N287="zákl. přenesená",J287,0)</f>
        <v>0</v>
      </c>
      <c r="BH287" s="226">
        <f>IF(N287="sníž. přenesená",J287,0)</f>
        <v>0</v>
      </c>
      <c r="BI287" s="226">
        <f>IF(N287="nulová",J287,0)</f>
        <v>0</v>
      </c>
      <c r="BJ287" s="19" t="s">
        <v>80</v>
      </c>
      <c r="BK287" s="226">
        <f>ROUND(I287*H287,2)</f>
        <v>0</v>
      </c>
      <c r="BL287" s="19" t="s">
        <v>302</v>
      </c>
      <c r="BM287" s="225" t="s">
        <v>3468</v>
      </c>
    </row>
    <row r="288" s="2" customFormat="1">
      <c r="A288" s="40"/>
      <c r="B288" s="41"/>
      <c r="C288" s="42"/>
      <c r="D288" s="227" t="s">
        <v>207</v>
      </c>
      <c r="E288" s="42"/>
      <c r="F288" s="228" t="s">
        <v>3469</v>
      </c>
      <c r="G288" s="42"/>
      <c r="H288" s="42"/>
      <c r="I288" s="229"/>
      <c r="J288" s="42"/>
      <c r="K288" s="42"/>
      <c r="L288" s="46"/>
      <c r="M288" s="230"/>
      <c r="N288" s="231"/>
      <c r="O288" s="86"/>
      <c r="P288" s="86"/>
      <c r="Q288" s="86"/>
      <c r="R288" s="86"/>
      <c r="S288" s="86"/>
      <c r="T288" s="87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T288" s="19" t="s">
        <v>207</v>
      </c>
      <c r="AU288" s="19" t="s">
        <v>82</v>
      </c>
    </row>
    <row r="289" s="12" customFormat="1" ht="22.8" customHeight="1">
      <c r="A289" s="12"/>
      <c r="B289" s="198"/>
      <c r="C289" s="199"/>
      <c r="D289" s="200" t="s">
        <v>72</v>
      </c>
      <c r="E289" s="212" t="s">
        <v>1344</v>
      </c>
      <c r="F289" s="212" t="s">
        <v>1345</v>
      </c>
      <c r="G289" s="199"/>
      <c r="H289" s="199"/>
      <c r="I289" s="202"/>
      <c r="J289" s="213">
        <f>BK289</f>
        <v>0</v>
      </c>
      <c r="K289" s="199"/>
      <c r="L289" s="204"/>
      <c r="M289" s="205"/>
      <c r="N289" s="206"/>
      <c r="O289" s="206"/>
      <c r="P289" s="207">
        <f>SUM(P290:P297)</f>
        <v>0</v>
      </c>
      <c r="Q289" s="206"/>
      <c r="R289" s="207">
        <f>SUM(R290:R297)</f>
        <v>0.0022000000000000001</v>
      </c>
      <c r="S289" s="206"/>
      <c r="T289" s="208">
        <f>SUM(T290:T297)</f>
        <v>0</v>
      </c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R289" s="209" t="s">
        <v>82</v>
      </c>
      <c r="AT289" s="210" t="s">
        <v>72</v>
      </c>
      <c r="AU289" s="210" t="s">
        <v>80</v>
      </c>
      <c r="AY289" s="209" t="s">
        <v>198</v>
      </c>
      <c r="BK289" s="211">
        <f>SUM(BK290:BK297)</f>
        <v>0</v>
      </c>
    </row>
    <row r="290" s="2" customFormat="1" ht="24.15" customHeight="1">
      <c r="A290" s="40"/>
      <c r="B290" s="41"/>
      <c r="C290" s="214" t="s">
        <v>583</v>
      </c>
      <c r="D290" s="214" t="s">
        <v>200</v>
      </c>
      <c r="E290" s="215" t="s">
        <v>3470</v>
      </c>
      <c r="F290" s="216" t="s">
        <v>3471</v>
      </c>
      <c r="G290" s="217" t="s">
        <v>441</v>
      </c>
      <c r="H290" s="218">
        <v>1</v>
      </c>
      <c r="I290" s="219"/>
      <c r="J290" s="220">
        <f>ROUND(I290*H290,2)</f>
        <v>0</v>
      </c>
      <c r="K290" s="216" t="s">
        <v>204</v>
      </c>
      <c r="L290" s="46"/>
      <c r="M290" s="221" t="s">
        <v>19</v>
      </c>
      <c r="N290" s="222" t="s">
        <v>44</v>
      </c>
      <c r="O290" s="86"/>
      <c r="P290" s="223">
        <f>O290*H290</f>
        <v>0</v>
      </c>
      <c r="Q290" s="223">
        <v>0</v>
      </c>
      <c r="R290" s="223">
        <f>Q290*H290</f>
        <v>0</v>
      </c>
      <c r="S290" s="223">
        <v>0</v>
      </c>
      <c r="T290" s="224">
        <f>S290*H290</f>
        <v>0</v>
      </c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R290" s="225" t="s">
        <v>302</v>
      </c>
      <c r="AT290" s="225" t="s">
        <v>200</v>
      </c>
      <c r="AU290" s="225" t="s">
        <v>82</v>
      </c>
      <c r="AY290" s="19" t="s">
        <v>198</v>
      </c>
      <c r="BE290" s="226">
        <f>IF(N290="základní",J290,0)</f>
        <v>0</v>
      </c>
      <c r="BF290" s="226">
        <f>IF(N290="snížená",J290,0)</f>
        <v>0</v>
      </c>
      <c r="BG290" s="226">
        <f>IF(N290="zákl. přenesená",J290,0)</f>
        <v>0</v>
      </c>
      <c r="BH290" s="226">
        <f>IF(N290="sníž. přenesená",J290,0)</f>
        <v>0</v>
      </c>
      <c r="BI290" s="226">
        <f>IF(N290="nulová",J290,0)</f>
        <v>0</v>
      </c>
      <c r="BJ290" s="19" t="s">
        <v>80</v>
      </c>
      <c r="BK290" s="226">
        <f>ROUND(I290*H290,2)</f>
        <v>0</v>
      </c>
      <c r="BL290" s="19" t="s">
        <v>302</v>
      </c>
      <c r="BM290" s="225" t="s">
        <v>3472</v>
      </c>
    </row>
    <row r="291" s="2" customFormat="1">
      <c r="A291" s="40"/>
      <c r="B291" s="41"/>
      <c r="C291" s="42"/>
      <c r="D291" s="227" t="s">
        <v>207</v>
      </c>
      <c r="E291" s="42"/>
      <c r="F291" s="228" t="s">
        <v>3473</v>
      </c>
      <c r="G291" s="42"/>
      <c r="H291" s="42"/>
      <c r="I291" s="229"/>
      <c r="J291" s="42"/>
      <c r="K291" s="42"/>
      <c r="L291" s="46"/>
      <c r="M291" s="230"/>
      <c r="N291" s="231"/>
      <c r="O291" s="86"/>
      <c r="P291" s="86"/>
      <c r="Q291" s="86"/>
      <c r="R291" s="86"/>
      <c r="S291" s="86"/>
      <c r="T291" s="87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T291" s="19" t="s">
        <v>207</v>
      </c>
      <c r="AU291" s="19" t="s">
        <v>82</v>
      </c>
    </row>
    <row r="292" s="2" customFormat="1" ht="16.5" customHeight="1">
      <c r="A292" s="40"/>
      <c r="B292" s="41"/>
      <c r="C292" s="255" t="s">
        <v>588</v>
      </c>
      <c r="D292" s="255" t="s">
        <v>243</v>
      </c>
      <c r="E292" s="256" t="s">
        <v>1059</v>
      </c>
      <c r="F292" s="257" t="s">
        <v>3474</v>
      </c>
      <c r="G292" s="258" t="s">
        <v>441</v>
      </c>
      <c r="H292" s="259">
        <v>1</v>
      </c>
      <c r="I292" s="260"/>
      <c r="J292" s="261">
        <f>ROUND(I292*H292,2)</f>
        <v>0</v>
      </c>
      <c r="K292" s="257" t="s">
        <v>19</v>
      </c>
      <c r="L292" s="262"/>
      <c r="M292" s="263" t="s">
        <v>19</v>
      </c>
      <c r="N292" s="264" t="s">
        <v>44</v>
      </c>
      <c r="O292" s="86"/>
      <c r="P292" s="223">
        <f>O292*H292</f>
        <v>0</v>
      </c>
      <c r="Q292" s="223">
        <v>0</v>
      </c>
      <c r="R292" s="223">
        <f>Q292*H292</f>
        <v>0</v>
      </c>
      <c r="S292" s="223">
        <v>0</v>
      </c>
      <c r="T292" s="224">
        <f>S292*H292</f>
        <v>0</v>
      </c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R292" s="225" t="s">
        <v>399</v>
      </c>
      <c r="AT292" s="225" t="s">
        <v>243</v>
      </c>
      <c r="AU292" s="225" t="s">
        <v>82</v>
      </c>
      <c r="AY292" s="19" t="s">
        <v>198</v>
      </c>
      <c r="BE292" s="226">
        <f>IF(N292="základní",J292,0)</f>
        <v>0</v>
      </c>
      <c r="BF292" s="226">
        <f>IF(N292="snížená",J292,0)</f>
        <v>0</v>
      </c>
      <c r="BG292" s="226">
        <f>IF(N292="zákl. přenesená",J292,0)</f>
        <v>0</v>
      </c>
      <c r="BH292" s="226">
        <f>IF(N292="sníž. přenesená",J292,0)</f>
        <v>0</v>
      </c>
      <c r="BI292" s="226">
        <f>IF(N292="nulová",J292,0)</f>
        <v>0</v>
      </c>
      <c r="BJ292" s="19" t="s">
        <v>80</v>
      </c>
      <c r="BK292" s="226">
        <f>ROUND(I292*H292,2)</f>
        <v>0</v>
      </c>
      <c r="BL292" s="19" t="s">
        <v>302</v>
      </c>
      <c r="BM292" s="225" t="s">
        <v>3475</v>
      </c>
    </row>
    <row r="293" s="2" customFormat="1" ht="24.15" customHeight="1">
      <c r="A293" s="40"/>
      <c r="B293" s="41"/>
      <c r="C293" s="214" t="s">
        <v>600</v>
      </c>
      <c r="D293" s="214" t="s">
        <v>200</v>
      </c>
      <c r="E293" s="215" t="s">
        <v>3476</v>
      </c>
      <c r="F293" s="216" t="s">
        <v>3477</v>
      </c>
      <c r="G293" s="217" t="s">
        <v>441</v>
      </c>
      <c r="H293" s="218">
        <v>1</v>
      </c>
      <c r="I293" s="219"/>
      <c r="J293" s="220">
        <f>ROUND(I293*H293,2)</f>
        <v>0</v>
      </c>
      <c r="K293" s="216" t="s">
        <v>204</v>
      </c>
      <c r="L293" s="46"/>
      <c r="M293" s="221" t="s">
        <v>19</v>
      </c>
      <c r="N293" s="222" t="s">
        <v>44</v>
      </c>
      <c r="O293" s="86"/>
      <c r="P293" s="223">
        <f>O293*H293</f>
        <v>0</v>
      </c>
      <c r="Q293" s="223">
        <v>0</v>
      </c>
      <c r="R293" s="223">
        <f>Q293*H293</f>
        <v>0</v>
      </c>
      <c r="S293" s="223">
        <v>0</v>
      </c>
      <c r="T293" s="224">
        <f>S293*H293</f>
        <v>0</v>
      </c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R293" s="225" t="s">
        <v>302</v>
      </c>
      <c r="AT293" s="225" t="s">
        <v>200</v>
      </c>
      <c r="AU293" s="225" t="s">
        <v>82</v>
      </c>
      <c r="AY293" s="19" t="s">
        <v>198</v>
      </c>
      <c r="BE293" s="226">
        <f>IF(N293="základní",J293,0)</f>
        <v>0</v>
      </c>
      <c r="BF293" s="226">
        <f>IF(N293="snížená",J293,0)</f>
        <v>0</v>
      </c>
      <c r="BG293" s="226">
        <f>IF(N293="zákl. přenesená",J293,0)</f>
        <v>0</v>
      </c>
      <c r="BH293" s="226">
        <f>IF(N293="sníž. přenesená",J293,0)</f>
        <v>0</v>
      </c>
      <c r="BI293" s="226">
        <f>IF(N293="nulová",J293,0)</f>
        <v>0</v>
      </c>
      <c r="BJ293" s="19" t="s">
        <v>80</v>
      </c>
      <c r="BK293" s="226">
        <f>ROUND(I293*H293,2)</f>
        <v>0</v>
      </c>
      <c r="BL293" s="19" t="s">
        <v>302</v>
      </c>
      <c r="BM293" s="225" t="s">
        <v>3478</v>
      </c>
    </row>
    <row r="294" s="2" customFormat="1">
      <c r="A294" s="40"/>
      <c r="B294" s="41"/>
      <c r="C294" s="42"/>
      <c r="D294" s="227" t="s">
        <v>207</v>
      </c>
      <c r="E294" s="42"/>
      <c r="F294" s="228" t="s">
        <v>3479</v>
      </c>
      <c r="G294" s="42"/>
      <c r="H294" s="42"/>
      <c r="I294" s="229"/>
      <c r="J294" s="42"/>
      <c r="K294" s="42"/>
      <c r="L294" s="46"/>
      <c r="M294" s="230"/>
      <c r="N294" s="231"/>
      <c r="O294" s="86"/>
      <c r="P294" s="86"/>
      <c r="Q294" s="86"/>
      <c r="R294" s="86"/>
      <c r="S294" s="86"/>
      <c r="T294" s="87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T294" s="19" t="s">
        <v>207</v>
      </c>
      <c r="AU294" s="19" t="s">
        <v>82</v>
      </c>
    </row>
    <row r="295" s="2" customFormat="1" ht="16.5" customHeight="1">
      <c r="A295" s="40"/>
      <c r="B295" s="41"/>
      <c r="C295" s="255" t="s">
        <v>605</v>
      </c>
      <c r="D295" s="255" t="s">
        <v>243</v>
      </c>
      <c r="E295" s="256" t="s">
        <v>3480</v>
      </c>
      <c r="F295" s="257" t="s">
        <v>3481</v>
      </c>
      <c r="G295" s="258" t="s">
        <v>441</v>
      </c>
      <c r="H295" s="259">
        <v>1</v>
      </c>
      <c r="I295" s="260"/>
      <c r="J295" s="261">
        <f>ROUND(I295*H295,2)</f>
        <v>0</v>
      </c>
      <c r="K295" s="257" t="s">
        <v>204</v>
      </c>
      <c r="L295" s="262"/>
      <c r="M295" s="263" t="s">
        <v>19</v>
      </c>
      <c r="N295" s="264" t="s">
        <v>44</v>
      </c>
      <c r="O295" s="86"/>
      <c r="P295" s="223">
        <f>O295*H295</f>
        <v>0</v>
      </c>
      <c r="Q295" s="223">
        <v>0.0022000000000000001</v>
      </c>
      <c r="R295" s="223">
        <f>Q295*H295</f>
        <v>0.0022000000000000001</v>
      </c>
      <c r="S295" s="223">
        <v>0</v>
      </c>
      <c r="T295" s="224">
        <f>S295*H295</f>
        <v>0</v>
      </c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R295" s="225" t="s">
        <v>399</v>
      </c>
      <c r="AT295" s="225" t="s">
        <v>243</v>
      </c>
      <c r="AU295" s="225" t="s">
        <v>82</v>
      </c>
      <c r="AY295" s="19" t="s">
        <v>198</v>
      </c>
      <c r="BE295" s="226">
        <f>IF(N295="základní",J295,0)</f>
        <v>0</v>
      </c>
      <c r="BF295" s="226">
        <f>IF(N295="snížená",J295,0)</f>
        <v>0</v>
      </c>
      <c r="BG295" s="226">
        <f>IF(N295="zákl. přenesená",J295,0)</f>
        <v>0</v>
      </c>
      <c r="BH295" s="226">
        <f>IF(N295="sníž. přenesená",J295,0)</f>
        <v>0</v>
      </c>
      <c r="BI295" s="226">
        <f>IF(N295="nulová",J295,0)</f>
        <v>0</v>
      </c>
      <c r="BJ295" s="19" t="s">
        <v>80</v>
      </c>
      <c r="BK295" s="226">
        <f>ROUND(I295*H295,2)</f>
        <v>0</v>
      </c>
      <c r="BL295" s="19" t="s">
        <v>302</v>
      </c>
      <c r="BM295" s="225" t="s">
        <v>3482</v>
      </c>
    </row>
    <row r="296" s="2" customFormat="1" ht="49.05" customHeight="1">
      <c r="A296" s="40"/>
      <c r="B296" s="41"/>
      <c r="C296" s="214" t="s">
        <v>611</v>
      </c>
      <c r="D296" s="214" t="s">
        <v>200</v>
      </c>
      <c r="E296" s="215" t="s">
        <v>3483</v>
      </c>
      <c r="F296" s="216" t="s">
        <v>3484</v>
      </c>
      <c r="G296" s="217" t="s">
        <v>246</v>
      </c>
      <c r="H296" s="218">
        <v>0.002</v>
      </c>
      <c r="I296" s="219"/>
      <c r="J296" s="220">
        <f>ROUND(I296*H296,2)</f>
        <v>0</v>
      </c>
      <c r="K296" s="216" t="s">
        <v>204</v>
      </c>
      <c r="L296" s="46"/>
      <c r="M296" s="221" t="s">
        <v>19</v>
      </c>
      <c r="N296" s="222" t="s">
        <v>44</v>
      </c>
      <c r="O296" s="86"/>
      <c r="P296" s="223">
        <f>O296*H296</f>
        <v>0</v>
      </c>
      <c r="Q296" s="223">
        <v>0</v>
      </c>
      <c r="R296" s="223">
        <f>Q296*H296</f>
        <v>0</v>
      </c>
      <c r="S296" s="223">
        <v>0</v>
      </c>
      <c r="T296" s="224">
        <f>S296*H296</f>
        <v>0</v>
      </c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R296" s="225" t="s">
        <v>302</v>
      </c>
      <c r="AT296" s="225" t="s">
        <v>200</v>
      </c>
      <c r="AU296" s="225" t="s">
        <v>82</v>
      </c>
      <c r="AY296" s="19" t="s">
        <v>198</v>
      </c>
      <c r="BE296" s="226">
        <f>IF(N296="základní",J296,0)</f>
        <v>0</v>
      </c>
      <c r="BF296" s="226">
        <f>IF(N296="snížená",J296,0)</f>
        <v>0</v>
      </c>
      <c r="BG296" s="226">
        <f>IF(N296="zákl. přenesená",J296,0)</f>
        <v>0</v>
      </c>
      <c r="BH296" s="226">
        <f>IF(N296="sníž. přenesená",J296,0)</f>
        <v>0</v>
      </c>
      <c r="BI296" s="226">
        <f>IF(N296="nulová",J296,0)</f>
        <v>0</v>
      </c>
      <c r="BJ296" s="19" t="s">
        <v>80</v>
      </c>
      <c r="BK296" s="226">
        <f>ROUND(I296*H296,2)</f>
        <v>0</v>
      </c>
      <c r="BL296" s="19" t="s">
        <v>302</v>
      </c>
      <c r="BM296" s="225" t="s">
        <v>3485</v>
      </c>
    </row>
    <row r="297" s="2" customFormat="1">
      <c r="A297" s="40"/>
      <c r="B297" s="41"/>
      <c r="C297" s="42"/>
      <c r="D297" s="227" t="s">
        <v>207</v>
      </c>
      <c r="E297" s="42"/>
      <c r="F297" s="228" t="s">
        <v>3486</v>
      </c>
      <c r="G297" s="42"/>
      <c r="H297" s="42"/>
      <c r="I297" s="229"/>
      <c r="J297" s="42"/>
      <c r="K297" s="42"/>
      <c r="L297" s="46"/>
      <c r="M297" s="230"/>
      <c r="N297" s="231"/>
      <c r="O297" s="86"/>
      <c r="P297" s="86"/>
      <c r="Q297" s="86"/>
      <c r="R297" s="86"/>
      <c r="S297" s="86"/>
      <c r="T297" s="87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T297" s="19" t="s">
        <v>207</v>
      </c>
      <c r="AU297" s="19" t="s">
        <v>82</v>
      </c>
    </row>
    <row r="298" s="12" customFormat="1" ht="22.8" customHeight="1">
      <c r="A298" s="12"/>
      <c r="B298" s="198"/>
      <c r="C298" s="199"/>
      <c r="D298" s="200" t="s">
        <v>72</v>
      </c>
      <c r="E298" s="212" t="s">
        <v>1514</v>
      </c>
      <c r="F298" s="212" t="s">
        <v>1515</v>
      </c>
      <c r="G298" s="199"/>
      <c r="H298" s="199"/>
      <c r="I298" s="202"/>
      <c r="J298" s="213">
        <f>BK298</f>
        <v>0</v>
      </c>
      <c r="K298" s="199"/>
      <c r="L298" s="204"/>
      <c r="M298" s="205"/>
      <c r="N298" s="206"/>
      <c r="O298" s="206"/>
      <c r="P298" s="207">
        <f>SUM(P299:P319)</f>
        <v>0</v>
      </c>
      <c r="Q298" s="206"/>
      <c r="R298" s="207">
        <f>SUM(R299:R319)</f>
        <v>4.7958061779999994</v>
      </c>
      <c r="S298" s="206"/>
      <c r="T298" s="208">
        <f>SUM(T299:T319)</f>
        <v>0</v>
      </c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R298" s="209" t="s">
        <v>82</v>
      </c>
      <c r="AT298" s="210" t="s">
        <v>72</v>
      </c>
      <c r="AU298" s="210" t="s">
        <v>80</v>
      </c>
      <c r="AY298" s="209" t="s">
        <v>198</v>
      </c>
      <c r="BK298" s="211">
        <f>SUM(BK299:BK319)</f>
        <v>0</v>
      </c>
    </row>
    <row r="299" s="2" customFormat="1" ht="37.8" customHeight="1">
      <c r="A299" s="40"/>
      <c r="B299" s="41"/>
      <c r="C299" s="214" t="s">
        <v>619</v>
      </c>
      <c r="D299" s="214" t="s">
        <v>200</v>
      </c>
      <c r="E299" s="215" t="s">
        <v>3487</v>
      </c>
      <c r="F299" s="216" t="s">
        <v>3488</v>
      </c>
      <c r="G299" s="217" t="s">
        <v>203</v>
      </c>
      <c r="H299" s="218">
        <v>38.529000000000003</v>
      </c>
      <c r="I299" s="219"/>
      <c r="J299" s="220">
        <f>ROUND(I299*H299,2)</f>
        <v>0</v>
      </c>
      <c r="K299" s="216" t="s">
        <v>204</v>
      </c>
      <c r="L299" s="46"/>
      <c r="M299" s="221" t="s">
        <v>19</v>
      </c>
      <c r="N299" s="222" t="s">
        <v>44</v>
      </c>
      <c r="O299" s="86"/>
      <c r="P299" s="223">
        <f>O299*H299</f>
        <v>0</v>
      </c>
      <c r="Q299" s="223">
        <v>0.00014100000000000001</v>
      </c>
      <c r="R299" s="223">
        <f>Q299*H299</f>
        <v>0.0054325890000000007</v>
      </c>
      <c r="S299" s="223">
        <v>0</v>
      </c>
      <c r="T299" s="224">
        <f>S299*H299</f>
        <v>0</v>
      </c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R299" s="225" t="s">
        <v>302</v>
      </c>
      <c r="AT299" s="225" t="s">
        <v>200</v>
      </c>
      <c r="AU299" s="225" t="s">
        <v>82</v>
      </c>
      <c r="AY299" s="19" t="s">
        <v>198</v>
      </c>
      <c r="BE299" s="226">
        <f>IF(N299="základní",J299,0)</f>
        <v>0</v>
      </c>
      <c r="BF299" s="226">
        <f>IF(N299="snížená",J299,0)</f>
        <v>0</v>
      </c>
      <c r="BG299" s="226">
        <f>IF(N299="zákl. přenesená",J299,0)</f>
        <v>0</v>
      </c>
      <c r="BH299" s="226">
        <f>IF(N299="sníž. přenesená",J299,0)</f>
        <v>0</v>
      </c>
      <c r="BI299" s="226">
        <f>IF(N299="nulová",J299,0)</f>
        <v>0</v>
      </c>
      <c r="BJ299" s="19" t="s">
        <v>80</v>
      </c>
      <c r="BK299" s="226">
        <f>ROUND(I299*H299,2)</f>
        <v>0</v>
      </c>
      <c r="BL299" s="19" t="s">
        <v>302</v>
      </c>
      <c r="BM299" s="225" t="s">
        <v>3489</v>
      </c>
    </row>
    <row r="300" s="2" customFormat="1">
      <c r="A300" s="40"/>
      <c r="B300" s="41"/>
      <c r="C300" s="42"/>
      <c r="D300" s="227" t="s">
        <v>207</v>
      </c>
      <c r="E300" s="42"/>
      <c r="F300" s="228" t="s">
        <v>3490</v>
      </c>
      <c r="G300" s="42"/>
      <c r="H300" s="42"/>
      <c r="I300" s="229"/>
      <c r="J300" s="42"/>
      <c r="K300" s="42"/>
      <c r="L300" s="46"/>
      <c r="M300" s="230"/>
      <c r="N300" s="231"/>
      <c r="O300" s="86"/>
      <c r="P300" s="86"/>
      <c r="Q300" s="86"/>
      <c r="R300" s="86"/>
      <c r="S300" s="86"/>
      <c r="T300" s="87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T300" s="19" t="s">
        <v>207</v>
      </c>
      <c r="AU300" s="19" t="s">
        <v>82</v>
      </c>
    </row>
    <row r="301" s="13" customFormat="1">
      <c r="A301" s="13"/>
      <c r="B301" s="232"/>
      <c r="C301" s="233"/>
      <c r="D301" s="234" t="s">
        <v>218</v>
      </c>
      <c r="E301" s="235" t="s">
        <v>19</v>
      </c>
      <c r="F301" s="236" t="s">
        <v>3491</v>
      </c>
      <c r="G301" s="233"/>
      <c r="H301" s="237">
        <v>38.529000000000003</v>
      </c>
      <c r="I301" s="238"/>
      <c r="J301" s="233"/>
      <c r="K301" s="233"/>
      <c r="L301" s="239"/>
      <c r="M301" s="240"/>
      <c r="N301" s="241"/>
      <c r="O301" s="241"/>
      <c r="P301" s="241"/>
      <c r="Q301" s="241"/>
      <c r="R301" s="241"/>
      <c r="S301" s="241"/>
      <c r="T301" s="242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43" t="s">
        <v>218</v>
      </c>
      <c r="AU301" s="243" t="s">
        <v>82</v>
      </c>
      <c r="AV301" s="13" t="s">
        <v>82</v>
      </c>
      <c r="AW301" s="13" t="s">
        <v>35</v>
      </c>
      <c r="AX301" s="13" t="s">
        <v>80</v>
      </c>
      <c r="AY301" s="243" t="s">
        <v>198</v>
      </c>
    </row>
    <row r="302" s="2" customFormat="1" ht="16.5" customHeight="1">
      <c r="A302" s="40"/>
      <c r="B302" s="41"/>
      <c r="C302" s="255" t="s">
        <v>626</v>
      </c>
      <c r="D302" s="255" t="s">
        <v>243</v>
      </c>
      <c r="E302" s="256" t="s">
        <v>1125</v>
      </c>
      <c r="F302" s="257" t="s">
        <v>3492</v>
      </c>
      <c r="G302" s="258" t="s">
        <v>203</v>
      </c>
      <c r="H302" s="259">
        <v>38.529000000000003</v>
      </c>
      <c r="I302" s="260"/>
      <c r="J302" s="261">
        <f>ROUND(I302*H302,2)</f>
        <v>0</v>
      </c>
      <c r="K302" s="257" t="s">
        <v>19</v>
      </c>
      <c r="L302" s="262"/>
      <c r="M302" s="263" t="s">
        <v>19</v>
      </c>
      <c r="N302" s="264" t="s">
        <v>44</v>
      </c>
      <c r="O302" s="86"/>
      <c r="P302" s="223">
        <f>O302*H302</f>
        <v>0</v>
      </c>
      <c r="Q302" s="223">
        <v>0.025000000000000001</v>
      </c>
      <c r="R302" s="223">
        <f>Q302*H302</f>
        <v>0.96322500000000011</v>
      </c>
      <c r="S302" s="223">
        <v>0</v>
      </c>
      <c r="T302" s="224">
        <f>S302*H302</f>
        <v>0</v>
      </c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R302" s="225" t="s">
        <v>399</v>
      </c>
      <c r="AT302" s="225" t="s">
        <v>243</v>
      </c>
      <c r="AU302" s="225" t="s">
        <v>82</v>
      </c>
      <c r="AY302" s="19" t="s">
        <v>198</v>
      </c>
      <c r="BE302" s="226">
        <f>IF(N302="základní",J302,0)</f>
        <v>0</v>
      </c>
      <c r="BF302" s="226">
        <f>IF(N302="snížená",J302,0)</f>
        <v>0</v>
      </c>
      <c r="BG302" s="226">
        <f>IF(N302="zákl. přenesená",J302,0)</f>
        <v>0</v>
      </c>
      <c r="BH302" s="226">
        <f>IF(N302="sníž. přenesená",J302,0)</f>
        <v>0</v>
      </c>
      <c r="BI302" s="226">
        <f>IF(N302="nulová",J302,0)</f>
        <v>0</v>
      </c>
      <c r="BJ302" s="19" t="s">
        <v>80</v>
      </c>
      <c r="BK302" s="226">
        <f>ROUND(I302*H302,2)</f>
        <v>0</v>
      </c>
      <c r="BL302" s="19" t="s">
        <v>302</v>
      </c>
      <c r="BM302" s="225" t="s">
        <v>3493</v>
      </c>
    </row>
    <row r="303" s="2" customFormat="1" ht="37.8" customHeight="1">
      <c r="A303" s="40"/>
      <c r="B303" s="41"/>
      <c r="C303" s="214" t="s">
        <v>634</v>
      </c>
      <c r="D303" s="214" t="s">
        <v>200</v>
      </c>
      <c r="E303" s="215" t="s">
        <v>3487</v>
      </c>
      <c r="F303" s="216" t="s">
        <v>3488</v>
      </c>
      <c r="G303" s="217" t="s">
        <v>203</v>
      </c>
      <c r="H303" s="218">
        <v>38.529000000000003</v>
      </c>
      <c r="I303" s="219"/>
      <c r="J303" s="220">
        <f>ROUND(I303*H303,2)</f>
        <v>0</v>
      </c>
      <c r="K303" s="216" t="s">
        <v>204</v>
      </c>
      <c r="L303" s="46"/>
      <c r="M303" s="221" t="s">
        <v>19</v>
      </c>
      <c r="N303" s="222" t="s">
        <v>44</v>
      </c>
      <c r="O303" s="86"/>
      <c r="P303" s="223">
        <f>O303*H303</f>
        <v>0</v>
      </c>
      <c r="Q303" s="223">
        <v>0.00014100000000000001</v>
      </c>
      <c r="R303" s="223">
        <f>Q303*H303</f>
        <v>0.0054325890000000007</v>
      </c>
      <c r="S303" s="223">
        <v>0</v>
      </c>
      <c r="T303" s="224">
        <f>S303*H303</f>
        <v>0</v>
      </c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R303" s="225" t="s">
        <v>302</v>
      </c>
      <c r="AT303" s="225" t="s">
        <v>200</v>
      </c>
      <c r="AU303" s="225" t="s">
        <v>82</v>
      </c>
      <c r="AY303" s="19" t="s">
        <v>198</v>
      </c>
      <c r="BE303" s="226">
        <f>IF(N303="základní",J303,0)</f>
        <v>0</v>
      </c>
      <c r="BF303" s="226">
        <f>IF(N303="snížená",J303,0)</f>
        <v>0</v>
      </c>
      <c r="BG303" s="226">
        <f>IF(N303="zákl. přenesená",J303,0)</f>
        <v>0</v>
      </c>
      <c r="BH303" s="226">
        <f>IF(N303="sníž. přenesená",J303,0)</f>
        <v>0</v>
      </c>
      <c r="BI303" s="226">
        <f>IF(N303="nulová",J303,0)</f>
        <v>0</v>
      </c>
      <c r="BJ303" s="19" t="s">
        <v>80</v>
      </c>
      <c r="BK303" s="226">
        <f>ROUND(I303*H303,2)</f>
        <v>0</v>
      </c>
      <c r="BL303" s="19" t="s">
        <v>302</v>
      </c>
      <c r="BM303" s="225" t="s">
        <v>3494</v>
      </c>
    </row>
    <row r="304" s="2" customFormat="1">
      <c r="A304" s="40"/>
      <c r="B304" s="41"/>
      <c r="C304" s="42"/>
      <c r="D304" s="227" t="s">
        <v>207</v>
      </c>
      <c r="E304" s="42"/>
      <c r="F304" s="228" t="s">
        <v>3490</v>
      </c>
      <c r="G304" s="42"/>
      <c r="H304" s="42"/>
      <c r="I304" s="229"/>
      <c r="J304" s="42"/>
      <c r="K304" s="42"/>
      <c r="L304" s="46"/>
      <c r="M304" s="230"/>
      <c r="N304" s="231"/>
      <c r="O304" s="86"/>
      <c r="P304" s="86"/>
      <c r="Q304" s="86"/>
      <c r="R304" s="86"/>
      <c r="S304" s="86"/>
      <c r="T304" s="87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T304" s="19" t="s">
        <v>207</v>
      </c>
      <c r="AU304" s="19" t="s">
        <v>82</v>
      </c>
    </row>
    <row r="305" s="13" customFormat="1">
      <c r="A305" s="13"/>
      <c r="B305" s="232"/>
      <c r="C305" s="233"/>
      <c r="D305" s="234" t="s">
        <v>218</v>
      </c>
      <c r="E305" s="235" t="s">
        <v>19</v>
      </c>
      <c r="F305" s="236" t="s">
        <v>3491</v>
      </c>
      <c r="G305" s="233"/>
      <c r="H305" s="237">
        <v>38.529000000000003</v>
      </c>
      <c r="I305" s="238"/>
      <c r="J305" s="233"/>
      <c r="K305" s="233"/>
      <c r="L305" s="239"/>
      <c r="M305" s="240"/>
      <c r="N305" s="241"/>
      <c r="O305" s="241"/>
      <c r="P305" s="241"/>
      <c r="Q305" s="241"/>
      <c r="R305" s="241"/>
      <c r="S305" s="241"/>
      <c r="T305" s="242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43" t="s">
        <v>218</v>
      </c>
      <c r="AU305" s="243" t="s">
        <v>82</v>
      </c>
      <c r="AV305" s="13" t="s">
        <v>82</v>
      </c>
      <c r="AW305" s="13" t="s">
        <v>35</v>
      </c>
      <c r="AX305" s="13" t="s">
        <v>80</v>
      </c>
      <c r="AY305" s="243" t="s">
        <v>198</v>
      </c>
    </row>
    <row r="306" s="2" customFormat="1" ht="24.15" customHeight="1">
      <c r="A306" s="40"/>
      <c r="B306" s="41"/>
      <c r="C306" s="255" t="s">
        <v>642</v>
      </c>
      <c r="D306" s="255" t="s">
        <v>243</v>
      </c>
      <c r="E306" s="256" t="s">
        <v>1426</v>
      </c>
      <c r="F306" s="257" t="s">
        <v>3495</v>
      </c>
      <c r="G306" s="258" t="s">
        <v>203</v>
      </c>
      <c r="H306" s="259">
        <v>38.529000000000003</v>
      </c>
      <c r="I306" s="260"/>
      <c r="J306" s="261">
        <f>ROUND(I306*H306,2)</f>
        <v>0</v>
      </c>
      <c r="K306" s="257" t="s">
        <v>19</v>
      </c>
      <c r="L306" s="262"/>
      <c r="M306" s="263" t="s">
        <v>19</v>
      </c>
      <c r="N306" s="264" t="s">
        <v>44</v>
      </c>
      <c r="O306" s="86"/>
      <c r="P306" s="223">
        <f>O306*H306</f>
        <v>0</v>
      </c>
      <c r="Q306" s="223">
        <v>0</v>
      </c>
      <c r="R306" s="223">
        <f>Q306*H306</f>
        <v>0</v>
      </c>
      <c r="S306" s="223">
        <v>0</v>
      </c>
      <c r="T306" s="224">
        <f>S306*H306</f>
        <v>0</v>
      </c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R306" s="225" t="s">
        <v>399</v>
      </c>
      <c r="AT306" s="225" t="s">
        <v>243</v>
      </c>
      <c r="AU306" s="225" t="s">
        <v>82</v>
      </c>
      <c r="AY306" s="19" t="s">
        <v>198</v>
      </c>
      <c r="BE306" s="226">
        <f>IF(N306="základní",J306,0)</f>
        <v>0</v>
      </c>
      <c r="BF306" s="226">
        <f>IF(N306="snížená",J306,0)</f>
        <v>0</v>
      </c>
      <c r="BG306" s="226">
        <f>IF(N306="zákl. přenesená",J306,0)</f>
        <v>0</v>
      </c>
      <c r="BH306" s="226">
        <f>IF(N306="sníž. přenesená",J306,0)</f>
        <v>0</v>
      </c>
      <c r="BI306" s="226">
        <f>IF(N306="nulová",J306,0)</f>
        <v>0</v>
      </c>
      <c r="BJ306" s="19" t="s">
        <v>80</v>
      </c>
      <c r="BK306" s="226">
        <f>ROUND(I306*H306,2)</f>
        <v>0</v>
      </c>
      <c r="BL306" s="19" t="s">
        <v>302</v>
      </c>
      <c r="BM306" s="225" t="s">
        <v>3496</v>
      </c>
    </row>
    <row r="307" s="2" customFormat="1" ht="62.7" customHeight="1">
      <c r="A307" s="40"/>
      <c r="B307" s="41"/>
      <c r="C307" s="214" t="s">
        <v>656</v>
      </c>
      <c r="D307" s="214" t="s">
        <v>200</v>
      </c>
      <c r="E307" s="215" t="s">
        <v>3497</v>
      </c>
      <c r="F307" s="216" t="s">
        <v>3498</v>
      </c>
      <c r="G307" s="217" t="s">
        <v>203</v>
      </c>
      <c r="H307" s="218">
        <v>126.106</v>
      </c>
      <c r="I307" s="219"/>
      <c r="J307" s="220">
        <f>ROUND(I307*H307,2)</f>
        <v>0</v>
      </c>
      <c r="K307" s="216" t="s">
        <v>204</v>
      </c>
      <c r="L307" s="46"/>
      <c r="M307" s="221" t="s">
        <v>19</v>
      </c>
      <c r="N307" s="222" t="s">
        <v>44</v>
      </c>
      <c r="O307" s="86"/>
      <c r="P307" s="223">
        <f>O307*H307</f>
        <v>0</v>
      </c>
      <c r="Q307" s="223">
        <v>0</v>
      </c>
      <c r="R307" s="223">
        <f>Q307*H307</f>
        <v>0</v>
      </c>
      <c r="S307" s="223">
        <v>0</v>
      </c>
      <c r="T307" s="224">
        <f>S307*H307</f>
        <v>0</v>
      </c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R307" s="225" t="s">
        <v>302</v>
      </c>
      <c r="AT307" s="225" t="s">
        <v>200</v>
      </c>
      <c r="AU307" s="225" t="s">
        <v>82</v>
      </c>
      <c r="AY307" s="19" t="s">
        <v>198</v>
      </c>
      <c r="BE307" s="226">
        <f>IF(N307="základní",J307,0)</f>
        <v>0</v>
      </c>
      <c r="BF307" s="226">
        <f>IF(N307="snížená",J307,0)</f>
        <v>0</v>
      </c>
      <c r="BG307" s="226">
        <f>IF(N307="zákl. přenesená",J307,0)</f>
        <v>0</v>
      </c>
      <c r="BH307" s="226">
        <f>IF(N307="sníž. přenesená",J307,0)</f>
        <v>0</v>
      </c>
      <c r="BI307" s="226">
        <f>IF(N307="nulová",J307,0)</f>
        <v>0</v>
      </c>
      <c r="BJ307" s="19" t="s">
        <v>80</v>
      </c>
      <c r="BK307" s="226">
        <f>ROUND(I307*H307,2)</f>
        <v>0</v>
      </c>
      <c r="BL307" s="19" t="s">
        <v>302</v>
      </c>
      <c r="BM307" s="225" t="s">
        <v>3499</v>
      </c>
    </row>
    <row r="308" s="2" customFormat="1">
      <c r="A308" s="40"/>
      <c r="B308" s="41"/>
      <c r="C308" s="42"/>
      <c r="D308" s="227" t="s">
        <v>207</v>
      </c>
      <c r="E308" s="42"/>
      <c r="F308" s="228" t="s">
        <v>3500</v>
      </c>
      <c r="G308" s="42"/>
      <c r="H308" s="42"/>
      <c r="I308" s="229"/>
      <c r="J308" s="42"/>
      <c r="K308" s="42"/>
      <c r="L308" s="46"/>
      <c r="M308" s="230"/>
      <c r="N308" s="231"/>
      <c r="O308" s="86"/>
      <c r="P308" s="86"/>
      <c r="Q308" s="86"/>
      <c r="R308" s="86"/>
      <c r="S308" s="86"/>
      <c r="T308" s="87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T308" s="19" t="s">
        <v>207</v>
      </c>
      <c r="AU308" s="19" t="s">
        <v>82</v>
      </c>
    </row>
    <row r="309" s="13" customFormat="1">
      <c r="A309" s="13"/>
      <c r="B309" s="232"/>
      <c r="C309" s="233"/>
      <c r="D309" s="234" t="s">
        <v>218</v>
      </c>
      <c r="E309" s="235" t="s">
        <v>19</v>
      </c>
      <c r="F309" s="236" t="s">
        <v>3501</v>
      </c>
      <c r="G309" s="233"/>
      <c r="H309" s="237">
        <v>126.47199999999999</v>
      </c>
      <c r="I309" s="238"/>
      <c r="J309" s="233"/>
      <c r="K309" s="233"/>
      <c r="L309" s="239"/>
      <c r="M309" s="240"/>
      <c r="N309" s="241"/>
      <c r="O309" s="241"/>
      <c r="P309" s="241"/>
      <c r="Q309" s="241"/>
      <c r="R309" s="241"/>
      <c r="S309" s="241"/>
      <c r="T309" s="242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43" t="s">
        <v>218</v>
      </c>
      <c r="AU309" s="243" t="s">
        <v>82</v>
      </c>
      <c r="AV309" s="13" t="s">
        <v>82</v>
      </c>
      <c r="AW309" s="13" t="s">
        <v>35</v>
      </c>
      <c r="AX309" s="13" t="s">
        <v>73</v>
      </c>
      <c r="AY309" s="243" t="s">
        <v>198</v>
      </c>
    </row>
    <row r="310" s="13" customFormat="1">
      <c r="A310" s="13"/>
      <c r="B310" s="232"/>
      <c r="C310" s="233"/>
      <c r="D310" s="234" t="s">
        <v>218</v>
      </c>
      <c r="E310" s="235" t="s">
        <v>19</v>
      </c>
      <c r="F310" s="236" t="s">
        <v>3502</v>
      </c>
      <c r="G310" s="233"/>
      <c r="H310" s="237">
        <v>-0.36599999999999999</v>
      </c>
      <c r="I310" s="238"/>
      <c r="J310" s="233"/>
      <c r="K310" s="233"/>
      <c r="L310" s="239"/>
      <c r="M310" s="240"/>
      <c r="N310" s="241"/>
      <c r="O310" s="241"/>
      <c r="P310" s="241"/>
      <c r="Q310" s="241"/>
      <c r="R310" s="241"/>
      <c r="S310" s="241"/>
      <c r="T310" s="242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43" t="s">
        <v>218</v>
      </c>
      <c r="AU310" s="243" t="s">
        <v>82</v>
      </c>
      <c r="AV310" s="13" t="s">
        <v>82</v>
      </c>
      <c r="AW310" s="13" t="s">
        <v>35</v>
      </c>
      <c r="AX310" s="13" t="s">
        <v>73</v>
      </c>
      <c r="AY310" s="243" t="s">
        <v>198</v>
      </c>
    </row>
    <row r="311" s="14" customFormat="1">
      <c r="A311" s="14"/>
      <c r="B311" s="244"/>
      <c r="C311" s="245"/>
      <c r="D311" s="234" t="s">
        <v>218</v>
      </c>
      <c r="E311" s="246" t="s">
        <v>19</v>
      </c>
      <c r="F311" s="247" t="s">
        <v>233</v>
      </c>
      <c r="G311" s="245"/>
      <c r="H311" s="248">
        <v>126.106</v>
      </c>
      <c r="I311" s="249"/>
      <c r="J311" s="245"/>
      <c r="K311" s="245"/>
      <c r="L311" s="250"/>
      <c r="M311" s="251"/>
      <c r="N311" s="252"/>
      <c r="O311" s="252"/>
      <c r="P311" s="252"/>
      <c r="Q311" s="252"/>
      <c r="R311" s="252"/>
      <c r="S311" s="252"/>
      <c r="T311" s="253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T311" s="254" t="s">
        <v>218</v>
      </c>
      <c r="AU311" s="254" t="s">
        <v>82</v>
      </c>
      <c r="AV311" s="14" t="s">
        <v>205</v>
      </c>
      <c r="AW311" s="14" t="s">
        <v>35</v>
      </c>
      <c r="AX311" s="14" t="s">
        <v>80</v>
      </c>
      <c r="AY311" s="254" t="s">
        <v>198</v>
      </c>
    </row>
    <row r="312" s="2" customFormat="1" ht="16.5" customHeight="1">
      <c r="A312" s="40"/>
      <c r="B312" s="41"/>
      <c r="C312" s="255" t="s">
        <v>661</v>
      </c>
      <c r="D312" s="255" t="s">
        <v>243</v>
      </c>
      <c r="E312" s="256" t="s">
        <v>1523</v>
      </c>
      <c r="F312" s="257" t="s">
        <v>3503</v>
      </c>
      <c r="G312" s="258" t="s">
        <v>203</v>
      </c>
      <c r="H312" s="259">
        <v>126.106</v>
      </c>
      <c r="I312" s="260"/>
      <c r="J312" s="261">
        <f>ROUND(I312*H312,2)</f>
        <v>0</v>
      </c>
      <c r="K312" s="257" t="s">
        <v>19</v>
      </c>
      <c r="L312" s="262"/>
      <c r="M312" s="263" t="s">
        <v>19</v>
      </c>
      <c r="N312" s="264" t="s">
        <v>44</v>
      </c>
      <c r="O312" s="86"/>
      <c r="P312" s="223">
        <f>O312*H312</f>
        <v>0</v>
      </c>
      <c r="Q312" s="223">
        <v>0.029999999999999999</v>
      </c>
      <c r="R312" s="223">
        <f>Q312*H312</f>
        <v>3.7831799999999998</v>
      </c>
      <c r="S312" s="223">
        <v>0</v>
      </c>
      <c r="T312" s="224">
        <f>S312*H312</f>
        <v>0</v>
      </c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R312" s="225" t="s">
        <v>399</v>
      </c>
      <c r="AT312" s="225" t="s">
        <v>243</v>
      </c>
      <c r="AU312" s="225" t="s">
        <v>82</v>
      </c>
      <c r="AY312" s="19" t="s">
        <v>198</v>
      </c>
      <c r="BE312" s="226">
        <f>IF(N312="základní",J312,0)</f>
        <v>0</v>
      </c>
      <c r="BF312" s="226">
        <f>IF(N312="snížená",J312,0)</f>
        <v>0</v>
      </c>
      <c r="BG312" s="226">
        <f>IF(N312="zákl. přenesená",J312,0)</f>
        <v>0</v>
      </c>
      <c r="BH312" s="226">
        <f>IF(N312="sníž. přenesená",J312,0)</f>
        <v>0</v>
      </c>
      <c r="BI312" s="226">
        <f>IF(N312="nulová",J312,0)</f>
        <v>0</v>
      </c>
      <c r="BJ312" s="19" t="s">
        <v>80</v>
      </c>
      <c r="BK312" s="226">
        <f>ROUND(I312*H312,2)</f>
        <v>0</v>
      </c>
      <c r="BL312" s="19" t="s">
        <v>302</v>
      </c>
      <c r="BM312" s="225" t="s">
        <v>3504</v>
      </c>
    </row>
    <row r="313" s="2" customFormat="1" ht="24.15" customHeight="1">
      <c r="A313" s="40"/>
      <c r="B313" s="41"/>
      <c r="C313" s="214" t="s">
        <v>666</v>
      </c>
      <c r="D313" s="214" t="s">
        <v>200</v>
      </c>
      <c r="E313" s="215" t="s">
        <v>3505</v>
      </c>
      <c r="F313" s="216" t="s">
        <v>3506</v>
      </c>
      <c r="G313" s="217" t="s">
        <v>441</v>
      </c>
      <c r="H313" s="218">
        <v>2</v>
      </c>
      <c r="I313" s="219"/>
      <c r="J313" s="220">
        <f>ROUND(I313*H313,2)</f>
        <v>0</v>
      </c>
      <c r="K313" s="216" t="s">
        <v>19</v>
      </c>
      <c r="L313" s="46"/>
      <c r="M313" s="221" t="s">
        <v>19</v>
      </c>
      <c r="N313" s="222" t="s">
        <v>44</v>
      </c>
      <c r="O313" s="86"/>
      <c r="P313" s="223">
        <f>O313*H313</f>
        <v>0</v>
      </c>
      <c r="Q313" s="223">
        <v>0</v>
      </c>
      <c r="R313" s="223">
        <f>Q313*H313</f>
        <v>0</v>
      </c>
      <c r="S313" s="223">
        <v>0</v>
      </c>
      <c r="T313" s="224">
        <f>S313*H313</f>
        <v>0</v>
      </c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R313" s="225" t="s">
        <v>302</v>
      </c>
      <c r="AT313" s="225" t="s">
        <v>200</v>
      </c>
      <c r="AU313" s="225" t="s">
        <v>82</v>
      </c>
      <c r="AY313" s="19" t="s">
        <v>198</v>
      </c>
      <c r="BE313" s="226">
        <f>IF(N313="základní",J313,0)</f>
        <v>0</v>
      </c>
      <c r="BF313" s="226">
        <f>IF(N313="snížená",J313,0)</f>
        <v>0</v>
      </c>
      <c r="BG313" s="226">
        <f>IF(N313="zákl. přenesená",J313,0)</f>
        <v>0</v>
      </c>
      <c r="BH313" s="226">
        <f>IF(N313="sníž. přenesená",J313,0)</f>
        <v>0</v>
      </c>
      <c r="BI313" s="226">
        <f>IF(N313="nulová",J313,0)</f>
        <v>0</v>
      </c>
      <c r="BJ313" s="19" t="s">
        <v>80</v>
      </c>
      <c r="BK313" s="226">
        <f>ROUND(I313*H313,2)</f>
        <v>0</v>
      </c>
      <c r="BL313" s="19" t="s">
        <v>302</v>
      </c>
      <c r="BM313" s="225" t="s">
        <v>3507</v>
      </c>
    </row>
    <row r="314" s="2" customFormat="1" ht="16.5" customHeight="1">
      <c r="A314" s="40"/>
      <c r="B314" s="41"/>
      <c r="C314" s="255" t="s">
        <v>671</v>
      </c>
      <c r="D314" s="255" t="s">
        <v>243</v>
      </c>
      <c r="E314" s="256" t="s">
        <v>1562</v>
      </c>
      <c r="F314" s="257" t="s">
        <v>3508</v>
      </c>
      <c r="G314" s="258" t="s">
        <v>441</v>
      </c>
      <c r="H314" s="259">
        <v>2</v>
      </c>
      <c r="I314" s="260"/>
      <c r="J314" s="261">
        <f>ROUND(I314*H314,2)</f>
        <v>0</v>
      </c>
      <c r="K314" s="257" t="s">
        <v>19</v>
      </c>
      <c r="L314" s="262"/>
      <c r="M314" s="263" t="s">
        <v>19</v>
      </c>
      <c r="N314" s="264" t="s">
        <v>44</v>
      </c>
      <c r="O314" s="86"/>
      <c r="P314" s="223">
        <f>O314*H314</f>
        <v>0</v>
      </c>
      <c r="Q314" s="223">
        <v>0</v>
      </c>
      <c r="R314" s="223">
        <f>Q314*H314</f>
        <v>0</v>
      </c>
      <c r="S314" s="223">
        <v>0</v>
      </c>
      <c r="T314" s="224">
        <f>S314*H314</f>
        <v>0</v>
      </c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R314" s="225" t="s">
        <v>399</v>
      </c>
      <c r="AT314" s="225" t="s">
        <v>243</v>
      </c>
      <c r="AU314" s="225" t="s">
        <v>82</v>
      </c>
      <c r="AY314" s="19" t="s">
        <v>198</v>
      </c>
      <c r="BE314" s="226">
        <f>IF(N314="základní",J314,0)</f>
        <v>0</v>
      </c>
      <c r="BF314" s="226">
        <f>IF(N314="snížená",J314,0)</f>
        <v>0</v>
      </c>
      <c r="BG314" s="226">
        <f>IF(N314="zákl. přenesená",J314,0)</f>
        <v>0</v>
      </c>
      <c r="BH314" s="226">
        <f>IF(N314="sníž. přenesená",J314,0)</f>
        <v>0</v>
      </c>
      <c r="BI314" s="226">
        <f>IF(N314="nulová",J314,0)</f>
        <v>0</v>
      </c>
      <c r="BJ314" s="19" t="s">
        <v>80</v>
      </c>
      <c r="BK314" s="226">
        <f>ROUND(I314*H314,2)</f>
        <v>0</v>
      </c>
      <c r="BL314" s="19" t="s">
        <v>302</v>
      </c>
      <c r="BM314" s="225" t="s">
        <v>3509</v>
      </c>
    </row>
    <row r="315" s="2" customFormat="1" ht="37.8" customHeight="1">
      <c r="A315" s="40"/>
      <c r="B315" s="41"/>
      <c r="C315" s="214" t="s">
        <v>676</v>
      </c>
      <c r="D315" s="214" t="s">
        <v>200</v>
      </c>
      <c r="E315" s="215" t="s">
        <v>3510</v>
      </c>
      <c r="F315" s="216" t="s">
        <v>3511</v>
      </c>
      <c r="G315" s="217" t="s">
        <v>441</v>
      </c>
      <c r="H315" s="218">
        <v>1</v>
      </c>
      <c r="I315" s="219"/>
      <c r="J315" s="220">
        <f>ROUND(I315*H315,2)</f>
        <v>0</v>
      </c>
      <c r="K315" s="216" t="s">
        <v>204</v>
      </c>
      <c r="L315" s="46"/>
      <c r="M315" s="221" t="s">
        <v>19</v>
      </c>
      <c r="N315" s="222" t="s">
        <v>44</v>
      </c>
      <c r="O315" s="86"/>
      <c r="P315" s="223">
        <f>O315*H315</f>
        <v>0</v>
      </c>
      <c r="Q315" s="223">
        <v>3.6000000000000001E-05</v>
      </c>
      <c r="R315" s="223">
        <f>Q315*H315</f>
        <v>3.6000000000000001E-05</v>
      </c>
      <c r="S315" s="223">
        <v>0</v>
      </c>
      <c r="T315" s="224">
        <f>S315*H315</f>
        <v>0</v>
      </c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R315" s="225" t="s">
        <v>302</v>
      </c>
      <c r="AT315" s="225" t="s">
        <v>200</v>
      </c>
      <c r="AU315" s="225" t="s">
        <v>82</v>
      </c>
      <c r="AY315" s="19" t="s">
        <v>198</v>
      </c>
      <c r="BE315" s="226">
        <f>IF(N315="základní",J315,0)</f>
        <v>0</v>
      </c>
      <c r="BF315" s="226">
        <f>IF(N315="snížená",J315,0)</f>
        <v>0</v>
      </c>
      <c r="BG315" s="226">
        <f>IF(N315="zákl. přenesená",J315,0)</f>
        <v>0</v>
      </c>
      <c r="BH315" s="226">
        <f>IF(N315="sníž. přenesená",J315,0)</f>
        <v>0</v>
      </c>
      <c r="BI315" s="226">
        <f>IF(N315="nulová",J315,0)</f>
        <v>0</v>
      </c>
      <c r="BJ315" s="19" t="s">
        <v>80</v>
      </c>
      <c r="BK315" s="226">
        <f>ROUND(I315*H315,2)</f>
        <v>0</v>
      </c>
      <c r="BL315" s="19" t="s">
        <v>302</v>
      </c>
      <c r="BM315" s="225" t="s">
        <v>3512</v>
      </c>
    </row>
    <row r="316" s="2" customFormat="1">
      <c r="A316" s="40"/>
      <c r="B316" s="41"/>
      <c r="C316" s="42"/>
      <c r="D316" s="227" t="s">
        <v>207</v>
      </c>
      <c r="E316" s="42"/>
      <c r="F316" s="228" t="s">
        <v>3513</v>
      </c>
      <c r="G316" s="42"/>
      <c r="H316" s="42"/>
      <c r="I316" s="229"/>
      <c r="J316" s="42"/>
      <c r="K316" s="42"/>
      <c r="L316" s="46"/>
      <c r="M316" s="230"/>
      <c r="N316" s="231"/>
      <c r="O316" s="86"/>
      <c r="P316" s="86"/>
      <c r="Q316" s="86"/>
      <c r="R316" s="86"/>
      <c r="S316" s="86"/>
      <c r="T316" s="87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T316" s="19" t="s">
        <v>207</v>
      </c>
      <c r="AU316" s="19" t="s">
        <v>82</v>
      </c>
    </row>
    <row r="317" s="2" customFormat="1" ht="37.8" customHeight="1">
      <c r="A317" s="40"/>
      <c r="B317" s="41"/>
      <c r="C317" s="255" t="s">
        <v>681</v>
      </c>
      <c r="D317" s="255" t="s">
        <v>243</v>
      </c>
      <c r="E317" s="256" t="s">
        <v>3514</v>
      </c>
      <c r="F317" s="257" t="s">
        <v>3515</v>
      </c>
      <c r="G317" s="258" t="s">
        <v>441</v>
      </c>
      <c r="H317" s="259">
        <v>1</v>
      </c>
      <c r="I317" s="260"/>
      <c r="J317" s="261">
        <f>ROUND(I317*H317,2)</f>
        <v>0</v>
      </c>
      <c r="K317" s="257" t="s">
        <v>204</v>
      </c>
      <c r="L317" s="262"/>
      <c r="M317" s="263" t="s">
        <v>19</v>
      </c>
      <c r="N317" s="264" t="s">
        <v>44</v>
      </c>
      <c r="O317" s="86"/>
      <c r="P317" s="223">
        <f>O317*H317</f>
        <v>0</v>
      </c>
      <c r="Q317" s="223">
        <v>0.0385</v>
      </c>
      <c r="R317" s="223">
        <f>Q317*H317</f>
        <v>0.0385</v>
      </c>
      <c r="S317" s="223">
        <v>0</v>
      </c>
      <c r="T317" s="224">
        <f>S317*H317</f>
        <v>0</v>
      </c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R317" s="225" t="s">
        <v>399</v>
      </c>
      <c r="AT317" s="225" t="s">
        <v>243</v>
      </c>
      <c r="AU317" s="225" t="s">
        <v>82</v>
      </c>
      <c r="AY317" s="19" t="s">
        <v>198</v>
      </c>
      <c r="BE317" s="226">
        <f>IF(N317="základní",J317,0)</f>
        <v>0</v>
      </c>
      <c r="BF317" s="226">
        <f>IF(N317="snížená",J317,0)</f>
        <v>0</v>
      </c>
      <c r="BG317" s="226">
        <f>IF(N317="zákl. přenesená",J317,0)</f>
        <v>0</v>
      </c>
      <c r="BH317" s="226">
        <f>IF(N317="sníž. přenesená",J317,0)</f>
        <v>0</v>
      </c>
      <c r="BI317" s="226">
        <f>IF(N317="nulová",J317,0)</f>
        <v>0</v>
      </c>
      <c r="BJ317" s="19" t="s">
        <v>80</v>
      </c>
      <c r="BK317" s="226">
        <f>ROUND(I317*H317,2)</f>
        <v>0</v>
      </c>
      <c r="BL317" s="19" t="s">
        <v>302</v>
      </c>
      <c r="BM317" s="225" t="s">
        <v>3516</v>
      </c>
    </row>
    <row r="318" s="2" customFormat="1" ht="49.05" customHeight="1">
      <c r="A318" s="40"/>
      <c r="B318" s="41"/>
      <c r="C318" s="214" t="s">
        <v>686</v>
      </c>
      <c r="D318" s="214" t="s">
        <v>200</v>
      </c>
      <c r="E318" s="215" t="s">
        <v>1590</v>
      </c>
      <c r="F318" s="216" t="s">
        <v>1591</v>
      </c>
      <c r="G318" s="217" t="s">
        <v>246</v>
      </c>
      <c r="H318" s="218">
        <v>4.7960000000000003</v>
      </c>
      <c r="I318" s="219"/>
      <c r="J318" s="220">
        <f>ROUND(I318*H318,2)</f>
        <v>0</v>
      </c>
      <c r="K318" s="216" t="s">
        <v>204</v>
      </c>
      <c r="L318" s="46"/>
      <c r="M318" s="221" t="s">
        <v>19</v>
      </c>
      <c r="N318" s="222" t="s">
        <v>44</v>
      </c>
      <c r="O318" s="86"/>
      <c r="P318" s="223">
        <f>O318*H318</f>
        <v>0</v>
      </c>
      <c r="Q318" s="223">
        <v>0</v>
      </c>
      <c r="R318" s="223">
        <f>Q318*H318</f>
        <v>0</v>
      </c>
      <c r="S318" s="223">
        <v>0</v>
      </c>
      <c r="T318" s="224">
        <f>S318*H318</f>
        <v>0</v>
      </c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R318" s="225" t="s">
        <v>302</v>
      </c>
      <c r="AT318" s="225" t="s">
        <v>200</v>
      </c>
      <c r="AU318" s="225" t="s">
        <v>82</v>
      </c>
      <c r="AY318" s="19" t="s">
        <v>198</v>
      </c>
      <c r="BE318" s="226">
        <f>IF(N318="základní",J318,0)</f>
        <v>0</v>
      </c>
      <c r="BF318" s="226">
        <f>IF(N318="snížená",J318,0)</f>
        <v>0</v>
      </c>
      <c r="BG318" s="226">
        <f>IF(N318="zákl. přenesená",J318,0)</f>
        <v>0</v>
      </c>
      <c r="BH318" s="226">
        <f>IF(N318="sníž. přenesená",J318,0)</f>
        <v>0</v>
      </c>
      <c r="BI318" s="226">
        <f>IF(N318="nulová",J318,0)</f>
        <v>0</v>
      </c>
      <c r="BJ318" s="19" t="s">
        <v>80</v>
      </c>
      <c r="BK318" s="226">
        <f>ROUND(I318*H318,2)</f>
        <v>0</v>
      </c>
      <c r="BL318" s="19" t="s">
        <v>302</v>
      </c>
      <c r="BM318" s="225" t="s">
        <v>3517</v>
      </c>
    </row>
    <row r="319" s="2" customFormat="1">
      <c r="A319" s="40"/>
      <c r="B319" s="41"/>
      <c r="C319" s="42"/>
      <c r="D319" s="227" t="s">
        <v>207</v>
      </c>
      <c r="E319" s="42"/>
      <c r="F319" s="228" t="s">
        <v>1593</v>
      </c>
      <c r="G319" s="42"/>
      <c r="H319" s="42"/>
      <c r="I319" s="229"/>
      <c r="J319" s="42"/>
      <c r="K319" s="42"/>
      <c r="L319" s="46"/>
      <c r="M319" s="230"/>
      <c r="N319" s="231"/>
      <c r="O319" s="86"/>
      <c r="P319" s="86"/>
      <c r="Q319" s="86"/>
      <c r="R319" s="86"/>
      <c r="S319" s="86"/>
      <c r="T319" s="87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T319" s="19" t="s">
        <v>207</v>
      </c>
      <c r="AU319" s="19" t="s">
        <v>82</v>
      </c>
    </row>
    <row r="320" s="12" customFormat="1" ht="22.8" customHeight="1">
      <c r="A320" s="12"/>
      <c r="B320" s="198"/>
      <c r="C320" s="199"/>
      <c r="D320" s="200" t="s">
        <v>72</v>
      </c>
      <c r="E320" s="212" t="s">
        <v>1594</v>
      </c>
      <c r="F320" s="212" t="s">
        <v>1595</v>
      </c>
      <c r="G320" s="199"/>
      <c r="H320" s="199"/>
      <c r="I320" s="202"/>
      <c r="J320" s="213">
        <f>BK320</f>
        <v>0</v>
      </c>
      <c r="K320" s="199"/>
      <c r="L320" s="204"/>
      <c r="M320" s="205"/>
      <c r="N320" s="206"/>
      <c r="O320" s="206"/>
      <c r="P320" s="207">
        <f>SUM(P321:P348)</f>
        <v>0</v>
      </c>
      <c r="Q320" s="206"/>
      <c r="R320" s="207">
        <f>SUM(R321:R348)</f>
        <v>0.75756587600000003</v>
      </c>
      <c r="S320" s="206"/>
      <c r="T320" s="208">
        <f>SUM(T321:T348)</f>
        <v>0</v>
      </c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R320" s="209" t="s">
        <v>82</v>
      </c>
      <c r="AT320" s="210" t="s">
        <v>72</v>
      </c>
      <c r="AU320" s="210" t="s">
        <v>80</v>
      </c>
      <c r="AY320" s="209" t="s">
        <v>198</v>
      </c>
      <c r="BK320" s="211">
        <f>SUM(BK321:BK348)</f>
        <v>0</v>
      </c>
    </row>
    <row r="321" s="2" customFormat="1" ht="24.15" customHeight="1">
      <c r="A321" s="40"/>
      <c r="B321" s="41"/>
      <c r="C321" s="214" t="s">
        <v>692</v>
      </c>
      <c r="D321" s="214" t="s">
        <v>200</v>
      </c>
      <c r="E321" s="215" t="s">
        <v>1597</v>
      </c>
      <c r="F321" s="216" t="s">
        <v>1598</v>
      </c>
      <c r="G321" s="217" t="s">
        <v>203</v>
      </c>
      <c r="H321" s="218">
        <v>25.381</v>
      </c>
      <c r="I321" s="219"/>
      <c r="J321" s="220">
        <f>ROUND(I321*H321,2)</f>
        <v>0</v>
      </c>
      <c r="K321" s="216" t="s">
        <v>204</v>
      </c>
      <c r="L321" s="46"/>
      <c r="M321" s="221" t="s">
        <v>19</v>
      </c>
      <c r="N321" s="222" t="s">
        <v>44</v>
      </c>
      <c r="O321" s="86"/>
      <c r="P321" s="223">
        <f>O321*H321</f>
        <v>0</v>
      </c>
      <c r="Q321" s="223">
        <v>0.00029999999999999997</v>
      </c>
      <c r="R321" s="223">
        <f>Q321*H321</f>
        <v>0.0076142999999999992</v>
      </c>
      <c r="S321" s="223">
        <v>0</v>
      </c>
      <c r="T321" s="224">
        <f>S321*H321</f>
        <v>0</v>
      </c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R321" s="225" t="s">
        <v>302</v>
      </c>
      <c r="AT321" s="225" t="s">
        <v>200</v>
      </c>
      <c r="AU321" s="225" t="s">
        <v>82</v>
      </c>
      <c r="AY321" s="19" t="s">
        <v>198</v>
      </c>
      <c r="BE321" s="226">
        <f>IF(N321="základní",J321,0)</f>
        <v>0</v>
      </c>
      <c r="BF321" s="226">
        <f>IF(N321="snížená",J321,0)</f>
        <v>0</v>
      </c>
      <c r="BG321" s="226">
        <f>IF(N321="zákl. přenesená",J321,0)</f>
        <v>0</v>
      </c>
      <c r="BH321" s="226">
        <f>IF(N321="sníž. přenesená",J321,0)</f>
        <v>0</v>
      </c>
      <c r="BI321" s="226">
        <f>IF(N321="nulová",J321,0)</f>
        <v>0</v>
      </c>
      <c r="BJ321" s="19" t="s">
        <v>80</v>
      </c>
      <c r="BK321" s="226">
        <f>ROUND(I321*H321,2)</f>
        <v>0</v>
      </c>
      <c r="BL321" s="19" t="s">
        <v>302</v>
      </c>
      <c r="BM321" s="225" t="s">
        <v>3518</v>
      </c>
    </row>
    <row r="322" s="2" customFormat="1">
      <c r="A322" s="40"/>
      <c r="B322" s="41"/>
      <c r="C322" s="42"/>
      <c r="D322" s="227" t="s">
        <v>207</v>
      </c>
      <c r="E322" s="42"/>
      <c r="F322" s="228" t="s">
        <v>1600</v>
      </c>
      <c r="G322" s="42"/>
      <c r="H322" s="42"/>
      <c r="I322" s="229"/>
      <c r="J322" s="42"/>
      <c r="K322" s="42"/>
      <c r="L322" s="46"/>
      <c r="M322" s="230"/>
      <c r="N322" s="231"/>
      <c r="O322" s="86"/>
      <c r="P322" s="86"/>
      <c r="Q322" s="86"/>
      <c r="R322" s="86"/>
      <c r="S322" s="86"/>
      <c r="T322" s="87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T322" s="19" t="s">
        <v>207</v>
      </c>
      <c r="AU322" s="19" t="s">
        <v>82</v>
      </c>
    </row>
    <row r="323" s="13" customFormat="1">
      <c r="A323" s="13"/>
      <c r="B323" s="232"/>
      <c r="C323" s="233"/>
      <c r="D323" s="234" t="s">
        <v>218</v>
      </c>
      <c r="E323" s="235" t="s">
        <v>19</v>
      </c>
      <c r="F323" s="236" t="s">
        <v>3406</v>
      </c>
      <c r="G323" s="233"/>
      <c r="H323" s="237">
        <v>7.9189999999999996</v>
      </c>
      <c r="I323" s="238"/>
      <c r="J323" s="233"/>
      <c r="K323" s="233"/>
      <c r="L323" s="239"/>
      <c r="M323" s="240"/>
      <c r="N323" s="241"/>
      <c r="O323" s="241"/>
      <c r="P323" s="241"/>
      <c r="Q323" s="241"/>
      <c r="R323" s="241"/>
      <c r="S323" s="241"/>
      <c r="T323" s="242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43" t="s">
        <v>218</v>
      </c>
      <c r="AU323" s="243" t="s">
        <v>82</v>
      </c>
      <c r="AV323" s="13" t="s">
        <v>82</v>
      </c>
      <c r="AW323" s="13" t="s">
        <v>35</v>
      </c>
      <c r="AX323" s="13" t="s">
        <v>73</v>
      </c>
      <c r="AY323" s="243" t="s">
        <v>198</v>
      </c>
    </row>
    <row r="324" s="13" customFormat="1">
      <c r="A324" s="13"/>
      <c r="B324" s="232"/>
      <c r="C324" s="233"/>
      <c r="D324" s="234" t="s">
        <v>218</v>
      </c>
      <c r="E324" s="235" t="s">
        <v>19</v>
      </c>
      <c r="F324" s="236" t="s">
        <v>3407</v>
      </c>
      <c r="G324" s="233"/>
      <c r="H324" s="237">
        <v>17.462</v>
      </c>
      <c r="I324" s="238"/>
      <c r="J324" s="233"/>
      <c r="K324" s="233"/>
      <c r="L324" s="239"/>
      <c r="M324" s="240"/>
      <c r="N324" s="241"/>
      <c r="O324" s="241"/>
      <c r="P324" s="241"/>
      <c r="Q324" s="241"/>
      <c r="R324" s="241"/>
      <c r="S324" s="241"/>
      <c r="T324" s="242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T324" s="243" t="s">
        <v>218</v>
      </c>
      <c r="AU324" s="243" t="s">
        <v>82</v>
      </c>
      <c r="AV324" s="13" t="s">
        <v>82</v>
      </c>
      <c r="AW324" s="13" t="s">
        <v>35</v>
      </c>
      <c r="AX324" s="13" t="s">
        <v>73</v>
      </c>
      <c r="AY324" s="243" t="s">
        <v>198</v>
      </c>
    </row>
    <row r="325" s="14" customFormat="1">
      <c r="A325" s="14"/>
      <c r="B325" s="244"/>
      <c r="C325" s="245"/>
      <c r="D325" s="234" t="s">
        <v>218</v>
      </c>
      <c r="E325" s="246" t="s">
        <v>19</v>
      </c>
      <c r="F325" s="247" t="s">
        <v>233</v>
      </c>
      <c r="G325" s="245"/>
      <c r="H325" s="248">
        <v>25.381</v>
      </c>
      <c r="I325" s="249"/>
      <c r="J325" s="245"/>
      <c r="K325" s="245"/>
      <c r="L325" s="250"/>
      <c r="M325" s="251"/>
      <c r="N325" s="252"/>
      <c r="O325" s="252"/>
      <c r="P325" s="252"/>
      <c r="Q325" s="252"/>
      <c r="R325" s="252"/>
      <c r="S325" s="252"/>
      <c r="T325" s="253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54" t="s">
        <v>218</v>
      </c>
      <c r="AU325" s="254" t="s">
        <v>82</v>
      </c>
      <c r="AV325" s="14" t="s">
        <v>205</v>
      </c>
      <c r="AW325" s="14" t="s">
        <v>35</v>
      </c>
      <c r="AX325" s="14" t="s">
        <v>80</v>
      </c>
      <c r="AY325" s="254" t="s">
        <v>198</v>
      </c>
    </row>
    <row r="326" s="2" customFormat="1" ht="37.8" customHeight="1">
      <c r="A326" s="40"/>
      <c r="B326" s="41"/>
      <c r="C326" s="214" t="s">
        <v>697</v>
      </c>
      <c r="D326" s="214" t="s">
        <v>200</v>
      </c>
      <c r="E326" s="215" t="s">
        <v>1608</v>
      </c>
      <c r="F326" s="216" t="s">
        <v>1609</v>
      </c>
      <c r="G326" s="217" t="s">
        <v>237</v>
      </c>
      <c r="H326" s="218">
        <v>11.1</v>
      </c>
      <c r="I326" s="219"/>
      <c r="J326" s="220">
        <f>ROUND(I326*H326,2)</f>
        <v>0</v>
      </c>
      <c r="K326" s="216" t="s">
        <v>204</v>
      </c>
      <c r="L326" s="46"/>
      <c r="M326" s="221" t="s">
        <v>19</v>
      </c>
      <c r="N326" s="222" t="s">
        <v>44</v>
      </c>
      <c r="O326" s="86"/>
      <c r="P326" s="223">
        <f>O326*H326</f>
        <v>0</v>
      </c>
      <c r="Q326" s="223">
        <v>0.000428</v>
      </c>
      <c r="R326" s="223">
        <f>Q326*H326</f>
        <v>0.0047507999999999995</v>
      </c>
      <c r="S326" s="223">
        <v>0</v>
      </c>
      <c r="T326" s="224">
        <f>S326*H326</f>
        <v>0</v>
      </c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R326" s="225" t="s">
        <v>302</v>
      </c>
      <c r="AT326" s="225" t="s">
        <v>200</v>
      </c>
      <c r="AU326" s="225" t="s">
        <v>82</v>
      </c>
      <c r="AY326" s="19" t="s">
        <v>198</v>
      </c>
      <c r="BE326" s="226">
        <f>IF(N326="základní",J326,0)</f>
        <v>0</v>
      </c>
      <c r="BF326" s="226">
        <f>IF(N326="snížená",J326,0)</f>
        <v>0</v>
      </c>
      <c r="BG326" s="226">
        <f>IF(N326="zákl. přenesená",J326,0)</f>
        <v>0</v>
      </c>
      <c r="BH326" s="226">
        <f>IF(N326="sníž. přenesená",J326,0)</f>
        <v>0</v>
      </c>
      <c r="BI326" s="226">
        <f>IF(N326="nulová",J326,0)</f>
        <v>0</v>
      </c>
      <c r="BJ326" s="19" t="s">
        <v>80</v>
      </c>
      <c r="BK326" s="226">
        <f>ROUND(I326*H326,2)</f>
        <v>0</v>
      </c>
      <c r="BL326" s="19" t="s">
        <v>302</v>
      </c>
      <c r="BM326" s="225" t="s">
        <v>3519</v>
      </c>
    </row>
    <row r="327" s="2" customFormat="1">
      <c r="A327" s="40"/>
      <c r="B327" s="41"/>
      <c r="C327" s="42"/>
      <c r="D327" s="227" t="s">
        <v>207</v>
      </c>
      <c r="E327" s="42"/>
      <c r="F327" s="228" t="s">
        <v>1611</v>
      </c>
      <c r="G327" s="42"/>
      <c r="H327" s="42"/>
      <c r="I327" s="229"/>
      <c r="J327" s="42"/>
      <c r="K327" s="42"/>
      <c r="L327" s="46"/>
      <c r="M327" s="230"/>
      <c r="N327" s="231"/>
      <c r="O327" s="86"/>
      <c r="P327" s="86"/>
      <c r="Q327" s="86"/>
      <c r="R327" s="86"/>
      <c r="S327" s="86"/>
      <c r="T327" s="87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T327" s="19" t="s">
        <v>207</v>
      </c>
      <c r="AU327" s="19" t="s">
        <v>82</v>
      </c>
    </row>
    <row r="328" s="13" customFormat="1">
      <c r="A328" s="13"/>
      <c r="B328" s="232"/>
      <c r="C328" s="233"/>
      <c r="D328" s="234" t="s">
        <v>218</v>
      </c>
      <c r="E328" s="235" t="s">
        <v>19</v>
      </c>
      <c r="F328" s="236" t="s">
        <v>3520</v>
      </c>
      <c r="G328" s="233"/>
      <c r="H328" s="237">
        <v>3.7000000000000002</v>
      </c>
      <c r="I328" s="238"/>
      <c r="J328" s="233"/>
      <c r="K328" s="233"/>
      <c r="L328" s="239"/>
      <c r="M328" s="240"/>
      <c r="N328" s="241"/>
      <c r="O328" s="241"/>
      <c r="P328" s="241"/>
      <c r="Q328" s="241"/>
      <c r="R328" s="241"/>
      <c r="S328" s="241"/>
      <c r="T328" s="242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43" t="s">
        <v>218</v>
      </c>
      <c r="AU328" s="243" t="s">
        <v>82</v>
      </c>
      <c r="AV328" s="13" t="s">
        <v>82</v>
      </c>
      <c r="AW328" s="13" t="s">
        <v>35</v>
      </c>
      <c r="AX328" s="13" t="s">
        <v>73</v>
      </c>
      <c r="AY328" s="243" t="s">
        <v>198</v>
      </c>
    </row>
    <row r="329" s="13" customFormat="1">
      <c r="A329" s="13"/>
      <c r="B329" s="232"/>
      <c r="C329" s="233"/>
      <c r="D329" s="234" t="s">
        <v>218</v>
      </c>
      <c r="E329" s="235" t="s">
        <v>19</v>
      </c>
      <c r="F329" s="236" t="s">
        <v>3521</v>
      </c>
      <c r="G329" s="233"/>
      <c r="H329" s="237">
        <v>7.4000000000000004</v>
      </c>
      <c r="I329" s="238"/>
      <c r="J329" s="233"/>
      <c r="K329" s="233"/>
      <c r="L329" s="239"/>
      <c r="M329" s="240"/>
      <c r="N329" s="241"/>
      <c r="O329" s="241"/>
      <c r="P329" s="241"/>
      <c r="Q329" s="241"/>
      <c r="R329" s="241"/>
      <c r="S329" s="241"/>
      <c r="T329" s="242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43" t="s">
        <v>218</v>
      </c>
      <c r="AU329" s="243" t="s">
        <v>82</v>
      </c>
      <c r="AV329" s="13" t="s">
        <v>82</v>
      </c>
      <c r="AW329" s="13" t="s">
        <v>35</v>
      </c>
      <c r="AX329" s="13" t="s">
        <v>73</v>
      </c>
      <c r="AY329" s="243" t="s">
        <v>198</v>
      </c>
    </row>
    <row r="330" s="14" customFormat="1">
      <c r="A330" s="14"/>
      <c r="B330" s="244"/>
      <c r="C330" s="245"/>
      <c r="D330" s="234" t="s">
        <v>218</v>
      </c>
      <c r="E330" s="246" t="s">
        <v>19</v>
      </c>
      <c r="F330" s="247" t="s">
        <v>233</v>
      </c>
      <c r="G330" s="245"/>
      <c r="H330" s="248">
        <v>11.100000000000001</v>
      </c>
      <c r="I330" s="249"/>
      <c r="J330" s="245"/>
      <c r="K330" s="245"/>
      <c r="L330" s="250"/>
      <c r="M330" s="251"/>
      <c r="N330" s="252"/>
      <c r="O330" s="252"/>
      <c r="P330" s="252"/>
      <c r="Q330" s="252"/>
      <c r="R330" s="252"/>
      <c r="S330" s="252"/>
      <c r="T330" s="253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254" t="s">
        <v>218</v>
      </c>
      <c r="AU330" s="254" t="s">
        <v>82</v>
      </c>
      <c r="AV330" s="14" t="s">
        <v>205</v>
      </c>
      <c r="AW330" s="14" t="s">
        <v>35</v>
      </c>
      <c r="AX330" s="14" t="s">
        <v>80</v>
      </c>
      <c r="AY330" s="254" t="s">
        <v>198</v>
      </c>
    </row>
    <row r="331" s="2" customFormat="1" ht="24.15" customHeight="1">
      <c r="A331" s="40"/>
      <c r="B331" s="41"/>
      <c r="C331" s="255" t="s">
        <v>701</v>
      </c>
      <c r="D331" s="255" t="s">
        <v>243</v>
      </c>
      <c r="E331" s="256" t="s">
        <v>1619</v>
      </c>
      <c r="F331" s="257" t="s">
        <v>1620</v>
      </c>
      <c r="G331" s="258" t="s">
        <v>441</v>
      </c>
      <c r="H331" s="259">
        <v>42</v>
      </c>
      <c r="I331" s="260"/>
      <c r="J331" s="261">
        <f>ROUND(I331*H331,2)</f>
        <v>0</v>
      </c>
      <c r="K331" s="257" t="s">
        <v>19</v>
      </c>
      <c r="L331" s="262"/>
      <c r="M331" s="263" t="s">
        <v>19</v>
      </c>
      <c r="N331" s="264" t="s">
        <v>44</v>
      </c>
      <c r="O331" s="86"/>
      <c r="P331" s="223">
        <f>O331*H331</f>
        <v>0</v>
      </c>
      <c r="Q331" s="223">
        <v>0.00044999999999999999</v>
      </c>
      <c r="R331" s="223">
        <f>Q331*H331</f>
        <v>0.0189</v>
      </c>
      <c r="S331" s="223">
        <v>0</v>
      </c>
      <c r="T331" s="224">
        <f>S331*H331</f>
        <v>0</v>
      </c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R331" s="225" t="s">
        <v>399</v>
      </c>
      <c r="AT331" s="225" t="s">
        <v>243</v>
      </c>
      <c r="AU331" s="225" t="s">
        <v>82</v>
      </c>
      <c r="AY331" s="19" t="s">
        <v>198</v>
      </c>
      <c r="BE331" s="226">
        <f>IF(N331="základní",J331,0)</f>
        <v>0</v>
      </c>
      <c r="BF331" s="226">
        <f>IF(N331="snížená",J331,0)</f>
        <v>0</v>
      </c>
      <c r="BG331" s="226">
        <f>IF(N331="zákl. přenesená",J331,0)</f>
        <v>0</v>
      </c>
      <c r="BH331" s="226">
        <f>IF(N331="sníž. přenesená",J331,0)</f>
        <v>0</v>
      </c>
      <c r="BI331" s="226">
        <f>IF(N331="nulová",J331,0)</f>
        <v>0</v>
      </c>
      <c r="BJ331" s="19" t="s">
        <v>80</v>
      </c>
      <c r="BK331" s="226">
        <f>ROUND(I331*H331,2)</f>
        <v>0</v>
      </c>
      <c r="BL331" s="19" t="s">
        <v>302</v>
      </c>
      <c r="BM331" s="225" t="s">
        <v>3522</v>
      </c>
    </row>
    <row r="332" s="2" customFormat="1" ht="37.8" customHeight="1">
      <c r="A332" s="40"/>
      <c r="B332" s="41"/>
      <c r="C332" s="214" t="s">
        <v>706</v>
      </c>
      <c r="D332" s="214" t="s">
        <v>200</v>
      </c>
      <c r="E332" s="215" t="s">
        <v>1623</v>
      </c>
      <c r="F332" s="216" t="s">
        <v>1624</v>
      </c>
      <c r="G332" s="217" t="s">
        <v>203</v>
      </c>
      <c r="H332" s="218">
        <v>25.381</v>
      </c>
      <c r="I332" s="219"/>
      <c r="J332" s="220">
        <f>ROUND(I332*H332,2)</f>
        <v>0</v>
      </c>
      <c r="K332" s="216" t="s">
        <v>204</v>
      </c>
      <c r="L332" s="46"/>
      <c r="M332" s="221" t="s">
        <v>19</v>
      </c>
      <c r="N332" s="222" t="s">
        <v>44</v>
      </c>
      <c r="O332" s="86"/>
      <c r="P332" s="223">
        <f>O332*H332</f>
        <v>0</v>
      </c>
      <c r="Q332" s="223">
        <v>0.0059959999999999996</v>
      </c>
      <c r="R332" s="223">
        <f>Q332*H332</f>
        <v>0.15218447599999999</v>
      </c>
      <c r="S332" s="223">
        <v>0</v>
      </c>
      <c r="T332" s="224">
        <f>S332*H332</f>
        <v>0</v>
      </c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R332" s="225" t="s">
        <v>302</v>
      </c>
      <c r="AT332" s="225" t="s">
        <v>200</v>
      </c>
      <c r="AU332" s="225" t="s">
        <v>82</v>
      </c>
      <c r="AY332" s="19" t="s">
        <v>198</v>
      </c>
      <c r="BE332" s="226">
        <f>IF(N332="základní",J332,0)</f>
        <v>0</v>
      </c>
      <c r="BF332" s="226">
        <f>IF(N332="snížená",J332,0)</f>
        <v>0</v>
      </c>
      <c r="BG332" s="226">
        <f>IF(N332="zákl. přenesená",J332,0)</f>
        <v>0</v>
      </c>
      <c r="BH332" s="226">
        <f>IF(N332="sníž. přenesená",J332,0)</f>
        <v>0</v>
      </c>
      <c r="BI332" s="226">
        <f>IF(N332="nulová",J332,0)</f>
        <v>0</v>
      </c>
      <c r="BJ332" s="19" t="s">
        <v>80</v>
      </c>
      <c r="BK332" s="226">
        <f>ROUND(I332*H332,2)</f>
        <v>0</v>
      </c>
      <c r="BL332" s="19" t="s">
        <v>302</v>
      </c>
      <c r="BM332" s="225" t="s">
        <v>3523</v>
      </c>
    </row>
    <row r="333" s="2" customFormat="1">
      <c r="A333" s="40"/>
      <c r="B333" s="41"/>
      <c r="C333" s="42"/>
      <c r="D333" s="227" t="s">
        <v>207</v>
      </c>
      <c r="E333" s="42"/>
      <c r="F333" s="228" t="s">
        <v>1626</v>
      </c>
      <c r="G333" s="42"/>
      <c r="H333" s="42"/>
      <c r="I333" s="229"/>
      <c r="J333" s="42"/>
      <c r="K333" s="42"/>
      <c r="L333" s="46"/>
      <c r="M333" s="230"/>
      <c r="N333" s="231"/>
      <c r="O333" s="86"/>
      <c r="P333" s="86"/>
      <c r="Q333" s="86"/>
      <c r="R333" s="86"/>
      <c r="S333" s="86"/>
      <c r="T333" s="87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T333" s="19" t="s">
        <v>207</v>
      </c>
      <c r="AU333" s="19" t="s">
        <v>82</v>
      </c>
    </row>
    <row r="334" s="13" customFormat="1">
      <c r="A334" s="13"/>
      <c r="B334" s="232"/>
      <c r="C334" s="233"/>
      <c r="D334" s="234" t="s">
        <v>218</v>
      </c>
      <c r="E334" s="235" t="s">
        <v>19</v>
      </c>
      <c r="F334" s="236" t="s">
        <v>3406</v>
      </c>
      <c r="G334" s="233"/>
      <c r="H334" s="237">
        <v>7.9189999999999996</v>
      </c>
      <c r="I334" s="238"/>
      <c r="J334" s="233"/>
      <c r="K334" s="233"/>
      <c r="L334" s="239"/>
      <c r="M334" s="240"/>
      <c r="N334" s="241"/>
      <c r="O334" s="241"/>
      <c r="P334" s="241"/>
      <c r="Q334" s="241"/>
      <c r="R334" s="241"/>
      <c r="S334" s="241"/>
      <c r="T334" s="242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43" t="s">
        <v>218</v>
      </c>
      <c r="AU334" s="243" t="s">
        <v>82</v>
      </c>
      <c r="AV334" s="13" t="s">
        <v>82</v>
      </c>
      <c r="AW334" s="13" t="s">
        <v>35</v>
      </c>
      <c r="AX334" s="13" t="s">
        <v>73</v>
      </c>
      <c r="AY334" s="243" t="s">
        <v>198</v>
      </c>
    </row>
    <row r="335" s="13" customFormat="1">
      <c r="A335" s="13"/>
      <c r="B335" s="232"/>
      <c r="C335" s="233"/>
      <c r="D335" s="234" t="s">
        <v>218</v>
      </c>
      <c r="E335" s="235" t="s">
        <v>19</v>
      </c>
      <c r="F335" s="236" t="s">
        <v>3407</v>
      </c>
      <c r="G335" s="233"/>
      <c r="H335" s="237">
        <v>17.462</v>
      </c>
      <c r="I335" s="238"/>
      <c r="J335" s="233"/>
      <c r="K335" s="233"/>
      <c r="L335" s="239"/>
      <c r="M335" s="240"/>
      <c r="N335" s="241"/>
      <c r="O335" s="241"/>
      <c r="P335" s="241"/>
      <c r="Q335" s="241"/>
      <c r="R335" s="241"/>
      <c r="S335" s="241"/>
      <c r="T335" s="242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43" t="s">
        <v>218</v>
      </c>
      <c r="AU335" s="243" t="s">
        <v>82</v>
      </c>
      <c r="AV335" s="13" t="s">
        <v>82</v>
      </c>
      <c r="AW335" s="13" t="s">
        <v>35</v>
      </c>
      <c r="AX335" s="13" t="s">
        <v>73</v>
      </c>
      <c r="AY335" s="243" t="s">
        <v>198</v>
      </c>
    </row>
    <row r="336" s="14" customFormat="1">
      <c r="A336" s="14"/>
      <c r="B336" s="244"/>
      <c r="C336" s="245"/>
      <c r="D336" s="234" t="s">
        <v>218</v>
      </c>
      <c r="E336" s="246" t="s">
        <v>19</v>
      </c>
      <c r="F336" s="247" t="s">
        <v>233</v>
      </c>
      <c r="G336" s="245"/>
      <c r="H336" s="248">
        <v>25.381</v>
      </c>
      <c r="I336" s="249"/>
      <c r="J336" s="245"/>
      <c r="K336" s="245"/>
      <c r="L336" s="250"/>
      <c r="M336" s="251"/>
      <c r="N336" s="252"/>
      <c r="O336" s="252"/>
      <c r="P336" s="252"/>
      <c r="Q336" s="252"/>
      <c r="R336" s="252"/>
      <c r="S336" s="252"/>
      <c r="T336" s="253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T336" s="254" t="s">
        <v>218</v>
      </c>
      <c r="AU336" s="254" t="s">
        <v>82</v>
      </c>
      <c r="AV336" s="14" t="s">
        <v>205</v>
      </c>
      <c r="AW336" s="14" t="s">
        <v>35</v>
      </c>
      <c r="AX336" s="14" t="s">
        <v>80</v>
      </c>
      <c r="AY336" s="254" t="s">
        <v>198</v>
      </c>
    </row>
    <row r="337" s="2" customFormat="1" ht="33" customHeight="1">
      <c r="A337" s="40"/>
      <c r="B337" s="41"/>
      <c r="C337" s="255" t="s">
        <v>711</v>
      </c>
      <c r="D337" s="255" t="s">
        <v>243</v>
      </c>
      <c r="E337" s="256" t="s">
        <v>1628</v>
      </c>
      <c r="F337" s="257" t="s">
        <v>1629</v>
      </c>
      <c r="G337" s="258" t="s">
        <v>203</v>
      </c>
      <c r="H337" s="259">
        <v>27.919</v>
      </c>
      <c r="I337" s="260"/>
      <c r="J337" s="261">
        <f>ROUND(I337*H337,2)</f>
        <v>0</v>
      </c>
      <c r="K337" s="257" t="s">
        <v>19</v>
      </c>
      <c r="L337" s="262"/>
      <c r="M337" s="263" t="s">
        <v>19</v>
      </c>
      <c r="N337" s="264" t="s">
        <v>44</v>
      </c>
      <c r="O337" s="86"/>
      <c r="P337" s="223">
        <f>O337*H337</f>
        <v>0</v>
      </c>
      <c r="Q337" s="223">
        <v>0.019199999999999998</v>
      </c>
      <c r="R337" s="223">
        <f>Q337*H337</f>
        <v>0.53604479999999999</v>
      </c>
      <c r="S337" s="223">
        <v>0</v>
      </c>
      <c r="T337" s="224">
        <f>S337*H337</f>
        <v>0</v>
      </c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R337" s="225" t="s">
        <v>399</v>
      </c>
      <c r="AT337" s="225" t="s">
        <v>243</v>
      </c>
      <c r="AU337" s="225" t="s">
        <v>82</v>
      </c>
      <c r="AY337" s="19" t="s">
        <v>198</v>
      </c>
      <c r="BE337" s="226">
        <f>IF(N337="základní",J337,0)</f>
        <v>0</v>
      </c>
      <c r="BF337" s="226">
        <f>IF(N337="snížená",J337,0)</f>
        <v>0</v>
      </c>
      <c r="BG337" s="226">
        <f>IF(N337="zákl. přenesená",J337,0)</f>
        <v>0</v>
      </c>
      <c r="BH337" s="226">
        <f>IF(N337="sníž. přenesená",J337,0)</f>
        <v>0</v>
      </c>
      <c r="BI337" s="226">
        <f>IF(N337="nulová",J337,0)</f>
        <v>0</v>
      </c>
      <c r="BJ337" s="19" t="s">
        <v>80</v>
      </c>
      <c r="BK337" s="226">
        <f>ROUND(I337*H337,2)</f>
        <v>0</v>
      </c>
      <c r="BL337" s="19" t="s">
        <v>302</v>
      </c>
      <c r="BM337" s="225" t="s">
        <v>3524</v>
      </c>
    </row>
    <row r="338" s="13" customFormat="1">
      <c r="A338" s="13"/>
      <c r="B338" s="232"/>
      <c r="C338" s="233"/>
      <c r="D338" s="234" t="s">
        <v>218</v>
      </c>
      <c r="E338" s="235" t="s">
        <v>19</v>
      </c>
      <c r="F338" s="236" t="s">
        <v>3406</v>
      </c>
      <c r="G338" s="233"/>
      <c r="H338" s="237">
        <v>7.9189999999999996</v>
      </c>
      <c r="I338" s="238"/>
      <c r="J338" s="233"/>
      <c r="K338" s="233"/>
      <c r="L338" s="239"/>
      <c r="M338" s="240"/>
      <c r="N338" s="241"/>
      <c r="O338" s="241"/>
      <c r="P338" s="241"/>
      <c r="Q338" s="241"/>
      <c r="R338" s="241"/>
      <c r="S338" s="241"/>
      <c r="T338" s="242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43" t="s">
        <v>218</v>
      </c>
      <c r="AU338" s="243" t="s">
        <v>82</v>
      </c>
      <c r="AV338" s="13" t="s">
        <v>82</v>
      </c>
      <c r="AW338" s="13" t="s">
        <v>35</v>
      </c>
      <c r="AX338" s="13" t="s">
        <v>73</v>
      </c>
      <c r="AY338" s="243" t="s">
        <v>198</v>
      </c>
    </row>
    <row r="339" s="13" customFormat="1">
      <c r="A339" s="13"/>
      <c r="B339" s="232"/>
      <c r="C339" s="233"/>
      <c r="D339" s="234" t="s">
        <v>218</v>
      </c>
      <c r="E339" s="235" t="s">
        <v>19</v>
      </c>
      <c r="F339" s="236" t="s">
        <v>3407</v>
      </c>
      <c r="G339" s="233"/>
      <c r="H339" s="237">
        <v>17.462</v>
      </c>
      <c r="I339" s="238"/>
      <c r="J339" s="233"/>
      <c r="K339" s="233"/>
      <c r="L339" s="239"/>
      <c r="M339" s="240"/>
      <c r="N339" s="241"/>
      <c r="O339" s="241"/>
      <c r="P339" s="241"/>
      <c r="Q339" s="241"/>
      <c r="R339" s="241"/>
      <c r="S339" s="241"/>
      <c r="T339" s="242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43" t="s">
        <v>218</v>
      </c>
      <c r="AU339" s="243" t="s">
        <v>82</v>
      </c>
      <c r="AV339" s="13" t="s">
        <v>82</v>
      </c>
      <c r="AW339" s="13" t="s">
        <v>35</v>
      </c>
      <c r="AX339" s="13" t="s">
        <v>73</v>
      </c>
      <c r="AY339" s="243" t="s">
        <v>198</v>
      </c>
    </row>
    <row r="340" s="14" customFormat="1">
      <c r="A340" s="14"/>
      <c r="B340" s="244"/>
      <c r="C340" s="245"/>
      <c r="D340" s="234" t="s">
        <v>218</v>
      </c>
      <c r="E340" s="246" t="s">
        <v>19</v>
      </c>
      <c r="F340" s="247" t="s">
        <v>233</v>
      </c>
      <c r="G340" s="245"/>
      <c r="H340" s="248">
        <v>25.381</v>
      </c>
      <c r="I340" s="249"/>
      <c r="J340" s="245"/>
      <c r="K340" s="245"/>
      <c r="L340" s="250"/>
      <c r="M340" s="251"/>
      <c r="N340" s="252"/>
      <c r="O340" s="252"/>
      <c r="P340" s="252"/>
      <c r="Q340" s="252"/>
      <c r="R340" s="252"/>
      <c r="S340" s="252"/>
      <c r="T340" s="253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54" t="s">
        <v>218</v>
      </c>
      <c r="AU340" s="254" t="s">
        <v>82</v>
      </c>
      <c r="AV340" s="14" t="s">
        <v>205</v>
      </c>
      <c r="AW340" s="14" t="s">
        <v>35</v>
      </c>
      <c r="AX340" s="14" t="s">
        <v>80</v>
      </c>
      <c r="AY340" s="254" t="s">
        <v>198</v>
      </c>
    </row>
    <row r="341" s="13" customFormat="1">
      <c r="A341" s="13"/>
      <c r="B341" s="232"/>
      <c r="C341" s="233"/>
      <c r="D341" s="234" t="s">
        <v>218</v>
      </c>
      <c r="E341" s="233"/>
      <c r="F341" s="236" t="s">
        <v>3525</v>
      </c>
      <c r="G341" s="233"/>
      <c r="H341" s="237">
        <v>27.919</v>
      </c>
      <c r="I341" s="238"/>
      <c r="J341" s="233"/>
      <c r="K341" s="233"/>
      <c r="L341" s="239"/>
      <c r="M341" s="240"/>
      <c r="N341" s="241"/>
      <c r="O341" s="241"/>
      <c r="P341" s="241"/>
      <c r="Q341" s="241"/>
      <c r="R341" s="241"/>
      <c r="S341" s="241"/>
      <c r="T341" s="242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43" t="s">
        <v>218</v>
      </c>
      <c r="AU341" s="243" t="s">
        <v>82</v>
      </c>
      <c r="AV341" s="13" t="s">
        <v>82</v>
      </c>
      <c r="AW341" s="13" t="s">
        <v>4</v>
      </c>
      <c r="AX341" s="13" t="s">
        <v>80</v>
      </c>
      <c r="AY341" s="243" t="s">
        <v>198</v>
      </c>
    </row>
    <row r="342" s="2" customFormat="1" ht="24.15" customHeight="1">
      <c r="A342" s="40"/>
      <c r="B342" s="41"/>
      <c r="C342" s="214" t="s">
        <v>716</v>
      </c>
      <c r="D342" s="214" t="s">
        <v>200</v>
      </c>
      <c r="E342" s="215" t="s">
        <v>1638</v>
      </c>
      <c r="F342" s="216" t="s">
        <v>1639</v>
      </c>
      <c r="G342" s="217" t="s">
        <v>203</v>
      </c>
      <c r="H342" s="218">
        <v>25.381</v>
      </c>
      <c r="I342" s="219"/>
      <c r="J342" s="220">
        <f>ROUND(I342*H342,2)</f>
        <v>0</v>
      </c>
      <c r="K342" s="216" t="s">
        <v>204</v>
      </c>
      <c r="L342" s="46"/>
      <c r="M342" s="221" t="s">
        <v>19</v>
      </c>
      <c r="N342" s="222" t="s">
        <v>44</v>
      </c>
      <c r="O342" s="86"/>
      <c r="P342" s="223">
        <f>O342*H342</f>
        <v>0</v>
      </c>
      <c r="Q342" s="223">
        <v>0.0015</v>
      </c>
      <c r="R342" s="223">
        <f>Q342*H342</f>
        <v>0.038071500000000001</v>
      </c>
      <c r="S342" s="223">
        <v>0</v>
      </c>
      <c r="T342" s="224">
        <f>S342*H342</f>
        <v>0</v>
      </c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R342" s="225" t="s">
        <v>302</v>
      </c>
      <c r="AT342" s="225" t="s">
        <v>200</v>
      </c>
      <c r="AU342" s="225" t="s">
        <v>82</v>
      </c>
      <c r="AY342" s="19" t="s">
        <v>198</v>
      </c>
      <c r="BE342" s="226">
        <f>IF(N342="základní",J342,0)</f>
        <v>0</v>
      </c>
      <c r="BF342" s="226">
        <f>IF(N342="snížená",J342,0)</f>
        <v>0</v>
      </c>
      <c r="BG342" s="226">
        <f>IF(N342="zákl. přenesená",J342,0)</f>
        <v>0</v>
      </c>
      <c r="BH342" s="226">
        <f>IF(N342="sníž. přenesená",J342,0)</f>
        <v>0</v>
      </c>
      <c r="BI342" s="226">
        <f>IF(N342="nulová",J342,0)</f>
        <v>0</v>
      </c>
      <c r="BJ342" s="19" t="s">
        <v>80</v>
      </c>
      <c r="BK342" s="226">
        <f>ROUND(I342*H342,2)</f>
        <v>0</v>
      </c>
      <c r="BL342" s="19" t="s">
        <v>302</v>
      </c>
      <c r="BM342" s="225" t="s">
        <v>3526</v>
      </c>
    </row>
    <row r="343" s="2" customFormat="1">
      <c r="A343" s="40"/>
      <c r="B343" s="41"/>
      <c r="C343" s="42"/>
      <c r="D343" s="227" t="s">
        <v>207</v>
      </c>
      <c r="E343" s="42"/>
      <c r="F343" s="228" t="s">
        <v>1641</v>
      </c>
      <c r="G343" s="42"/>
      <c r="H343" s="42"/>
      <c r="I343" s="229"/>
      <c r="J343" s="42"/>
      <c r="K343" s="42"/>
      <c r="L343" s="46"/>
      <c r="M343" s="230"/>
      <c r="N343" s="231"/>
      <c r="O343" s="86"/>
      <c r="P343" s="86"/>
      <c r="Q343" s="86"/>
      <c r="R343" s="86"/>
      <c r="S343" s="86"/>
      <c r="T343" s="87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T343" s="19" t="s">
        <v>207</v>
      </c>
      <c r="AU343" s="19" t="s">
        <v>82</v>
      </c>
    </row>
    <row r="344" s="13" customFormat="1">
      <c r="A344" s="13"/>
      <c r="B344" s="232"/>
      <c r="C344" s="233"/>
      <c r="D344" s="234" t="s">
        <v>218</v>
      </c>
      <c r="E344" s="235" t="s">
        <v>19</v>
      </c>
      <c r="F344" s="236" t="s">
        <v>3406</v>
      </c>
      <c r="G344" s="233"/>
      <c r="H344" s="237">
        <v>7.9189999999999996</v>
      </c>
      <c r="I344" s="238"/>
      <c r="J344" s="233"/>
      <c r="K344" s="233"/>
      <c r="L344" s="239"/>
      <c r="M344" s="240"/>
      <c r="N344" s="241"/>
      <c r="O344" s="241"/>
      <c r="P344" s="241"/>
      <c r="Q344" s="241"/>
      <c r="R344" s="241"/>
      <c r="S344" s="241"/>
      <c r="T344" s="242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243" t="s">
        <v>218</v>
      </c>
      <c r="AU344" s="243" t="s">
        <v>82</v>
      </c>
      <c r="AV344" s="13" t="s">
        <v>82</v>
      </c>
      <c r="AW344" s="13" t="s">
        <v>35</v>
      </c>
      <c r="AX344" s="13" t="s">
        <v>73</v>
      </c>
      <c r="AY344" s="243" t="s">
        <v>198</v>
      </c>
    </row>
    <row r="345" s="13" customFormat="1">
      <c r="A345" s="13"/>
      <c r="B345" s="232"/>
      <c r="C345" s="233"/>
      <c r="D345" s="234" t="s">
        <v>218</v>
      </c>
      <c r="E345" s="235" t="s">
        <v>19</v>
      </c>
      <c r="F345" s="236" t="s">
        <v>3407</v>
      </c>
      <c r="G345" s="233"/>
      <c r="H345" s="237">
        <v>17.462</v>
      </c>
      <c r="I345" s="238"/>
      <c r="J345" s="233"/>
      <c r="K345" s="233"/>
      <c r="L345" s="239"/>
      <c r="M345" s="240"/>
      <c r="N345" s="241"/>
      <c r="O345" s="241"/>
      <c r="P345" s="241"/>
      <c r="Q345" s="241"/>
      <c r="R345" s="241"/>
      <c r="S345" s="241"/>
      <c r="T345" s="242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43" t="s">
        <v>218</v>
      </c>
      <c r="AU345" s="243" t="s">
        <v>82</v>
      </c>
      <c r="AV345" s="13" t="s">
        <v>82</v>
      </c>
      <c r="AW345" s="13" t="s">
        <v>35</v>
      </c>
      <c r="AX345" s="13" t="s">
        <v>73</v>
      </c>
      <c r="AY345" s="243" t="s">
        <v>198</v>
      </c>
    </row>
    <row r="346" s="14" customFormat="1">
      <c r="A346" s="14"/>
      <c r="B346" s="244"/>
      <c r="C346" s="245"/>
      <c r="D346" s="234" t="s">
        <v>218</v>
      </c>
      <c r="E346" s="246" t="s">
        <v>19</v>
      </c>
      <c r="F346" s="247" t="s">
        <v>233</v>
      </c>
      <c r="G346" s="245"/>
      <c r="H346" s="248">
        <v>25.381</v>
      </c>
      <c r="I346" s="249"/>
      <c r="J346" s="245"/>
      <c r="K346" s="245"/>
      <c r="L346" s="250"/>
      <c r="M346" s="251"/>
      <c r="N346" s="252"/>
      <c r="O346" s="252"/>
      <c r="P346" s="252"/>
      <c r="Q346" s="252"/>
      <c r="R346" s="252"/>
      <c r="S346" s="252"/>
      <c r="T346" s="253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T346" s="254" t="s">
        <v>218</v>
      </c>
      <c r="AU346" s="254" t="s">
        <v>82</v>
      </c>
      <c r="AV346" s="14" t="s">
        <v>205</v>
      </c>
      <c r="AW346" s="14" t="s">
        <v>35</v>
      </c>
      <c r="AX346" s="14" t="s">
        <v>80</v>
      </c>
      <c r="AY346" s="254" t="s">
        <v>198</v>
      </c>
    </row>
    <row r="347" s="2" customFormat="1" ht="49.05" customHeight="1">
      <c r="A347" s="40"/>
      <c r="B347" s="41"/>
      <c r="C347" s="214" t="s">
        <v>721</v>
      </c>
      <c r="D347" s="214" t="s">
        <v>200</v>
      </c>
      <c r="E347" s="215" t="s">
        <v>1643</v>
      </c>
      <c r="F347" s="216" t="s">
        <v>1644</v>
      </c>
      <c r="G347" s="217" t="s">
        <v>246</v>
      </c>
      <c r="H347" s="218">
        <v>0.75800000000000001</v>
      </c>
      <c r="I347" s="219"/>
      <c r="J347" s="220">
        <f>ROUND(I347*H347,2)</f>
        <v>0</v>
      </c>
      <c r="K347" s="216" t="s">
        <v>204</v>
      </c>
      <c r="L347" s="46"/>
      <c r="M347" s="221" t="s">
        <v>19</v>
      </c>
      <c r="N347" s="222" t="s">
        <v>44</v>
      </c>
      <c r="O347" s="86"/>
      <c r="P347" s="223">
        <f>O347*H347</f>
        <v>0</v>
      </c>
      <c r="Q347" s="223">
        <v>0</v>
      </c>
      <c r="R347" s="223">
        <f>Q347*H347</f>
        <v>0</v>
      </c>
      <c r="S347" s="223">
        <v>0</v>
      </c>
      <c r="T347" s="224">
        <f>S347*H347</f>
        <v>0</v>
      </c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R347" s="225" t="s">
        <v>302</v>
      </c>
      <c r="AT347" s="225" t="s">
        <v>200</v>
      </c>
      <c r="AU347" s="225" t="s">
        <v>82</v>
      </c>
      <c r="AY347" s="19" t="s">
        <v>198</v>
      </c>
      <c r="BE347" s="226">
        <f>IF(N347="základní",J347,0)</f>
        <v>0</v>
      </c>
      <c r="BF347" s="226">
        <f>IF(N347="snížená",J347,0)</f>
        <v>0</v>
      </c>
      <c r="BG347" s="226">
        <f>IF(N347="zákl. přenesená",J347,0)</f>
        <v>0</v>
      </c>
      <c r="BH347" s="226">
        <f>IF(N347="sníž. přenesená",J347,0)</f>
        <v>0</v>
      </c>
      <c r="BI347" s="226">
        <f>IF(N347="nulová",J347,0)</f>
        <v>0</v>
      </c>
      <c r="BJ347" s="19" t="s">
        <v>80</v>
      </c>
      <c r="BK347" s="226">
        <f>ROUND(I347*H347,2)</f>
        <v>0</v>
      </c>
      <c r="BL347" s="19" t="s">
        <v>302</v>
      </c>
      <c r="BM347" s="225" t="s">
        <v>3527</v>
      </c>
    </row>
    <row r="348" s="2" customFormat="1">
      <c r="A348" s="40"/>
      <c r="B348" s="41"/>
      <c r="C348" s="42"/>
      <c r="D348" s="227" t="s">
        <v>207</v>
      </c>
      <c r="E348" s="42"/>
      <c r="F348" s="228" t="s">
        <v>1646</v>
      </c>
      <c r="G348" s="42"/>
      <c r="H348" s="42"/>
      <c r="I348" s="229"/>
      <c r="J348" s="42"/>
      <c r="K348" s="42"/>
      <c r="L348" s="46"/>
      <c r="M348" s="230"/>
      <c r="N348" s="231"/>
      <c r="O348" s="86"/>
      <c r="P348" s="86"/>
      <c r="Q348" s="86"/>
      <c r="R348" s="86"/>
      <c r="S348" s="86"/>
      <c r="T348" s="87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T348" s="19" t="s">
        <v>207</v>
      </c>
      <c r="AU348" s="19" t="s">
        <v>82</v>
      </c>
    </row>
    <row r="349" s="12" customFormat="1" ht="22.8" customHeight="1">
      <c r="A349" s="12"/>
      <c r="B349" s="198"/>
      <c r="C349" s="199"/>
      <c r="D349" s="200" t="s">
        <v>72</v>
      </c>
      <c r="E349" s="212" t="s">
        <v>1813</v>
      </c>
      <c r="F349" s="212" t="s">
        <v>1814</v>
      </c>
      <c r="G349" s="199"/>
      <c r="H349" s="199"/>
      <c r="I349" s="202"/>
      <c r="J349" s="213">
        <f>BK349</f>
        <v>0</v>
      </c>
      <c r="K349" s="199"/>
      <c r="L349" s="204"/>
      <c r="M349" s="205"/>
      <c r="N349" s="206"/>
      <c r="O349" s="206"/>
      <c r="P349" s="207">
        <f>SUM(P350:P374)</f>
        <v>0</v>
      </c>
      <c r="Q349" s="206"/>
      <c r="R349" s="207">
        <f>SUM(R350:R374)</f>
        <v>0.17365835960000001</v>
      </c>
      <c r="S349" s="206"/>
      <c r="T349" s="208">
        <f>SUM(T350:T374)</f>
        <v>0</v>
      </c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R349" s="209" t="s">
        <v>82</v>
      </c>
      <c r="AT349" s="210" t="s">
        <v>72</v>
      </c>
      <c r="AU349" s="210" t="s">
        <v>80</v>
      </c>
      <c r="AY349" s="209" t="s">
        <v>198</v>
      </c>
      <c r="BK349" s="211">
        <f>SUM(BK350:BK374)</f>
        <v>0</v>
      </c>
    </row>
    <row r="350" s="2" customFormat="1" ht="37.8" customHeight="1">
      <c r="A350" s="40"/>
      <c r="B350" s="41"/>
      <c r="C350" s="214" t="s">
        <v>726</v>
      </c>
      <c r="D350" s="214" t="s">
        <v>200</v>
      </c>
      <c r="E350" s="215" t="s">
        <v>1816</v>
      </c>
      <c r="F350" s="216" t="s">
        <v>1817</v>
      </c>
      <c r="G350" s="217" t="s">
        <v>203</v>
      </c>
      <c r="H350" s="218">
        <v>173.86699999999999</v>
      </c>
      <c r="I350" s="219"/>
      <c r="J350" s="220">
        <f>ROUND(I350*H350,2)</f>
        <v>0</v>
      </c>
      <c r="K350" s="216" t="s">
        <v>204</v>
      </c>
      <c r="L350" s="46"/>
      <c r="M350" s="221" t="s">
        <v>19</v>
      </c>
      <c r="N350" s="222" t="s">
        <v>44</v>
      </c>
      <c r="O350" s="86"/>
      <c r="P350" s="223">
        <f>O350*H350</f>
        <v>0</v>
      </c>
      <c r="Q350" s="223">
        <v>8.0000000000000007E-05</v>
      </c>
      <c r="R350" s="223">
        <f>Q350*H350</f>
        <v>0.013909360000000001</v>
      </c>
      <c r="S350" s="223">
        <v>0</v>
      </c>
      <c r="T350" s="224">
        <f>S350*H350</f>
        <v>0</v>
      </c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R350" s="225" t="s">
        <v>302</v>
      </c>
      <c r="AT350" s="225" t="s">
        <v>200</v>
      </c>
      <c r="AU350" s="225" t="s">
        <v>82</v>
      </c>
      <c r="AY350" s="19" t="s">
        <v>198</v>
      </c>
      <c r="BE350" s="226">
        <f>IF(N350="základní",J350,0)</f>
        <v>0</v>
      </c>
      <c r="BF350" s="226">
        <f>IF(N350="snížená",J350,0)</f>
        <v>0</v>
      </c>
      <c r="BG350" s="226">
        <f>IF(N350="zákl. přenesená",J350,0)</f>
        <v>0</v>
      </c>
      <c r="BH350" s="226">
        <f>IF(N350="sníž. přenesená",J350,0)</f>
        <v>0</v>
      </c>
      <c r="BI350" s="226">
        <f>IF(N350="nulová",J350,0)</f>
        <v>0</v>
      </c>
      <c r="BJ350" s="19" t="s">
        <v>80</v>
      </c>
      <c r="BK350" s="226">
        <f>ROUND(I350*H350,2)</f>
        <v>0</v>
      </c>
      <c r="BL350" s="19" t="s">
        <v>302</v>
      </c>
      <c r="BM350" s="225" t="s">
        <v>3528</v>
      </c>
    </row>
    <row r="351" s="2" customFormat="1">
      <c r="A351" s="40"/>
      <c r="B351" s="41"/>
      <c r="C351" s="42"/>
      <c r="D351" s="227" t="s">
        <v>207</v>
      </c>
      <c r="E351" s="42"/>
      <c r="F351" s="228" t="s">
        <v>1819</v>
      </c>
      <c r="G351" s="42"/>
      <c r="H351" s="42"/>
      <c r="I351" s="229"/>
      <c r="J351" s="42"/>
      <c r="K351" s="42"/>
      <c r="L351" s="46"/>
      <c r="M351" s="230"/>
      <c r="N351" s="231"/>
      <c r="O351" s="86"/>
      <c r="P351" s="86"/>
      <c r="Q351" s="86"/>
      <c r="R351" s="86"/>
      <c r="S351" s="86"/>
      <c r="T351" s="87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T351" s="19" t="s">
        <v>207</v>
      </c>
      <c r="AU351" s="19" t="s">
        <v>82</v>
      </c>
    </row>
    <row r="352" s="13" customFormat="1">
      <c r="A352" s="13"/>
      <c r="B352" s="232"/>
      <c r="C352" s="233"/>
      <c r="D352" s="234" t="s">
        <v>218</v>
      </c>
      <c r="E352" s="235" t="s">
        <v>19</v>
      </c>
      <c r="F352" s="236" t="s">
        <v>3529</v>
      </c>
      <c r="G352" s="233"/>
      <c r="H352" s="237">
        <v>169.50899999999999</v>
      </c>
      <c r="I352" s="238"/>
      <c r="J352" s="233"/>
      <c r="K352" s="233"/>
      <c r="L352" s="239"/>
      <c r="M352" s="240"/>
      <c r="N352" s="241"/>
      <c r="O352" s="241"/>
      <c r="P352" s="241"/>
      <c r="Q352" s="241"/>
      <c r="R352" s="241"/>
      <c r="S352" s="241"/>
      <c r="T352" s="242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43" t="s">
        <v>218</v>
      </c>
      <c r="AU352" s="243" t="s">
        <v>82</v>
      </c>
      <c r="AV352" s="13" t="s">
        <v>82</v>
      </c>
      <c r="AW352" s="13" t="s">
        <v>35</v>
      </c>
      <c r="AX352" s="13" t="s">
        <v>73</v>
      </c>
      <c r="AY352" s="243" t="s">
        <v>198</v>
      </c>
    </row>
    <row r="353" s="13" customFormat="1">
      <c r="A353" s="13"/>
      <c r="B353" s="232"/>
      <c r="C353" s="233"/>
      <c r="D353" s="234" t="s">
        <v>218</v>
      </c>
      <c r="E353" s="235" t="s">
        <v>19</v>
      </c>
      <c r="F353" s="236" t="s">
        <v>3530</v>
      </c>
      <c r="G353" s="233"/>
      <c r="H353" s="237">
        <v>4.3579999999999997</v>
      </c>
      <c r="I353" s="238"/>
      <c r="J353" s="233"/>
      <c r="K353" s="233"/>
      <c r="L353" s="239"/>
      <c r="M353" s="240"/>
      <c r="N353" s="241"/>
      <c r="O353" s="241"/>
      <c r="P353" s="241"/>
      <c r="Q353" s="241"/>
      <c r="R353" s="241"/>
      <c r="S353" s="241"/>
      <c r="T353" s="242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T353" s="243" t="s">
        <v>218</v>
      </c>
      <c r="AU353" s="243" t="s">
        <v>82</v>
      </c>
      <c r="AV353" s="13" t="s">
        <v>82</v>
      </c>
      <c r="AW353" s="13" t="s">
        <v>35</v>
      </c>
      <c r="AX353" s="13" t="s">
        <v>73</v>
      </c>
      <c r="AY353" s="243" t="s">
        <v>198</v>
      </c>
    </row>
    <row r="354" s="14" customFormat="1">
      <c r="A354" s="14"/>
      <c r="B354" s="244"/>
      <c r="C354" s="245"/>
      <c r="D354" s="234" t="s">
        <v>218</v>
      </c>
      <c r="E354" s="246" t="s">
        <v>19</v>
      </c>
      <c r="F354" s="247" t="s">
        <v>233</v>
      </c>
      <c r="G354" s="245"/>
      <c r="H354" s="248">
        <v>173.86699999999999</v>
      </c>
      <c r="I354" s="249"/>
      <c r="J354" s="245"/>
      <c r="K354" s="245"/>
      <c r="L354" s="250"/>
      <c r="M354" s="251"/>
      <c r="N354" s="252"/>
      <c r="O354" s="252"/>
      <c r="P354" s="252"/>
      <c r="Q354" s="252"/>
      <c r="R354" s="252"/>
      <c r="S354" s="252"/>
      <c r="T354" s="253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T354" s="254" t="s">
        <v>218</v>
      </c>
      <c r="AU354" s="254" t="s">
        <v>82</v>
      </c>
      <c r="AV354" s="14" t="s">
        <v>205</v>
      </c>
      <c r="AW354" s="14" t="s">
        <v>35</v>
      </c>
      <c r="AX354" s="14" t="s">
        <v>80</v>
      </c>
      <c r="AY354" s="254" t="s">
        <v>198</v>
      </c>
    </row>
    <row r="355" s="2" customFormat="1" ht="24.15" customHeight="1">
      <c r="A355" s="40"/>
      <c r="B355" s="41"/>
      <c r="C355" s="214" t="s">
        <v>740</v>
      </c>
      <c r="D355" s="214" t="s">
        <v>200</v>
      </c>
      <c r="E355" s="215" t="s">
        <v>1821</v>
      </c>
      <c r="F355" s="216" t="s">
        <v>1822</v>
      </c>
      <c r="G355" s="217" t="s">
        <v>203</v>
      </c>
      <c r="H355" s="218">
        <v>173.86699999999999</v>
      </c>
      <c r="I355" s="219"/>
      <c r="J355" s="220">
        <f>ROUND(I355*H355,2)</f>
        <v>0</v>
      </c>
      <c r="K355" s="216" t="s">
        <v>204</v>
      </c>
      <c r="L355" s="46"/>
      <c r="M355" s="221" t="s">
        <v>19</v>
      </c>
      <c r="N355" s="222" t="s">
        <v>44</v>
      </c>
      <c r="O355" s="86"/>
      <c r="P355" s="223">
        <f>O355*H355</f>
        <v>0</v>
      </c>
      <c r="Q355" s="223">
        <v>0</v>
      </c>
      <c r="R355" s="223">
        <f>Q355*H355</f>
        <v>0</v>
      </c>
      <c r="S355" s="223">
        <v>0</v>
      </c>
      <c r="T355" s="224">
        <f>S355*H355</f>
        <v>0</v>
      </c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R355" s="225" t="s">
        <v>302</v>
      </c>
      <c r="AT355" s="225" t="s">
        <v>200</v>
      </c>
      <c r="AU355" s="225" t="s">
        <v>82</v>
      </c>
      <c r="AY355" s="19" t="s">
        <v>198</v>
      </c>
      <c r="BE355" s="226">
        <f>IF(N355="základní",J355,0)</f>
        <v>0</v>
      </c>
      <c r="BF355" s="226">
        <f>IF(N355="snížená",J355,0)</f>
        <v>0</v>
      </c>
      <c r="BG355" s="226">
        <f>IF(N355="zákl. přenesená",J355,0)</f>
        <v>0</v>
      </c>
      <c r="BH355" s="226">
        <f>IF(N355="sníž. přenesená",J355,0)</f>
        <v>0</v>
      </c>
      <c r="BI355" s="226">
        <f>IF(N355="nulová",J355,0)</f>
        <v>0</v>
      </c>
      <c r="BJ355" s="19" t="s">
        <v>80</v>
      </c>
      <c r="BK355" s="226">
        <f>ROUND(I355*H355,2)</f>
        <v>0</v>
      </c>
      <c r="BL355" s="19" t="s">
        <v>302</v>
      </c>
      <c r="BM355" s="225" t="s">
        <v>3531</v>
      </c>
    </row>
    <row r="356" s="2" customFormat="1">
      <c r="A356" s="40"/>
      <c r="B356" s="41"/>
      <c r="C356" s="42"/>
      <c r="D356" s="227" t="s">
        <v>207</v>
      </c>
      <c r="E356" s="42"/>
      <c r="F356" s="228" t="s">
        <v>1824</v>
      </c>
      <c r="G356" s="42"/>
      <c r="H356" s="42"/>
      <c r="I356" s="229"/>
      <c r="J356" s="42"/>
      <c r="K356" s="42"/>
      <c r="L356" s="46"/>
      <c r="M356" s="230"/>
      <c r="N356" s="231"/>
      <c r="O356" s="86"/>
      <c r="P356" s="86"/>
      <c r="Q356" s="86"/>
      <c r="R356" s="86"/>
      <c r="S356" s="86"/>
      <c r="T356" s="87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T356" s="19" t="s">
        <v>207</v>
      </c>
      <c r="AU356" s="19" t="s">
        <v>82</v>
      </c>
    </row>
    <row r="357" s="13" customFormat="1">
      <c r="A357" s="13"/>
      <c r="B357" s="232"/>
      <c r="C357" s="233"/>
      <c r="D357" s="234" t="s">
        <v>218</v>
      </c>
      <c r="E357" s="235" t="s">
        <v>19</v>
      </c>
      <c r="F357" s="236" t="s">
        <v>3529</v>
      </c>
      <c r="G357" s="233"/>
      <c r="H357" s="237">
        <v>169.50899999999999</v>
      </c>
      <c r="I357" s="238"/>
      <c r="J357" s="233"/>
      <c r="K357" s="233"/>
      <c r="L357" s="239"/>
      <c r="M357" s="240"/>
      <c r="N357" s="241"/>
      <c r="O357" s="241"/>
      <c r="P357" s="241"/>
      <c r="Q357" s="241"/>
      <c r="R357" s="241"/>
      <c r="S357" s="241"/>
      <c r="T357" s="242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43" t="s">
        <v>218</v>
      </c>
      <c r="AU357" s="243" t="s">
        <v>82</v>
      </c>
      <c r="AV357" s="13" t="s">
        <v>82</v>
      </c>
      <c r="AW357" s="13" t="s">
        <v>35</v>
      </c>
      <c r="AX357" s="13" t="s">
        <v>73</v>
      </c>
      <c r="AY357" s="243" t="s">
        <v>198</v>
      </c>
    </row>
    <row r="358" s="13" customFormat="1">
      <c r="A358" s="13"/>
      <c r="B358" s="232"/>
      <c r="C358" s="233"/>
      <c r="D358" s="234" t="s">
        <v>218</v>
      </c>
      <c r="E358" s="235" t="s">
        <v>19</v>
      </c>
      <c r="F358" s="236" t="s">
        <v>3530</v>
      </c>
      <c r="G358" s="233"/>
      <c r="H358" s="237">
        <v>4.3579999999999997</v>
      </c>
      <c r="I358" s="238"/>
      <c r="J358" s="233"/>
      <c r="K358" s="233"/>
      <c r="L358" s="239"/>
      <c r="M358" s="240"/>
      <c r="N358" s="241"/>
      <c r="O358" s="241"/>
      <c r="P358" s="241"/>
      <c r="Q358" s="241"/>
      <c r="R358" s="241"/>
      <c r="S358" s="241"/>
      <c r="T358" s="242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243" t="s">
        <v>218</v>
      </c>
      <c r="AU358" s="243" t="s">
        <v>82</v>
      </c>
      <c r="AV358" s="13" t="s">
        <v>82</v>
      </c>
      <c r="AW358" s="13" t="s">
        <v>35</v>
      </c>
      <c r="AX358" s="13" t="s">
        <v>73</v>
      </c>
      <c r="AY358" s="243" t="s">
        <v>198</v>
      </c>
    </row>
    <row r="359" s="14" customFormat="1">
      <c r="A359" s="14"/>
      <c r="B359" s="244"/>
      <c r="C359" s="245"/>
      <c r="D359" s="234" t="s">
        <v>218</v>
      </c>
      <c r="E359" s="246" t="s">
        <v>19</v>
      </c>
      <c r="F359" s="247" t="s">
        <v>233</v>
      </c>
      <c r="G359" s="245"/>
      <c r="H359" s="248">
        <v>173.86699999999999</v>
      </c>
      <c r="I359" s="249"/>
      <c r="J359" s="245"/>
      <c r="K359" s="245"/>
      <c r="L359" s="250"/>
      <c r="M359" s="251"/>
      <c r="N359" s="252"/>
      <c r="O359" s="252"/>
      <c r="P359" s="252"/>
      <c r="Q359" s="252"/>
      <c r="R359" s="252"/>
      <c r="S359" s="252"/>
      <c r="T359" s="253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T359" s="254" t="s">
        <v>218</v>
      </c>
      <c r="AU359" s="254" t="s">
        <v>82</v>
      </c>
      <c r="AV359" s="14" t="s">
        <v>205</v>
      </c>
      <c r="AW359" s="14" t="s">
        <v>35</v>
      </c>
      <c r="AX359" s="14" t="s">
        <v>80</v>
      </c>
      <c r="AY359" s="254" t="s">
        <v>198</v>
      </c>
    </row>
    <row r="360" s="2" customFormat="1" ht="24.15" customHeight="1">
      <c r="A360" s="40"/>
      <c r="B360" s="41"/>
      <c r="C360" s="214" t="s">
        <v>749</v>
      </c>
      <c r="D360" s="214" t="s">
        <v>200</v>
      </c>
      <c r="E360" s="215" t="s">
        <v>1826</v>
      </c>
      <c r="F360" s="216" t="s">
        <v>1827</v>
      </c>
      <c r="G360" s="217" t="s">
        <v>203</v>
      </c>
      <c r="H360" s="218">
        <v>347.73399999999998</v>
      </c>
      <c r="I360" s="219"/>
      <c r="J360" s="220">
        <f>ROUND(I360*H360,2)</f>
        <v>0</v>
      </c>
      <c r="K360" s="216" t="s">
        <v>204</v>
      </c>
      <c r="L360" s="46"/>
      <c r="M360" s="221" t="s">
        <v>19</v>
      </c>
      <c r="N360" s="222" t="s">
        <v>44</v>
      </c>
      <c r="O360" s="86"/>
      <c r="P360" s="223">
        <f>O360*H360</f>
        <v>0</v>
      </c>
      <c r="Q360" s="223">
        <v>0.00014352000000000001</v>
      </c>
      <c r="R360" s="223">
        <f>Q360*H360</f>
        <v>0.049906783679999997</v>
      </c>
      <c r="S360" s="223">
        <v>0</v>
      </c>
      <c r="T360" s="224">
        <f>S360*H360</f>
        <v>0</v>
      </c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R360" s="225" t="s">
        <v>302</v>
      </c>
      <c r="AT360" s="225" t="s">
        <v>200</v>
      </c>
      <c r="AU360" s="225" t="s">
        <v>82</v>
      </c>
      <c r="AY360" s="19" t="s">
        <v>198</v>
      </c>
      <c r="BE360" s="226">
        <f>IF(N360="základní",J360,0)</f>
        <v>0</v>
      </c>
      <c r="BF360" s="226">
        <f>IF(N360="snížená",J360,0)</f>
        <v>0</v>
      </c>
      <c r="BG360" s="226">
        <f>IF(N360="zákl. přenesená",J360,0)</f>
        <v>0</v>
      </c>
      <c r="BH360" s="226">
        <f>IF(N360="sníž. přenesená",J360,0)</f>
        <v>0</v>
      </c>
      <c r="BI360" s="226">
        <f>IF(N360="nulová",J360,0)</f>
        <v>0</v>
      </c>
      <c r="BJ360" s="19" t="s">
        <v>80</v>
      </c>
      <c r="BK360" s="226">
        <f>ROUND(I360*H360,2)</f>
        <v>0</v>
      </c>
      <c r="BL360" s="19" t="s">
        <v>302</v>
      </c>
      <c r="BM360" s="225" t="s">
        <v>3532</v>
      </c>
    </row>
    <row r="361" s="2" customFormat="1">
      <c r="A361" s="40"/>
      <c r="B361" s="41"/>
      <c r="C361" s="42"/>
      <c r="D361" s="227" t="s">
        <v>207</v>
      </c>
      <c r="E361" s="42"/>
      <c r="F361" s="228" t="s">
        <v>1829</v>
      </c>
      <c r="G361" s="42"/>
      <c r="H361" s="42"/>
      <c r="I361" s="229"/>
      <c r="J361" s="42"/>
      <c r="K361" s="42"/>
      <c r="L361" s="46"/>
      <c r="M361" s="230"/>
      <c r="N361" s="231"/>
      <c r="O361" s="86"/>
      <c r="P361" s="86"/>
      <c r="Q361" s="86"/>
      <c r="R361" s="86"/>
      <c r="S361" s="86"/>
      <c r="T361" s="87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T361" s="19" t="s">
        <v>207</v>
      </c>
      <c r="AU361" s="19" t="s">
        <v>82</v>
      </c>
    </row>
    <row r="362" s="13" customFormat="1">
      <c r="A362" s="13"/>
      <c r="B362" s="232"/>
      <c r="C362" s="233"/>
      <c r="D362" s="234" t="s">
        <v>218</v>
      </c>
      <c r="E362" s="235" t="s">
        <v>19</v>
      </c>
      <c r="F362" s="236" t="s">
        <v>3533</v>
      </c>
      <c r="G362" s="233"/>
      <c r="H362" s="237">
        <v>339.01799999999997</v>
      </c>
      <c r="I362" s="238"/>
      <c r="J362" s="233"/>
      <c r="K362" s="233"/>
      <c r="L362" s="239"/>
      <c r="M362" s="240"/>
      <c r="N362" s="241"/>
      <c r="O362" s="241"/>
      <c r="P362" s="241"/>
      <c r="Q362" s="241"/>
      <c r="R362" s="241"/>
      <c r="S362" s="241"/>
      <c r="T362" s="242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43" t="s">
        <v>218</v>
      </c>
      <c r="AU362" s="243" t="s">
        <v>82</v>
      </c>
      <c r="AV362" s="13" t="s">
        <v>82</v>
      </c>
      <c r="AW362" s="13" t="s">
        <v>35</v>
      </c>
      <c r="AX362" s="13" t="s">
        <v>73</v>
      </c>
      <c r="AY362" s="243" t="s">
        <v>198</v>
      </c>
    </row>
    <row r="363" s="13" customFormat="1">
      <c r="A363" s="13"/>
      <c r="B363" s="232"/>
      <c r="C363" s="233"/>
      <c r="D363" s="234" t="s">
        <v>218</v>
      </c>
      <c r="E363" s="235" t="s">
        <v>19</v>
      </c>
      <c r="F363" s="236" t="s">
        <v>3534</v>
      </c>
      <c r="G363" s="233"/>
      <c r="H363" s="237">
        <v>8.7159999999999993</v>
      </c>
      <c r="I363" s="238"/>
      <c r="J363" s="233"/>
      <c r="K363" s="233"/>
      <c r="L363" s="239"/>
      <c r="M363" s="240"/>
      <c r="N363" s="241"/>
      <c r="O363" s="241"/>
      <c r="P363" s="241"/>
      <c r="Q363" s="241"/>
      <c r="R363" s="241"/>
      <c r="S363" s="241"/>
      <c r="T363" s="242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43" t="s">
        <v>218</v>
      </c>
      <c r="AU363" s="243" t="s">
        <v>82</v>
      </c>
      <c r="AV363" s="13" t="s">
        <v>82</v>
      </c>
      <c r="AW363" s="13" t="s">
        <v>35</v>
      </c>
      <c r="AX363" s="13" t="s">
        <v>73</v>
      </c>
      <c r="AY363" s="243" t="s">
        <v>198</v>
      </c>
    </row>
    <row r="364" s="14" customFormat="1">
      <c r="A364" s="14"/>
      <c r="B364" s="244"/>
      <c r="C364" s="245"/>
      <c r="D364" s="234" t="s">
        <v>218</v>
      </c>
      <c r="E364" s="246" t="s">
        <v>19</v>
      </c>
      <c r="F364" s="247" t="s">
        <v>233</v>
      </c>
      <c r="G364" s="245"/>
      <c r="H364" s="248">
        <v>347.73399999999998</v>
      </c>
      <c r="I364" s="249"/>
      <c r="J364" s="245"/>
      <c r="K364" s="245"/>
      <c r="L364" s="250"/>
      <c r="M364" s="251"/>
      <c r="N364" s="252"/>
      <c r="O364" s="252"/>
      <c r="P364" s="252"/>
      <c r="Q364" s="252"/>
      <c r="R364" s="252"/>
      <c r="S364" s="252"/>
      <c r="T364" s="253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T364" s="254" t="s">
        <v>218</v>
      </c>
      <c r="AU364" s="254" t="s">
        <v>82</v>
      </c>
      <c r="AV364" s="14" t="s">
        <v>205</v>
      </c>
      <c r="AW364" s="14" t="s">
        <v>35</v>
      </c>
      <c r="AX364" s="14" t="s">
        <v>80</v>
      </c>
      <c r="AY364" s="254" t="s">
        <v>198</v>
      </c>
    </row>
    <row r="365" s="2" customFormat="1" ht="24.15" customHeight="1">
      <c r="A365" s="40"/>
      <c r="B365" s="41"/>
      <c r="C365" s="214" t="s">
        <v>757</v>
      </c>
      <c r="D365" s="214" t="s">
        <v>200</v>
      </c>
      <c r="E365" s="215" t="s">
        <v>1832</v>
      </c>
      <c r="F365" s="216" t="s">
        <v>1833</v>
      </c>
      <c r="G365" s="217" t="s">
        <v>203</v>
      </c>
      <c r="H365" s="218">
        <v>347.73399999999998</v>
      </c>
      <c r="I365" s="219"/>
      <c r="J365" s="220">
        <f>ROUND(I365*H365,2)</f>
        <v>0</v>
      </c>
      <c r="K365" s="216" t="s">
        <v>204</v>
      </c>
      <c r="L365" s="46"/>
      <c r="M365" s="221" t="s">
        <v>19</v>
      </c>
      <c r="N365" s="222" t="s">
        <v>44</v>
      </c>
      <c r="O365" s="86"/>
      <c r="P365" s="223">
        <f>O365*H365</f>
        <v>0</v>
      </c>
      <c r="Q365" s="223">
        <v>0.00023000000000000001</v>
      </c>
      <c r="R365" s="223">
        <f>Q365*H365</f>
        <v>0.079978819999999992</v>
      </c>
      <c r="S365" s="223">
        <v>0</v>
      </c>
      <c r="T365" s="224">
        <f>S365*H365</f>
        <v>0</v>
      </c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R365" s="225" t="s">
        <v>302</v>
      </c>
      <c r="AT365" s="225" t="s">
        <v>200</v>
      </c>
      <c r="AU365" s="225" t="s">
        <v>82</v>
      </c>
      <c r="AY365" s="19" t="s">
        <v>198</v>
      </c>
      <c r="BE365" s="226">
        <f>IF(N365="základní",J365,0)</f>
        <v>0</v>
      </c>
      <c r="BF365" s="226">
        <f>IF(N365="snížená",J365,0)</f>
        <v>0</v>
      </c>
      <c r="BG365" s="226">
        <f>IF(N365="zákl. přenesená",J365,0)</f>
        <v>0</v>
      </c>
      <c r="BH365" s="226">
        <f>IF(N365="sníž. přenesená",J365,0)</f>
        <v>0</v>
      </c>
      <c r="BI365" s="226">
        <f>IF(N365="nulová",J365,0)</f>
        <v>0</v>
      </c>
      <c r="BJ365" s="19" t="s">
        <v>80</v>
      </c>
      <c r="BK365" s="226">
        <f>ROUND(I365*H365,2)</f>
        <v>0</v>
      </c>
      <c r="BL365" s="19" t="s">
        <v>302</v>
      </c>
      <c r="BM365" s="225" t="s">
        <v>3535</v>
      </c>
    </row>
    <row r="366" s="2" customFormat="1">
      <c r="A366" s="40"/>
      <c r="B366" s="41"/>
      <c r="C366" s="42"/>
      <c r="D366" s="227" t="s">
        <v>207</v>
      </c>
      <c r="E366" s="42"/>
      <c r="F366" s="228" t="s">
        <v>1835</v>
      </c>
      <c r="G366" s="42"/>
      <c r="H366" s="42"/>
      <c r="I366" s="229"/>
      <c r="J366" s="42"/>
      <c r="K366" s="42"/>
      <c r="L366" s="46"/>
      <c r="M366" s="230"/>
      <c r="N366" s="231"/>
      <c r="O366" s="86"/>
      <c r="P366" s="86"/>
      <c r="Q366" s="86"/>
      <c r="R366" s="86"/>
      <c r="S366" s="86"/>
      <c r="T366" s="87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T366" s="19" t="s">
        <v>207</v>
      </c>
      <c r="AU366" s="19" t="s">
        <v>82</v>
      </c>
    </row>
    <row r="367" s="13" customFormat="1">
      <c r="A367" s="13"/>
      <c r="B367" s="232"/>
      <c r="C367" s="233"/>
      <c r="D367" s="234" t="s">
        <v>218</v>
      </c>
      <c r="E367" s="235" t="s">
        <v>19</v>
      </c>
      <c r="F367" s="236" t="s">
        <v>3533</v>
      </c>
      <c r="G367" s="233"/>
      <c r="H367" s="237">
        <v>339.01799999999997</v>
      </c>
      <c r="I367" s="238"/>
      <c r="J367" s="233"/>
      <c r="K367" s="233"/>
      <c r="L367" s="239"/>
      <c r="M367" s="240"/>
      <c r="N367" s="241"/>
      <c r="O367" s="241"/>
      <c r="P367" s="241"/>
      <c r="Q367" s="241"/>
      <c r="R367" s="241"/>
      <c r="S367" s="241"/>
      <c r="T367" s="242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43" t="s">
        <v>218</v>
      </c>
      <c r="AU367" s="243" t="s">
        <v>82</v>
      </c>
      <c r="AV367" s="13" t="s">
        <v>82</v>
      </c>
      <c r="AW367" s="13" t="s">
        <v>35</v>
      </c>
      <c r="AX367" s="13" t="s">
        <v>73</v>
      </c>
      <c r="AY367" s="243" t="s">
        <v>198</v>
      </c>
    </row>
    <row r="368" s="13" customFormat="1">
      <c r="A368" s="13"/>
      <c r="B368" s="232"/>
      <c r="C368" s="233"/>
      <c r="D368" s="234" t="s">
        <v>218</v>
      </c>
      <c r="E368" s="235" t="s">
        <v>19</v>
      </c>
      <c r="F368" s="236" t="s">
        <v>3534</v>
      </c>
      <c r="G368" s="233"/>
      <c r="H368" s="237">
        <v>8.7159999999999993</v>
      </c>
      <c r="I368" s="238"/>
      <c r="J368" s="233"/>
      <c r="K368" s="233"/>
      <c r="L368" s="239"/>
      <c r="M368" s="240"/>
      <c r="N368" s="241"/>
      <c r="O368" s="241"/>
      <c r="P368" s="241"/>
      <c r="Q368" s="241"/>
      <c r="R368" s="241"/>
      <c r="S368" s="241"/>
      <c r="T368" s="242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T368" s="243" t="s">
        <v>218</v>
      </c>
      <c r="AU368" s="243" t="s">
        <v>82</v>
      </c>
      <c r="AV368" s="13" t="s">
        <v>82</v>
      </c>
      <c r="AW368" s="13" t="s">
        <v>35</v>
      </c>
      <c r="AX368" s="13" t="s">
        <v>73</v>
      </c>
      <c r="AY368" s="243" t="s">
        <v>198</v>
      </c>
    </row>
    <row r="369" s="14" customFormat="1">
      <c r="A369" s="14"/>
      <c r="B369" s="244"/>
      <c r="C369" s="245"/>
      <c r="D369" s="234" t="s">
        <v>218</v>
      </c>
      <c r="E369" s="246" t="s">
        <v>19</v>
      </c>
      <c r="F369" s="247" t="s">
        <v>233</v>
      </c>
      <c r="G369" s="245"/>
      <c r="H369" s="248">
        <v>347.73399999999998</v>
      </c>
      <c r="I369" s="249"/>
      <c r="J369" s="245"/>
      <c r="K369" s="245"/>
      <c r="L369" s="250"/>
      <c r="M369" s="251"/>
      <c r="N369" s="252"/>
      <c r="O369" s="252"/>
      <c r="P369" s="252"/>
      <c r="Q369" s="252"/>
      <c r="R369" s="252"/>
      <c r="S369" s="252"/>
      <c r="T369" s="253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T369" s="254" t="s">
        <v>218</v>
      </c>
      <c r="AU369" s="254" t="s">
        <v>82</v>
      </c>
      <c r="AV369" s="14" t="s">
        <v>205</v>
      </c>
      <c r="AW369" s="14" t="s">
        <v>35</v>
      </c>
      <c r="AX369" s="14" t="s">
        <v>80</v>
      </c>
      <c r="AY369" s="254" t="s">
        <v>198</v>
      </c>
    </row>
    <row r="370" s="2" customFormat="1" ht="24.15" customHeight="1">
      <c r="A370" s="40"/>
      <c r="B370" s="41"/>
      <c r="C370" s="214" t="s">
        <v>762</v>
      </c>
      <c r="D370" s="214" t="s">
        <v>200</v>
      </c>
      <c r="E370" s="215" t="s">
        <v>1837</v>
      </c>
      <c r="F370" s="216" t="s">
        <v>1838</v>
      </c>
      <c r="G370" s="217" t="s">
        <v>203</v>
      </c>
      <c r="H370" s="218">
        <v>347.73399999999998</v>
      </c>
      <c r="I370" s="219"/>
      <c r="J370" s="220">
        <f>ROUND(I370*H370,2)</f>
        <v>0</v>
      </c>
      <c r="K370" s="216" t="s">
        <v>204</v>
      </c>
      <c r="L370" s="46"/>
      <c r="M370" s="221" t="s">
        <v>19</v>
      </c>
      <c r="N370" s="222" t="s">
        <v>44</v>
      </c>
      <c r="O370" s="86"/>
      <c r="P370" s="223">
        <f>O370*H370</f>
        <v>0</v>
      </c>
      <c r="Q370" s="223">
        <v>8.5879999999999998E-05</v>
      </c>
      <c r="R370" s="223">
        <f>Q370*H370</f>
        <v>0.029863395919999997</v>
      </c>
      <c r="S370" s="223">
        <v>0</v>
      </c>
      <c r="T370" s="224">
        <f>S370*H370</f>
        <v>0</v>
      </c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R370" s="225" t="s">
        <v>302</v>
      </c>
      <c r="AT370" s="225" t="s">
        <v>200</v>
      </c>
      <c r="AU370" s="225" t="s">
        <v>82</v>
      </c>
      <c r="AY370" s="19" t="s">
        <v>198</v>
      </c>
      <c r="BE370" s="226">
        <f>IF(N370="základní",J370,0)</f>
        <v>0</v>
      </c>
      <c r="BF370" s="226">
        <f>IF(N370="snížená",J370,0)</f>
        <v>0</v>
      </c>
      <c r="BG370" s="226">
        <f>IF(N370="zákl. přenesená",J370,0)</f>
        <v>0</v>
      </c>
      <c r="BH370" s="226">
        <f>IF(N370="sníž. přenesená",J370,0)</f>
        <v>0</v>
      </c>
      <c r="BI370" s="226">
        <f>IF(N370="nulová",J370,0)</f>
        <v>0</v>
      </c>
      <c r="BJ370" s="19" t="s">
        <v>80</v>
      </c>
      <c r="BK370" s="226">
        <f>ROUND(I370*H370,2)</f>
        <v>0</v>
      </c>
      <c r="BL370" s="19" t="s">
        <v>302</v>
      </c>
      <c r="BM370" s="225" t="s">
        <v>3536</v>
      </c>
    </row>
    <row r="371" s="2" customFormat="1">
      <c r="A371" s="40"/>
      <c r="B371" s="41"/>
      <c r="C371" s="42"/>
      <c r="D371" s="227" t="s">
        <v>207</v>
      </c>
      <c r="E371" s="42"/>
      <c r="F371" s="228" t="s">
        <v>1840</v>
      </c>
      <c r="G371" s="42"/>
      <c r="H371" s="42"/>
      <c r="I371" s="229"/>
      <c r="J371" s="42"/>
      <c r="K371" s="42"/>
      <c r="L371" s="46"/>
      <c r="M371" s="230"/>
      <c r="N371" s="231"/>
      <c r="O371" s="86"/>
      <c r="P371" s="86"/>
      <c r="Q371" s="86"/>
      <c r="R371" s="86"/>
      <c r="S371" s="86"/>
      <c r="T371" s="87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T371" s="19" t="s">
        <v>207</v>
      </c>
      <c r="AU371" s="19" t="s">
        <v>82</v>
      </c>
    </row>
    <row r="372" s="13" customFormat="1">
      <c r="A372" s="13"/>
      <c r="B372" s="232"/>
      <c r="C372" s="233"/>
      <c r="D372" s="234" t="s">
        <v>218</v>
      </c>
      <c r="E372" s="235" t="s">
        <v>19</v>
      </c>
      <c r="F372" s="236" t="s">
        <v>3533</v>
      </c>
      <c r="G372" s="233"/>
      <c r="H372" s="237">
        <v>339.01799999999997</v>
      </c>
      <c r="I372" s="238"/>
      <c r="J372" s="233"/>
      <c r="K372" s="233"/>
      <c r="L372" s="239"/>
      <c r="M372" s="240"/>
      <c r="N372" s="241"/>
      <c r="O372" s="241"/>
      <c r="P372" s="241"/>
      <c r="Q372" s="241"/>
      <c r="R372" s="241"/>
      <c r="S372" s="241"/>
      <c r="T372" s="242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T372" s="243" t="s">
        <v>218</v>
      </c>
      <c r="AU372" s="243" t="s">
        <v>82</v>
      </c>
      <c r="AV372" s="13" t="s">
        <v>82</v>
      </c>
      <c r="AW372" s="13" t="s">
        <v>35</v>
      </c>
      <c r="AX372" s="13" t="s">
        <v>73</v>
      </c>
      <c r="AY372" s="243" t="s">
        <v>198</v>
      </c>
    </row>
    <row r="373" s="13" customFormat="1">
      <c r="A373" s="13"/>
      <c r="B373" s="232"/>
      <c r="C373" s="233"/>
      <c r="D373" s="234" t="s">
        <v>218</v>
      </c>
      <c r="E373" s="235" t="s">
        <v>19</v>
      </c>
      <c r="F373" s="236" t="s">
        <v>3534</v>
      </c>
      <c r="G373" s="233"/>
      <c r="H373" s="237">
        <v>8.7159999999999993</v>
      </c>
      <c r="I373" s="238"/>
      <c r="J373" s="233"/>
      <c r="K373" s="233"/>
      <c r="L373" s="239"/>
      <c r="M373" s="240"/>
      <c r="N373" s="241"/>
      <c r="O373" s="241"/>
      <c r="P373" s="241"/>
      <c r="Q373" s="241"/>
      <c r="R373" s="241"/>
      <c r="S373" s="241"/>
      <c r="T373" s="242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243" t="s">
        <v>218</v>
      </c>
      <c r="AU373" s="243" t="s">
        <v>82</v>
      </c>
      <c r="AV373" s="13" t="s">
        <v>82</v>
      </c>
      <c r="AW373" s="13" t="s">
        <v>35</v>
      </c>
      <c r="AX373" s="13" t="s">
        <v>73</v>
      </c>
      <c r="AY373" s="243" t="s">
        <v>198</v>
      </c>
    </row>
    <row r="374" s="14" customFormat="1">
      <c r="A374" s="14"/>
      <c r="B374" s="244"/>
      <c r="C374" s="245"/>
      <c r="D374" s="234" t="s">
        <v>218</v>
      </c>
      <c r="E374" s="246" t="s">
        <v>19</v>
      </c>
      <c r="F374" s="247" t="s">
        <v>233</v>
      </c>
      <c r="G374" s="245"/>
      <c r="H374" s="248">
        <v>347.73399999999998</v>
      </c>
      <c r="I374" s="249"/>
      <c r="J374" s="245"/>
      <c r="K374" s="245"/>
      <c r="L374" s="250"/>
      <c r="M374" s="251"/>
      <c r="N374" s="252"/>
      <c r="O374" s="252"/>
      <c r="P374" s="252"/>
      <c r="Q374" s="252"/>
      <c r="R374" s="252"/>
      <c r="S374" s="252"/>
      <c r="T374" s="253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54" t="s">
        <v>218</v>
      </c>
      <c r="AU374" s="254" t="s">
        <v>82</v>
      </c>
      <c r="AV374" s="14" t="s">
        <v>205</v>
      </c>
      <c r="AW374" s="14" t="s">
        <v>35</v>
      </c>
      <c r="AX374" s="14" t="s">
        <v>80</v>
      </c>
      <c r="AY374" s="254" t="s">
        <v>198</v>
      </c>
    </row>
    <row r="375" s="12" customFormat="1" ht="25.92" customHeight="1">
      <c r="A375" s="12"/>
      <c r="B375" s="198"/>
      <c r="C375" s="199"/>
      <c r="D375" s="200" t="s">
        <v>72</v>
      </c>
      <c r="E375" s="201" t="s">
        <v>1906</v>
      </c>
      <c r="F375" s="201" t="s">
        <v>1907</v>
      </c>
      <c r="G375" s="199"/>
      <c r="H375" s="199"/>
      <c r="I375" s="202"/>
      <c r="J375" s="203">
        <f>BK375</f>
        <v>0</v>
      </c>
      <c r="K375" s="199"/>
      <c r="L375" s="204"/>
      <c r="M375" s="205"/>
      <c r="N375" s="206"/>
      <c r="O375" s="206"/>
      <c r="P375" s="207">
        <f>SUM(P376:P384)</f>
        <v>0</v>
      </c>
      <c r="Q375" s="206"/>
      <c r="R375" s="207">
        <f>SUM(R376:R384)</f>
        <v>0</v>
      </c>
      <c r="S375" s="206"/>
      <c r="T375" s="208">
        <f>SUM(T376:T384)</f>
        <v>0</v>
      </c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R375" s="209" t="s">
        <v>205</v>
      </c>
      <c r="AT375" s="210" t="s">
        <v>72</v>
      </c>
      <c r="AU375" s="210" t="s">
        <v>73</v>
      </c>
      <c r="AY375" s="209" t="s">
        <v>198</v>
      </c>
      <c r="BK375" s="211">
        <f>SUM(BK376:BK384)</f>
        <v>0</v>
      </c>
    </row>
    <row r="376" s="2" customFormat="1" ht="24.15" customHeight="1">
      <c r="A376" s="40"/>
      <c r="B376" s="41"/>
      <c r="C376" s="214" t="s">
        <v>770</v>
      </c>
      <c r="D376" s="214" t="s">
        <v>200</v>
      </c>
      <c r="E376" s="215" t="s">
        <v>1909</v>
      </c>
      <c r="F376" s="216" t="s">
        <v>1910</v>
      </c>
      <c r="G376" s="217" t="s">
        <v>1911</v>
      </c>
      <c r="H376" s="218">
        <v>50</v>
      </c>
      <c r="I376" s="219"/>
      <c r="J376" s="220">
        <f>ROUND(I376*H376,2)</f>
        <v>0</v>
      </c>
      <c r="K376" s="216" t="s">
        <v>204</v>
      </c>
      <c r="L376" s="46"/>
      <c r="M376" s="221" t="s">
        <v>19</v>
      </c>
      <c r="N376" s="222" t="s">
        <v>44</v>
      </c>
      <c r="O376" s="86"/>
      <c r="P376" s="223">
        <f>O376*H376</f>
        <v>0</v>
      </c>
      <c r="Q376" s="223">
        <v>0</v>
      </c>
      <c r="R376" s="223">
        <f>Q376*H376</f>
        <v>0</v>
      </c>
      <c r="S376" s="223">
        <v>0</v>
      </c>
      <c r="T376" s="224">
        <f>S376*H376</f>
        <v>0</v>
      </c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R376" s="225" t="s">
        <v>1912</v>
      </c>
      <c r="AT376" s="225" t="s">
        <v>200</v>
      </c>
      <c r="AU376" s="225" t="s">
        <v>80</v>
      </c>
      <c r="AY376" s="19" t="s">
        <v>198</v>
      </c>
      <c r="BE376" s="226">
        <f>IF(N376="základní",J376,0)</f>
        <v>0</v>
      </c>
      <c r="BF376" s="226">
        <f>IF(N376="snížená",J376,0)</f>
        <v>0</v>
      </c>
      <c r="BG376" s="226">
        <f>IF(N376="zákl. přenesená",J376,0)</f>
        <v>0</v>
      </c>
      <c r="BH376" s="226">
        <f>IF(N376="sníž. přenesená",J376,0)</f>
        <v>0</v>
      </c>
      <c r="BI376" s="226">
        <f>IF(N376="nulová",J376,0)</f>
        <v>0</v>
      </c>
      <c r="BJ376" s="19" t="s">
        <v>80</v>
      </c>
      <c r="BK376" s="226">
        <f>ROUND(I376*H376,2)</f>
        <v>0</v>
      </c>
      <c r="BL376" s="19" t="s">
        <v>1912</v>
      </c>
      <c r="BM376" s="225" t="s">
        <v>3537</v>
      </c>
    </row>
    <row r="377" s="2" customFormat="1">
      <c r="A377" s="40"/>
      <c r="B377" s="41"/>
      <c r="C377" s="42"/>
      <c r="D377" s="227" t="s">
        <v>207</v>
      </c>
      <c r="E377" s="42"/>
      <c r="F377" s="228" t="s">
        <v>1914</v>
      </c>
      <c r="G377" s="42"/>
      <c r="H377" s="42"/>
      <c r="I377" s="229"/>
      <c r="J377" s="42"/>
      <c r="K377" s="42"/>
      <c r="L377" s="46"/>
      <c r="M377" s="230"/>
      <c r="N377" s="231"/>
      <c r="O377" s="86"/>
      <c r="P377" s="86"/>
      <c r="Q377" s="86"/>
      <c r="R377" s="86"/>
      <c r="S377" s="86"/>
      <c r="T377" s="87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T377" s="19" t="s">
        <v>207</v>
      </c>
      <c r="AU377" s="19" t="s">
        <v>80</v>
      </c>
    </row>
    <row r="378" s="13" customFormat="1">
      <c r="A378" s="13"/>
      <c r="B378" s="232"/>
      <c r="C378" s="233"/>
      <c r="D378" s="234" t="s">
        <v>218</v>
      </c>
      <c r="E378" s="235" t="s">
        <v>19</v>
      </c>
      <c r="F378" s="236" t="s">
        <v>1921</v>
      </c>
      <c r="G378" s="233"/>
      <c r="H378" s="237">
        <v>50</v>
      </c>
      <c r="I378" s="238"/>
      <c r="J378" s="233"/>
      <c r="K378" s="233"/>
      <c r="L378" s="239"/>
      <c r="M378" s="240"/>
      <c r="N378" s="241"/>
      <c r="O378" s="241"/>
      <c r="P378" s="241"/>
      <c r="Q378" s="241"/>
      <c r="R378" s="241"/>
      <c r="S378" s="241"/>
      <c r="T378" s="242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T378" s="243" t="s">
        <v>218</v>
      </c>
      <c r="AU378" s="243" t="s">
        <v>80</v>
      </c>
      <c r="AV378" s="13" t="s">
        <v>82</v>
      </c>
      <c r="AW378" s="13" t="s">
        <v>35</v>
      </c>
      <c r="AX378" s="13" t="s">
        <v>80</v>
      </c>
      <c r="AY378" s="243" t="s">
        <v>198</v>
      </c>
    </row>
    <row r="379" s="2" customFormat="1" ht="24.15" customHeight="1">
      <c r="A379" s="40"/>
      <c r="B379" s="41"/>
      <c r="C379" s="214" t="s">
        <v>775</v>
      </c>
      <c r="D379" s="214" t="s">
        <v>200</v>
      </c>
      <c r="E379" s="215" t="s">
        <v>3538</v>
      </c>
      <c r="F379" s="216" t="s">
        <v>3539</v>
      </c>
      <c r="G379" s="217" t="s">
        <v>1911</v>
      </c>
      <c r="H379" s="218">
        <v>50</v>
      </c>
      <c r="I379" s="219"/>
      <c r="J379" s="220">
        <f>ROUND(I379*H379,2)</f>
        <v>0</v>
      </c>
      <c r="K379" s="216" t="s">
        <v>204</v>
      </c>
      <c r="L379" s="46"/>
      <c r="M379" s="221" t="s">
        <v>19</v>
      </c>
      <c r="N379" s="222" t="s">
        <v>44</v>
      </c>
      <c r="O379" s="86"/>
      <c r="P379" s="223">
        <f>O379*H379</f>
        <v>0</v>
      </c>
      <c r="Q379" s="223">
        <v>0</v>
      </c>
      <c r="R379" s="223">
        <f>Q379*H379</f>
        <v>0</v>
      </c>
      <c r="S379" s="223">
        <v>0</v>
      </c>
      <c r="T379" s="224">
        <f>S379*H379</f>
        <v>0</v>
      </c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R379" s="225" t="s">
        <v>1912</v>
      </c>
      <c r="AT379" s="225" t="s">
        <v>200</v>
      </c>
      <c r="AU379" s="225" t="s">
        <v>80</v>
      </c>
      <c r="AY379" s="19" t="s">
        <v>198</v>
      </c>
      <c r="BE379" s="226">
        <f>IF(N379="základní",J379,0)</f>
        <v>0</v>
      </c>
      <c r="BF379" s="226">
        <f>IF(N379="snížená",J379,0)</f>
        <v>0</v>
      </c>
      <c r="BG379" s="226">
        <f>IF(N379="zákl. přenesená",J379,0)</f>
        <v>0</v>
      </c>
      <c r="BH379" s="226">
        <f>IF(N379="sníž. přenesená",J379,0)</f>
        <v>0</v>
      </c>
      <c r="BI379" s="226">
        <f>IF(N379="nulová",J379,0)</f>
        <v>0</v>
      </c>
      <c r="BJ379" s="19" t="s">
        <v>80</v>
      </c>
      <c r="BK379" s="226">
        <f>ROUND(I379*H379,2)</f>
        <v>0</v>
      </c>
      <c r="BL379" s="19" t="s">
        <v>1912</v>
      </c>
      <c r="BM379" s="225" t="s">
        <v>3540</v>
      </c>
    </row>
    <row r="380" s="2" customFormat="1">
      <c r="A380" s="40"/>
      <c r="B380" s="41"/>
      <c r="C380" s="42"/>
      <c r="D380" s="227" t="s">
        <v>207</v>
      </c>
      <c r="E380" s="42"/>
      <c r="F380" s="228" t="s">
        <v>3541</v>
      </c>
      <c r="G380" s="42"/>
      <c r="H380" s="42"/>
      <c r="I380" s="229"/>
      <c r="J380" s="42"/>
      <c r="K380" s="42"/>
      <c r="L380" s="46"/>
      <c r="M380" s="230"/>
      <c r="N380" s="231"/>
      <c r="O380" s="86"/>
      <c r="P380" s="86"/>
      <c r="Q380" s="86"/>
      <c r="R380" s="86"/>
      <c r="S380" s="86"/>
      <c r="T380" s="87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T380" s="19" t="s">
        <v>207</v>
      </c>
      <c r="AU380" s="19" t="s">
        <v>80</v>
      </c>
    </row>
    <row r="381" s="13" customFormat="1">
      <c r="A381" s="13"/>
      <c r="B381" s="232"/>
      <c r="C381" s="233"/>
      <c r="D381" s="234" t="s">
        <v>218</v>
      </c>
      <c r="E381" s="235" t="s">
        <v>19</v>
      </c>
      <c r="F381" s="236" t="s">
        <v>3542</v>
      </c>
      <c r="G381" s="233"/>
      <c r="H381" s="237">
        <v>50</v>
      </c>
      <c r="I381" s="238"/>
      <c r="J381" s="233"/>
      <c r="K381" s="233"/>
      <c r="L381" s="239"/>
      <c r="M381" s="240"/>
      <c r="N381" s="241"/>
      <c r="O381" s="241"/>
      <c r="P381" s="241"/>
      <c r="Q381" s="241"/>
      <c r="R381" s="241"/>
      <c r="S381" s="241"/>
      <c r="T381" s="242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T381" s="243" t="s">
        <v>218</v>
      </c>
      <c r="AU381" s="243" t="s">
        <v>80</v>
      </c>
      <c r="AV381" s="13" t="s">
        <v>82</v>
      </c>
      <c r="AW381" s="13" t="s">
        <v>35</v>
      </c>
      <c r="AX381" s="13" t="s">
        <v>80</v>
      </c>
      <c r="AY381" s="243" t="s">
        <v>198</v>
      </c>
    </row>
    <row r="382" s="2" customFormat="1" ht="24.15" customHeight="1">
      <c r="A382" s="40"/>
      <c r="B382" s="41"/>
      <c r="C382" s="214" t="s">
        <v>797</v>
      </c>
      <c r="D382" s="214" t="s">
        <v>200</v>
      </c>
      <c r="E382" s="215" t="s">
        <v>3543</v>
      </c>
      <c r="F382" s="216" t="s">
        <v>3544</v>
      </c>
      <c r="G382" s="217" t="s">
        <v>1911</v>
      </c>
      <c r="H382" s="218">
        <v>150</v>
      </c>
      <c r="I382" s="219"/>
      <c r="J382" s="220">
        <f>ROUND(I382*H382,2)</f>
        <v>0</v>
      </c>
      <c r="K382" s="216" t="s">
        <v>204</v>
      </c>
      <c r="L382" s="46"/>
      <c r="M382" s="221" t="s">
        <v>19</v>
      </c>
      <c r="N382" s="222" t="s">
        <v>44</v>
      </c>
      <c r="O382" s="86"/>
      <c r="P382" s="223">
        <f>O382*H382</f>
        <v>0</v>
      </c>
      <c r="Q382" s="223">
        <v>0</v>
      </c>
      <c r="R382" s="223">
        <f>Q382*H382</f>
        <v>0</v>
      </c>
      <c r="S382" s="223">
        <v>0</v>
      </c>
      <c r="T382" s="224">
        <f>S382*H382</f>
        <v>0</v>
      </c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R382" s="225" t="s">
        <v>1912</v>
      </c>
      <c r="AT382" s="225" t="s">
        <v>200</v>
      </c>
      <c r="AU382" s="225" t="s">
        <v>80</v>
      </c>
      <c r="AY382" s="19" t="s">
        <v>198</v>
      </c>
      <c r="BE382" s="226">
        <f>IF(N382="základní",J382,0)</f>
        <v>0</v>
      </c>
      <c r="BF382" s="226">
        <f>IF(N382="snížená",J382,0)</f>
        <v>0</v>
      </c>
      <c r="BG382" s="226">
        <f>IF(N382="zákl. přenesená",J382,0)</f>
        <v>0</v>
      </c>
      <c r="BH382" s="226">
        <f>IF(N382="sníž. přenesená",J382,0)</f>
        <v>0</v>
      </c>
      <c r="BI382" s="226">
        <f>IF(N382="nulová",J382,0)</f>
        <v>0</v>
      </c>
      <c r="BJ382" s="19" t="s">
        <v>80</v>
      </c>
      <c r="BK382" s="226">
        <f>ROUND(I382*H382,2)</f>
        <v>0</v>
      </c>
      <c r="BL382" s="19" t="s">
        <v>1912</v>
      </c>
      <c r="BM382" s="225" t="s">
        <v>3545</v>
      </c>
    </row>
    <row r="383" s="2" customFormat="1">
      <c r="A383" s="40"/>
      <c r="B383" s="41"/>
      <c r="C383" s="42"/>
      <c r="D383" s="227" t="s">
        <v>207</v>
      </c>
      <c r="E383" s="42"/>
      <c r="F383" s="228" t="s">
        <v>3546</v>
      </c>
      <c r="G383" s="42"/>
      <c r="H383" s="42"/>
      <c r="I383" s="229"/>
      <c r="J383" s="42"/>
      <c r="K383" s="42"/>
      <c r="L383" s="46"/>
      <c r="M383" s="230"/>
      <c r="N383" s="231"/>
      <c r="O383" s="86"/>
      <c r="P383" s="86"/>
      <c r="Q383" s="86"/>
      <c r="R383" s="86"/>
      <c r="S383" s="86"/>
      <c r="T383" s="87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T383" s="19" t="s">
        <v>207</v>
      </c>
      <c r="AU383" s="19" t="s">
        <v>80</v>
      </c>
    </row>
    <row r="384" s="13" customFormat="1">
      <c r="A384" s="13"/>
      <c r="B384" s="232"/>
      <c r="C384" s="233"/>
      <c r="D384" s="234" t="s">
        <v>218</v>
      </c>
      <c r="E384" s="235" t="s">
        <v>19</v>
      </c>
      <c r="F384" s="236" t="s">
        <v>3547</v>
      </c>
      <c r="G384" s="233"/>
      <c r="H384" s="237">
        <v>150</v>
      </c>
      <c r="I384" s="238"/>
      <c r="J384" s="233"/>
      <c r="K384" s="233"/>
      <c r="L384" s="239"/>
      <c r="M384" s="240"/>
      <c r="N384" s="241"/>
      <c r="O384" s="241"/>
      <c r="P384" s="241"/>
      <c r="Q384" s="241"/>
      <c r="R384" s="241"/>
      <c r="S384" s="241"/>
      <c r="T384" s="242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43" t="s">
        <v>218</v>
      </c>
      <c r="AU384" s="243" t="s">
        <v>80</v>
      </c>
      <c r="AV384" s="13" t="s">
        <v>82</v>
      </c>
      <c r="AW384" s="13" t="s">
        <v>35</v>
      </c>
      <c r="AX384" s="13" t="s">
        <v>80</v>
      </c>
      <c r="AY384" s="243" t="s">
        <v>198</v>
      </c>
    </row>
    <row r="385" s="12" customFormat="1" ht="25.92" customHeight="1">
      <c r="A385" s="12"/>
      <c r="B385" s="198"/>
      <c r="C385" s="199"/>
      <c r="D385" s="200" t="s">
        <v>72</v>
      </c>
      <c r="E385" s="201" t="s">
        <v>3548</v>
      </c>
      <c r="F385" s="201" t="s">
        <v>3549</v>
      </c>
      <c r="G385" s="199"/>
      <c r="H385" s="199"/>
      <c r="I385" s="202"/>
      <c r="J385" s="203">
        <f>BK385</f>
        <v>0</v>
      </c>
      <c r="K385" s="199"/>
      <c r="L385" s="204"/>
      <c r="M385" s="205"/>
      <c r="N385" s="206"/>
      <c r="O385" s="206"/>
      <c r="P385" s="207">
        <f>SUM(P386:P387)</f>
        <v>0</v>
      </c>
      <c r="Q385" s="206"/>
      <c r="R385" s="207">
        <f>SUM(R386:R387)</f>
        <v>0</v>
      </c>
      <c r="S385" s="206"/>
      <c r="T385" s="208">
        <f>SUM(T386:T387)</f>
        <v>0</v>
      </c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R385" s="209" t="s">
        <v>205</v>
      </c>
      <c r="AT385" s="210" t="s">
        <v>72</v>
      </c>
      <c r="AU385" s="210" t="s">
        <v>73</v>
      </c>
      <c r="AY385" s="209" t="s">
        <v>198</v>
      </c>
      <c r="BK385" s="211">
        <f>SUM(BK386:BK387)</f>
        <v>0</v>
      </c>
    </row>
    <row r="386" s="2" customFormat="1" ht="16.5" customHeight="1">
      <c r="A386" s="40"/>
      <c r="B386" s="41"/>
      <c r="C386" s="214" t="s">
        <v>814</v>
      </c>
      <c r="D386" s="214" t="s">
        <v>200</v>
      </c>
      <c r="E386" s="215" t="s">
        <v>84</v>
      </c>
      <c r="F386" s="216" t="s">
        <v>3550</v>
      </c>
      <c r="G386" s="217" t="s">
        <v>2162</v>
      </c>
      <c r="H386" s="218">
        <v>7</v>
      </c>
      <c r="I386" s="219"/>
      <c r="J386" s="220">
        <f>ROUND(I386*H386,2)</f>
        <v>0</v>
      </c>
      <c r="K386" s="216" t="s">
        <v>19</v>
      </c>
      <c r="L386" s="46"/>
      <c r="M386" s="221" t="s">
        <v>19</v>
      </c>
      <c r="N386" s="222" t="s">
        <v>44</v>
      </c>
      <c r="O386" s="86"/>
      <c r="P386" s="223">
        <f>O386*H386</f>
        <v>0</v>
      </c>
      <c r="Q386" s="223">
        <v>0</v>
      </c>
      <c r="R386" s="223">
        <f>Q386*H386</f>
        <v>0</v>
      </c>
      <c r="S386" s="223">
        <v>0</v>
      </c>
      <c r="T386" s="224">
        <f>S386*H386</f>
        <v>0</v>
      </c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R386" s="225" t="s">
        <v>1912</v>
      </c>
      <c r="AT386" s="225" t="s">
        <v>200</v>
      </c>
      <c r="AU386" s="225" t="s">
        <v>80</v>
      </c>
      <c r="AY386" s="19" t="s">
        <v>198</v>
      </c>
      <c r="BE386" s="226">
        <f>IF(N386="základní",J386,0)</f>
        <v>0</v>
      </c>
      <c r="BF386" s="226">
        <f>IF(N386="snížená",J386,0)</f>
        <v>0</v>
      </c>
      <c r="BG386" s="226">
        <f>IF(N386="zákl. přenesená",J386,0)</f>
        <v>0</v>
      </c>
      <c r="BH386" s="226">
        <f>IF(N386="sníž. přenesená",J386,0)</f>
        <v>0</v>
      </c>
      <c r="BI386" s="226">
        <f>IF(N386="nulová",J386,0)</f>
        <v>0</v>
      </c>
      <c r="BJ386" s="19" t="s">
        <v>80</v>
      </c>
      <c r="BK386" s="226">
        <f>ROUND(I386*H386,2)</f>
        <v>0</v>
      </c>
      <c r="BL386" s="19" t="s">
        <v>1912</v>
      </c>
      <c r="BM386" s="225" t="s">
        <v>3551</v>
      </c>
    </row>
    <row r="387" s="2" customFormat="1" ht="24.15" customHeight="1">
      <c r="A387" s="40"/>
      <c r="B387" s="41"/>
      <c r="C387" s="214" t="s">
        <v>819</v>
      </c>
      <c r="D387" s="214" t="s">
        <v>200</v>
      </c>
      <c r="E387" s="215" t="s">
        <v>88</v>
      </c>
      <c r="F387" s="216" t="s">
        <v>3552</v>
      </c>
      <c r="G387" s="217" t="s">
        <v>2162</v>
      </c>
      <c r="H387" s="218">
        <v>1</v>
      </c>
      <c r="I387" s="219"/>
      <c r="J387" s="220">
        <f>ROUND(I387*H387,2)</f>
        <v>0</v>
      </c>
      <c r="K387" s="216" t="s">
        <v>19</v>
      </c>
      <c r="L387" s="46"/>
      <c r="M387" s="221" t="s">
        <v>19</v>
      </c>
      <c r="N387" s="222" t="s">
        <v>44</v>
      </c>
      <c r="O387" s="86"/>
      <c r="P387" s="223">
        <f>O387*H387</f>
        <v>0</v>
      </c>
      <c r="Q387" s="223">
        <v>0</v>
      </c>
      <c r="R387" s="223">
        <f>Q387*H387</f>
        <v>0</v>
      </c>
      <c r="S387" s="223">
        <v>0</v>
      </c>
      <c r="T387" s="224">
        <f>S387*H387</f>
        <v>0</v>
      </c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R387" s="225" t="s">
        <v>1912</v>
      </c>
      <c r="AT387" s="225" t="s">
        <v>200</v>
      </c>
      <c r="AU387" s="225" t="s">
        <v>80</v>
      </c>
      <c r="AY387" s="19" t="s">
        <v>198</v>
      </c>
      <c r="BE387" s="226">
        <f>IF(N387="základní",J387,0)</f>
        <v>0</v>
      </c>
      <c r="BF387" s="226">
        <f>IF(N387="snížená",J387,0)</f>
        <v>0</v>
      </c>
      <c r="BG387" s="226">
        <f>IF(N387="zákl. přenesená",J387,0)</f>
        <v>0</v>
      </c>
      <c r="BH387" s="226">
        <f>IF(N387="sníž. přenesená",J387,0)</f>
        <v>0</v>
      </c>
      <c r="BI387" s="226">
        <f>IF(N387="nulová",J387,0)</f>
        <v>0</v>
      </c>
      <c r="BJ387" s="19" t="s">
        <v>80</v>
      </c>
      <c r="BK387" s="226">
        <f>ROUND(I387*H387,2)</f>
        <v>0</v>
      </c>
      <c r="BL387" s="19" t="s">
        <v>1912</v>
      </c>
      <c r="BM387" s="225" t="s">
        <v>3553</v>
      </c>
    </row>
    <row r="388" s="12" customFormat="1" ht="25.92" customHeight="1">
      <c r="A388" s="12"/>
      <c r="B388" s="198"/>
      <c r="C388" s="199"/>
      <c r="D388" s="200" t="s">
        <v>72</v>
      </c>
      <c r="E388" s="201" t="s">
        <v>145</v>
      </c>
      <c r="F388" s="201" t="s">
        <v>146</v>
      </c>
      <c r="G388" s="199"/>
      <c r="H388" s="199"/>
      <c r="I388" s="202"/>
      <c r="J388" s="203">
        <f>BK388</f>
        <v>0</v>
      </c>
      <c r="K388" s="199"/>
      <c r="L388" s="204"/>
      <c r="M388" s="205"/>
      <c r="N388" s="206"/>
      <c r="O388" s="206"/>
      <c r="P388" s="207">
        <f>P389</f>
        <v>0</v>
      </c>
      <c r="Q388" s="206"/>
      <c r="R388" s="207">
        <f>R389</f>
        <v>0</v>
      </c>
      <c r="S388" s="206"/>
      <c r="T388" s="208">
        <f>T389</f>
        <v>0</v>
      </c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R388" s="209" t="s">
        <v>224</v>
      </c>
      <c r="AT388" s="210" t="s">
        <v>72</v>
      </c>
      <c r="AU388" s="210" t="s">
        <v>73</v>
      </c>
      <c r="AY388" s="209" t="s">
        <v>198</v>
      </c>
      <c r="BK388" s="211">
        <f>BK389</f>
        <v>0</v>
      </c>
    </row>
    <row r="389" s="12" customFormat="1" ht="22.8" customHeight="1">
      <c r="A389" s="12"/>
      <c r="B389" s="198"/>
      <c r="C389" s="199"/>
      <c r="D389" s="200" t="s">
        <v>72</v>
      </c>
      <c r="E389" s="212" t="s">
        <v>1922</v>
      </c>
      <c r="F389" s="212" t="s">
        <v>1923</v>
      </c>
      <c r="G389" s="199"/>
      <c r="H389" s="199"/>
      <c r="I389" s="202"/>
      <c r="J389" s="213">
        <f>BK389</f>
        <v>0</v>
      </c>
      <c r="K389" s="199"/>
      <c r="L389" s="204"/>
      <c r="M389" s="205"/>
      <c r="N389" s="206"/>
      <c r="O389" s="206"/>
      <c r="P389" s="207">
        <f>SUM(P390:P391)</f>
        <v>0</v>
      </c>
      <c r="Q389" s="206"/>
      <c r="R389" s="207">
        <f>SUM(R390:R391)</f>
        <v>0</v>
      </c>
      <c r="S389" s="206"/>
      <c r="T389" s="208">
        <f>SUM(T390:T391)</f>
        <v>0</v>
      </c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R389" s="209" t="s">
        <v>224</v>
      </c>
      <c r="AT389" s="210" t="s">
        <v>72</v>
      </c>
      <c r="AU389" s="210" t="s">
        <v>80</v>
      </c>
      <c r="AY389" s="209" t="s">
        <v>198</v>
      </c>
      <c r="BK389" s="211">
        <f>SUM(BK390:BK391)</f>
        <v>0</v>
      </c>
    </row>
    <row r="390" s="2" customFormat="1" ht="16.5" customHeight="1">
      <c r="A390" s="40"/>
      <c r="B390" s="41"/>
      <c r="C390" s="214" t="s">
        <v>833</v>
      </c>
      <c r="D390" s="214" t="s">
        <v>200</v>
      </c>
      <c r="E390" s="215" t="s">
        <v>1925</v>
      </c>
      <c r="F390" s="216" t="s">
        <v>1926</v>
      </c>
      <c r="G390" s="217" t="s">
        <v>1135</v>
      </c>
      <c r="H390" s="218">
        <v>1</v>
      </c>
      <c r="I390" s="219"/>
      <c r="J390" s="220">
        <f>ROUND(I390*H390,2)</f>
        <v>0</v>
      </c>
      <c r="K390" s="216" t="s">
        <v>204</v>
      </c>
      <c r="L390" s="46"/>
      <c r="M390" s="221" t="s">
        <v>19</v>
      </c>
      <c r="N390" s="222" t="s">
        <v>44</v>
      </c>
      <c r="O390" s="86"/>
      <c r="P390" s="223">
        <f>O390*H390</f>
        <v>0</v>
      </c>
      <c r="Q390" s="223">
        <v>0</v>
      </c>
      <c r="R390" s="223">
        <f>Q390*H390</f>
        <v>0</v>
      </c>
      <c r="S390" s="223">
        <v>0</v>
      </c>
      <c r="T390" s="224">
        <f>S390*H390</f>
        <v>0</v>
      </c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R390" s="225" t="s">
        <v>1927</v>
      </c>
      <c r="AT390" s="225" t="s">
        <v>200</v>
      </c>
      <c r="AU390" s="225" t="s">
        <v>82</v>
      </c>
      <c r="AY390" s="19" t="s">
        <v>198</v>
      </c>
      <c r="BE390" s="226">
        <f>IF(N390="základní",J390,0)</f>
        <v>0</v>
      </c>
      <c r="BF390" s="226">
        <f>IF(N390="snížená",J390,0)</f>
        <v>0</v>
      </c>
      <c r="BG390" s="226">
        <f>IF(N390="zákl. přenesená",J390,0)</f>
        <v>0</v>
      </c>
      <c r="BH390" s="226">
        <f>IF(N390="sníž. přenesená",J390,0)</f>
        <v>0</v>
      </c>
      <c r="BI390" s="226">
        <f>IF(N390="nulová",J390,0)</f>
        <v>0</v>
      </c>
      <c r="BJ390" s="19" t="s">
        <v>80</v>
      </c>
      <c r="BK390" s="226">
        <f>ROUND(I390*H390,2)</f>
        <v>0</v>
      </c>
      <c r="BL390" s="19" t="s">
        <v>1927</v>
      </c>
      <c r="BM390" s="225" t="s">
        <v>3554</v>
      </c>
    </row>
    <row r="391" s="2" customFormat="1">
      <c r="A391" s="40"/>
      <c r="B391" s="41"/>
      <c r="C391" s="42"/>
      <c r="D391" s="227" t="s">
        <v>207</v>
      </c>
      <c r="E391" s="42"/>
      <c r="F391" s="228" t="s">
        <v>1929</v>
      </c>
      <c r="G391" s="42"/>
      <c r="H391" s="42"/>
      <c r="I391" s="229"/>
      <c r="J391" s="42"/>
      <c r="K391" s="42"/>
      <c r="L391" s="46"/>
      <c r="M391" s="276"/>
      <c r="N391" s="277"/>
      <c r="O391" s="278"/>
      <c r="P391" s="278"/>
      <c r="Q391" s="278"/>
      <c r="R391" s="278"/>
      <c r="S391" s="278"/>
      <c r="T391" s="279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T391" s="19" t="s">
        <v>207</v>
      </c>
      <c r="AU391" s="19" t="s">
        <v>82</v>
      </c>
    </row>
    <row r="392" s="2" customFormat="1" ht="6.96" customHeight="1">
      <c r="A392" s="40"/>
      <c r="B392" s="61"/>
      <c r="C392" s="62"/>
      <c r="D392" s="62"/>
      <c r="E392" s="62"/>
      <c r="F392" s="62"/>
      <c r="G392" s="62"/>
      <c r="H392" s="62"/>
      <c r="I392" s="62"/>
      <c r="J392" s="62"/>
      <c r="K392" s="62"/>
      <c r="L392" s="46"/>
      <c r="M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</row>
  </sheetData>
  <sheetProtection sheet="1" autoFilter="0" formatColumns="0" formatRows="0" objects="1" scenarios="1" spinCount="100000" saltValue="mAiX5c1d7f0+pgGLHRM3+7vbK6JW4sYWO9sCR8RS+WzJlpDqlMekxqdPrZ1lRXlIgesrcYk/YBNu+ya1HE4ipw==" hashValue="2uZNx2TXaDmIJVCW4okI+fJb1O+EHu+8bDX03A3OPcFB24PYrh0zxKBam/REdFq3XGkG14OE1cdYiAn0xAaJzg==" algorithmName="SHA-512" password="CC35"/>
  <autoFilter ref="C103:K391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92:H92"/>
    <mergeCell ref="E94:H94"/>
    <mergeCell ref="E96:H96"/>
    <mergeCell ref="L2:V2"/>
  </mergeCells>
  <hyperlinks>
    <hyperlink ref="F108" r:id="rId1" display="https://podminky.urs.cz/item/CS_URS_2024_01/111111101"/>
    <hyperlink ref="F111" r:id="rId2" display="https://podminky.urs.cz/item/CS_URS_2024_01/121151123"/>
    <hyperlink ref="F114" r:id="rId3" display="https://podminky.urs.cz/item/CS_URS_2024_01/131251202"/>
    <hyperlink ref="F119" r:id="rId4" display="https://podminky.urs.cz/item/CS_URS_2024_01/151201201"/>
    <hyperlink ref="F122" r:id="rId5" display="https://podminky.urs.cz/item/CS_URS_2024_01/151201211"/>
    <hyperlink ref="F124" r:id="rId6" display="https://podminky.urs.cz/item/CS_URS_2024_01/151201401"/>
    <hyperlink ref="F127" r:id="rId7" display="https://podminky.urs.cz/item/CS_URS_2024_01/151201411"/>
    <hyperlink ref="F129" r:id="rId8" display="https://podminky.urs.cz/item/CS_URS_2024_01/162751117"/>
    <hyperlink ref="F134" r:id="rId9" display="https://podminky.urs.cz/item/CS_URS_2024_01/162751119"/>
    <hyperlink ref="F138" r:id="rId10" display="https://podminky.urs.cz/item/CS_URS_2024_01/171151103"/>
    <hyperlink ref="F143" r:id="rId11" display="https://podminky.urs.cz/item/CS_URS_2024_01/171152501"/>
    <hyperlink ref="F145" r:id="rId12" display="https://podminky.urs.cz/item/CS_URS_2024_01/171201231"/>
    <hyperlink ref="F151" r:id="rId13" display="https://podminky.urs.cz/item/CS_URS_2024_01/273313511"/>
    <hyperlink ref="F157" r:id="rId14" display="https://podminky.urs.cz/item/CS_URS_2024_01/273321611"/>
    <hyperlink ref="F162" r:id="rId15" display="https://podminky.urs.cz/item/CS_URS_2024_01/273351121"/>
    <hyperlink ref="F165" r:id="rId16" display="https://podminky.urs.cz/item/CS_URS_2024_01/273351122"/>
    <hyperlink ref="F167" r:id="rId17" display="https://podminky.urs.cz/item/CS_URS_2024_01/273362021"/>
    <hyperlink ref="F170" r:id="rId18" display="https://podminky.urs.cz/item/CS_URS_2024_01/279321348"/>
    <hyperlink ref="F175" r:id="rId19" display="https://podminky.urs.cz/item/CS_URS_2024_01/279351121"/>
    <hyperlink ref="F178" r:id="rId20" display="https://podminky.urs.cz/item/CS_URS_2024_01/279351122"/>
    <hyperlink ref="F180" r:id="rId21" display="https://podminky.urs.cz/item/CS_URS_2024_01/279361821"/>
    <hyperlink ref="F184" r:id="rId22" display="https://podminky.urs.cz/item/CS_URS_2024_01/337173111"/>
    <hyperlink ref="F193" r:id="rId23" display="https://podminky.urs.cz/item/CS_URS_2024_01/411321616"/>
    <hyperlink ref="F198" r:id="rId24" display="https://podminky.urs.cz/item/CS_URS_2024_01/411351011"/>
    <hyperlink ref="F203" r:id="rId25" display="https://podminky.urs.cz/item/CS_URS_2024_01/411351012"/>
    <hyperlink ref="F205" r:id="rId26" display="https://podminky.urs.cz/item/CS_URS_2024_01/411354331"/>
    <hyperlink ref="F207" r:id="rId27" display="https://podminky.urs.cz/item/CS_URS_2024_01/411354332"/>
    <hyperlink ref="F209" r:id="rId28" display="https://podminky.urs.cz/item/CS_URS_2024_01/411362021"/>
    <hyperlink ref="F213" r:id="rId29" display="https://podminky.urs.cz/item/CS_URS_2024_01/631342322"/>
    <hyperlink ref="F216" r:id="rId30" display="https://podminky.urs.cz/item/CS_URS_2024_01/632451034"/>
    <hyperlink ref="F222" r:id="rId31" display="https://podminky.urs.cz/item/CS_URS_2024_01/632451234"/>
    <hyperlink ref="F227" r:id="rId32" display="https://podminky.urs.cz/item/CS_URS_2024_01/632451292"/>
    <hyperlink ref="F232" r:id="rId33" display="https://podminky.urs.cz/item/CS_URS_2024_01/632481213"/>
    <hyperlink ref="F236" r:id="rId34" display="https://podminky.urs.cz/item/CS_URS_2024_01/998012022"/>
    <hyperlink ref="F240" r:id="rId35" display="https://podminky.urs.cz/item/CS_URS_2024_01/711141559"/>
    <hyperlink ref="F244" r:id="rId36" display="https://podminky.urs.cz/item/CS_URS_2024_01/711142559"/>
    <hyperlink ref="F250" r:id="rId37" display="https://podminky.urs.cz/item/CS_URS_2024_01/998711102"/>
    <hyperlink ref="F253" r:id="rId38" display="https://podminky.urs.cz/item/CS_URS_2024_01/712363001"/>
    <hyperlink ref="F258" r:id="rId39" display="https://podminky.urs.cz/item/CS_URS_2024_01/712363008"/>
    <hyperlink ref="F263" r:id="rId40" display="https://podminky.urs.cz/item/CS_URS_2024_01/998712102"/>
    <hyperlink ref="F266" r:id="rId41" display="https://podminky.urs.cz/item/CS_URS_2024_01/713111128"/>
    <hyperlink ref="F273" r:id="rId42" display="https://podminky.urs.cz/item/CS_URS_2024_01/713121111"/>
    <hyperlink ref="F282" r:id="rId43" display="https://podminky.urs.cz/item/CS_URS_2024_01/713131242"/>
    <hyperlink ref="F288" r:id="rId44" display="https://podminky.urs.cz/item/CS_URS_2024_01/998713101"/>
    <hyperlink ref="F291" r:id="rId45" display="https://podminky.urs.cz/item/CS_URS_2024_01/766660731"/>
    <hyperlink ref="F294" r:id="rId46" display="https://podminky.urs.cz/item/CS_URS_2024_01/766660733"/>
    <hyperlink ref="F297" r:id="rId47" display="https://podminky.urs.cz/item/CS_URS_2024_01/998766101"/>
    <hyperlink ref="F300" r:id="rId48" display="https://podminky.urs.cz/item/CS_URS_2024_01/767248110"/>
    <hyperlink ref="F304" r:id="rId49" display="https://podminky.urs.cz/item/CS_URS_2024_01/767248110"/>
    <hyperlink ref="F308" r:id="rId50" display="https://podminky.urs.cz/item/CS_URS_2024_01/767416114"/>
    <hyperlink ref="F316" r:id="rId51" display="https://podminky.urs.cz/item/CS_URS_2024_01/767893125"/>
    <hyperlink ref="F319" r:id="rId52" display="https://podminky.urs.cz/item/CS_URS_2024_01/998767102"/>
    <hyperlink ref="F322" r:id="rId53" display="https://podminky.urs.cz/item/CS_URS_2024_01/771121011"/>
    <hyperlink ref="F327" r:id="rId54" display="https://podminky.urs.cz/item/CS_URS_2024_01/771474112"/>
    <hyperlink ref="F333" r:id="rId55" display="https://podminky.urs.cz/item/CS_URS_2024_01/771574112"/>
    <hyperlink ref="F343" r:id="rId56" display="https://podminky.urs.cz/item/CS_URS_2024_01/771591112"/>
    <hyperlink ref="F348" r:id="rId57" display="https://podminky.urs.cz/item/CS_URS_2024_01/998771102"/>
    <hyperlink ref="F351" r:id="rId58" display="https://podminky.urs.cz/item/CS_URS_2024_01/783301311"/>
    <hyperlink ref="F356" r:id="rId59" display="https://podminky.urs.cz/item/CS_URS_2024_01/783301401"/>
    <hyperlink ref="F361" r:id="rId60" display="https://podminky.urs.cz/item/CS_URS_2024_01/783334201"/>
    <hyperlink ref="F366" r:id="rId61" display="https://podminky.urs.cz/item/CS_URS_2024_01/783335101"/>
    <hyperlink ref="F371" r:id="rId62" display="https://podminky.urs.cz/item/CS_URS_2024_01/783347101"/>
    <hyperlink ref="F377" r:id="rId63" display="https://podminky.urs.cz/item/CS_URS_2024_01/HZS1292"/>
    <hyperlink ref="F380" r:id="rId64" display="https://podminky.urs.cz/item/CS_URS_2024_01/HZS2131"/>
    <hyperlink ref="F383" r:id="rId65" display="https://podminky.urs.cz/item/CS_URS_2024_01/HZS3241"/>
    <hyperlink ref="F391" r:id="rId66" display="https://podminky.urs.cz/item/CS_URS_2024_01/013294000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67"/>
</worksheet>
</file>

<file path=xl/worksheets/sheet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109</v>
      </c>
    </row>
    <row r="3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2"/>
      <c r="AT3" s="19" t="s">
        <v>82</v>
      </c>
    </row>
    <row r="4" s="1" customFormat="1" ht="24.96" customHeight="1">
      <c r="B4" s="22"/>
      <c r="D4" s="142" t="s">
        <v>148</v>
      </c>
      <c r="L4" s="22"/>
      <c r="M4" s="143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4" t="s">
        <v>16</v>
      </c>
      <c r="L6" s="22"/>
    </row>
    <row r="7" s="1" customFormat="1" ht="16.5" customHeight="1">
      <c r="B7" s="22"/>
      <c r="E7" s="145" t="str">
        <f>'Rekapitulace stavby'!K6</f>
        <v>ZŠ Veltrusy - výstavba odborných učeben</v>
      </c>
      <c r="F7" s="144"/>
      <c r="G7" s="144"/>
      <c r="H7" s="144"/>
      <c r="L7" s="22"/>
    </row>
    <row r="8" s="1" customFormat="1" ht="12" customHeight="1">
      <c r="B8" s="22"/>
      <c r="D8" s="144" t="s">
        <v>149</v>
      </c>
      <c r="L8" s="22"/>
    </row>
    <row r="9" s="2" customFormat="1" ht="16.5" customHeight="1">
      <c r="A9" s="40"/>
      <c r="B9" s="46"/>
      <c r="C9" s="40"/>
      <c r="D9" s="40"/>
      <c r="E9" s="145" t="s">
        <v>3555</v>
      </c>
      <c r="F9" s="40"/>
      <c r="G9" s="40"/>
      <c r="H9" s="40"/>
      <c r="I9" s="40"/>
      <c r="J9" s="40"/>
      <c r="K9" s="40"/>
      <c r="L9" s="146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44" t="s">
        <v>151</v>
      </c>
      <c r="E10" s="40"/>
      <c r="F10" s="40"/>
      <c r="G10" s="40"/>
      <c r="H10" s="40"/>
      <c r="I10" s="40"/>
      <c r="J10" s="40"/>
      <c r="K10" s="40"/>
      <c r="L10" s="146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6.5" customHeight="1">
      <c r="A11" s="40"/>
      <c r="B11" s="46"/>
      <c r="C11" s="40"/>
      <c r="D11" s="40"/>
      <c r="E11" s="147" t="s">
        <v>152</v>
      </c>
      <c r="F11" s="40"/>
      <c r="G11" s="40"/>
      <c r="H11" s="40"/>
      <c r="I11" s="40"/>
      <c r="J11" s="40"/>
      <c r="K11" s="40"/>
      <c r="L11" s="146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146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44" t="s">
        <v>18</v>
      </c>
      <c r="E13" s="40"/>
      <c r="F13" s="135" t="s">
        <v>19</v>
      </c>
      <c r="G13" s="40"/>
      <c r="H13" s="40"/>
      <c r="I13" s="144" t="s">
        <v>20</v>
      </c>
      <c r="J13" s="135" t="s">
        <v>19</v>
      </c>
      <c r="K13" s="40"/>
      <c r="L13" s="146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4" t="s">
        <v>21</v>
      </c>
      <c r="E14" s="40"/>
      <c r="F14" s="135" t="s">
        <v>22</v>
      </c>
      <c r="G14" s="40"/>
      <c r="H14" s="40"/>
      <c r="I14" s="144" t="s">
        <v>23</v>
      </c>
      <c r="J14" s="148" t="str">
        <f>'Rekapitulace stavby'!AN8</f>
        <v>16. 4. 2024</v>
      </c>
      <c r="K14" s="40"/>
      <c r="L14" s="146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146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4" t="s">
        <v>25</v>
      </c>
      <c r="E16" s="40"/>
      <c r="F16" s="40"/>
      <c r="G16" s="40"/>
      <c r="H16" s="40"/>
      <c r="I16" s="144" t="s">
        <v>26</v>
      </c>
      <c r="J16" s="135" t="s">
        <v>27</v>
      </c>
      <c r="K16" s="40"/>
      <c r="L16" s="146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35" t="s">
        <v>28</v>
      </c>
      <c r="F17" s="40"/>
      <c r="G17" s="40"/>
      <c r="H17" s="40"/>
      <c r="I17" s="144" t="s">
        <v>29</v>
      </c>
      <c r="J17" s="135" t="s">
        <v>19</v>
      </c>
      <c r="K17" s="40"/>
      <c r="L17" s="146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146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44" t="s">
        <v>30</v>
      </c>
      <c r="E19" s="40"/>
      <c r="F19" s="40"/>
      <c r="G19" s="40"/>
      <c r="H19" s="40"/>
      <c r="I19" s="144" t="s">
        <v>26</v>
      </c>
      <c r="J19" s="35" t="str">
        <f>'Rekapitulace stavby'!AN13</f>
        <v>Vyplň údaj</v>
      </c>
      <c r="K19" s="40"/>
      <c r="L19" s="146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5" t="str">
        <f>'Rekapitulace stavby'!E14</f>
        <v>Vyplň údaj</v>
      </c>
      <c r="F20" s="135"/>
      <c r="G20" s="135"/>
      <c r="H20" s="135"/>
      <c r="I20" s="144" t="s">
        <v>29</v>
      </c>
      <c r="J20" s="35" t="str">
        <f>'Rekapitulace stavby'!AN14</f>
        <v>Vyplň údaj</v>
      </c>
      <c r="K20" s="40"/>
      <c r="L20" s="146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146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44" t="s">
        <v>32</v>
      </c>
      <c r="E22" s="40"/>
      <c r="F22" s="40"/>
      <c r="G22" s="40"/>
      <c r="H22" s="40"/>
      <c r="I22" s="144" t="s">
        <v>26</v>
      </c>
      <c r="J22" s="135" t="s">
        <v>33</v>
      </c>
      <c r="K22" s="40"/>
      <c r="L22" s="146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35" t="s">
        <v>34</v>
      </c>
      <c r="F23" s="40"/>
      <c r="G23" s="40"/>
      <c r="H23" s="40"/>
      <c r="I23" s="144" t="s">
        <v>29</v>
      </c>
      <c r="J23" s="135" t="s">
        <v>19</v>
      </c>
      <c r="K23" s="40"/>
      <c r="L23" s="146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146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44" t="s">
        <v>36</v>
      </c>
      <c r="E25" s="40"/>
      <c r="F25" s="40"/>
      <c r="G25" s="40"/>
      <c r="H25" s="40"/>
      <c r="I25" s="144" t="s">
        <v>26</v>
      </c>
      <c r="J25" s="135" t="s">
        <v>33</v>
      </c>
      <c r="K25" s="40"/>
      <c r="L25" s="146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35" t="s">
        <v>34</v>
      </c>
      <c r="F26" s="40"/>
      <c r="G26" s="40"/>
      <c r="H26" s="40"/>
      <c r="I26" s="144" t="s">
        <v>29</v>
      </c>
      <c r="J26" s="135" t="s">
        <v>19</v>
      </c>
      <c r="K26" s="40"/>
      <c r="L26" s="146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146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44" t="s">
        <v>37</v>
      </c>
      <c r="E28" s="40"/>
      <c r="F28" s="40"/>
      <c r="G28" s="40"/>
      <c r="H28" s="40"/>
      <c r="I28" s="40"/>
      <c r="J28" s="40"/>
      <c r="K28" s="40"/>
      <c r="L28" s="146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71.25" customHeight="1">
      <c r="A29" s="149"/>
      <c r="B29" s="150"/>
      <c r="C29" s="149"/>
      <c r="D29" s="149"/>
      <c r="E29" s="151" t="s">
        <v>38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146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3"/>
      <c r="E31" s="153"/>
      <c r="F31" s="153"/>
      <c r="G31" s="153"/>
      <c r="H31" s="153"/>
      <c r="I31" s="153"/>
      <c r="J31" s="153"/>
      <c r="K31" s="153"/>
      <c r="L31" s="146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54" t="s">
        <v>39</v>
      </c>
      <c r="E32" s="40"/>
      <c r="F32" s="40"/>
      <c r="G32" s="40"/>
      <c r="H32" s="40"/>
      <c r="I32" s="40"/>
      <c r="J32" s="155">
        <f>ROUND(J102, 2)</f>
        <v>0</v>
      </c>
      <c r="K32" s="40"/>
      <c r="L32" s="146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3"/>
      <c r="E33" s="153"/>
      <c r="F33" s="153"/>
      <c r="G33" s="153"/>
      <c r="H33" s="153"/>
      <c r="I33" s="153"/>
      <c r="J33" s="153"/>
      <c r="K33" s="153"/>
      <c r="L33" s="146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56" t="s">
        <v>41</v>
      </c>
      <c r="G34" s="40"/>
      <c r="H34" s="40"/>
      <c r="I34" s="156" t="s">
        <v>40</v>
      </c>
      <c r="J34" s="156" t="s">
        <v>42</v>
      </c>
      <c r="K34" s="40"/>
      <c r="L34" s="146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57" t="s">
        <v>43</v>
      </c>
      <c r="E35" s="144" t="s">
        <v>44</v>
      </c>
      <c r="F35" s="158">
        <f>ROUND((SUM(BE102:BE515)),  2)</f>
        <v>0</v>
      </c>
      <c r="G35" s="40"/>
      <c r="H35" s="40"/>
      <c r="I35" s="159">
        <v>0.20999999999999999</v>
      </c>
      <c r="J35" s="158">
        <f>ROUND(((SUM(BE102:BE515))*I35),  2)</f>
        <v>0</v>
      </c>
      <c r="K35" s="40"/>
      <c r="L35" s="146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44" t="s">
        <v>45</v>
      </c>
      <c r="F36" s="158">
        <f>ROUND((SUM(BF102:BF515)),  2)</f>
        <v>0</v>
      </c>
      <c r="G36" s="40"/>
      <c r="H36" s="40"/>
      <c r="I36" s="159">
        <v>0.14999999999999999</v>
      </c>
      <c r="J36" s="158">
        <f>ROUND(((SUM(BF102:BF515))*I36),  2)</f>
        <v>0</v>
      </c>
      <c r="K36" s="40"/>
      <c r="L36" s="146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4" t="s">
        <v>46</v>
      </c>
      <c r="F37" s="158">
        <f>ROUND((SUM(BG102:BG515)),  2)</f>
        <v>0</v>
      </c>
      <c r="G37" s="40"/>
      <c r="H37" s="40"/>
      <c r="I37" s="159">
        <v>0.20999999999999999</v>
      </c>
      <c r="J37" s="158">
        <f>0</f>
        <v>0</v>
      </c>
      <c r="K37" s="40"/>
      <c r="L37" s="146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44" t="s">
        <v>47</v>
      </c>
      <c r="F38" s="158">
        <f>ROUND((SUM(BH102:BH515)),  2)</f>
        <v>0</v>
      </c>
      <c r="G38" s="40"/>
      <c r="H38" s="40"/>
      <c r="I38" s="159">
        <v>0.14999999999999999</v>
      </c>
      <c r="J38" s="158">
        <f>0</f>
        <v>0</v>
      </c>
      <c r="K38" s="40"/>
      <c r="L38" s="146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4" t="s">
        <v>48</v>
      </c>
      <c r="F39" s="158">
        <f>ROUND((SUM(BI102:BI515)),  2)</f>
        <v>0</v>
      </c>
      <c r="G39" s="40"/>
      <c r="H39" s="40"/>
      <c r="I39" s="159">
        <v>0</v>
      </c>
      <c r="J39" s="158">
        <f>0</f>
        <v>0</v>
      </c>
      <c r="K39" s="40"/>
      <c r="L39" s="146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146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0"/>
      <c r="D41" s="161" t="s">
        <v>49</v>
      </c>
      <c r="E41" s="162"/>
      <c r="F41" s="162"/>
      <c r="G41" s="163" t="s">
        <v>50</v>
      </c>
      <c r="H41" s="164" t="s">
        <v>51</v>
      </c>
      <c r="I41" s="162"/>
      <c r="J41" s="165">
        <f>SUM(J32:J39)</f>
        <v>0</v>
      </c>
      <c r="K41" s="166"/>
      <c r="L41" s="146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6" s="2" customFormat="1" ht="6.96" customHeight="1">
      <c r="A46" s="40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24.96" customHeight="1">
      <c r="A47" s="40"/>
      <c r="B47" s="41"/>
      <c r="C47" s="25" t="s">
        <v>153</v>
      </c>
      <c r="D47" s="42"/>
      <c r="E47" s="42"/>
      <c r="F47" s="42"/>
      <c r="G47" s="42"/>
      <c r="H47" s="42"/>
      <c r="I47" s="42"/>
      <c r="J47" s="42"/>
      <c r="K47" s="42"/>
      <c r="L47" s="146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146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16</v>
      </c>
      <c r="D49" s="42"/>
      <c r="E49" s="42"/>
      <c r="F49" s="42"/>
      <c r="G49" s="42"/>
      <c r="H49" s="42"/>
      <c r="I49" s="42"/>
      <c r="J49" s="42"/>
      <c r="K49" s="42"/>
      <c r="L49" s="146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171" t="str">
        <f>E7</f>
        <v>ZŠ Veltrusy - výstavba odborných učeben</v>
      </c>
      <c r="F50" s="34"/>
      <c r="G50" s="34"/>
      <c r="H50" s="34"/>
      <c r="I50" s="42"/>
      <c r="J50" s="42"/>
      <c r="K50" s="42"/>
      <c r="L50" s="146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1" customFormat="1" ht="12" customHeight="1">
      <c r="B51" s="23"/>
      <c r="C51" s="34" t="s">
        <v>149</v>
      </c>
      <c r="D51" s="24"/>
      <c r="E51" s="24"/>
      <c r="F51" s="24"/>
      <c r="G51" s="24"/>
      <c r="H51" s="24"/>
      <c r="I51" s="24"/>
      <c r="J51" s="24"/>
      <c r="K51" s="24"/>
      <c r="L51" s="22"/>
    </row>
    <row r="52" s="2" customFormat="1" ht="16.5" customHeight="1">
      <c r="A52" s="40"/>
      <c r="B52" s="41"/>
      <c r="C52" s="42"/>
      <c r="D52" s="42"/>
      <c r="E52" s="171" t="s">
        <v>3555</v>
      </c>
      <c r="F52" s="42"/>
      <c r="G52" s="42"/>
      <c r="H52" s="42"/>
      <c r="I52" s="42"/>
      <c r="J52" s="42"/>
      <c r="K52" s="42"/>
      <c r="L52" s="146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12" customHeight="1">
      <c r="A53" s="40"/>
      <c r="B53" s="41"/>
      <c r="C53" s="34" t="s">
        <v>151</v>
      </c>
      <c r="D53" s="42"/>
      <c r="E53" s="42"/>
      <c r="F53" s="42"/>
      <c r="G53" s="42"/>
      <c r="H53" s="42"/>
      <c r="I53" s="42"/>
      <c r="J53" s="42"/>
      <c r="K53" s="42"/>
      <c r="L53" s="146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6.5" customHeight="1">
      <c r="A54" s="40"/>
      <c r="B54" s="41"/>
      <c r="C54" s="42"/>
      <c r="D54" s="42"/>
      <c r="E54" s="71" t="str">
        <f>E11</f>
        <v>01 - Bourací a stavební práce</v>
      </c>
      <c r="F54" s="42"/>
      <c r="G54" s="42"/>
      <c r="H54" s="42"/>
      <c r="I54" s="42"/>
      <c r="J54" s="42"/>
      <c r="K54" s="42"/>
      <c r="L54" s="146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6.96" customHeight="1">
      <c r="A55" s="40"/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146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2" customHeight="1">
      <c r="A56" s="40"/>
      <c r="B56" s="41"/>
      <c r="C56" s="34" t="s">
        <v>21</v>
      </c>
      <c r="D56" s="42"/>
      <c r="E56" s="42"/>
      <c r="F56" s="29" t="str">
        <f>F14</f>
        <v>Veltrusy</v>
      </c>
      <c r="G56" s="42"/>
      <c r="H56" s="42"/>
      <c r="I56" s="34" t="s">
        <v>23</v>
      </c>
      <c r="J56" s="74" t="str">
        <f>IF(J14="","",J14)</f>
        <v>16. 4. 2024</v>
      </c>
      <c r="K56" s="42"/>
      <c r="L56" s="146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6.96" customHeight="1">
      <c r="A57" s="40"/>
      <c r="B57" s="41"/>
      <c r="C57" s="42"/>
      <c r="D57" s="42"/>
      <c r="E57" s="42"/>
      <c r="F57" s="42"/>
      <c r="G57" s="42"/>
      <c r="H57" s="42"/>
      <c r="I57" s="42"/>
      <c r="J57" s="42"/>
      <c r="K57" s="42"/>
      <c r="L57" s="146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5.15" customHeight="1">
      <c r="A58" s="40"/>
      <c r="B58" s="41"/>
      <c r="C58" s="34" t="s">
        <v>25</v>
      </c>
      <c r="D58" s="42"/>
      <c r="E58" s="42"/>
      <c r="F58" s="29" t="str">
        <f>E17</f>
        <v>Město Veltrusy</v>
      </c>
      <c r="G58" s="42"/>
      <c r="H58" s="42"/>
      <c r="I58" s="34" t="s">
        <v>32</v>
      </c>
      <c r="J58" s="38" t="str">
        <f>E23</f>
        <v>REMIUMA</v>
      </c>
      <c r="K58" s="42"/>
      <c r="L58" s="146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15.15" customHeight="1">
      <c r="A59" s="40"/>
      <c r="B59" s="41"/>
      <c r="C59" s="34" t="s">
        <v>30</v>
      </c>
      <c r="D59" s="42"/>
      <c r="E59" s="42"/>
      <c r="F59" s="29" t="str">
        <f>IF(E20="","",E20)</f>
        <v>Vyplň údaj</v>
      </c>
      <c r="G59" s="42"/>
      <c r="H59" s="42"/>
      <c r="I59" s="34" t="s">
        <v>36</v>
      </c>
      <c r="J59" s="38" t="str">
        <f>E26</f>
        <v>REMIUMA</v>
      </c>
      <c r="K59" s="42"/>
      <c r="L59" s="146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0.32" customHeight="1">
      <c r="A60" s="40"/>
      <c r="B60" s="41"/>
      <c r="C60" s="42"/>
      <c r="D60" s="42"/>
      <c r="E60" s="42"/>
      <c r="F60" s="42"/>
      <c r="G60" s="42"/>
      <c r="H60" s="42"/>
      <c r="I60" s="42"/>
      <c r="J60" s="42"/>
      <c r="K60" s="42"/>
      <c r="L60" s="146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29.28" customHeight="1">
      <c r="A61" s="40"/>
      <c r="B61" s="41"/>
      <c r="C61" s="172" t="s">
        <v>154</v>
      </c>
      <c r="D61" s="173"/>
      <c r="E61" s="173"/>
      <c r="F61" s="173"/>
      <c r="G61" s="173"/>
      <c r="H61" s="173"/>
      <c r="I61" s="173"/>
      <c r="J61" s="174" t="s">
        <v>155</v>
      </c>
      <c r="K61" s="173"/>
      <c r="L61" s="146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10.32" customHeight="1">
      <c r="A62" s="40"/>
      <c r="B62" s="41"/>
      <c r="C62" s="42"/>
      <c r="D62" s="42"/>
      <c r="E62" s="42"/>
      <c r="F62" s="42"/>
      <c r="G62" s="42"/>
      <c r="H62" s="42"/>
      <c r="I62" s="42"/>
      <c r="J62" s="42"/>
      <c r="K62" s="42"/>
      <c r="L62" s="146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22.8" customHeight="1">
      <c r="A63" s="40"/>
      <c r="B63" s="41"/>
      <c r="C63" s="175" t="s">
        <v>71</v>
      </c>
      <c r="D63" s="42"/>
      <c r="E63" s="42"/>
      <c r="F63" s="42"/>
      <c r="G63" s="42"/>
      <c r="H63" s="42"/>
      <c r="I63" s="42"/>
      <c r="J63" s="104">
        <f>J102</f>
        <v>0</v>
      </c>
      <c r="K63" s="42"/>
      <c r="L63" s="146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U63" s="19" t="s">
        <v>156</v>
      </c>
    </row>
    <row r="64" s="9" customFormat="1" ht="24.96" customHeight="1">
      <c r="A64" s="9"/>
      <c r="B64" s="176"/>
      <c r="C64" s="177"/>
      <c r="D64" s="178" t="s">
        <v>157</v>
      </c>
      <c r="E64" s="179"/>
      <c r="F64" s="179"/>
      <c r="G64" s="179"/>
      <c r="H64" s="179"/>
      <c r="I64" s="179"/>
      <c r="J64" s="180">
        <f>J103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2"/>
      <c r="C65" s="127"/>
      <c r="D65" s="183" t="s">
        <v>160</v>
      </c>
      <c r="E65" s="184"/>
      <c r="F65" s="184"/>
      <c r="G65" s="184"/>
      <c r="H65" s="184"/>
      <c r="I65" s="184"/>
      <c r="J65" s="185">
        <f>J104</f>
        <v>0</v>
      </c>
      <c r="K65" s="127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2"/>
      <c r="C66" s="127"/>
      <c r="D66" s="183" t="s">
        <v>163</v>
      </c>
      <c r="E66" s="184"/>
      <c r="F66" s="184"/>
      <c r="G66" s="184"/>
      <c r="H66" s="184"/>
      <c r="I66" s="184"/>
      <c r="J66" s="185">
        <f>J152</f>
        <v>0</v>
      </c>
      <c r="K66" s="127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2"/>
      <c r="C67" s="127"/>
      <c r="D67" s="183" t="s">
        <v>164</v>
      </c>
      <c r="E67" s="184"/>
      <c r="F67" s="184"/>
      <c r="G67" s="184"/>
      <c r="H67" s="184"/>
      <c r="I67" s="184"/>
      <c r="J67" s="185">
        <f>J207</f>
        <v>0</v>
      </c>
      <c r="K67" s="127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2"/>
      <c r="C68" s="127"/>
      <c r="D68" s="183" t="s">
        <v>165</v>
      </c>
      <c r="E68" s="184"/>
      <c r="F68" s="184"/>
      <c r="G68" s="184"/>
      <c r="H68" s="184"/>
      <c r="I68" s="184"/>
      <c r="J68" s="185">
        <f>J236</f>
        <v>0</v>
      </c>
      <c r="K68" s="127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2"/>
      <c r="C69" s="127"/>
      <c r="D69" s="183" t="s">
        <v>166</v>
      </c>
      <c r="E69" s="184"/>
      <c r="F69" s="184"/>
      <c r="G69" s="184"/>
      <c r="H69" s="184"/>
      <c r="I69" s="184"/>
      <c r="J69" s="185">
        <f>J246</f>
        <v>0</v>
      </c>
      <c r="K69" s="127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9" customFormat="1" ht="24.96" customHeight="1">
      <c r="A70" s="9"/>
      <c r="B70" s="176"/>
      <c r="C70" s="177"/>
      <c r="D70" s="178" t="s">
        <v>167</v>
      </c>
      <c r="E70" s="179"/>
      <c r="F70" s="179"/>
      <c r="G70" s="179"/>
      <c r="H70" s="179"/>
      <c r="I70" s="179"/>
      <c r="J70" s="180">
        <f>J249</f>
        <v>0</v>
      </c>
      <c r="K70" s="177"/>
      <c r="L70" s="181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10" customFormat="1" ht="19.92" customHeight="1">
      <c r="A71" s="10"/>
      <c r="B71" s="182"/>
      <c r="C71" s="127"/>
      <c r="D71" s="183" t="s">
        <v>169</v>
      </c>
      <c r="E71" s="184"/>
      <c r="F71" s="184"/>
      <c r="G71" s="184"/>
      <c r="H71" s="184"/>
      <c r="I71" s="184"/>
      <c r="J71" s="185">
        <f>J250</f>
        <v>0</v>
      </c>
      <c r="K71" s="127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2"/>
      <c r="C72" s="127"/>
      <c r="D72" s="183" t="s">
        <v>170</v>
      </c>
      <c r="E72" s="184"/>
      <c r="F72" s="184"/>
      <c r="G72" s="184"/>
      <c r="H72" s="184"/>
      <c r="I72" s="184"/>
      <c r="J72" s="185">
        <f>J252</f>
        <v>0</v>
      </c>
      <c r="K72" s="127"/>
      <c r="L72" s="186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2"/>
      <c r="C73" s="127"/>
      <c r="D73" s="183" t="s">
        <v>172</v>
      </c>
      <c r="E73" s="184"/>
      <c r="F73" s="184"/>
      <c r="G73" s="184"/>
      <c r="H73" s="184"/>
      <c r="I73" s="184"/>
      <c r="J73" s="185">
        <f>J276</f>
        <v>0</v>
      </c>
      <c r="K73" s="127"/>
      <c r="L73" s="186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2"/>
      <c r="C74" s="127"/>
      <c r="D74" s="183" t="s">
        <v>174</v>
      </c>
      <c r="E74" s="184"/>
      <c r="F74" s="184"/>
      <c r="G74" s="184"/>
      <c r="H74" s="184"/>
      <c r="I74" s="184"/>
      <c r="J74" s="185">
        <f>J301</f>
        <v>0</v>
      </c>
      <c r="K74" s="127"/>
      <c r="L74" s="186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2"/>
      <c r="C75" s="127"/>
      <c r="D75" s="183" t="s">
        <v>175</v>
      </c>
      <c r="E75" s="184"/>
      <c r="F75" s="184"/>
      <c r="G75" s="184"/>
      <c r="H75" s="184"/>
      <c r="I75" s="184"/>
      <c r="J75" s="185">
        <f>J354</f>
        <v>0</v>
      </c>
      <c r="K75" s="127"/>
      <c r="L75" s="186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2"/>
      <c r="C76" s="127"/>
      <c r="D76" s="183" t="s">
        <v>177</v>
      </c>
      <c r="E76" s="184"/>
      <c r="F76" s="184"/>
      <c r="G76" s="184"/>
      <c r="H76" s="184"/>
      <c r="I76" s="184"/>
      <c r="J76" s="185">
        <f>J425</f>
        <v>0</v>
      </c>
      <c r="K76" s="127"/>
      <c r="L76" s="186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2"/>
      <c r="C77" s="127"/>
      <c r="D77" s="183" t="s">
        <v>179</v>
      </c>
      <c r="E77" s="184"/>
      <c r="F77" s="184"/>
      <c r="G77" s="184"/>
      <c r="H77" s="184"/>
      <c r="I77" s="184"/>
      <c r="J77" s="185">
        <f>J451</f>
        <v>0</v>
      </c>
      <c r="K77" s="127"/>
      <c r="L77" s="186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9" customFormat="1" ht="24.96" customHeight="1">
      <c r="A78" s="9"/>
      <c r="B78" s="176"/>
      <c r="C78" s="177"/>
      <c r="D78" s="178" t="s">
        <v>180</v>
      </c>
      <c r="E78" s="179"/>
      <c r="F78" s="179"/>
      <c r="G78" s="179"/>
      <c r="H78" s="179"/>
      <c r="I78" s="179"/>
      <c r="J78" s="180">
        <f>J502</f>
        <v>0</v>
      </c>
      <c r="K78" s="177"/>
      <c r="L78" s="181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</row>
    <row r="79" s="9" customFormat="1" ht="24.96" customHeight="1">
      <c r="A79" s="9"/>
      <c r="B79" s="176"/>
      <c r="C79" s="177"/>
      <c r="D79" s="178" t="s">
        <v>181</v>
      </c>
      <c r="E79" s="179"/>
      <c r="F79" s="179"/>
      <c r="G79" s="179"/>
      <c r="H79" s="179"/>
      <c r="I79" s="179"/>
      <c r="J79" s="180">
        <f>J512</f>
        <v>0</v>
      </c>
      <c r="K79" s="177"/>
      <c r="L79" s="181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</row>
    <row r="80" s="10" customFormat="1" ht="19.92" customHeight="1">
      <c r="A80" s="10"/>
      <c r="B80" s="182"/>
      <c r="C80" s="127"/>
      <c r="D80" s="183" t="s">
        <v>182</v>
      </c>
      <c r="E80" s="184"/>
      <c r="F80" s="184"/>
      <c r="G80" s="184"/>
      <c r="H80" s="184"/>
      <c r="I80" s="184"/>
      <c r="J80" s="185">
        <f>J513</f>
        <v>0</v>
      </c>
      <c r="K80" s="127"/>
      <c r="L80" s="186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s="2" customFormat="1" ht="21.84" customHeight="1">
      <c r="A81" s="40"/>
      <c r="B81" s="41"/>
      <c r="C81" s="42"/>
      <c r="D81" s="42"/>
      <c r="E81" s="42"/>
      <c r="F81" s="42"/>
      <c r="G81" s="42"/>
      <c r="H81" s="42"/>
      <c r="I81" s="42"/>
      <c r="J81" s="42"/>
      <c r="K81" s="42"/>
      <c r="L81" s="146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6.96" customHeight="1">
      <c r="A82" s="40"/>
      <c r="B82" s="61"/>
      <c r="C82" s="62"/>
      <c r="D82" s="62"/>
      <c r="E82" s="62"/>
      <c r="F82" s="62"/>
      <c r="G82" s="62"/>
      <c r="H82" s="62"/>
      <c r="I82" s="62"/>
      <c r="J82" s="62"/>
      <c r="K82" s="62"/>
      <c r="L82" s="146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6" s="2" customFormat="1" ht="6.96" customHeight="1">
      <c r="A86" s="40"/>
      <c r="B86" s="63"/>
      <c r="C86" s="64"/>
      <c r="D86" s="64"/>
      <c r="E86" s="64"/>
      <c r="F86" s="64"/>
      <c r="G86" s="64"/>
      <c r="H86" s="64"/>
      <c r="I86" s="64"/>
      <c r="J86" s="64"/>
      <c r="K86" s="64"/>
      <c r="L86" s="146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24.96" customHeight="1">
      <c r="A87" s="40"/>
      <c r="B87" s="41"/>
      <c r="C87" s="25" t="s">
        <v>183</v>
      </c>
      <c r="D87" s="42"/>
      <c r="E87" s="42"/>
      <c r="F87" s="42"/>
      <c r="G87" s="42"/>
      <c r="H87" s="42"/>
      <c r="I87" s="42"/>
      <c r="J87" s="42"/>
      <c r="K87" s="42"/>
      <c r="L87" s="146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6.96" customHeight="1">
      <c r="A88" s="40"/>
      <c r="B88" s="41"/>
      <c r="C88" s="42"/>
      <c r="D88" s="42"/>
      <c r="E88" s="42"/>
      <c r="F88" s="42"/>
      <c r="G88" s="42"/>
      <c r="H88" s="42"/>
      <c r="I88" s="42"/>
      <c r="J88" s="42"/>
      <c r="K88" s="42"/>
      <c r="L88" s="146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12" customHeight="1">
      <c r="A89" s="40"/>
      <c r="B89" s="41"/>
      <c r="C89" s="34" t="s">
        <v>16</v>
      </c>
      <c r="D89" s="42"/>
      <c r="E89" s="42"/>
      <c r="F89" s="42"/>
      <c r="G89" s="42"/>
      <c r="H89" s="42"/>
      <c r="I89" s="42"/>
      <c r="J89" s="42"/>
      <c r="K89" s="42"/>
      <c r="L89" s="146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16.5" customHeight="1">
      <c r="A90" s="40"/>
      <c r="B90" s="41"/>
      <c r="C90" s="42"/>
      <c r="D90" s="42"/>
      <c r="E90" s="171" t="str">
        <f>E7</f>
        <v>ZŠ Veltrusy - výstavba odborných učeben</v>
      </c>
      <c r="F90" s="34"/>
      <c r="G90" s="34"/>
      <c r="H90" s="34"/>
      <c r="I90" s="42"/>
      <c r="J90" s="42"/>
      <c r="K90" s="42"/>
      <c r="L90" s="146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1" customFormat="1" ht="12" customHeight="1">
      <c r="B91" s="23"/>
      <c r="C91" s="34" t="s">
        <v>149</v>
      </c>
      <c r="D91" s="24"/>
      <c r="E91" s="24"/>
      <c r="F91" s="24"/>
      <c r="G91" s="24"/>
      <c r="H91" s="24"/>
      <c r="I91" s="24"/>
      <c r="J91" s="24"/>
      <c r="K91" s="24"/>
      <c r="L91" s="22"/>
    </row>
    <row r="92" s="2" customFormat="1" ht="16.5" customHeight="1">
      <c r="A92" s="40"/>
      <c r="B92" s="41"/>
      <c r="C92" s="42"/>
      <c r="D92" s="42"/>
      <c r="E92" s="171" t="s">
        <v>3555</v>
      </c>
      <c r="F92" s="42"/>
      <c r="G92" s="42"/>
      <c r="H92" s="42"/>
      <c r="I92" s="42"/>
      <c r="J92" s="42"/>
      <c r="K92" s="42"/>
      <c r="L92" s="146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12" customHeight="1">
      <c r="A93" s="40"/>
      <c r="B93" s="41"/>
      <c r="C93" s="34" t="s">
        <v>151</v>
      </c>
      <c r="D93" s="42"/>
      <c r="E93" s="42"/>
      <c r="F93" s="42"/>
      <c r="G93" s="42"/>
      <c r="H93" s="42"/>
      <c r="I93" s="42"/>
      <c r="J93" s="42"/>
      <c r="K93" s="42"/>
      <c r="L93" s="146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2" customFormat="1" ht="16.5" customHeight="1">
      <c r="A94" s="40"/>
      <c r="B94" s="41"/>
      <c r="C94" s="42"/>
      <c r="D94" s="42"/>
      <c r="E94" s="71" t="str">
        <f>E11</f>
        <v>01 - Bourací a stavební práce</v>
      </c>
      <c r="F94" s="42"/>
      <c r="G94" s="42"/>
      <c r="H94" s="42"/>
      <c r="I94" s="42"/>
      <c r="J94" s="42"/>
      <c r="K94" s="42"/>
      <c r="L94" s="146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="2" customFormat="1" ht="6.96" customHeight="1">
      <c r="A95" s="40"/>
      <c r="B95" s="41"/>
      <c r="C95" s="42"/>
      <c r="D95" s="42"/>
      <c r="E95" s="42"/>
      <c r="F95" s="42"/>
      <c r="G95" s="42"/>
      <c r="H95" s="42"/>
      <c r="I95" s="42"/>
      <c r="J95" s="42"/>
      <c r="K95" s="42"/>
      <c r="L95" s="146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="2" customFormat="1" ht="12" customHeight="1">
      <c r="A96" s="40"/>
      <c r="B96" s="41"/>
      <c r="C96" s="34" t="s">
        <v>21</v>
      </c>
      <c r="D96" s="42"/>
      <c r="E96" s="42"/>
      <c r="F96" s="29" t="str">
        <f>F14</f>
        <v>Veltrusy</v>
      </c>
      <c r="G96" s="42"/>
      <c r="H96" s="42"/>
      <c r="I96" s="34" t="s">
        <v>23</v>
      </c>
      <c r="J96" s="74" t="str">
        <f>IF(J14="","",J14)</f>
        <v>16. 4. 2024</v>
      </c>
      <c r="K96" s="42"/>
      <c r="L96" s="146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="2" customFormat="1" ht="6.96" customHeight="1">
      <c r="A97" s="40"/>
      <c r="B97" s="41"/>
      <c r="C97" s="42"/>
      <c r="D97" s="42"/>
      <c r="E97" s="42"/>
      <c r="F97" s="42"/>
      <c r="G97" s="42"/>
      <c r="H97" s="42"/>
      <c r="I97" s="42"/>
      <c r="J97" s="42"/>
      <c r="K97" s="42"/>
      <c r="L97" s="146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="2" customFormat="1" ht="15.15" customHeight="1">
      <c r="A98" s="40"/>
      <c r="B98" s="41"/>
      <c r="C98" s="34" t="s">
        <v>25</v>
      </c>
      <c r="D98" s="42"/>
      <c r="E98" s="42"/>
      <c r="F98" s="29" t="str">
        <f>E17</f>
        <v>Město Veltrusy</v>
      </c>
      <c r="G98" s="42"/>
      <c r="H98" s="42"/>
      <c r="I98" s="34" t="s">
        <v>32</v>
      </c>
      <c r="J98" s="38" t="str">
        <f>E23</f>
        <v>REMIUMA</v>
      </c>
      <c r="K98" s="42"/>
      <c r="L98" s="146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</row>
    <row r="99" s="2" customFormat="1" ht="15.15" customHeight="1">
      <c r="A99" s="40"/>
      <c r="B99" s="41"/>
      <c r="C99" s="34" t="s">
        <v>30</v>
      </c>
      <c r="D99" s="42"/>
      <c r="E99" s="42"/>
      <c r="F99" s="29" t="str">
        <f>IF(E20="","",E20)</f>
        <v>Vyplň údaj</v>
      </c>
      <c r="G99" s="42"/>
      <c r="H99" s="42"/>
      <c r="I99" s="34" t="s">
        <v>36</v>
      </c>
      <c r="J99" s="38" t="str">
        <f>E26</f>
        <v>REMIUMA</v>
      </c>
      <c r="K99" s="42"/>
      <c r="L99" s="146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</row>
    <row r="100" s="2" customFormat="1" ht="10.32" customHeight="1">
      <c r="A100" s="40"/>
      <c r="B100" s="41"/>
      <c r="C100" s="42"/>
      <c r="D100" s="42"/>
      <c r="E100" s="42"/>
      <c r="F100" s="42"/>
      <c r="G100" s="42"/>
      <c r="H100" s="42"/>
      <c r="I100" s="42"/>
      <c r="J100" s="42"/>
      <c r="K100" s="42"/>
      <c r="L100" s="146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</row>
    <row r="101" s="11" customFormat="1" ht="29.28" customHeight="1">
      <c r="A101" s="187"/>
      <c r="B101" s="188"/>
      <c r="C101" s="189" t="s">
        <v>184</v>
      </c>
      <c r="D101" s="190" t="s">
        <v>58</v>
      </c>
      <c r="E101" s="190" t="s">
        <v>54</v>
      </c>
      <c r="F101" s="190" t="s">
        <v>55</v>
      </c>
      <c r="G101" s="190" t="s">
        <v>185</v>
      </c>
      <c r="H101" s="190" t="s">
        <v>186</v>
      </c>
      <c r="I101" s="190" t="s">
        <v>187</v>
      </c>
      <c r="J101" s="190" t="s">
        <v>155</v>
      </c>
      <c r="K101" s="191" t="s">
        <v>188</v>
      </c>
      <c r="L101" s="192"/>
      <c r="M101" s="94" t="s">
        <v>19</v>
      </c>
      <c r="N101" s="95" t="s">
        <v>43</v>
      </c>
      <c r="O101" s="95" t="s">
        <v>189</v>
      </c>
      <c r="P101" s="95" t="s">
        <v>190</v>
      </c>
      <c r="Q101" s="95" t="s">
        <v>191</v>
      </c>
      <c r="R101" s="95" t="s">
        <v>192</v>
      </c>
      <c r="S101" s="95" t="s">
        <v>193</v>
      </c>
      <c r="T101" s="96" t="s">
        <v>194</v>
      </c>
      <c r="U101" s="187"/>
      <c r="V101" s="187"/>
      <c r="W101" s="187"/>
      <c r="X101" s="187"/>
      <c r="Y101" s="187"/>
      <c r="Z101" s="187"/>
      <c r="AA101" s="187"/>
      <c r="AB101" s="187"/>
      <c r="AC101" s="187"/>
      <c r="AD101" s="187"/>
      <c r="AE101" s="187"/>
    </row>
    <row r="102" s="2" customFormat="1" ht="22.8" customHeight="1">
      <c r="A102" s="40"/>
      <c r="B102" s="41"/>
      <c r="C102" s="101" t="s">
        <v>195</v>
      </c>
      <c r="D102" s="42"/>
      <c r="E102" s="42"/>
      <c r="F102" s="42"/>
      <c r="G102" s="42"/>
      <c r="H102" s="42"/>
      <c r="I102" s="42"/>
      <c r="J102" s="193">
        <f>BK102</f>
        <v>0</v>
      </c>
      <c r="K102" s="42"/>
      <c r="L102" s="46"/>
      <c r="M102" s="97"/>
      <c r="N102" s="194"/>
      <c r="O102" s="98"/>
      <c r="P102" s="195">
        <f>P103+P249+P502+P512</f>
        <v>0</v>
      </c>
      <c r="Q102" s="98"/>
      <c r="R102" s="195">
        <f>R103+R249+R502+R512</f>
        <v>24.101617148255002</v>
      </c>
      <c r="S102" s="98"/>
      <c r="T102" s="196">
        <f>T103+T249+T502+T512</f>
        <v>27.0779763</v>
      </c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T102" s="19" t="s">
        <v>72</v>
      </c>
      <c r="AU102" s="19" t="s">
        <v>156</v>
      </c>
      <c r="BK102" s="197">
        <f>BK103+BK249+BK502+BK512</f>
        <v>0</v>
      </c>
    </row>
    <row r="103" s="12" customFormat="1" ht="25.92" customHeight="1">
      <c r="A103" s="12"/>
      <c r="B103" s="198"/>
      <c r="C103" s="199"/>
      <c r="D103" s="200" t="s">
        <v>72</v>
      </c>
      <c r="E103" s="201" t="s">
        <v>196</v>
      </c>
      <c r="F103" s="201" t="s">
        <v>197</v>
      </c>
      <c r="G103" s="199"/>
      <c r="H103" s="199"/>
      <c r="I103" s="202"/>
      <c r="J103" s="203">
        <f>BK103</f>
        <v>0</v>
      </c>
      <c r="K103" s="199"/>
      <c r="L103" s="204"/>
      <c r="M103" s="205"/>
      <c r="N103" s="206"/>
      <c r="O103" s="206"/>
      <c r="P103" s="207">
        <f>P104+P152+P207+P236+P246</f>
        <v>0</v>
      </c>
      <c r="Q103" s="206"/>
      <c r="R103" s="207">
        <f>R104+R152+R207+R236+R246</f>
        <v>20.421109094000002</v>
      </c>
      <c r="S103" s="206"/>
      <c r="T103" s="208">
        <f>T104+T152+T207+T236+T246</f>
        <v>11.291596999999999</v>
      </c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R103" s="209" t="s">
        <v>80</v>
      </c>
      <c r="AT103" s="210" t="s">
        <v>72</v>
      </c>
      <c r="AU103" s="210" t="s">
        <v>73</v>
      </c>
      <c r="AY103" s="209" t="s">
        <v>198</v>
      </c>
      <c r="BK103" s="211">
        <f>BK104+BK152+BK207+BK236+BK246</f>
        <v>0</v>
      </c>
    </row>
    <row r="104" s="12" customFormat="1" ht="22.8" customHeight="1">
      <c r="A104" s="12"/>
      <c r="B104" s="198"/>
      <c r="C104" s="199"/>
      <c r="D104" s="200" t="s">
        <v>72</v>
      </c>
      <c r="E104" s="212" t="s">
        <v>213</v>
      </c>
      <c r="F104" s="212" t="s">
        <v>429</v>
      </c>
      <c r="G104" s="199"/>
      <c r="H104" s="199"/>
      <c r="I104" s="202"/>
      <c r="J104" s="213">
        <f>BK104</f>
        <v>0</v>
      </c>
      <c r="K104" s="199"/>
      <c r="L104" s="204"/>
      <c r="M104" s="205"/>
      <c r="N104" s="206"/>
      <c r="O104" s="206"/>
      <c r="P104" s="207">
        <f>SUM(P105:P151)</f>
        <v>0</v>
      </c>
      <c r="Q104" s="206"/>
      <c r="R104" s="207">
        <f>SUM(R105:R151)</f>
        <v>13.562971954000002</v>
      </c>
      <c r="S104" s="206"/>
      <c r="T104" s="208">
        <f>SUM(T105:T151)</f>
        <v>0</v>
      </c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R104" s="209" t="s">
        <v>80</v>
      </c>
      <c r="AT104" s="210" t="s">
        <v>72</v>
      </c>
      <c r="AU104" s="210" t="s">
        <v>80</v>
      </c>
      <c r="AY104" s="209" t="s">
        <v>198</v>
      </c>
      <c r="BK104" s="211">
        <f>SUM(BK105:BK151)</f>
        <v>0</v>
      </c>
    </row>
    <row r="105" s="2" customFormat="1" ht="37.8" customHeight="1">
      <c r="A105" s="40"/>
      <c r="B105" s="41"/>
      <c r="C105" s="214" t="s">
        <v>80</v>
      </c>
      <c r="D105" s="214" t="s">
        <v>200</v>
      </c>
      <c r="E105" s="215" t="s">
        <v>3556</v>
      </c>
      <c r="F105" s="216" t="s">
        <v>3557</v>
      </c>
      <c r="G105" s="217" t="s">
        <v>227</v>
      </c>
      <c r="H105" s="218">
        <v>0.60199999999999998</v>
      </c>
      <c r="I105" s="219"/>
      <c r="J105" s="220">
        <f>ROUND(I105*H105,2)</f>
        <v>0</v>
      </c>
      <c r="K105" s="216" t="s">
        <v>204</v>
      </c>
      <c r="L105" s="46"/>
      <c r="M105" s="221" t="s">
        <v>19</v>
      </c>
      <c r="N105" s="222" t="s">
        <v>44</v>
      </c>
      <c r="O105" s="86"/>
      <c r="P105" s="223">
        <f>O105*H105</f>
        <v>0</v>
      </c>
      <c r="Q105" s="223">
        <v>1.8775</v>
      </c>
      <c r="R105" s="223">
        <f>Q105*H105</f>
        <v>1.130255</v>
      </c>
      <c r="S105" s="223">
        <v>0</v>
      </c>
      <c r="T105" s="224">
        <f>S105*H105</f>
        <v>0</v>
      </c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R105" s="225" t="s">
        <v>205</v>
      </c>
      <c r="AT105" s="225" t="s">
        <v>200</v>
      </c>
      <c r="AU105" s="225" t="s">
        <v>82</v>
      </c>
      <c r="AY105" s="19" t="s">
        <v>198</v>
      </c>
      <c r="BE105" s="226">
        <f>IF(N105="základní",J105,0)</f>
        <v>0</v>
      </c>
      <c r="BF105" s="226">
        <f>IF(N105="snížená",J105,0)</f>
        <v>0</v>
      </c>
      <c r="BG105" s="226">
        <f>IF(N105="zákl. přenesená",J105,0)</f>
        <v>0</v>
      </c>
      <c r="BH105" s="226">
        <f>IF(N105="sníž. přenesená",J105,0)</f>
        <v>0</v>
      </c>
      <c r="BI105" s="226">
        <f>IF(N105="nulová",J105,0)</f>
        <v>0</v>
      </c>
      <c r="BJ105" s="19" t="s">
        <v>80</v>
      </c>
      <c r="BK105" s="226">
        <f>ROUND(I105*H105,2)</f>
        <v>0</v>
      </c>
      <c r="BL105" s="19" t="s">
        <v>205</v>
      </c>
      <c r="BM105" s="225" t="s">
        <v>3558</v>
      </c>
    </row>
    <row r="106" s="2" customFormat="1">
      <c r="A106" s="40"/>
      <c r="B106" s="41"/>
      <c r="C106" s="42"/>
      <c r="D106" s="227" t="s">
        <v>207</v>
      </c>
      <c r="E106" s="42"/>
      <c r="F106" s="228" t="s">
        <v>3559</v>
      </c>
      <c r="G106" s="42"/>
      <c r="H106" s="42"/>
      <c r="I106" s="229"/>
      <c r="J106" s="42"/>
      <c r="K106" s="42"/>
      <c r="L106" s="46"/>
      <c r="M106" s="230"/>
      <c r="N106" s="231"/>
      <c r="O106" s="86"/>
      <c r="P106" s="86"/>
      <c r="Q106" s="86"/>
      <c r="R106" s="86"/>
      <c r="S106" s="86"/>
      <c r="T106" s="87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T106" s="19" t="s">
        <v>207</v>
      </c>
      <c r="AU106" s="19" t="s">
        <v>82</v>
      </c>
    </row>
    <row r="107" s="13" customFormat="1">
      <c r="A107" s="13"/>
      <c r="B107" s="232"/>
      <c r="C107" s="233"/>
      <c r="D107" s="234" t="s">
        <v>218</v>
      </c>
      <c r="E107" s="235" t="s">
        <v>19</v>
      </c>
      <c r="F107" s="236" t="s">
        <v>3560</v>
      </c>
      <c r="G107" s="233"/>
      <c r="H107" s="237">
        <v>0.60199999999999998</v>
      </c>
      <c r="I107" s="238"/>
      <c r="J107" s="233"/>
      <c r="K107" s="233"/>
      <c r="L107" s="239"/>
      <c r="M107" s="240"/>
      <c r="N107" s="241"/>
      <c r="O107" s="241"/>
      <c r="P107" s="241"/>
      <c r="Q107" s="241"/>
      <c r="R107" s="241"/>
      <c r="S107" s="241"/>
      <c r="T107" s="242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3" t="s">
        <v>218</v>
      </c>
      <c r="AU107" s="243" t="s">
        <v>82</v>
      </c>
      <c r="AV107" s="13" t="s">
        <v>82</v>
      </c>
      <c r="AW107" s="13" t="s">
        <v>35</v>
      </c>
      <c r="AX107" s="13" t="s">
        <v>80</v>
      </c>
      <c r="AY107" s="243" t="s">
        <v>198</v>
      </c>
    </row>
    <row r="108" s="2" customFormat="1" ht="37.8" customHeight="1">
      <c r="A108" s="40"/>
      <c r="B108" s="41"/>
      <c r="C108" s="214" t="s">
        <v>82</v>
      </c>
      <c r="D108" s="214" t="s">
        <v>200</v>
      </c>
      <c r="E108" s="215" t="s">
        <v>431</v>
      </c>
      <c r="F108" s="216" t="s">
        <v>432</v>
      </c>
      <c r="G108" s="217" t="s">
        <v>227</v>
      </c>
      <c r="H108" s="218">
        <v>2.4500000000000002</v>
      </c>
      <c r="I108" s="219"/>
      <c r="J108" s="220">
        <f>ROUND(I108*H108,2)</f>
        <v>0</v>
      </c>
      <c r="K108" s="216" t="s">
        <v>204</v>
      </c>
      <c r="L108" s="46"/>
      <c r="M108" s="221" t="s">
        <v>19</v>
      </c>
      <c r="N108" s="222" t="s">
        <v>44</v>
      </c>
      <c r="O108" s="86"/>
      <c r="P108" s="223">
        <f>O108*H108</f>
        <v>0</v>
      </c>
      <c r="Q108" s="223">
        <v>1.8775</v>
      </c>
      <c r="R108" s="223">
        <f>Q108*H108</f>
        <v>4.5998749999999999</v>
      </c>
      <c r="S108" s="223">
        <v>0</v>
      </c>
      <c r="T108" s="224">
        <f>S108*H108</f>
        <v>0</v>
      </c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R108" s="225" t="s">
        <v>205</v>
      </c>
      <c r="AT108" s="225" t="s">
        <v>200</v>
      </c>
      <c r="AU108" s="225" t="s">
        <v>82</v>
      </c>
      <c r="AY108" s="19" t="s">
        <v>198</v>
      </c>
      <c r="BE108" s="226">
        <f>IF(N108="základní",J108,0)</f>
        <v>0</v>
      </c>
      <c r="BF108" s="226">
        <f>IF(N108="snížená",J108,0)</f>
        <v>0</v>
      </c>
      <c r="BG108" s="226">
        <f>IF(N108="zákl. přenesená",J108,0)</f>
        <v>0</v>
      </c>
      <c r="BH108" s="226">
        <f>IF(N108="sníž. přenesená",J108,0)</f>
        <v>0</v>
      </c>
      <c r="BI108" s="226">
        <f>IF(N108="nulová",J108,0)</f>
        <v>0</v>
      </c>
      <c r="BJ108" s="19" t="s">
        <v>80</v>
      </c>
      <c r="BK108" s="226">
        <f>ROUND(I108*H108,2)</f>
        <v>0</v>
      </c>
      <c r="BL108" s="19" t="s">
        <v>205</v>
      </c>
      <c r="BM108" s="225" t="s">
        <v>3561</v>
      </c>
    </row>
    <row r="109" s="2" customFormat="1">
      <c r="A109" s="40"/>
      <c r="B109" s="41"/>
      <c r="C109" s="42"/>
      <c r="D109" s="227" t="s">
        <v>207</v>
      </c>
      <c r="E109" s="42"/>
      <c r="F109" s="228" t="s">
        <v>434</v>
      </c>
      <c r="G109" s="42"/>
      <c r="H109" s="42"/>
      <c r="I109" s="229"/>
      <c r="J109" s="42"/>
      <c r="K109" s="42"/>
      <c r="L109" s="46"/>
      <c r="M109" s="230"/>
      <c r="N109" s="231"/>
      <c r="O109" s="86"/>
      <c r="P109" s="86"/>
      <c r="Q109" s="86"/>
      <c r="R109" s="86"/>
      <c r="S109" s="86"/>
      <c r="T109" s="87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T109" s="19" t="s">
        <v>207</v>
      </c>
      <c r="AU109" s="19" t="s">
        <v>82</v>
      </c>
    </row>
    <row r="110" s="13" customFormat="1">
      <c r="A110" s="13"/>
      <c r="B110" s="232"/>
      <c r="C110" s="233"/>
      <c r="D110" s="234" t="s">
        <v>218</v>
      </c>
      <c r="E110" s="235" t="s">
        <v>19</v>
      </c>
      <c r="F110" s="236" t="s">
        <v>3562</v>
      </c>
      <c r="G110" s="233"/>
      <c r="H110" s="237">
        <v>1.456</v>
      </c>
      <c r="I110" s="238"/>
      <c r="J110" s="233"/>
      <c r="K110" s="233"/>
      <c r="L110" s="239"/>
      <c r="M110" s="240"/>
      <c r="N110" s="241"/>
      <c r="O110" s="241"/>
      <c r="P110" s="241"/>
      <c r="Q110" s="241"/>
      <c r="R110" s="241"/>
      <c r="S110" s="241"/>
      <c r="T110" s="242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43" t="s">
        <v>218</v>
      </c>
      <c r="AU110" s="243" t="s">
        <v>82</v>
      </c>
      <c r="AV110" s="13" t="s">
        <v>82</v>
      </c>
      <c r="AW110" s="13" t="s">
        <v>35</v>
      </c>
      <c r="AX110" s="13" t="s">
        <v>73</v>
      </c>
      <c r="AY110" s="243" t="s">
        <v>198</v>
      </c>
    </row>
    <row r="111" s="13" customFormat="1">
      <c r="A111" s="13"/>
      <c r="B111" s="232"/>
      <c r="C111" s="233"/>
      <c r="D111" s="234" t="s">
        <v>218</v>
      </c>
      <c r="E111" s="235" t="s">
        <v>19</v>
      </c>
      <c r="F111" s="236" t="s">
        <v>3563</v>
      </c>
      <c r="G111" s="233"/>
      <c r="H111" s="237">
        <v>0.99399999999999999</v>
      </c>
      <c r="I111" s="238"/>
      <c r="J111" s="233"/>
      <c r="K111" s="233"/>
      <c r="L111" s="239"/>
      <c r="M111" s="240"/>
      <c r="N111" s="241"/>
      <c r="O111" s="241"/>
      <c r="P111" s="241"/>
      <c r="Q111" s="241"/>
      <c r="R111" s="241"/>
      <c r="S111" s="241"/>
      <c r="T111" s="242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3" t="s">
        <v>218</v>
      </c>
      <c r="AU111" s="243" t="s">
        <v>82</v>
      </c>
      <c r="AV111" s="13" t="s">
        <v>82</v>
      </c>
      <c r="AW111" s="13" t="s">
        <v>35</v>
      </c>
      <c r="AX111" s="13" t="s">
        <v>73</v>
      </c>
      <c r="AY111" s="243" t="s">
        <v>198</v>
      </c>
    </row>
    <row r="112" s="14" customFormat="1">
      <c r="A112" s="14"/>
      <c r="B112" s="244"/>
      <c r="C112" s="245"/>
      <c r="D112" s="234" t="s">
        <v>218</v>
      </c>
      <c r="E112" s="246" t="s">
        <v>19</v>
      </c>
      <c r="F112" s="247" t="s">
        <v>233</v>
      </c>
      <c r="G112" s="245"/>
      <c r="H112" s="248">
        <v>2.4500000000000002</v>
      </c>
      <c r="I112" s="249"/>
      <c r="J112" s="245"/>
      <c r="K112" s="245"/>
      <c r="L112" s="250"/>
      <c r="M112" s="251"/>
      <c r="N112" s="252"/>
      <c r="O112" s="252"/>
      <c r="P112" s="252"/>
      <c r="Q112" s="252"/>
      <c r="R112" s="252"/>
      <c r="S112" s="252"/>
      <c r="T112" s="253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54" t="s">
        <v>218</v>
      </c>
      <c r="AU112" s="254" t="s">
        <v>82</v>
      </c>
      <c r="AV112" s="14" t="s">
        <v>205</v>
      </c>
      <c r="AW112" s="14" t="s">
        <v>35</v>
      </c>
      <c r="AX112" s="14" t="s">
        <v>80</v>
      </c>
      <c r="AY112" s="254" t="s">
        <v>198</v>
      </c>
    </row>
    <row r="113" s="2" customFormat="1" ht="44.25" customHeight="1">
      <c r="A113" s="40"/>
      <c r="B113" s="41"/>
      <c r="C113" s="214" t="s">
        <v>213</v>
      </c>
      <c r="D113" s="214" t="s">
        <v>200</v>
      </c>
      <c r="E113" s="215" t="s">
        <v>552</v>
      </c>
      <c r="F113" s="216" t="s">
        <v>553</v>
      </c>
      <c r="G113" s="217" t="s">
        <v>203</v>
      </c>
      <c r="H113" s="218">
        <v>8.2650000000000006</v>
      </c>
      <c r="I113" s="219"/>
      <c r="J113" s="220">
        <f>ROUND(I113*H113,2)</f>
        <v>0</v>
      </c>
      <c r="K113" s="216" t="s">
        <v>204</v>
      </c>
      <c r="L113" s="46"/>
      <c r="M113" s="221" t="s">
        <v>19</v>
      </c>
      <c r="N113" s="222" t="s">
        <v>44</v>
      </c>
      <c r="O113" s="86"/>
      <c r="P113" s="223">
        <f>O113*H113</f>
        <v>0</v>
      </c>
      <c r="Q113" s="223">
        <v>0.15273999999999999</v>
      </c>
      <c r="R113" s="223">
        <f>Q113*H113</f>
        <v>1.2623960999999999</v>
      </c>
      <c r="S113" s="223">
        <v>0</v>
      </c>
      <c r="T113" s="224">
        <f>S113*H113</f>
        <v>0</v>
      </c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R113" s="225" t="s">
        <v>205</v>
      </c>
      <c r="AT113" s="225" t="s">
        <v>200</v>
      </c>
      <c r="AU113" s="225" t="s">
        <v>82</v>
      </c>
      <c r="AY113" s="19" t="s">
        <v>198</v>
      </c>
      <c r="BE113" s="226">
        <f>IF(N113="základní",J113,0)</f>
        <v>0</v>
      </c>
      <c r="BF113" s="226">
        <f>IF(N113="snížená",J113,0)</f>
        <v>0</v>
      </c>
      <c r="BG113" s="226">
        <f>IF(N113="zákl. přenesená",J113,0)</f>
        <v>0</v>
      </c>
      <c r="BH113" s="226">
        <f>IF(N113="sníž. přenesená",J113,0)</f>
        <v>0</v>
      </c>
      <c r="BI113" s="226">
        <f>IF(N113="nulová",J113,0)</f>
        <v>0</v>
      </c>
      <c r="BJ113" s="19" t="s">
        <v>80</v>
      </c>
      <c r="BK113" s="226">
        <f>ROUND(I113*H113,2)</f>
        <v>0</v>
      </c>
      <c r="BL113" s="19" t="s">
        <v>205</v>
      </c>
      <c r="BM113" s="225" t="s">
        <v>3564</v>
      </c>
    </row>
    <row r="114" s="2" customFormat="1">
      <c r="A114" s="40"/>
      <c r="B114" s="41"/>
      <c r="C114" s="42"/>
      <c r="D114" s="227" t="s">
        <v>207</v>
      </c>
      <c r="E114" s="42"/>
      <c r="F114" s="228" t="s">
        <v>555</v>
      </c>
      <c r="G114" s="42"/>
      <c r="H114" s="42"/>
      <c r="I114" s="229"/>
      <c r="J114" s="42"/>
      <c r="K114" s="42"/>
      <c r="L114" s="46"/>
      <c r="M114" s="230"/>
      <c r="N114" s="231"/>
      <c r="O114" s="86"/>
      <c r="P114" s="86"/>
      <c r="Q114" s="86"/>
      <c r="R114" s="86"/>
      <c r="S114" s="86"/>
      <c r="T114" s="87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T114" s="19" t="s">
        <v>207</v>
      </c>
      <c r="AU114" s="19" t="s">
        <v>82</v>
      </c>
    </row>
    <row r="115" s="13" customFormat="1">
      <c r="A115" s="13"/>
      <c r="B115" s="232"/>
      <c r="C115" s="233"/>
      <c r="D115" s="234" t="s">
        <v>218</v>
      </c>
      <c r="E115" s="235" t="s">
        <v>19</v>
      </c>
      <c r="F115" s="236" t="s">
        <v>3565</v>
      </c>
      <c r="G115" s="233"/>
      <c r="H115" s="237">
        <v>8.2650000000000006</v>
      </c>
      <c r="I115" s="238"/>
      <c r="J115" s="233"/>
      <c r="K115" s="233"/>
      <c r="L115" s="239"/>
      <c r="M115" s="240"/>
      <c r="N115" s="241"/>
      <c r="O115" s="241"/>
      <c r="P115" s="241"/>
      <c r="Q115" s="241"/>
      <c r="R115" s="241"/>
      <c r="S115" s="241"/>
      <c r="T115" s="242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3" t="s">
        <v>218</v>
      </c>
      <c r="AU115" s="243" t="s">
        <v>82</v>
      </c>
      <c r="AV115" s="13" t="s">
        <v>82</v>
      </c>
      <c r="AW115" s="13" t="s">
        <v>35</v>
      </c>
      <c r="AX115" s="13" t="s">
        <v>80</v>
      </c>
      <c r="AY115" s="243" t="s">
        <v>198</v>
      </c>
    </row>
    <row r="116" s="2" customFormat="1" ht="44.25" customHeight="1">
      <c r="A116" s="40"/>
      <c r="B116" s="41"/>
      <c r="C116" s="214" t="s">
        <v>205</v>
      </c>
      <c r="D116" s="214" t="s">
        <v>200</v>
      </c>
      <c r="E116" s="215" t="s">
        <v>439</v>
      </c>
      <c r="F116" s="216" t="s">
        <v>440</v>
      </c>
      <c r="G116" s="217" t="s">
        <v>441</v>
      </c>
      <c r="H116" s="218">
        <v>2</v>
      </c>
      <c r="I116" s="219"/>
      <c r="J116" s="220">
        <f>ROUND(I116*H116,2)</f>
        <v>0</v>
      </c>
      <c r="K116" s="216" t="s">
        <v>204</v>
      </c>
      <c r="L116" s="46"/>
      <c r="M116" s="221" t="s">
        <v>19</v>
      </c>
      <c r="N116" s="222" t="s">
        <v>44</v>
      </c>
      <c r="O116" s="86"/>
      <c r="P116" s="223">
        <f>O116*H116</f>
        <v>0</v>
      </c>
      <c r="Q116" s="223">
        <v>0.026280000000000001</v>
      </c>
      <c r="R116" s="223">
        <f>Q116*H116</f>
        <v>0.052560000000000003</v>
      </c>
      <c r="S116" s="223">
        <v>0</v>
      </c>
      <c r="T116" s="224">
        <f>S116*H116</f>
        <v>0</v>
      </c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R116" s="225" t="s">
        <v>205</v>
      </c>
      <c r="AT116" s="225" t="s">
        <v>200</v>
      </c>
      <c r="AU116" s="225" t="s">
        <v>82</v>
      </c>
      <c r="AY116" s="19" t="s">
        <v>198</v>
      </c>
      <c r="BE116" s="226">
        <f>IF(N116="základní",J116,0)</f>
        <v>0</v>
      </c>
      <c r="BF116" s="226">
        <f>IF(N116="snížená",J116,0)</f>
        <v>0</v>
      </c>
      <c r="BG116" s="226">
        <f>IF(N116="zákl. přenesená",J116,0)</f>
        <v>0</v>
      </c>
      <c r="BH116" s="226">
        <f>IF(N116="sníž. přenesená",J116,0)</f>
        <v>0</v>
      </c>
      <c r="BI116" s="226">
        <f>IF(N116="nulová",J116,0)</f>
        <v>0</v>
      </c>
      <c r="BJ116" s="19" t="s">
        <v>80</v>
      </c>
      <c r="BK116" s="226">
        <f>ROUND(I116*H116,2)</f>
        <v>0</v>
      </c>
      <c r="BL116" s="19" t="s">
        <v>205</v>
      </c>
      <c r="BM116" s="225" t="s">
        <v>3566</v>
      </c>
    </row>
    <row r="117" s="2" customFormat="1">
      <c r="A117" s="40"/>
      <c r="B117" s="41"/>
      <c r="C117" s="42"/>
      <c r="D117" s="227" t="s">
        <v>207</v>
      </c>
      <c r="E117" s="42"/>
      <c r="F117" s="228" t="s">
        <v>443</v>
      </c>
      <c r="G117" s="42"/>
      <c r="H117" s="42"/>
      <c r="I117" s="229"/>
      <c r="J117" s="42"/>
      <c r="K117" s="42"/>
      <c r="L117" s="46"/>
      <c r="M117" s="230"/>
      <c r="N117" s="231"/>
      <c r="O117" s="86"/>
      <c r="P117" s="86"/>
      <c r="Q117" s="86"/>
      <c r="R117" s="86"/>
      <c r="S117" s="86"/>
      <c r="T117" s="87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T117" s="19" t="s">
        <v>207</v>
      </c>
      <c r="AU117" s="19" t="s">
        <v>82</v>
      </c>
    </row>
    <row r="118" s="13" customFormat="1">
      <c r="A118" s="13"/>
      <c r="B118" s="232"/>
      <c r="C118" s="233"/>
      <c r="D118" s="234" t="s">
        <v>218</v>
      </c>
      <c r="E118" s="235" t="s">
        <v>19</v>
      </c>
      <c r="F118" s="236" t="s">
        <v>3567</v>
      </c>
      <c r="G118" s="233"/>
      <c r="H118" s="237">
        <v>2</v>
      </c>
      <c r="I118" s="238"/>
      <c r="J118" s="233"/>
      <c r="K118" s="233"/>
      <c r="L118" s="239"/>
      <c r="M118" s="240"/>
      <c r="N118" s="241"/>
      <c r="O118" s="241"/>
      <c r="P118" s="241"/>
      <c r="Q118" s="241"/>
      <c r="R118" s="241"/>
      <c r="S118" s="241"/>
      <c r="T118" s="242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3" t="s">
        <v>218</v>
      </c>
      <c r="AU118" s="243" t="s">
        <v>82</v>
      </c>
      <c r="AV118" s="13" t="s">
        <v>82</v>
      </c>
      <c r="AW118" s="13" t="s">
        <v>35</v>
      </c>
      <c r="AX118" s="13" t="s">
        <v>80</v>
      </c>
      <c r="AY118" s="243" t="s">
        <v>198</v>
      </c>
    </row>
    <row r="119" s="2" customFormat="1" ht="44.25" customHeight="1">
      <c r="A119" s="40"/>
      <c r="B119" s="41"/>
      <c r="C119" s="214" t="s">
        <v>224</v>
      </c>
      <c r="D119" s="214" t="s">
        <v>200</v>
      </c>
      <c r="E119" s="215" t="s">
        <v>3568</v>
      </c>
      <c r="F119" s="216" t="s">
        <v>3569</v>
      </c>
      <c r="G119" s="217" t="s">
        <v>441</v>
      </c>
      <c r="H119" s="218">
        <v>2</v>
      </c>
      <c r="I119" s="219"/>
      <c r="J119" s="220">
        <f>ROUND(I119*H119,2)</f>
        <v>0</v>
      </c>
      <c r="K119" s="216" t="s">
        <v>204</v>
      </c>
      <c r="L119" s="46"/>
      <c r="M119" s="221" t="s">
        <v>19</v>
      </c>
      <c r="N119" s="222" t="s">
        <v>44</v>
      </c>
      <c r="O119" s="86"/>
      <c r="P119" s="223">
        <f>O119*H119</f>
        <v>0</v>
      </c>
      <c r="Q119" s="223">
        <v>0.039629999999999999</v>
      </c>
      <c r="R119" s="223">
        <f>Q119*H119</f>
        <v>0.079259999999999997</v>
      </c>
      <c r="S119" s="223">
        <v>0</v>
      </c>
      <c r="T119" s="224">
        <f>S119*H119</f>
        <v>0</v>
      </c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R119" s="225" t="s">
        <v>205</v>
      </c>
      <c r="AT119" s="225" t="s">
        <v>200</v>
      </c>
      <c r="AU119" s="225" t="s">
        <v>82</v>
      </c>
      <c r="AY119" s="19" t="s">
        <v>198</v>
      </c>
      <c r="BE119" s="226">
        <f>IF(N119="základní",J119,0)</f>
        <v>0</v>
      </c>
      <c r="BF119" s="226">
        <f>IF(N119="snížená",J119,0)</f>
        <v>0</v>
      </c>
      <c r="BG119" s="226">
        <f>IF(N119="zákl. přenesená",J119,0)</f>
        <v>0</v>
      </c>
      <c r="BH119" s="226">
        <f>IF(N119="sníž. přenesená",J119,0)</f>
        <v>0</v>
      </c>
      <c r="BI119" s="226">
        <f>IF(N119="nulová",J119,0)</f>
        <v>0</v>
      </c>
      <c r="BJ119" s="19" t="s">
        <v>80</v>
      </c>
      <c r="BK119" s="226">
        <f>ROUND(I119*H119,2)</f>
        <v>0</v>
      </c>
      <c r="BL119" s="19" t="s">
        <v>205</v>
      </c>
      <c r="BM119" s="225" t="s">
        <v>3570</v>
      </c>
    </row>
    <row r="120" s="2" customFormat="1">
      <c r="A120" s="40"/>
      <c r="B120" s="41"/>
      <c r="C120" s="42"/>
      <c r="D120" s="227" t="s">
        <v>207</v>
      </c>
      <c r="E120" s="42"/>
      <c r="F120" s="228" t="s">
        <v>3571</v>
      </c>
      <c r="G120" s="42"/>
      <c r="H120" s="42"/>
      <c r="I120" s="229"/>
      <c r="J120" s="42"/>
      <c r="K120" s="42"/>
      <c r="L120" s="46"/>
      <c r="M120" s="230"/>
      <c r="N120" s="231"/>
      <c r="O120" s="86"/>
      <c r="P120" s="86"/>
      <c r="Q120" s="86"/>
      <c r="R120" s="86"/>
      <c r="S120" s="86"/>
      <c r="T120" s="87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T120" s="19" t="s">
        <v>207</v>
      </c>
      <c r="AU120" s="19" t="s">
        <v>82</v>
      </c>
    </row>
    <row r="121" s="13" customFormat="1">
      <c r="A121" s="13"/>
      <c r="B121" s="232"/>
      <c r="C121" s="233"/>
      <c r="D121" s="234" t="s">
        <v>218</v>
      </c>
      <c r="E121" s="235" t="s">
        <v>19</v>
      </c>
      <c r="F121" s="236" t="s">
        <v>3572</v>
      </c>
      <c r="G121" s="233"/>
      <c r="H121" s="237">
        <v>2</v>
      </c>
      <c r="I121" s="238"/>
      <c r="J121" s="233"/>
      <c r="K121" s="233"/>
      <c r="L121" s="239"/>
      <c r="M121" s="240"/>
      <c r="N121" s="241"/>
      <c r="O121" s="241"/>
      <c r="P121" s="241"/>
      <c r="Q121" s="241"/>
      <c r="R121" s="241"/>
      <c r="S121" s="241"/>
      <c r="T121" s="242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3" t="s">
        <v>218</v>
      </c>
      <c r="AU121" s="243" t="s">
        <v>82</v>
      </c>
      <c r="AV121" s="13" t="s">
        <v>82</v>
      </c>
      <c r="AW121" s="13" t="s">
        <v>35</v>
      </c>
      <c r="AX121" s="13" t="s">
        <v>80</v>
      </c>
      <c r="AY121" s="243" t="s">
        <v>198</v>
      </c>
    </row>
    <row r="122" s="2" customFormat="1" ht="37.8" customHeight="1">
      <c r="A122" s="40"/>
      <c r="B122" s="41"/>
      <c r="C122" s="214" t="s">
        <v>234</v>
      </c>
      <c r="D122" s="214" t="s">
        <v>200</v>
      </c>
      <c r="E122" s="215" t="s">
        <v>459</v>
      </c>
      <c r="F122" s="216" t="s">
        <v>460</v>
      </c>
      <c r="G122" s="217" t="s">
        <v>441</v>
      </c>
      <c r="H122" s="218">
        <v>1</v>
      </c>
      <c r="I122" s="219"/>
      <c r="J122" s="220">
        <f>ROUND(I122*H122,2)</f>
        <v>0</v>
      </c>
      <c r="K122" s="216" t="s">
        <v>204</v>
      </c>
      <c r="L122" s="46"/>
      <c r="M122" s="221" t="s">
        <v>19</v>
      </c>
      <c r="N122" s="222" t="s">
        <v>44</v>
      </c>
      <c r="O122" s="86"/>
      <c r="P122" s="223">
        <f>O122*H122</f>
        <v>0</v>
      </c>
      <c r="Q122" s="223">
        <v>0.083260000000000001</v>
      </c>
      <c r="R122" s="223">
        <f>Q122*H122</f>
        <v>0.083260000000000001</v>
      </c>
      <c r="S122" s="223">
        <v>0</v>
      </c>
      <c r="T122" s="224">
        <f>S122*H122</f>
        <v>0</v>
      </c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R122" s="225" t="s">
        <v>205</v>
      </c>
      <c r="AT122" s="225" t="s">
        <v>200</v>
      </c>
      <c r="AU122" s="225" t="s">
        <v>82</v>
      </c>
      <c r="AY122" s="19" t="s">
        <v>198</v>
      </c>
      <c r="BE122" s="226">
        <f>IF(N122="základní",J122,0)</f>
        <v>0</v>
      </c>
      <c r="BF122" s="226">
        <f>IF(N122="snížená",J122,0)</f>
        <v>0</v>
      </c>
      <c r="BG122" s="226">
        <f>IF(N122="zákl. přenesená",J122,0)</f>
        <v>0</v>
      </c>
      <c r="BH122" s="226">
        <f>IF(N122="sníž. přenesená",J122,0)</f>
        <v>0</v>
      </c>
      <c r="BI122" s="226">
        <f>IF(N122="nulová",J122,0)</f>
        <v>0</v>
      </c>
      <c r="BJ122" s="19" t="s">
        <v>80</v>
      </c>
      <c r="BK122" s="226">
        <f>ROUND(I122*H122,2)</f>
        <v>0</v>
      </c>
      <c r="BL122" s="19" t="s">
        <v>205</v>
      </c>
      <c r="BM122" s="225" t="s">
        <v>3573</v>
      </c>
    </row>
    <row r="123" s="2" customFormat="1">
      <c r="A123" s="40"/>
      <c r="B123" s="41"/>
      <c r="C123" s="42"/>
      <c r="D123" s="227" t="s">
        <v>207</v>
      </c>
      <c r="E123" s="42"/>
      <c r="F123" s="228" t="s">
        <v>462</v>
      </c>
      <c r="G123" s="42"/>
      <c r="H123" s="42"/>
      <c r="I123" s="229"/>
      <c r="J123" s="42"/>
      <c r="K123" s="42"/>
      <c r="L123" s="46"/>
      <c r="M123" s="230"/>
      <c r="N123" s="231"/>
      <c r="O123" s="86"/>
      <c r="P123" s="86"/>
      <c r="Q123" s="86"/>
      <c r="R123" s="86"/>
      <c r="S123" s="86"/>
      <c r="T123" s="87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T123" s="19" t="s">
        <v>207</v>
      </c>
      <c r="AU123" s="19" t="s">
        <v>82</v>
      </c>
    </row>
    <row r="124" s="13" customFormat="1">
      <c r="A124" s="13"/>
      <c r="B124" s="232"/>
      <c r="C124" s="233"/>
      <c r="D124" s="234" t="s">
        <v>218</v>
      </c>
      <c r="E124" s="235" t="s">
        <v>19</v>
      </c>
      <c r="F124" s="236" t="s">
        <v>2253</v>
      </c>
      <c r="G124" s="233"/>
      <c r="H124" s="237">
        <v>1</v>
      </c>
      <c r="I124" s="238"/>
      <c r="J124" s="233"/>
      <c r="K124" s="233"/>
      <c r="L124" s="239"/>
      <c r="M124" s="240"/>
      <c r="N124" s="241"/>
      <c r="O124" s="241"/>
      <c r="P124" s="241"/>
      <c r="Q124" s="241"/>
      <c r="R124" s="241"/>
      <c r="S124" s="241"/>
      <c r="T124" s="242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3" t="s">
        <v>218</v>
      </c>
      <c r="AU124" s="243" t="s">
        <v>82</v>
      </c>
      <c r="AV124" s="13" t="s">
        <v>82</v>
      </c>
      <c r="AW124" s="13" t="s">
        <v>35</v>
      </c>
      <c r="AX124" s="13" t="s">
        <v>80</v>
      </c>
      <c r="AY124" s="243" t="s">
        <v>198</v>
      </c>
    </row>
    <row r="125" s="2" customFormat="1" ht="24.15" customHeight="1">
      <c r="A125" s="40"/>
      <c r="B125" s="41"/>
      <c r="C125" s="214" t="s">
        <v>242</v>
      </c>
      <c r="D125" s="214" t="s">
        <v>200</v>
      </c>
      <c r="E125" s="215" t="s">
        <v>465</v>
      </c>
      <c r="F125" s="216" t="s">
        <v>466</v>
      </c>
      <c r="G125" s="217" t="s">
        <v>227</v>
      </c>
      <c r="H125" s="218">
        <v>0.96999999999999997</v>
      </c>
      <c r="I125" s="219"/>
      <c r="J125" s="220">
        <f>ROUND(I125*H125,2)</f>
        <v>0</v>
      </c>
      <c r="K125" s="216" t="s">
        <v>204</v>
      </c>
      <c r="L125" s="46"/>
      <c r="M125" s="221" t="s">
        <v>19</v>
      </c>
      <c r="N125" s="222" t="s">
        <v>44</v>
      </c>
      <c r="O125" s="86"/>
      <c r="P125" s="223">
        <f>O125*H125</f>
        <v>0</v>
      </c>
      <c r="Q125" s="223">
        <v>1.94302</v>
      </c>
      <c r="R125" s="223">
        <f>Q125*H125</f>
        <v>1.8847293999999999</v>
      </c>
      <c r="S125" s="223">
        <v>0</v>
      </c>
      <c r="T125" s="224">
        <f>S125*H125</f>
        <v>0</v>
      </c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R125" s="225" t="s">
        <v>205</v>
      </c>
      <c r="AT125" s="225" t="s">
        <v>200</v>
      </c>
      <c r="AU125" s="225" t="s">
        <v>82</v>
      </c>
      <c r="AY125" s="19" t="s">
        <v>198</v>
      </c>
      <c r="BE125" s="226">
        <f>IF(N125="základní",J125,0)</f>
        <v>0</v>
      </c>
      <c r="BF125" s="226">
        <f>IF(N125="snížená",J125,0)</f>
        <v>0</v>
      </c>
      <c r="BG125" s="226">
        <f>IF(N125="zákl. přenesená",J125,0)</f>
        <v>0</v>
      </c>
      <c r="BH125" s="226">
        <f>IF(N125="sníž. přenesená",J125,0)</f>
        <v>0</v>
      </c>
      <c r="BI125" s="226">
        <f>IF(N125="nulová",J125,0)</f>
        <v>0</v>
      </c>
      <c r="BJ125" s="19" t="s">
        <v>80</v>
      </c>
      <c r="BK125" s="226">
        <f>ROUND(I125*H125,2)</f>
        <v>0</v>
      </c>
      <c r="BL125" s="19" t="s">
        <v>205</v>
      </c>
      <c r="BM125" s="225" t="s">
        <v>3574</v>
      </c>
    </row>
    <row r="126" s="2" customFormat="1">
      <c r="A126" s="40"/>
      <c r="B126" s="41"/>
      <c r="C126" s="42"/>
      <c r="D126" s="227" t="s">
        <v>207</v>
      </c>
      <c r="E126" s="42"/>
      <c r="F126" s="228" t="s">
        <v>468</v>
      </c>
      <c r="G126" s="42"/>
      <c r="H126" s="42"/>
      <c r="I126" s="229"/>
      <c r="J126" s="42"/>
      <c r="K126" s="42"/>
      <c r="L126" s="46"/>
      <c r="M126" s="230"/>
      <c r="N126" s="231"/>
      <c r="O126" s="86"/>
      <c r="P126" s="86"/>
      <c r="Q126" s="86"/>
      <c r="R126" s="86"/>
      <c r="S126" s="86"/>
      <c r="T126" s="87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T126" s="19" t="s">
        <v>207</v>
      </c>
      <c r="AU126" s="19" t="s">
        <v>82</v>
      </c>
    </row>
    <row r="127" s="15" customFormat="1">
      <c r="A127" s="15"/>
      <c r="B127" s="265"/>
      <c r="C127" s="266"/>
      <c r="D127" s="234" t="s">
        <v>218</v>
      </c>
      <c r="E127" s="267" t="s">
        <v>19</v>
      </c>
      <c r="F127" s="268" t="s">
        <v>492</v>
      </c>
      <c r="G127" s="266"/>
      <c r="H127" s="267" t="s">
        <v>19</v>
      </c>
      <c r="I127" s="269"/>
      <c r="J127" s="266"/>
      <c r="K127" s="266"/>
      <c r="L127" s="270"/>
      <c r="M127" s="271"/>
      <c r="N127" s="272"/>
      <c r="O127" s="272"/>
      <c r="P127" s="272"/>
      <c r="Q127" s="272"/>
      <c r="R127" s="272"/>
      <c r="S127" s="272"/>
      <c r="T127" s="273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T127" s="274" t="s">
        <v>218</v>
      </c>
      <c r="AU127" s="274" t="s">
        <v>82</v>
      </c>
      <c r="AV127" s="15" t="s">
        <v>80</v>
      </c>
      <c r="AW127" s="15" t="s">
        <v>35</v>
      </c>
      <c r="AX127" s="15" t="s">
        <v>73</v>
      </c>
      <c r="AY127" s="274" t="s">
        <v>198</v>
      </c>
    </row>
    <row r="128" s="13" customFormat="1">
      <c r="A128" s="13"/>
      <c r="B128" s="232"/>
      <c r="C128" s="233"/>
      <c r="D128" s="234" t="s">
        <v>218</v>
      </c>
      <c r="E128" s="235" t="s">
        <v>19</v>
      </c>
      <c r="F128" s="236" t="s">
        <v>3575</v>
      </c>
      <c r="G128" s="233"/>
      <c r="H128" s="237">
        <v>0.61699999999999999</v>
      </c>
      <c r="I128" s="238"/>
      <c r="J128" s="233"/>
      <c r="K128" s="233"/>
      <c r="L128" s="239"/>
      <c r="M128" s="240"/>
      <c r="N128" s="241"/>
      <c r="O128" s="241"/>
      <c r="P128" s="241"/>
      <c r="Q128" s="241"/>
      <c r="R128" s="241"/>
      <c r="S128" s="241"/>
      <c r="T128" s="242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3" t="s">
        <v>218</v>
      </c>
      <c r="AU128" s="243" t="s">
        <v>82</v>
      </c>
      <c r="AV128" s="13" t="s">
        <v>82</v>
      </c>
      <c r="AW128" s="13" t="s">
        <v>35</v>
      </c>
      <c r="AX128" s="13" t="s">
        <v>73</v>
      </c>
      <c r="AY128" s="243" t="s">
        <v>198</v>
      </c>
    </row>
    <row r="129" s="13" customFormat="1">
      <c r="A129" s="13"/>
      <c r="B129" s="232"/>
      <c r="C129" s="233"/>
      <c r="D129" s="234" t="s">
        <v>218</v>
      </c>
      <c r="E129" s="235" t="s">
        <v>19</v>
      </c>
      <c r="F129" s="236" t="s">
        <v>3576</v>
      </c>
      <c r="G129" s="233"/>
      <c r="H129" s="237">
        <v>0.35299999999999998</v>
      </c>
      <c r="I129" s="238"/>
      <c r="J129" s="233"/>
      <c r="K129" s="233"/>
      <c r="L129" s="239"/>
      <c r="M129" s="240"/>
      <c r="N129" s="241"/>
      <c r="O129" s="241"/>
      <c r="P129" s="241"/>
      <c r="Q129" s="241"/>
      <c r="R129" s="241"/>
      <c r="S129" s="241"/>
      <c r="T129" s="242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3" t="s">
        <v>218</v>
      </c>
      <c r="AU129" s="243" t="s">
        <v>82</v>
      </c>
      <c r="AV129" s="13" t="s">
        <v>82</v>
      </c>
      <c r="AW129" s="13" t="s">
        <v>35</v>
      </c>
      <c r="AX129" s="13" t="s">
        <v>73</v>
      </c>
      <c r="AY129" s="243" t="s">
        <v>198</v>
      </c>
    </row>
    <row r="130" s="14" customFormat="1">
      <c r="A130" s="14"/>
      <c r="B130" s="244"/>
      <c r="C130" s="245"/>
      <c r="D130" s="234" t="s">
        <v>218</v>
      </c>
      <c r="E130" s="246" t="s">
        <v>19</v>
      </c>
      <c r="F130" s="247" t="s">
        <v>233</v>
      </c>
      <c r="G130" s="245"/>
      <c r="H130" s="248">
        <v>0.96999999999999997</v>
      </c>
      <c r="I130" s="249"/>
      <c r="J130" s="245"/>
      <c r="K130" s="245"/>
      <c r="L130" s="250"/>
      <c r="M130" s="251"/>
      <c r="N130" s="252"/>
      <c r="O130" s="252"/>
      <c r="P130" s="252"/>
      <c r="Q130" s="252"/>
      <c r="R130" s="252"/>
      <c r="S130" s="252"/>
      <c r="T130" s="253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4" t="s">
        <v>218</v>
      </c>
      <c r="AU130" s="254" t="s">
        <v>82</v>
      </c>
      <c r="AV130" s="14" t="s">
        <v>205</v>
      </c>
      <c r="AW130" s="14" t="s">
        <v>35</v>
      </c>
      <c r="AX130" s="14" t="s">
        <v>80</v>
      </c>
      <c r="AY130" s="254" t="s">
        <v>198</v>
      </c>
    </row>
    <row r="131" s="2" customFormat="1" ht="37.8" customHeight="1">
      <c r="A131" s="40"/>
      <c r="B131" s="41"/>
      <c r="C131" s="214" t="s">
        <v>247</v>
      </c>
      <c r="D131" s="214" t="s">
        <v>200</v>
      </c>
      <c r="E131" s="215" t="s">
        <v>488</v>
      </c>
      <c r="F131" s="216" t="s">
        <v>489</v>
      </c>
      <c r="G131" s="217" t="s">
        <v>246</v>
      </c>
      <c r="H131" s="218">
        <v>0.32500000000000001</v>
      </c>
      <c r="I131" s="219"/>
      <c r="J131" s="220">
        <f>ROUND(I131*H131,2)</f>
        <v>0</v>
      </c>
      <c r="K131" s="216" t="s">
        <v>204</v>
      </c>
      <c r="L131" s="46"/>
      <c r="M131" s="221" t="s">
        <v>19</v>
      </c>
      <c r="N131" s="222" t="s">
        <v>44</v>
      </c>
      <c r="O131" s="86"/>
      <c r="P131" s="223">
        <f>O131*H131</f>
        <v>0</v>
      </c>
      <c r="Q131" s="223">
        <v>0.01221</v>
      </c>
      <c r="R131" s="223">
        <f>Q131*H131</f>
        <v>0.0039682500000000004</v>
      </c>
      <c r="S131" s="223">
        <v>0</v>
      </c>
      <c r="T131" s="224">
        <f>S131*H131</f>
        <v>0</v>
      </c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R131" s="225" t="s">
        <v>205</v>
      </c>
      <c r="AT131" s="225" t="s">
        <v>200</v>
      </c>
      <c r="AU131" s="225" t="s">
        <v>82</v>
      </c>
      <c r="AY131" s="19" t="s">
        <v>198</v>
      </c>
      <c r="BE131" s="226">
        <f>IF(N131="základní",J131,0)</f>
        <v>0</v>
      </c>
      <c r="BF131" s="226">
        <f>IF(N131="snížená",J131,0)</f>
        <v>0</v>
      </c>
      <c r="BG131" s="226">
        <f>IF(N131="zákl. přenesená",J131,0)</f>
        <v>0</v>
      </c>
      <c r="BH131" s="226">
        <f>IF(N131="sníž. přenesená",J131,0)</f>
        <v>0</v>
      </c>
      <c r="BI131" s="226">
        <f>IF(N131="nulová",J131,0)</f>
        <v>0</v>
      </c>
      <c r="BJ131" s="19" t="s">
        <v>80</v>
      </c>
      <c r="BK131" s="226">
        <f>ROUND(I131*H131,2)</f>
        <v>0</v>
      </c>
      <c r="BL131" s="19" t="s">
        <v>205</v>
      </c>
      <c r="BM131" s="225" t="s">
        <v>3577</v>
      </c>
    </row>
    <row r="132" s="2" customFormat="1">
      <c r="A132" s="40"/>
      <c r="B132" s="41"/>
      <c r="C132" s="42"/>
      <c r="D132" s="227" t="s">
        <v>207</v>
      </c>
      <c r="E132" s="42"/>
      <c r="F132" s="228" t="s">
        <v>491</v>
      </c>
      <c r="G132" s="42"/>
      <c r="H132" s="42"/>
      <c r="I132" s="229"/>
      <c r="J132" s="42"/>
      <c r="K132" s="42"/>
      <c r="L132" s="46"/>
      <c r="M132" s="230"/>
      <c r="N132" s="231"/>
      <c r="O132" s="86"/>
      <c r="P132" s="86"/>
      <c r="Q132" s="86"/>
      <c r="R132" s="86"/>
      <c r="S132" s="86"/>
      <c r="T132" s="87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T132" s="19" t="s">
        <v>207</v>
      </c>
      <c r="AU132" s="19" t="s">
        <v>82</v>
      </c>
    </row>
    <row r="133" s="15" customFormat="1">
      <c r="A133" s="15"/>
      <c r="B133" s="265"/>
      <c r="C133" s="266"/>
      <c r="D133" s="234" t="s">
        <v>218</v>
      </c>
      <c r="E133" s="267" t="s">
        <v>19</v>
      </c>
      <c r="F133" s="268" t="s">
        <v>492</v>
      </c>
      <c r="G133" s="266"/>
      <c r="H133" s="267" t="s">
        <v>19</v>
      </c>
      <c r="I133" s="269"/>
      <c r="J133" s="266"/>
      <c r="K133" s="266"/>
      <c r="L133" s="270"/>
      <c r="M133" s="271"/>
      <c r="N133" s="272"/>
      <c r="O133" s="272"/>
      <c r="P133" s="272"/>
      <c r="Q133" s="272"/>
      <c r="R133" s="272"/>
      <c r="S133" s="272"/>
      <c r="T133" s="273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T133" s="274" t="s">
        <v>218</v>
      </c>
      <c r="AU133" s="274" t="s">
        <v>82</v>
      </c>
      <c r="AV133" s="15" t="s">
        <v>80</v>
      </c>
      <c r="AW133" s="15" t="s">
        <v>35</v>
      </c>
      <c r="AX133" s="15" t="s">
        <v>73</v>
      </c>
      <c r="AY133" s="274" t="s">
        <v>198</v>
      </c>
    </row>
    <row r="134" s="13" customFormat="1">
      <c r="A134" s="13"/>
      <c r="B134" s="232"/>
      <c r="C134" s="233"/>
      <c r="D134" s="234" t="s">
        <v>218</v>
      </c>
      <c r="E134" s="235" t="s">
        <v>19</v>
      </c>
      <c r="F134" s="236" t="s">
        <v>3578</v>
      </c>
      <c r="G134" s="233"/>
      <c r="H134" s="237">
        <v>0.20200000000000001</v>
      </c>
      <c r="I134" s="238"/>
      <c r="J134" s="233"/>
      <c r="K134" s="233"/>
      <c r="L134" s="239"/>
      <c r="M134" s="240"/>
      <c r="N134" s="241"/>
      <c r="O134" s="241"/>
      <c r="P134" s="241"/>
      <c r="Q134" s="241"/>
      <c r="R134" s="241"/>
      <c r="S134" s="241"/>
      <c r="T134" s="242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3" t="s">
        <v>218</v>
      </c>
      <c r="AU134" s="243" t="s">
        <v>82</v>
      </c>
      <c r="AV134" s="13" t="s">
        <v>82</v>
      </c>
      <c r="AW134" s="13" t="s">
        <v>35</v>
      </c>
      <c r="AX134" s="13" t="s">
        <v>73</v>
      </c>
      <c r="AY134" s="243" t="s">
        <v>198</v>
      </c>
    </row>
    <row r="135" s="13" customFormat="1">
      <c r="A135" s="13"/>
      <c r="B135" s="232"/>
      <c r="C135" s="233"/>
      <c r="D135" s="234" t="s">
        <v>218</v>
      </c>
      <c r="E135" s="235" t="s">
        <v>19</v>
      </c>
      <c r="F135" s="236" t="s">
        <v>495</v>
      </c>
      <c r="G135" s="233"/>
      <c r="H135" s="237">
        <v>0.123</v>
      </c>
      <c r="I135" s="238"/>
      <c r="J135" s="233"/>
      <c r="K135" s="233"/>
      <c r="L135" s="239"/>
      <c r="M135" s="240"/>
      <c r="N135" s="241"/>
      <c r="O135" s="241"/>
      <c r="P135" s="241"/>
      <c r="Q135" s="241"/>
      <c r="R135" s="241"/>
      <c r="S135" s="241"/>
      <c r="T135" s="24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218</v>
      </c>
      <c r="AU135" s="243" t="s">
        <v>82</v>
      </c>
      <c r="AV135" s="13" t="s">
        <v>82</v>
      </c>
      <c r="AW135" s="13" t="s">
        <v>35</v>
      </c>
      <c r="AX135" s="13" t="s">
        <v>73</v>
      </c>
      <c r="AY135" s="243" t="s">
        <v>198</v>
      </c>
    </row>
    <row r="136" s="14" customFormat="1">
      <c r="A136" s="14"/>
      <c r="B136" s="244"/>
      <c r="C136" s="245"/>
      <c r="D136" s="234" t="s">
        <v>218</v>
      </c>
      <c r="E136" s="246" t="s">
        <v>19</v>
      </c>
      <c r="F136" s="247" t="s">
        <v>233</v>
      </c>
      <c r="G136" s="245"/>
      <c r="H136" s="248">
        <v>0.32500000000000001</v>
      </c>
      <c r="I136" s="249"/>
      <c r="J136" s="245"/>
      <c r="K136" s="245"/>
      <c r="L136" s="250"/>
      <c r="M136" s="251"/>
      <c r="N136" s="252"/>
      <c r="O136" s="252"/>
      <c r="P136" s="252"/>
      <c r="Q136" s="252"/>
      <c r="R136" s="252"/>
      <c r="S136" s="252"/>
      <c r="T136" s="253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54" t="s">
        <v>218</v>
      </c>
      <c r="AU136" s="254" t="s">
        <v>82</v>
      </c>
      <c r="AV136" s="14" t="s">
        <v>205</v>
      </c>
      <c r="AW136" s="14" t="s">
        <v>35</v>
      </c>
      <c r="AX136" s="14" t="s">
        <v>80</v>
      </c>
      <c r="AY136" s="254" t="s">
        <v>198</v>
      </c>
    </row>
    <row r="137" s="2" customFormat="1" ht="24.15" customHeight="1">
      <c r="A137" s="40"/>
      <c r="B137" s="41"/>
      <c r="C137" s="255" t="s">
        <v>254</v>
      </c>
      <c r="D137" s="255" t="s">
        <v>243</v>
      </c>
      <c r="E137" s="256" t="s">
        <v>501</v>
      </c>
      <c r="F137" s="257" t="s">
        <v>502</v>
      </c>
      <c r="G137" s="258" t="s">
        <v>246</v>
      </c>
      <c r="H137" s="259">
        <v>0.20200000000000001</v>
      </c>
      <c r="I137" s="260"/>
      <c r="J137" s="261">
        <f>ROUND(I137*H137,2)</f>
        <v>0</v>
      </c>
      <c r="K137" s="257" t="s">
        <v>204</v>
      </c>
      <c r="L137" s="262"/>
      <c r="M137" s="263" t="s">
        <v>19</v>
      </c>
      <c r="N137" s="264" t="s">
        <v>44</v>
      </c>
      <c r="O137" s="86"/>
      <c r="P137" s="223">
        <f>O137*H137</f>
        <v>0</v>
      </c>
      <c r="Q137" s="223">
        <v>1</v>
      </c>
      <c r="R137" s="223">
        <f>Q137*H137</f>
        <v>0.20200000000000001</v>
      </c>
      <c r="S137" s="223">
        <v>0</v>
      </c>
      <c r="T137" s="224">
        <f>S137*H137</f>
        <v>0</v>
      </c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R137" s="225" t="s">
        <v>247</v>
      </c>
      <c r="AT137" s="225" t="s">
        <v>243</v>
      </c>
      <c r="AU137" s="225" t="s">
        <v>82</v>
      </c>
      <c r="AY137" s="19" t="s">
        <v>198</v>
      </c>
      <c r="BE137" s="226">
        <f>IF(N137="základní",J137,0)</f>
        <v>0</v>
      </c>
      <c r="BF137" s="226">
        <f>IF(N137="snížená",J137,0)</f>
        <v>0</v>
      </c>
      <c r="BG137" s="226">
        <f>IF(N137="zákl. přenesená",J137,0)</f>
        <v>0</v>
      </c>
      <c r="BH137" s="226">
        <f>IF(N137="sníž. přenesená",J137,0)</f>
        <v>0</v>
      </c>
      <c r="BI137" s="226">
        <f>IF(N137="nulová",J137,0)</f>
        <v>0</v>
      </c>
      <c r="BJ137" s="19" t="s">
        <v>80</v>
      </c>
      <c r="BK137" s="226">
        <f>ROUND(I137*H137,2)</f>
        <v>0</v>
      </c>
      <c r="BL137" s="19" t="s">
        <v>205</v>
      </c>
      <c r="BM137" s="225" t="s">
        <v>3579</v>
      </c>
    </row>
    <row r="138" s="13" customFormat="1">
      <c r="A138" s="13"/>
      <c r="B138" s="232"/>
      <c r="C138" s="233"/>
      <c r="D138" s="234" t="s">
        <v>218</v>
      </c>
      <c r="E138" s="235" t="s">
        <v>19</v>
      </c>
      <c r="F138" s="236" t="s">
        <v>3578</v>
      </c>
      <c r="G138" s="233"/>
      <c r="H138" s="237">
        <v>0.20200000000000001</v>
      </c>
      <c r="I138" s="238"/>
      <c r="J138" s="233"/>
      <c r="K138" s="233"/>
      <c r="L138" s="239"/>
      <c r="M138" s="240"/>
      <c r="N138" s="241"/>
      <c r="O138" s="241"/>
      <c r="P138" s="241"/>
      <c r="Q138" s="241"/>
      <c r="R138" s="241"/>
      <c r="S138" s="241"/>
      <c r="T138" s="24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218</v>
      </c>
      <c r="AU138" s="243" t="s">
        <v>82</v>
      </c>
      <c r="AV138" s="13" t="s">
        <v>82</v>
      </c>
      <c r="AW138" s="13" t="s">
        <v>35</v>
      </c>
      <c r="AX138" s="13" t="s">
        <v>80</v>
      </c>
      <c r="AY138" s="243" t="s">
        <v>198</v>
      </c>
    </row>
    <row r="139" s="2" customFormat="1" ht="24.15" customHeight="1">
      <c r="A139" s="40"/>
      <c r="B139" s="41"/>
      <c r="C139" s="255" t="s">
        <v>261</v>
      </c>
      <c r="D139" s="255" t="s">
        <v>243</v>
      </c>
      <c r="E139" s="256" t="s">
        <v>505</v>
      </c>
      <c r="F139" s="257" t="s">
        <v>506</v>
      </c>
      <c r="G139" s="258" t="s">
        <v>246</v>
      </c>
      <c r="H139" s="259">
        <v>0.123</v>
      </c>
      <c r="I139" s="260"/>
      <c r="J139" s="261">
        <f>ROUND(I139*H139,2)</f>
        <v>0</v>
      </c>
      <c r="K139" s="257" t="s">
        <v>204</v>
      </c>
      <c r="L139" s="262"/>
      <c r="M139" s="263" t="s">
        <v>19</v>
      </c>
      <c r="N139" s="264" t="s">
        <v>44</v>
      </c>
      <c r="O139" s="86"/>
      <c r="P139" s="223">
        <f>O139*H139</f>
        <v>0</v>
      </c>
      <c r="Q139" s="223">
        <v>1</v>
      </c>
      <c r="R139" s="223">
        <f>Q139*H139</f>
        <v>0.123</v>
      </c>
      <c r="S139" s="223">
        <v>0</v>
      </c>
      <c r="T139" s="224">
        <f>S139*H139</f>
        <v>0</v>
      </c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R139" s="225" t="s">
        <v>247</v>
      </c>
      <c r="AT139" s="225" t="s">
        <v>243</v>
      </c>
      <c r="AU139" s="225" t="s">
        <v>82</v>
      </c>
      <c r="AY139" s="19" t="s">
        <v>198</v>
      </c>
      <c r="BE139" s="226">
        <f>IF(N139="základní",J139,0)</f>
        <v>0</v>
      </c>
      <c r="BF139" s="226">
        <f>IF(N139="snížená",J139,0)</f>
        <v>0</v>
      </c>
      <c r="BG139" s="226">
        <f>IF(N139="zákl. přenesená",J139,0)</f>
        <v>0</v>
      </c>
      <c r="BH139" s="226">
        <f>IF(N139="sníž. přenesená",J139,0)</f>
        <v>0</v>
      </c>
      <c r="BI139" s="226">
        <f>IF(N139="nulová",J139,0)</f>
        <v>0</v>
      </c>
      <c r="BJ139" s="19" t="s">
        <v>80</v>
      </c>
      <c r="BK139" s="226">
        <f>ROUND(I139*H139,2)</f>
        <v>0</v>
      </c>
      <c r="BL139" s="19" t="s">
        <v>205</v>
      </c>
      <c r="BM139" s="225" t="s">
        <v>3580</v>
      </c>
    </row>
    <row r="140" s="13" customFormat="1">
      <c r="A140" s="13"/>
      <c r="B140" s="232"/>
      <c r="C140" s="233"/>
      <c r="D140" s="234" t="s">
        <v>218</v>
      </c>
      <c r="E140" s="235" t="s">
        <v>19</v>
      </c>
      <c r="F140" s="236" t="s">
        <v>495</v>
      </c>
      <c r="G140" s="233"/>
      <c r="H140" s="237">
        <v>0.123</v>
      </c>
      <c r="I140" s="238"/>
      <c r="J140" s="233"/>
      <c r="K140" s="233"/>
      <c r="L140" s="239"/>
      <c r="M140" s="240"/>
      <c r="N140" s="241"/>
      <c r="O140" s="241"/>
      <c r="P140" s="241"/>
      <c r="Q140" s="241"/>
      <c r="R140" s="241"/>
      <c r="S140" s="241"/>
      <c r="T140" s="242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3" t="s">
        <v>218</v>
      </c>
      <c r="AU140" s="243" t="s">
        <v>82</v>
      </c>
      <c r="AV140" s="13" t="s">
        <v>82</v>
      </c>
      <c r="AW140" s="13" t="s">
        <v>35</v>
      </c>
      <c r="AX140" s="13" t="s">
        <v>80</v>
      </c>
      <c r="AY140" s="243" t="s">
        <v>198</v>
      </c>
    </row>
    <row r="141" s="2" customFormat="1" ht="37.8" customHeight="1">
      <c r="A141" s="40"/>
      <c r="B141" s="41"/>
      <c r="C141" s="214" t="s">
        <v>269</v>
      </c>
      <c r="D141" s="214" t="s">
        <v>200</v>
      </c>
      <c r="E141" s="215" t="s">
        <v>3581</v>
      </c>
      <c r="F141" s="216" t="s">
        <v>3582</v>
      </c>
      <c r="G141" s="217" t="s">
        <v>203</v>
      </c>
      <c r="H141" s="218">
        <v>40.158000000000001</v>
      </c>
      <c r="I141" s="219"/>
      <c r="J141" s="220">
        <f>ROUND(I141*H141,2)</f>
        <v>0</v>
      </c>
      <c r="K141" s="216" t="s">
        <v>204</v>
      </c>
      <c r="L141" s="46"/>
      <c r="M141" s="221" t="s">
        <v>19</v>
      </c>
      <c r="N141" s="222" t="s">
        <v>44</v>
      </c>
      <c r="O141" s="86"/>
      <c r="P141" s="223">
        <f>O141*H141</f>
        <v>0</v>
      </c>
      <c r="Q141" s="223">
        <v>0.079210000000000003</v>
      </c>
      <c r="R141" s="223">
        <f>Q141*H141</f>
        <v>3.1809151800000004</v>
      </c>
      <c r="S141" s="223">
        <v>0</v>
      </c>
      <c r="T141" s="224">
        <f>S141*H141</f>
        <v>0</v>
      </c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R141" s="225" t="s">
        <v>205</v>
      </c>
      <c r="AT141" s="225" t="s">
        <v>200</v>
      </c>
      <c r="AU141" s="225" t="s">
        <v>82</v>
      </c>
      <c r="AY141" s="19" t="s">
        <v>198</v>
      </c>
      <c r="BE141" s="226">
        <f>IF(N141="základní",J141,0)</f>
        <v>0</v>
      </c>
      <c r="BF141" s="226">
        <f>IF(N141="snížená",J141,0)</f>
        <v>0</v>
      </c>
      <c r="BG141" s="226">
        <f>IF(N141="zákl. přenesená",J141,0)</f>
        <v>0</v>
      </c>
      <c r="BH141" s="226">
        <f>IF(N141="sníž. přenesená",J141,0)</f>
        <v>0</v>
      </c>
      <c r="BI141" s="226">
        <f>IF(N141="nulová",J141,0)</f>
        <v>0</v>
      </c>
      <c r="BJ141" s="19" t="s">
        <v>80</v>
      </c>
      <c r="BK141" s="226">
        <f>ROUND(I141*H141,2)</f>
        <v>0</v>
      </c>
      <c r="BL141" s="19" t="s">
        <v>205</v>
      </c>
      <c r="BM141" s="225" t="s">
        <v>3583</v>
      </c>
    </row>
    <row r="142" s="2" customFormat="1">
      <c r="A142" s="40"/>
      <c r="B142" s="41"/>
      <c r="C142" s="42"/>
      <c r="D142" s="227" t="s">
        <v>207</v>
      </c>
      <c r="E142" s="42"/>
      <c r="F142" s="228" t="s">
        <v>3584</v>
      </c>
      <c r="G142" s="42"/>
      <c r="H142" s="42"/>
      <c r="I142" s="229"/>
      <c r="J142" s="42"/>
      <c r="K142" s="42"/>
      <c r="L142" s="46"/>
      <c r="M142" s="230"/>
      <c r="N142" s="231"/>
      <c r="O142" s="86"/>
      <c r="P142" s="86"/>
      <c r="Q142" s="86"/>
      <c r="R142" s="86"/>
      <c r="S142" s="86"/>
      <c r="T142" s="87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T142" s="19" t="s">
        <v>207</v>
      </c>
      <c r="AU142" s="19" t="s">
        <v>82</v>
      </c>
    </row>
    <row r="143" s="13" customFormat="1">
      <c r="A143" s="13"/>
      <c r="B143" s="232"/>
      <c r="C143" s="233"/>
      <c r="D143" s="234" t="s">
        <v>218</v>
      </c>
      <c r="E143" s="235" t="s">
        <v>19</v>
      </c>
      <c r="F143" s="236" t="s">
        <v>3585</v>
      </c>
      <c r="G143" s="233"/>
      <c r="H143" s="237">
        <v>10.487</v>
      </c>
      <c r="I143" s="238"/>
      <c r="J143" s="233"/>
      <c r="K143" s="233"/>
      <c r="L143" s="239"/>
      <c r="M143" s="240"/>
      <c r="N143" s="241"/>
      <c r="O143" s="241"/>
      <c r="P143" s="241"/>
      <c r="Q143" s="241"/>
      <c r="R143" s="241"/>
      <c r="S143" s="241"/>
      <c r="T143" s="242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3" t="s">
        <v>218</v>
      </c>
      <c r="AU143" s="243" t="s">
        <v>82</v>
      </c>
      <c r="AV143" s="13" t="s">
        <v>82</v>
      </c>
      <c r="AW143" s="13" t="s">
        <v>35</v>
      </c>
      <c r="AX143" s="13" t="s">
        <v>73</v>
      </c>
      <c r="AY143" s="243" t="s">
        <v>198</v>
      </c>
    </row>
    <row r="144" s="13" customFormat="1">
      <c r="A144" s="13"/>
      <c r="B144" s="232"/>
      <c r="C144" s="233"/>
      <c r="D144" s="234" t="s">
        <v>218</v>
      </c>
      <c r="E144" s="235" t="s">
        <v>19</v>
      </c>
      <c r="F144" s="236" t="s">
        <v>3586</v>
      </c>
      <c r="G144" s="233"/>
      <c r="H144" s="237">
        <v>29.670999999999999</v>
      </c>
      <c r="I144" s="238"/>
      <c r="J144" s="233"/>
      <c r="K144" s="233"/>
      <c r="L144" s="239"/>
      <c r="M144" s="240"/>
      <c r="N144" s="241"/>
      <c r="O144" s="241"/>
      <c r="P144" s="241"/>
      <c r="Q144" s="241"/>
      <c r="R144" s="241"/>
      <c r="S144" s="241"/>
      <c r="T144" s="24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3" t="s">
        <v>218</v>
      </c>
      <c r="AU144" s="243" t="s">
        <v>82</v>
      </c>
      <c r="AV144" s="13" t="s">
        <v>82</v>
      </c>
      <c r="AW144" s="13" t="s">
        <v>35</v>
      </c>
      <c r="AX144" s="13" t="s">
        <v>73</v>
      </c>
      <c r="AY144" s="243" t="s">
        <v>198</v>
      </c>
    </row>
    <row r="145" s="14" customFormat="1">
      <c r="A145" s="14"/>
      <c r="B145" s="244"/>
      <c r="C145" s="245"/>
      <c r="D145" s="234" t="s">
        <v>218</v>
      </c>
      <c r="E145" s="246" t="s">
        <v>19</v>
      </c>
      <c r="F145" s="247" t="s">
        <v>233</v>
      </c>
      <c r="G145" s="245"/>
      <c r="H145" s="248">
        <v>40.158000000000001</v>
      </c>
      <c r="I145" s="249"/>
      <c r="J145" s="245"/>
      <c r="K145" s="245"/>
      <c r="L145" s="250"/>
      <c r="M145" s="251"/>
      <c r="N145" s="252"/>
      <c r="O145" s="252"/>
      <c r="P145" s="252"/>
      <c r="Q145" s="252"/>
      <c r="R145" s="252"/>
      <c r="S145" s="252"/>
      <c r="T145" s="253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54" t="s">
        <v>218</v>
      </c>
      <c r="AU145" s="254" t="s">
        <v>82</v>
      </c>
      <c r="AV145" s="14" t="s">
        <v>205</v>
      </c>
      <c r="AW145" s="14" t="s">
        <v>35</v>
      </c>
      <c r="AX145" s="14" t="s">
        <v>80</v>
      </c>
      <c r="AY145" s="254" t="s">
        <v>198</v>
      </c>
    </row>
    <row r="146" s="2" customFormat="1" ht="37.8" customHeight="1">
      <c r="A146" s="40"/>
      <c r="B146" s="41"/>
      <c r="C146" s="214" t="s">
        <v>279</v>
      </c>
      <c r="D146" s="214" t="s">
        <v>200</v>
      </c>
      <c r="E146" s="215" t="s">
        <v>643</v>
      </c>
      <c r="F146" s="216" t="s">
        <v>644</v>
      </c>
      <c r="G146" s="217" t="s">
        <v>203</v>
      </c>
      <c r="H146" s="218">
        <v>5.5439999999999996</v>
      </c>
      <c r="I146" s="219"/>
      <c r="J146" s="220">
        <f>ROUND(I146*H146,2)</f>
        <v>0</v>
      </c>
      <c r="K146" s="216" t="s">
        <v>204</v>
      </c>
      <c r="L146" s="46"/>
      <c r="M146" s="221" t="s">
        <v>19</v>
      </c>
      <c r="N146" s="222" t="s">
        <v>44</v>
      </c>
      <c r="O146" s="86"/>
      <c r="P146" s="223">
        <f>O146*H146</f>
        <v>0</v>
      </c>
      <c r="Q146" s="223">
        <v>0.17329600000000001</v>
      </c>
      <c r="R146" s="223">
        <f>Q146*H146</f>
        <v>0.96075302399999996</v>
      </c>
      <c r="S146" s="223">
        <v>0</v>
      </c>
      <c r="T146" s="224">
        <f>S146*H146</f>
        <v>0</v>
      </c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R146" s="225" t="s">
        <v>205</v>
      </c>
      <c r="AT146" s="225" t="s">
        <v>200</v>
      </c>
      <c r="AU146" s="225" t="s">
        <v>82</v>
      </c>
      <c r="AY146" s="19" t="s">
        <v>198</v>
      </c>
      <c r="BE146" s="226">
        <f>IF(N146="základní",J146,0)</f>
        <v>0</v>
      </c>
      <c r="BF146" s="226">
        <f>IF(N146="snížená",J146,0)</f>
        <v>0</v>
      </c>
      <c r="BG146" s="226">
        <f>IF(N146="zákl. přenesená",J146,0)</f>
        <v>0</v>
      </c>
      <c r="BH146" s="226">
        <f>IF(N146="sníž. přenesená",J146,0)</f>
        <v>0</v>
      </c>
      <c r="BI146" s="226">
        <f>IF(N146="nulová",J146,0)</f>
        <v>0</v>
      </c>
      <c r="BJ146" s="19" t="s">
        <v>80</v>
      </c>
      <c r="BK146" s="226">
        <f>ROUND(I146*H146,2)</f>
        <v>0</v>
      </c>
      <c r="BL146" s="19" t="s">
        <v>205</v>
      </c>
      <c r="BM146" s="225" t="s">
        <v>3587</v>
      </c>
    </row>
    <row r="147" s="2" customFormat="1">
      <c r="A147" s="40"/>
      <c r="B147" s="41"/>
      <c r="C147" s="42"/>
      <c r="D147" s="227" t="s">
        <v>207</v>
      </c>
      <c r="E147" s="42"/>
      <c r="F147" s="228" t="s">
        <v>646</v>
      </c>
      <c r="G147" s="42"/>
      <c r="H147" s="42"/>
      <c r="I147" s="229"/>
      <c r="J147" s="42"/>
      <c r="K147" s="42"/>
      <c r="L147" s="46"/>
      <c r="M147" s="230"/>
      <c r="N147" s="231"/>
      <c r="O147" s="86"/>
      <c r="P147" s="86"/>
      <c r="Q147" s="86"/>
      <c r="R147" s="86"/>
      <c r="S147" s="86"/>
      <c r="T147" s="87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T147" s="19" t="s">
        <v>207</v>
      </c>
      <c r="AU147" s="19" t="s">
        <v>82</v>
      </c>
    </row>
    <row r="148" s="15" customFormat="1">
      <c r="A148" s="15"/>
      <c r="B148" s="265"/>
      <c r="C148" s="266"/>
      <c r="D148" s="234" t="s">
        <v>218</v>
      </c>
      <c r="E148" s="267" t="s">
        <v>19</v>
      </c>
      <c r="F148" s="268" t="s">
        <v>3588</v>
      </c>
      <c r="G148" s="266"/>
      <c r="H148" s="267" t="s">
        <v>19</v>
      </c>
      <c r="I148" s="269"/>
      <c r="J148" s="266"/>
      <c r="K148" s="266"/>
      <c r="L148" s="270"/>
      <c r="M148" s="271"/>
      <c r="N148" s="272"/>
      <c r="O148" s="272"/>
      <c r="P148" s="272"/>
      <c r="Q148" s="272"/>
      <c r="R148" s="272"/>
      <c r="S148" s="272"/>
      <c r="T148" s="273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T148" s="274" t="s">
        <v>218</v>
      </c>
      <c r="AU148" s="274" t="s">
        <v>82</v>
      </c>
      <c r="AV148" s="15" t="s">
        <v>80</v>
      </c>
      <c r="AW148" s="15" t="s">
        <v>35</v>
      </c>
      <c r="AX148" s="15" t="s">
        <v>73</v>
      </c>
      <c r="AY148" s="274" t="s">
        <v>198</v>
      </c>
    </row>
    <row r="149" s="13" customFormat="1">
      <c r="A149" s="13"/>
      <c r="B149" s="232"/>
      <c r="C149" s="233"/>
      <c r="D149" s="234" t="s">
        <v>218</v>
      </c>
      <c r="E149" s="235" t="s">
        <v>19</v>
      </c>
      <c r="F149" s="236" t="s">
        <v>3589</v>
      </c>
      <c r="G149" s="233"/>
      <c r="H149" s="237">
        <v>3.528</v>
      </c>
      <c r="I149" s="238"/>
      <c r="J149" s="233"/>
      <c r="K149" s="233"/>
      <c r="L149" s="239"/>
      <c r="M149" s="240"/>
      <c r="N149" s="241"/>
      <c r="O149" s="241"/>
      <c r="P149" s="241"/>
      <c r="Q149" s="241"/>
      <c r="R149" s="241"/>
      <c r="S149" s="241"/>
      <c r="T149" s="242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3" t="s">
        <v>218</v>
      </c>
      <c r="AU149" s="243" t="s">
        <v>82</v>
      </c>
      <c r="AV149" s="13" t="s">
        <v>82</v>
      </c>
      <c r="AW149" s="13" t="s">
        <v>35</v>
      </c>
      <c r="AX149" s="13" t="s">
        <v>73</v>
      </c>
      <c r="AY149" s="243" t="s">
        <v>198</v>
      </c>
    </row>
    <row r="150" s="13" customFormat="1">
      <c r="A150" s="13"/>
      <c r="B150" s="232"/>
      <c r="C150" s="233"/>
      <c r="D150" s="234" t="s">
        <v>218</v>
      </c>
      <c r="E150" s="235" t="s">
        <v>19</v>
      </c>
      <c r="F150" s="236" t="s">
        <v>3590</v>
      </c>
      <c r="G150" s="233"/>
      <c r="H150" s="237">
        <v>2.016</v>
      </c>
      <c r="I150" s="238"/>
      <c r="J150" s="233"/>
      <c r="K150" s="233"/>
      <c r="L150" s="239"/>
      <c r="M150" s="240"/>
      <c r="N150" s="241"/>
      <c r="O150" s="241"/>
      <c r="P150" s="241"/>
      <c r="Q150" s="241"/>
      <c r="R150" s="241"/>
      <c r="S150" s="241"/>
      <c r="T150" s="242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3" t="s">
        <v>218</v>
      </c>
      <c r="AU150" s="243" t="s">
        <v>82</v>
      </c>
      <c r="AV150" s="13" t="s">
        <v>82</v>
      </c>
      <c r="AW150" s="13" t="s">
        <v>35</v>
      </c>
      <c r="AX150" s="13" t="s">
        <v>73</v>
      </c>
      <c r="AY150" s="243" t="s">
        <v>198</v>
      </c>
    </row>
    <row r="151" s="14" customFormat="1">
      <c r="A151" s="14"/>
      <c r="B151" s="244"/>
      <c r="C151" s="245"/>
      <c r="D151" s="234" t="s">
        <v>218</v>
      </c>
      <c r="E151" s="246" t="s">
        <v>19</v>
      </c>
      <c r="F151" s="247" t="s">
        <v>233</v>
      </c>
      <c r="G151" s="245"/>
      <c r="H151" s="248">
        <v>5.5440000000000005</v>
      </c>
      <c r="I151" s="249"/>
      <c r="J151" s="245"/>
      <c r="K151" s="245"/>
      <c r="L151" s="250"/>
      <c r="M151" s="251"/>
      <c r="N151" s="252"/>
      <c r="O151" s="252"/>
      <c r="P151" s="252"/>
      <c r="Q151" s="252"/>
      <c r="R151" s="252"/>
      <c r="S151" s="252"/>
      <c r="T151" s="253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54" t="s">
        <v>218</v>
      </c>
      <c r="AU151" s="254" t="s">
        <v>82</v>
      </c>
      <c r="AV151" s="14" t="s">
        <v>205</v>
      </c>
      <c r="AW151" s="14" t="s">
        <v>35</v>
      </c>
      <c r="AX151" s="14" t="s">
        <v>80</v>
      </c>
      <c r="AY151" s="254" t="s">
        <v>198</v>
      </c>
    </row>
    <row r="152" s="12" customFormat="1" ht="22.8" customHeight="1">
      <c r="A152" s="12"/>
      <c r="B152" s="198"/>
      <c r="C152" s="199"/>
      <c r="D152" s="200" t="s">
        <v>72</v>
      </c>
      <c r="E152" s="212" t="s">
        <v>234</v>
      </c>
      <c r="F152" s="212" t="s">
        <v>902</v>
      </c>
      <c r="G152" s="199"/>
      <c r="H152" s="199"/>
      <c r="I152" s="202"/>
      <c r="J152" s="213">
        <f>BK152</f>
        <v>0</v>
      </c>
      <c r="K152" s="199"/>
      <c r="L152" s="204"/>
      <c r="M152" s="205"/>
      <c r="N152" s="206"/>
      <c r="O152" s="206"/>
      <c r="P152" s="207">
        <f>SUM(P153:P206)</f>
        <v>0</v>
      </c>
      <c r="Q152" s="206"/>
      <c r="R152" s="207">
        <f>SUM(R153:R206)</f>
        <v>6.7797471400000013</v>
      </c>
      <c r="S152" s="206"/>
      <c r="T152" s="208">
        <f>SUM(T153:T206)</f>
        <v>0</v>
      </c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R152" s="209" t="s">
        <v>80</v>
      </c>
      <c r="AT152" s="210" t="s">
        <v>72</v>
      </c>
      <c r="AU152" s="210" t="s">
        <v>80</v>
      </c>
      <c r="AY152" s="209" t="s">
        <v>198</v>
      </c>
      <c r="BK152" s="211">
        <f>SUM(BK153:BK206)</f>
        <v>0</v>
      </c>
    </row>
    <row r="153" s="2" customFormat="1" ht="37.8" customHeight="1">
      <c r="A153" s="40"/>
      <c r="B153" s="41"/>
      <c r="C153" s="214" t="s">
        <v>285</v>
      </c>
      <c r="D153" s="214" t="s">
        <v>200</v>
      </c>
      <c r="E153" s="215" t="s">
        <v>917</v>
      </c>
      <c r="F153" s="216" t="s">
        <v>918</v>
      </c>
      <c r="G153" s="217" t="s">
        <v>203</v>
      </c>
      <c r="H153" s="218">
        <v>119.09999999999999</v>
      </c>
      <c r="I153" s="219"/>
      <c r="J153" s="220">
        <f>ROUND(I153*H153,2)</f>
        <v>0</v>
      </c>
      <c r="K153" s="216" t="s">
        <v>204</v>
      </c>
      <c r="L153" s="46"/>
      <c r="M153" s="221" t="s">
        <v>19</v>
      </c>
      <c r="N153" s="222" t="s">
        <v>44</v>
      </c>
      <c r="O153" s="86"/>
      <c r="P153" s="223">
        <f>O153*H153</f>
        <v>0</v>
      </c>
      <c r="Q153" s="223">
        <v>0.0043839999999999999</v>
      </c>
      <c r="R153" s="223">
        <f>Q153*H153</f>
        <v>0.5221344</v>
      </c>
      <c r="S153" s="223">
        <v>0</v>
      </c>
      <c r="T153" s="224">
        <f>S153*H153</f>
        <v>0</v>
      </c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R153" s="225" t="s">
        <v>205</v>
      </c>
      <c r="AT153" s="225" t="s">
        <v>200</v>
      </c>
      <c r="AU153" s="225" t="s">
        <v>82</v>
      </c>
      <c r="AY153" s="19" t="s">
        <v>198</v>
      </c>
      <c r="BE153" s="226">
        <f>IF(N153="základní",J153,0)</f>
        <v>0</v>
      </c>
      <c r="BF153" s="226">
        <f>IF(N153="snížená",J153,0)</f>
        <v>0</v>
      </c>
      <c r="BG153" s="226">
        <f>IF(N153="zákl. přenesená",J153,0)</f>
        <v>0</v>
      </c>
      <c r="BH153" s="226">
        <f>IF(N153="sníž. přenesená",J153,0)</f>
        <v>0</v>
      </c>
      <c r="BI153" s="226">
        <f>IF(N153="nulová",J153,0)</f>
        <v>0</v>
      </c>
      <c r="BJ153" s="19" t="s">
        <v>80</v>
      </c>
      <c r="BK153" s="226">
        <f>ROUND(I153*H153,2)</f>
        <v>0</v>
      </c>
      <c r="BL153" s="19" t="s">
        <v>205</v>
      </c>
      <c r="BM153" s="225" t="s">
        <v>3591</v>
      </c>
    </row>
    <row r="154" s="2" customFormat="1">
      <c r="A154" s="40"/>
      <c r="B154" s="41"/>
      <c r="C154" s="42"/>
      <c r="D154" s="227" t="s">
        <v>207</v>
      </c>
      <c r="E154" s="42"/>
      <c r="F154" s="228" t="s">
        <v>920</v>
      </c>
      <c r="G154" s="42"/>
      <c r="H154" s="42"/>
      <c r="I154" s="229"/>
      <c r="J154" s="42"/>
      <c r="K154" s="42"/>
      <c r="L154" s="46"/>
      <c r="M154" s="230"/>
      <c r="N154" s="231"/>
      <c r="O154" s="86"/>
      <c r="P154" s="86"/>
      <c r="Q154" s="86"/>
      <c r="R154" s="86"/>
      <c r="S154" s="86"/>
      <c r="T154" s="87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T154" s="19" t="s">
        <v>207</v>
      </c>
      <c r="AU154" s="19" t="s">
        <v>82</v>
      </c>
    </row>
    <row r="155" s="13" customFormat="1">
      <c r="A155" s="13"/>
      <c r="B155" s="232"/>
      <c r="C155" s="233"/>
      <c r="D155" s="234" t="s">
        <v>218</v>
      </c>
      <c r="E155" s="235" t="s">
        <v>19</v>
      </c>
      <c r="F155" s="236" t="s">
        <v>3592</v>
      </c>
      <c r="G155" s="233"/>
      <c r="H155" s="237">
        <v>10.949999999999999</v>
      </c>
      <c r="I155" s="238"/>
      <c r="J155" s="233"/>
      <c r="K155" s="233"/>
      <c r="L155" s="239"/>
      <c r="M155" s="240"/>
      <c r="N155" s="241"/>
      <c r="O155" s="241"/>
      <c r="P155" s="241"/>
      <c r="Q155" s="241"/>
      <c r="R155" s="241"/>
      <c r="S155" s="241"/>
      <c r="T155" s="24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218</v>
      </c>
      <c r="AU155" s="243" t="s">
        <v>82</v>
      </c>
      <c r="AV155" s="13" t="s">
        <v>82</v>
      </c>
      <c r="AW155" s="13" t="s">
        <v>35</v>
      </c>
      <c r="AX155" s="13" t="s">
        <v>73</v>
      </c>
      <c r="AY155" s="243" t="s">
        <v>198</v>
      </c>
    </row>
    <row r="156" s="13" customFormat="1">
      <c r="A156" s="13"/>
      <c r="B156" s="232"/>
      <c r="C156" s="233"/>
      <c r="D156" s="234" t="s">
        <v>218</v>
      </c>
      <c r="E156" s="235" t="s">
        <v>19</v>
      </c>
      <c r="F156" s="236" t="s">
        <v>3593</v>
      </c>
      <c r="G156" s="233"/>
      <c r="H156" s="237">
        <v>10.029999999999999</v>
      </c>
      <c r="I156" s="238"/>
      <c r="J156" s="233"/>
      <c r="K156" s="233"/>
      <c r="L156" s="239"/>
      <c r="M156" s="240"/>
      <c r="N156" s="241"/>
      <c r="O156" s="241"/>
      <c r="P156" s="241"/>
      <c r="Q156" s="241"/>
      <c r="R156" s="241"/>
      <c r="S156" s="241"/>
      <c r="T156" s="24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218</v>
      </c>
      <c r="AU156" s="243" t="s">
        <v>82</v>
      </c>
      <c r="AV156" s="13" t="s">
        <v>82</v>
      </c>
      <c r="AW156" s="13" t="s">
        <v>35</v>
      </c>
      <c r="AX156" s="13" t="s">
        <v>73</v>
      </c>
      <c r="AY156" s="243" t="s">
        <v>198</v>
      </c>
    </row>
    <row r="157" s="13" customFormat="1">
      <c r="A157" s="13"/>
      <c r="B157" s="232"/>
      <c r="C157" s="233"/>
      <c r="D157" s="234" t="s">
        <v>218</v>
      </c>
      <c r="E157" s="235" t="s">
        <v>19</v>
      </c>
      <c r="F157" s="236" t="s">
        <v>3594</v>
      </c>
      <c r="G157" s="233"/>
      <c r="H157" s="237">
        <v>8.2599999999999998</v>
      </c>
      <c r="I157" s="238"/>
      <c r="J157" s="233"/>
      <c r="K157" s="233"/>
      <c r="L157" s="239"/>
      <c r="M157" s="240"/>
      <c r="N157" s="241"/>
      <c r="O157" s="241"/>
      <c r="P157" s="241"/>
      <c r="Q157" s="241"/>
      <c r="R157" s="241"/>
      <c r="S157" s="241"/>
      <c r="T157" s="242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3" t="s">
        <v>218</v>
      </c>
      <c r="AU157" s="243" t="s">
        <v>82</v>
      </c>
      <c r="AV157" s="13" t="s">
        <v>82</v>
      </c>
      <c r="AW157" s="13" t="s">
        <v>35</v>
      </c>
      <c r="AX157" s="13" t="s">
        <v>73</v>
      </c>
      <c r="AY157" s="243" t="s">
        <v>198</v>
      </c>
    </row>
    <row r="158" s="13" customFormat="1">
      <c r="A158" s="13"/>
      <c r="B158" s="232"/>
      <c r="C158" s="233"/>
      <c r="D158" s="234" t="s">
        <v>218</v>
      </c>
      <c r="E158" s="235" t="s">
        <v>19</v>
      </c>
      <c r="F158" s="236" t="s">
        <v>3595</v>
      </c>
      <c r="G158" s="233"/>
      <c r="H158" s="237">
        <v>13.42</v>
      </c>
      <c r="I158" s="238"/>
      <c r="J158" s="233"/>
      <c r="K158" s="233"/>
      <c r="L158" s="239"/>
      <c r="M158" s="240"/>
      <c r="N158" s="241"/>
      <c r="O158" s="241"/>
      <c r="P158" s="241"/>
      <c r="Q158" s="241"/>
      <c r="R158" s="241"/>
      <c r="S158" s="241"/>
      <c r="T158" s="242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3" t="s">
        <v>218</v>
      </c>
      <c r="AU158" s="243" t="s">
        <v>82</v>
      </c>
      <c r="AV158" s="13" t="s">
        <v>82</v>
      </c>
      <c r="AW158" s="13" t="s">
        <v>35</v>
      </c>
      <c r="AX158" s="13" t="s">
        <v>73</v>
      </c>
      <c r="AY158" s="243" t="s">
        <v>198</v>
      </c>
    </row>
    <row r="159" s="13" customFormat="1">
      <c r="A159" s="13"/>
      <c r="B159" s="232"/>
      <c r="C159" s="233"/>
      <c r="D159" s="234" t="s">
        <v>218</v>
      </c>
      <c r="E159" s="235" t="s">
        <v>19</v>
      </c>
      <c r="F159" s="236" t="s">
        <v>3596</v>
      </c>
      <c r="G159" s="233"/>
      <c r="H159" s="237">
        <v>4.8600000000000003</v>
      </c>
      <c r="I159" s="238"/>
      <c r="J159" s="233"/>
      <c r="K159" s="233"/>
      <c r="L159" s="239"/>
      <c r="M159" s="240"/>
      <c r="N159" s="241"/>
      <c r="O159" s="241"/>
      <c r="P159" s="241"/>
      <c r="Q159" s="241"/>
      <c r="R159" s="241"/>
      <c r="S159" s="241"/>
      <c r="T159" s="24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3" t="s">
        <v>218</v>
      </c>
      <c r="AU159" s="243" t="s">
        <v>82</v>
      </c>
      <c r="AV159" s="13" t="s">
        <v>82</v>
      </c>
      <c r="AW159" s="13" t="s">
        <v>35</v>
      </c>
      <c r="AX159" s="13" t="s">
        <v>73</v>
      </c>
      <c r="AY159" s="243" t="s">
        <v>198</v>
      </c>
    </row>
    <row r="160" s="13" customFormat="1">
      <c r="A160" s="13"/>
      <c r="B160" s="232"/>
      <c r="C160" s="233"/>
      <c r="D160" s="234" t="s">
        <v>218</v>
      </c>
      <c r="E160" s="235" t="s">
        <v>19</v>
      </c>
      <c r="F160" s="236" t="s">
        <v>3597</v>
      </c>
      <c r="G160" s="233"/>
      <c r="H160" s="237">
        <v>2</v>
      </c>
      <c r="I160" s="238"/>
      <c r="J160" s="233"/>
      <c r="K160" s="233"/>
      <c r="L160" s="239"/>
      <c r="M160" s="240"/>
      <c r="N160" s="241"/>
      <c r="O160" s="241"/>
      <c r="P160" s="241"/>
      <c r="Q160" s="241"/>
      <c r="R160" s="241"/>
      <c r="S160" s="241"/>
      <c r="T160" s="24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3" t="s">
        <v>218</v>
      </c>
      <c r="AU160" s="243" t="s">
        <v>82</v>
      </c>
      <c r="AV160" s="13" t="s">
        <v>82</v>
      </c>
      <c r="AW160" s="13" t="s">
        <v>35</v>
      </c>
      <c r="AX160" s="13" t="s">
        <v>73</v>
      </c>
      <c r="AY160" s="243" t="s">
        <v>198</v>
      </c>
    </row>
    <row r="161" s="13" customFormat="1">
      <c r="A161" s="13"/>
      <c r="B161" s="232"/>
      <c r="C161" s="233"/>
      <c r="D161" s="234" t="s">
        <v>218</v>
      </c>
      <c r="E161" s="235" t="s">
        <v>19</v>
      </c>
      <c r="F161" s="236" t="s">
        <v>3598</v>
      </c>
      <c r="G161" s="233"/>
      <c r="H161" s="237">
        <v>29.170000000000002</v>
      </c>
      <c r="I161" s="238"/>
      <c r="J161" s="233"/>
      <c r="K161" s="233"/>
      <c r="L161" s="239"/>
      <c r="M161" s="240"/>
      <c r="N161" s="241"/>
      <c r="O161" s="241"/>
      <c r="P161" s="241"/>
      <c r="Q161" s="241"/>
      <c r="R161" s="241"/>
      <c r="S161" s="241"/>
      <c r="T161" s="242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3" t="s">
        <v>218</v>
      </c>
      <c r="AU161" s="243" t="s">
        <v>82</v>
      </c>
      <c r="AV161" s="13" t="s">
        <v>82</v>
      </c>
      <c r="AW161" s="13" t="s">
        <v>35</v>
      </c>
      <c r="AX161" s="13" t="s">
        <v>73</v>
      </c>
      <c r="AY161" s="243" t="s">
        <v>198</v>
      </c>
    </row>
    <row r="162" s="13" customFormat="1">
      <c r="A162" s="13"/>
      <c r="B162" s="232"/>
      <c r="C162" s="233"/>
      <c r="D162" s="234" t="s">
        <v>218</v>
      </c>
      <c r="E162" s="235" t="s">
        <v>19</v>
      </c>
      <c r="F162" s="236" t="s">
        <v>3599</v>
      </c>
      <c r="G162" s="233"/>
      <c r="H162" s="237">
        <v>23.920000000000002</v>
      </c>
      <c r="I162" s="238"/>
      <c r="J162" s="233"/>
      <c r="K162" s="233"/>
      <c r="L162" s="239"/>
      <c r="M162" s="240"/>
      <c r="N162" s="241"/>
      <c r="O162" s="241"/>
      <c r="P162" s="241"/>
      <c r="Q162" s="241"/>
      <c r="R162" s="241"/>
      <c r="S162" s="241"/>
      <c r="T162" s="24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3" t="s">
        <v>218</v>
      </c>
      <c r="AU162" s="243" t="s">
        <v>82</v>
      </c>
      <c r="AV162" s="13" t="s">
        <v>82</v>
      </c>
      <c r="AW162" s="13" t="s">
        <v>35</v>
      </c>
      <c r="AX162" s="13" t="s">
        <v>73</v>
      </c>
      <c r="AY162" s="243" t="s">
        <v>198</v>
      </c>
    </row>
    <row r="163" s="13" customFormat="1">
      <c r="A163" s="13"/>
      <c r="B163" s="232"/>
      <c r="C163" s="233"/>
      <c r="D163" s="234" t="s">
        <v>218</v>
      </c>
      <c r="E163" s="235" t="s">
        <v>19</v>
      </c>
      <c r="F163" s="236" t="s">
        <v>3600</v>
      </c>
      <c r="G163" s="233"/>
      <c r="H163" s="237">
        <v>11.630000000000001</v>
      </c>
      <c r="I163" s="238"/>
      <c r="J163" s="233"/>
      <c r="K163" s="233"/>
      <c r="L163" s="239"/>
      <c r="M163" s="240"/>
      <c r="N163" s="241"/>
      <c r="O163" s="241"/>
      <c r="P163" s="241"/>
      <c r="Q163" s="241"/>
      <c r="R163" s="241"/>
      <c r="S163" s="241"/>
      <c r="T163" s="24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3" t="s">
        <v>218</v>
      </c>
      <c r="AU163" s="243" t="s">
        <v>82</v>
      </c>
      <c r="AV163" s="13" t="s">
        <v>82</v>
      </c>
      <c r="AW163" s="13" t="s">
        <v>35</v>
      </c>
      <c r="AX163" s="13" t="s">
        <v>73</v>
      </c>
      <c r="AY163" s="243" t="s">
        <v>198</v>
      </c>
    </row>
    <row r="164" s="13" customFormat="1">
      <c r="A164" s="13"/>
      <c r="B164" s="232"/>
      <c r="C164" s="233"/>
      <c r="D164" s="234" t="s">
        <v>218</v>
      </c>
      <c r="E164" s="235" t="s">
        <v>19</v>
      </c>
      <c r="F164" s="236" t="s">
        <v>3601</v>
      </c>
      <c r="G164" s="233"/>
      <c r="H164" s="237">
        <v>4.8600000000000003</v>
      </c>
      <c r="I164" s="238"/>
      <c r="J164" s="233"/>
      <c r="K164" s="233"/>
      <c r="L164" s="239"/>
      <c r="M164" s="240"/>
      <c r="N164" s="241"/>
      <c r="O164" s="241"/>
      <c r="P164" s="241"/>
      <c r="Q164" s="241"/>
      <c r="R164" s="241"/>
      <c r="S164" s="241"/>
      <c r="T164" s="242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43" t="s">
        <v>218</v>
      </c>
      <c r="AU164" s="243" t="s">
        <v>82</v>
      </c>
      <c r="AV164" s="13" t="s">
        <v>82</v>
      </c>
      <c r="AW164" s="13" t="s">
        <v>35</v>
      </c>
      <c r="AX164" s="13" t="s">
        <v>73</v>
      </c>
      <c r="AY164" s="243" t="s">
        <v>198</v>
      </c>
    </row>
    <row r="165" s="14" customFormat="1">
      <c r="A165" s="14"/>
      <c r="B165" s="244"/>
      <c r="C165" s="245"/>
      <c r="D165" s="234" t="s">
        <v>218</v>
      </c>
      <c r="E165" s="246" t="s">
        <v>19</v>
      </c>
      <c r="F165" s="247" t="s">
        <v>233</v>
      </c>
      <c r="G165" s="245"/>
      <c r="H165" s="248">
        <v>119.09999999999999</v>
      </c>
      <c r="I165" s="249"/>
      <c r="J165" s="245"/>
      <c r="K165" s="245"/>
      <c r="L165" s="250"/>
      <c r="M165" s="251"/>
      <c r="N165" s="252"/>
      <c r="O165" s="252"/>
      <c r="P165" s="252"/>
      <c r="Q165" s="252"/>
      <c r="R165" s="252"/>
      <c r="S165" s="252"/>
      <c r="T165" s="253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54" t="s">
        <v>218</v>
      </c>
      <c r="AU165" s="254" t="s">
        <v>82</v>
      </c>
      <c r="AV165" s="14" t="s">
        <v>205</v>
      </c>
      <c r="AW165" s="14" t="s">
        <v>35</v>
      </c>
      <c r="AX165" s="14" t="s">
        <v>80</v>
      </c>
      <c r="AY165" s="254" t="s">
        <v>198</v>
      </c>
    </row>
    <row r="166" s="2" customFormat="1" ht="33" customHeight="1">
      <c r="A166" s="40"/>
      <c r="B166" s="41"/>
      <c r="C166" s="214" t="s">
        <v>293</v>
      </c>
      <c r="D166" s="214" t="s">
        <v>200</v>
      </c>
      <c r="E166" s="215" t="s">
        <v>959</v>
      </c>
      <c r="F166" s="216" t="s">
        <v>960</v>
      </c>
      <c r="G166" s="217" t="s">
        <v>203</v>
      </c>
      <c r="H166" s="218">
        <v>370.20999999999998</v>
      </c>
      <c r="I166" s="219"/>
      <c r="J166" s="220">
        <f>ROUND(I166*H166,2)</f>
        <v>0</v>
      </c>
      <c r="K166" s="216" t="s">
        <v>204</v>
      </c>
      <c r="L166" s="46"/>
      <c r="M166" s="221" t="s">
        <v>19</v>
      </c>
      <c r="N166" s="222" t="s">
        <v>44</v>
      </c>
      <c r="O166" s="86"/>
      <c r="P166" s="223">
        <f>O166*H166</f>
        <v>0</v>
      </c>
      <c r="Q166" s="223">
        <v>0.0051999999999999998</v>
      </c>
      <c r="R166" s="223">
        <f>Q166*H166</f>
        <v>1.9250919999999998</v>
      </c>
      <c r="S166" s="223">
        <v>0</v>
      </c>
      <c r="T166" s="224">
        <f>S166*H166</f>
        <v>0</v>
      </c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R166" s="225" t="s">
        <v>205</v>
      </c>
      <c r="AT166" s="225" t="s">
        <v>200</v>
      </c>
      <c r="AU166" s="225" t="s">
        <v>82</v>
      </c>
      <c r="AY166" s="19" t="s">
        <v>198</v>
      </c>
      <c r="BE166" s="226">
        <f>IF(N166="základní",J166,0)</f>
        <v>0</v>
      </c>
      <c r="BF166" s="226">
        <f>IF(N166="snížená",J166,0)</f>
        <v>0</v>
      </c>
      <c r="BG166" s="226">
        <f>IF(N166="zákl. přenesená",J166,0)</f>
        <v>0</v>
      </c>
      <c r="BH166" s="226">
        <f>IF(N166="sníž. přenesená",J166,0)</f>
        <v>0</v>
      </c>
      <c r="BI166" s="226">
        <f>IF(N166="nulová",J166,0)</f>
        <v>0</v>
      </c>
      <c r="BJ166" s="19" t="s">
        <v>80</v>
      </c>
      <c r="BK166" s="226">
        <f>ROUND(I166*H166,2)</f>
        <v>0</v>
      </c>
      <c r="BL166" s="19" t="s">
        <v>205</v>
      </c>
      <c r="BM166" s="225" t="s">
        <v>3602</v>
      </c>
    </row>
    <row r="167" s="2" customFormat="1">
      <c r="A167" s="40"/>
      <c r="B167" s="41"/>
      <c r="C167" s="42"/>
      <c r="D167" s="227" t="s">
        <v>207</v>
      </c>
      <c r="E167" s="42"/>
      <c r="F167" s="228" t="s">
        <v>962</v>
      </c>
      <c r="G167" s="42"/>
      <c r="H167" s="42"/>
      <c r="I167" s="229"/>
      <c r="J167" s="42"/>
      <c r="K167" s="42"/>
      <c r="L167" s="46"/>
      <c r="M167" s="230"/>
      <c r="N167" s="231"/>
      <c r="O167" s="86"/>
      <c r="P167" s="86"/>
      <c r="Q167" s="86"/>
      <c r="R167" s="86"/>
      <c r="S167" s="86"/>
      <c r="T167" s="87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T167" s="19" t="s">
        <v>207</v>
      </c>
      <c r="AU167" s="19" t="s">
        <v>82</v>
      </c>
    </row>
    <row r="168" s="13" customFormat="1">
      <c r="A168" s="13"/>
      <c r="B168" s="232"/>
      <c r="C168" s="233"/>
      <c r="D168" s="234" t="s">
        <v>218</v>
      </c>
      <c r="E168" s="235" t="s">
        <v>19</v>
      </c>
      <c r="F168" s="236" t="s">
        <v>3603</v>
      </c>
      <c r="G168" s="233"/>
      <c r="H168" s="237">
        <v>44.07</v>
      </c>
      <c r="I168" s="238"/>
      <c r="J168" s="233"/>
      <c r="K168" s="233"/>
      <c r="L168" s="239"/>
      <c r="M168" s="240"/>
      <c r="N168" s="241"/>
      <c r="O168" s="241"/>
      <c r="P168" s="241"/>
      <c r="Q168" s="241"/>
      <c r="R168" s="241"/>
      <c r="S168" s="241"/>
      <c r="T168" s="242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3" t="s">
        <v>218</v>
      </c>
      <c r="AU168" s="243" t="s">
        <v>82</v>
      </c>
      <c r="AV168" s="13" t="s">
        <v>82</v>
      </c>
      <c r="AW168" s="13" t="s">
        <v>35</v>
      </c>
      <c r="AX168" s="13" t="s">
        <v>73</v>
      </c>
      <c r="AY168" s="243" t="s">
        <v>198</v>
      </c>
    </row>
    <row r="169" s="13" customFormat="1">
      <c r="A169" s="13"/>
      <c r="B169" s="232"/>
      <c r="C169" s="233"/>
      <c r="D169" s="234" t="s">
        <v>218</v>
      </c>
      <c r="E169" s="235" t="s">
        <v>19</v>
      </c>
      <c r="F169" s="236" t="s">
        <v>3604</v>
      </c>
      <c r="G169" s="233"/>
      <c r="H169" s="237">
        <v>8.3499999999999996</v>
      </c>
      <c r="I169" s="238"/>
      <c r="J169" s="233"/>
      <c r="K169" s="233"/>
      <c r="L169" s="239"/>
      <c r="M169" s="240"/>
      <c r="N169" s="241"/>
      <c r="O169" s="241"/>
      <c r="P169" s="241"/>
      <c r="Q169" s="241"/>
      <c r="R169" s="241"/>
      <c r="S169" s="241"/>
      <c r="T169" s="242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3" t="s">
        <v>218</v>
      </c>
      <c r="AU169" s="243" t="s">
        <v>82</v>
      </c>
      <c r="AV169" s="13" t="s">
        <v>82</v>
      </c>
      <c r="AW169" s="13" t="s">
        <v>35</v>
      </c>
      <c r="AX169" s="13" t="s">
        <v>73</v>
      </c>
      <c r="AY169" s="243" t="s">
        <v>198</v>
      </c>
    </row>
    <row r="170" s="13" customFormat="1">
      <c r="A170" s="13"/>
      <c r="B170" s="232"/>
      <c r="C170" s="233"/>
      <c r="D170" s="234" t="s">
        <v>218</v>
      </c>
      <c r="E170" s="235" t="s">
        <v>19</v>
      </c>
      <c r="F170" s="236" t="s">
        <v>3605</v>
      </c>
      <c r="G170" s="233"/>
      <c r="H170" s="237">
        <v>14.859999999999999</v>
      </c>
      <c r="I170" s="238"/>
      <c r="J170" s="233"/>
      <c r="K170" s="233"/>
      <c r="L170" s="239"/>
      <c r="M170" s="240"/>
      <c r="N170" s="241"/>
      <c r="O170" s="241"/>
      <c r="P170" s="241"/>
      <c r="Q170" s="241"/>
      <c r="R170" s="241"/>
      <c r="S170" s="241"/>
      <c r="T170" s="242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3" t="s">
        <v>218</v>
      </c>
      <c r="AU170" s="243" t="s">
        <v>82</v>
      </c>
      <c r="AV170" s="13" t="s">
        <v>82</v>
      </c>
      <c r="AW170" s="13" t="s">
        <v>35</v>
      </c>
      <c r="AX170" s="13" t="s">
        <v>73</v>
      </c>
      <c r="AY170" s="243" t="s">
        <v>198</v>
      </c>
    </row>
    <row r="171" s="13" customFormat="1">
      <c r="A171" s="13"/>
      <c r="B171" s="232"/>
      <c r="C171" s="233"/>
      <c r="D171" s="234" t="s">
        <v>218</v>
      </c>
      <c r="E171" s="235" t="s">
        <v>19</v>
      </c>
      <c r="F171" s="236" t="s">
        <v>3606</v>
      </c>
      <c r="G171" s="233"/>
      <c r="H171" s="237">
        <v>20</v>
      </c>
      <c r="I171" s="238"/>
      <c r="J171" s="233"/>
      <c r="K171" s="233"/>
      <c r="L171" s="239"/>
      <c r="M171" s="240"/>
      <c r="N171" s="241"/>
      <c r="O171" s="241"/>
      <c r="P171" s="241"/>
      <c r="Q171" s="241"/>
      <c r="R171" s="241"/>
      <c r="S171" s="241"/>
      <c r="T171" s="242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3" t="s">
        <v>218</v>
      </c>
      <c r="AU171" s="243" t="s">
        <v>82</v>
      </c>
      <c r="AV171" s="13" t="s">
        <v>82</v>
      </c>
      <c r="AW171" s="13" t="s">
        <v>35</v>
      </c>
      <c r="AX171" s="13" t="s">
        <v>73</v>
      </c>
      <c r="AY171" s="243" t="s">
        <v>198</v>
      </c>
    </row>
    <row r="172" s="13" customFormat="1">
      <c r="A172" s="13"/>
      <c r="B172" s="232"/>
      <c r="C172" s="233"/>
      <c r="D172" s="234" t="s">
        <v>218</v>
      </c>
      <c r="E172" s="235" t="s">
        <v>19</v>
      </c>
      <c r="F172" s="236" t="s">
        <v>3607</v>
      </c>
      <c r="G172" s="233"/>
      <c r="H172" s="237">
        <v>55.299999999999997</v>
      </c>
      <c r="I172" s="238"/>
      <c r="J172" s="233"/>
      <c r="K172" s="233"/>
      <c r="L172" s="239"/>
      <c r="M172" s="240"/>
      <c r="N172" s="241"/>
      <c r="O172" s="241"/>
      <c r="P172" s="241"/>
      <c r="Q172" s="241"/>
      <c r="R172" s="241"/>
      <c r="S172" s="241"/>
      <c r="T172" s="242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3" t="s">
        <v>218</v>
      </c>
      <c r="AU172" s="243" t="s">
        <v>82</v>
      </c>
      <c r="AV172" s="13" t="s">
        <v>82</v>
      </c>
      <c r="AW172" s="13" t="s">
        <v>35</v>
      </c>
      <c r="AX172" s="13" t="s">
        <v>73</v>
      </c>
      <c r="AY172" s="243" t="s">
        <v>198</v>
      </c>
    </row>
    <row r="173" s="13" customFormat="1">
      <c r="A173" s="13"/>
      <c r="B173" s="232"/>
      <c r="C173" s="233"/>
      <c r="D173" s="234" t="s">
        <v>218</v>
      </c>
      <c r="E173" s="235" t="s">
        <v>19</v>
      </c>
      <c r="F173" s="236" t="s">
        <v>3608</v>
      </c>
      <c r="G173" s="233"/>
      <c r="H173" s="237">
        <v>56.759999999999998</v>
      </c>
      <c r="I173" s="238"/>
      <c r="J173" s="233"/>
      <c r="K173" s="233"/>
      <c r="L173" s="239"/>
      <c r="M173" s="240"/>
      <c r="N173" s="241"/>
      <c r="O173" s="241"/>
      <c r="P173" s="241"/>
      <c r="Q173" s="241"/>
      <c r="R173" s="241"/>
      <c r="S173" s="241"/>
      <c r="T173" s="24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3" t="s">
        <v>218</v>
      </c>
      <c r="AU173" s="243" t="s">
        <v>82</v>
      </c>
      <c r="AV173" s="13" t="s">
        <v>82</v>
      </c>
      <c r="AW173" s="13" t="s">
        <v>35</v>
      </c>
      <c r="AX173" s="13" t="s">
        <v>73</v>
      </c>
      <c r="AY173" s="243" t="s">
        <v>198</v>
      </c>
    </row>
    <row r="174" s="13" customFormat="1">
      <c r="A174" s="13"/>
      <c r="B174" s="232"/>
      <c r="C174" s="233"/>
      <c r="D174" s="234" t="s">
        <v>218</v>
      </c>
      <c r="E174" s="235" t="s">
        <v>19</v>
      </c>
      <c r="F174" s="236" t="s">
        <v>3609</v>
      </c>
      <c r="G174" s="233"/>
      <c r="H174" s="237">
        <v>54.219999999999999</v>
      </c>
      <c r="I174" s="238"/>
      <c r="J174" s="233"/>
      <c r="K174" s="233"/>
      <c r="L174" s="239"/>
      <c r="M174" s="240"/>
      <c r="N174" s="241"/>
      <c r="O174" s="241"/>
      <c r="P174" s="241"/>
      <c r="Q174" s="241"/>
      <c r="R174" s="241"/>
      <c r="S174" s="241"/>
      <c r="T174" s="242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3" t="s">
        <v>218</v>
      </c>
      <c r="AU174" s="243" t="s">
        <v>82</v>
      </c>
      <c r="AV174" s="13" t="s">
        <v>82</v>
      </c>
      <c r="AW174" s="13" t="s">
        <v>35</v>
      </c>
      <c r="AX174" s="13" t="s">
        <v>73</v>
      </c>
      <c r="AY174" s="243" t="s">
        <v>198</v>
      </c>
    </row>
    <row r="175" s="13" customFormat="1">
      <c r="A175" s="13"/>
      <c r="B175" s="232"/>
      <c r="C175" s="233"/>
      <c r="D175" s="234" t="s">
        <v>218</v>
      </c>
      <c r="E175" s="235" t="s">
        <v>19</v>
      </c>
      <c r="F175" s="236" t="s">
        <v>3610</v>
      </c>
      <c r="G175" s="233"/>
      <c r="H175" s="237">
        <v>23.149999999999999</v>
      </c>
      <c r="I175" s="238"/>
      <c r="J175" s="233"/>
      <c r="K175" s="233"/>
      <c r="L175" s="239"/>
      <c r="M175" s="240"/>
      <c r="N175" s="241"/>
      <c r="O175" s="241"/>
      <c r="P175" s="241"/>
      <c r="Q175" s="241"/>
      <c r="R175" s="241"/>
      <c r="S175" s="241"/>
      <c r="T175" s="24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3" t="s">
        <v>218</v>
      </c>
      <c r="AU175" s="243" t="s">
        <v>82</v>
      </c>
      <c r="AV175" s="13" t="s">
        <v>82</v>
      </c>
      <c r="AW175" s="13" t="s">
        <v>35</v>
      </c>
      <c r="AX175" s="13" t="s">
        <v>73</v>
      </c>
      <c r="AY175" s="243" t="s">
        <v>198</v>
      </c>
    </row>
    <row r="176" s="13" customFormat="1">
      <c r="A176" s="13"/>
      <c r="B176" s="232"/>
      <c r="C176" s="233"/>
      <c r="D176" s="234" t="s">
        <v>218</v>
      </c>
      <c r="E176" s="235" t="s">
        <v>19</v>
      </c>
      <c r="F176" s="236" t="s">
        <v>3611</v>
      </c>
      <c r="G176" s="233"/>
      <c r="H176" s="237">
        <v>93.5</v>
      </c>
      <c r="I176" s="238"/>
      <c r="J176" s="233"/>
      <c r="K176" s="233"/>
      <c r="L176" s="239"/>
      <c r="M176" s="240"/>
      <c r="N176" s="241"/>
      <c r="O176" s="241"/>
      <c r="P176" s="241"/>
      <c r="Q176" s="241"/>
      <c r="R176" s="241"/>
      <c r="S176" s="241"/>
      <c r="T176" s="242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3" t="s">
        <v>218</v>
      </c>
      <c r="AU176" s="243" t="s">
        <v>82</v>
      </c>
      <c r="AV176" s="13" t="s">
        <v>82</v>
      </c>
      <c r="AW176" s="13" t="s">
        <v>35</v>
      </c>
      <c r="AX176" s="13" t="s">
        <v>73</v>
      </c>
      <c r="AY176" s="243" t="s">
        <v>198</v>
      </c>
    </row>
    <row r="177" s="14" customFormat="1">
      <c r="A177" s="14"/>
      <c r="B177" s="244"/>
      <c r="C177" s="245"/>
      <c r="D177" s="234" t="s">
        <v>218</v>
      </c>
      <c r="E177" s="246" t="s">
        <v>19</v>
      </c>
      <c r="F177" s="247" t="s">
        <v>233</v>
      </c>
      <c r="G177" s="245"/>
      <c r="H177" s="248">
        <v>370.20999999999998</v>
      </c>
      <c r="I177" s="249"/>
      <c r="J177" s="245"/>
      <c r="K177" s="245"/>
      <c r="L177" s="250"/>
      <c r="M177" s="251"/>
      <c r="N177" s="252"/>
      <c r="O177" s="252"/>
      <c r="P177" s="252"/>
      <c r="Q177" s="252"/>
      <c r="R177" s="252"/>
      <c r="S177" s="252"/>
      <c r="T177" s="253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4" t="s">
        <v>218</v>
      </c>
      <c r="AU177" s="254" t="s">
        <v>82</v>
      </c>
      <c r="AV177" s="14" t="s">
        <v>205</v>
      </c>
      <c r="AW177" s="14" t="s">
        <v>35</v>
      </c>
      <c r="AX177" s="14" t="s">
        <v>80</v>
      </c>
      <c r="AY177" s="254" t="s">
        <v>198</v>
      </c>
    </row>
    <row r="178" s="2" customFormat="1" ht="37.8" customHeight="1">
      <c r="A178" s="40"/>
      <c r="B178" s="41"/>
      <c r="C178" s="214" t="s">
        <v>8</v>
      </c>
      <c r="D178" s="214" t="s">
        <v>200</v>
      </c>
      <c r="E178" s="215" t="s">
        <v>988</v>
      </c>
      <c r="F178" s="216" t="s">
        <v>989</v>
      </c>
      <c r="G178" s="217" t="s">
        <v>203</v>
      </c>
      <c r="H178" s="218">
        <v>119.09999999999999</v>
      </c>
      <c r="I178" s="219"/>
      <c r="J178" s="220">
        <f>ROUND(I178*H178,2)</f>
        <v>0</v>
      </c>
      <c r="K178" s="216" t="s">
        <v>204</v>
      </c>
      <c r="L178" s="46"/>
      <c r="M178" s="221" t="s">
        <v>19</v>
      </c>
      <c r="N178" s="222" t="s">
        <v>44</v>
      </c>
      <c r="O178" s="86"/>
      <c r="P178" s="223">
        <f>O178*H178</f>
        <v>0</v>
      </c>
      <c r="Q178" s="223">
        <v>0.0038899999999999998</v>
      </c>
      <c r="R178" s="223">
        <f>Q178*H178</f>
        <v>0.46329899999999996</v>
      </c>
      <c r="S178" s="223">
        <v>0</v>
      </c>
      <c r="T178" s="224">
        <f>S178*H178</f>
        <v>0</v>
      </c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R178" s="225" t="s">
        <v>205</v>
      </c>
      <c r="AT178" s="225" t="s">
        <v>200</v>
      </c>
      <c r="AU178" s="225" t="s">
        <v>82</v>
      </c>
      <c r="AY178" s="19" t="s">
        <v>198</v>
      </c>
      <c r="BE178" s="226">
        <f>IF(N178="základní",J178,0)</f>
        <v>0</v>
      </c>
      <c r="BF178" s="226">
        <f>IF(N178="snížená",J178,0)</f>
        <v>0</v>
      </c>
      <c r="BG178" s="226">
        <f>IF(N178="zákl. přenesená",J178,0)</f>
        <v>0</v>
      </c>
      <c r="BH178" s="226">
        <f>IF(N178="sníž. přenesená",J178,0)</f>
        <v>0</v>
      </c>
      <c r="BI178" s="226">
        <f>IF(N178="nulová",J178,0)</f>
        <v>0</v>
      </c>
      <c r="BJ178" s="19" t="s">
        <v>80</v>
      </c>
      <c r="BK178" s="226">
        <f>ROUND(I178*H178,2)</f>
        <v>0</v>
      </c>
      <c r="BL178" s="19" t="s">
        <v>205</v>
      </c>
      <c r="BM178" s="225" t="s">
        <v>3612</v>
      </c>
    </row>
    <row r="179" s="2" customFormat="1">
      <c r="A179" s="40"/>
      <c r="B179" s="41"/>
      <c r="C179" s="42"/>
      <c r="D179" s="227" t="s">
        <v>207</v>
      </c>
      <c r="E179" s="42"/>
      <c r="F179" s="228" t="s">
        <v>991</v>
      </c>
      <c r="G179" s="42"/>
      <c r="H179" s="42"/>
      <c r="I179" s="229"/>
      <c r="J179" s="42"/>
      <c r="K179" s="42"/>
      <c r="L179" s="46"/>
      <c r="M179" s="230"/>
      <c r="N179" s="231"/>
      <c r="O179" s="86"/>
      <c r="P179" s="86"/>
      <c r="Q179" s="86"/>
      <c r="R179" s="86"/>
      <c r="S179" s="86"/>
      <c r="T179" s="87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T179" s="19" t="s">
        <v>207</v>
      </c>
      <c r="AU179" s="19" t="s">
        <v>82</v>
      </c>
    </row>
    <row r="180" s="13" customFormat="1">
      <c r="A180" s="13"/>
      <c r="B180" s="232"/>
      <c r="C180" s="233"/>
      <c r="D180" s="234" t="s">
        <v>218</v>
      </c>
      <c r="E180" s="235" t="s">
        <v>19</v>
      </c>
      <c r="F180" s="236" t="s">
        <v>3592</v>
      </c>
      <c r="G180" s="233"/>
      <c r="H180" s="237">
        <v>10.949999999999999</v>
      </c>
      <c r="I180" s="238"/>
      <c r="J180" s="233"/>
      <c r="K180" s="233"/>
      <c r="L180" s="239"/>
      <c r="M180" s="240"/>
      <c r="N180" s="241"/>
      <c r="O180" s="241"/>
      <c r="P180" s="241"/>
      <c r="Q180" s="241"/>
      <c r="R180" s="241"/>
      <c r="S180" s="241"/>
      <c r="T180" s="242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3" t="s">
        <v>218</v>
      </c>
      <c r="AU180" s="243" t="s">
        <v>82</v>
      </c>
      <c r="AV180" s="13" t="s">
        <v>82</v>
      </c>
      <c r="AW180" s="13" t="s">
        <v>35</v>
      </c>
      <c r="AX180" s="13" t="s">
        <v>73</v>
      </c>
      <c r="AY180" s="243" t="s">
        <v>198</v>
      </c>
    </row>
    <row r="181" s="13" customFormat="1">
      <c r="A181" s="13"/>
      <c r="B181" s="232"/>
      <c r="C181" s="233"/>
      <c r="D181" s="234" t="s">
        <v>218</v>
      </c>
      <c r="E181" s="235" t="s">
        <v>19</v>
      </c>
      <c r="F181" s="236" t="s">
        <v>3593</v>
      </c>
      <c r="G181" s="233"/>
      <c r="H181" s="237">
        <v>10.029999999999999</v>
      </c>
      <c r="I181" s="238"/>
      <c r="J181" s="233"/>
      <c r="K181" s="233"/>
      <c r="L181" s="239"/>
      <c r="M181" s="240"/>
      <c r="N181" s="241"/>
      <c r="O181" s="241"/>
      <c r="P181" s="241"/>
      <c r="Q181" s="241"/>
      <c r="R181" s="241"/>
      <c r="S181" s="241"/>
      <c r="T181" s="242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3" t="s">
        <v>218</v>
      </c>
      <c r="AU181" s="243" t="s">
        <v>82</v>
      </c>
      <c r="AV181" s="13" t="s">
        <v>82</v>
      </c>
      <c r="AW181" s="13" t="s">
        <v>35</v>
      </c>
      <c r="AX181" s="13" t="s">
        <v>73</v>
      </c>
      <c r="AY181" s="243" t="s">
        <v>198</v>
      </c>
    </row>
    <row r="182" s="13" customFormat="1">
      <c r="A182" s="13"/>
      <c r="B182" s="232"/>
      <c r="C182" s="233"/>
      <c r="D182" s="234" t="s">
        <v>218</v>
      </c>
      <c r="E182" s="235" t="s">
        <v>19</v>
      </c>
      <c r="F182" s="236" t="s">
        <v>3594</v>
      </c>
      <c r="G182" s="233"/>
      <c r="H182" s="237">
        <v>8.2599999999999998</v>
      </c>
      <c r="I182" s="238"/>
      <c r="J182" s="233"/>
      <c r="K182" s="233"/>
      <c r="L182" s="239"/>
      <c r="M182" s="240"/>
      <c r="N182" s="241"/>
      <c r="O182" s="241"/>
      <c r="P182" s="241"/>
      <c r="Q182" s="241"/>
      <c r="R182" s="241"/>
      <c r="S182" s="241"/>
      <c r="T182" s="242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3" t="s">
        <v>218</v>
      </c>
      <c r="AU182" s="243" t="s">
        <v>82</v>
      </c>
      <c r="AV182" s="13" t="s">
        <v>82</v>
      </c>
      <c r="AW182" s="13" t="s">
        <v>35</v>
      </c>
      <c r="AX182" s="13" t="s">
        <v>73</v>
      </c>
      <c r="AY182" s="243" t="s">
        <v>198</v>
      </c>
    </row>
    <row r="183" s="13" customFormat="1">
      <c r="A183" s="13"/>
      <c r="B183" s="232"/>
      <c r="C183" s="233"/>
      <c r="D183" s="234" t="s">
        <v>218</v>
      </c>
      <c r="E183" s="235" t="s">
        <v>19</v>
      </c>
      <c r="F183" s="236" t="s">
        <v>3595</v>
      </c>
      <c r="G183" s="233"/>
      <c r="H183" s="237">
        <v>13.42</v>
      </c>
      <c r="I183" s="238"/>
      <c r="J183" s="233"/>
      <c r="K183" s="233"/>
      <c r="L183" s="239"/>
      <c r="M183" s="240"/>
      <c r="N183" s="241"/>
      <c r="O183" s="241"/>
      <c r="P183" s="241"/>
      <c r="Q183" s="241"/>
      <c r="R183" s="241"/>
      <c r="S183" s="241"/>
      <c r="T183" s="24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3" t="s">
        <v>218</v>
      </c>
      <c r="AU183" s="243" t="s">
        <v>82</v>
      </c>
      <c r="AV183" s="13" t="s">
        <v>82</v>
      </c>
      <c r="AW183" s="13" t="s">
        <v>35</v>
      </c>
      <c r="AX183" s="13" t="s">
        <v>73</v>
      </c>
      <c r="AY183" s="243" t="s">
        <v>198</v>
      </c>
    </row>
    <row r="184" s="13" customFormat="1">
      <c r="A184" s="13"/>
      <c r="B184" s="232"/>
      <c r="C184" s="233"/>
      <c r="D184" s="234" t="s">
        <v>218</v>
      </c>
      <c r="E184" s="235" t="s">
        <v>19</v>
      </c>
      <c r="F184" s="236" t="s">
        <v>3596</v>
      </c>
      <c r="G184" s="233"/>
      <c r="H184" s="237">
        <v>4.8600000000000003</v>
      </c>
      <c r="I184" s="238"/>
      <c r="J184" s="233"/>
      <c r="K184" s="233"/>
      <c r="L184" s="239"/>
      <c r="M184" s="240"/>
      <c r="N184" s="241"/>
      <c r="O184" s="241"/>
      <c r="P184" s="241"/>
      <c r="Q184" s="241"/>
      <c r="R184" s="241"/>
      <c r="S184" s="241"/>
      <c r="T184" s="242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43" t="s">
        <v>218</v>
      </c>
      <c r="AU184" s="243" t="s">
        <v>82</v>
      </c>
      <c r="AV184" s="13" t="s">
        <v>82</v>
      </c>
      <c r="AW184" s="13" t="s">
        <v>35</v>
      </c>
      <c r="AX184" s="13" t="s">
        <v>73</v>
      </c>
      <c r="AY184" s="243" t="s">
        <v>198</v>
      </c>
    </row>
    <row r="185" s="13" customFormat="1">
      <c r="A185" s="13"/>
      <c r="B185" s="232"/>
      <c r="C185" s="233"/>
      <c r="D185" s="234" t="s">
        <v>218</v>
      </c>
      <c r="E185" s="235" t="s">
        <v>19</v>
      </c>
      <c r="F185" s="236" t="s">
        <v>3597</v>
      </c>
      <c r="G185" s="233"/>
      <c r="H185" s="237">
        <v>2</v>
      </c>
      <c r="I185" s="238"/>
      <c r="J185" s="233"/>
      <c r="K185" s="233"/>
      <c r="L185" s="239"/>
      <c r="M185" s="240"/>
      <c r="N185" s="241"/>
      <c r="O185" s="241"/>
      <c r="P185" s="241"/>
      <c r="Q185" s="241"/>
      <c r="R185" s="241"/>
      <c r="S185" s="241"/>
      <c r="T185" s="242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3" t="s">
        <v>218</v>
      </c>
      <c r="AU185" s="243" t="s">
        <v>82</v>
      </c>
      <c r="AV185" s="13" t="s">
        <v>82</v>
      </c>
      <c r="AW185" s="13" t="s">
        <v>35</v>
      </c>
      <c r="AX185" s="13" t="s">
        <v>73</v>
      </c>
      <c r="AY185" s="243" t="s">
        <v>198</v>
      </c>
    </row>
    <row r="186" s="13" customFormat="1">
      <c r="A186" s="13"/>
      <c r="B186" s="232"/>
      <c r="C186" s="233"/>
      <c r="D186" s="234" t="s">
        <v>218</v>
      </c>
      <c r="E186" s="235" t="s">
        <v>19</v>
      </c>
      <c r="F186" s="236" t="s">
        <v>3598</v>
      </c>
      <c r="G186" s="233"/>
      <c r="H186" s="237">
        <v>29.170000000000002</v>
      </c>
      <c r="I186" s="238"/>
      <c r="J186" s="233"/>
      <c r="K186" s="233"/>
      <c r="L186" s="239"/>
      <c r="M186" s="240"/>
      <c r="N186" s="241"/>
      <c r="O186" s="241"/>
      <c r="P186" s="241"/>
      <c r="Q186" s="241"/>
      <c r="R186" s="241"/>
      <c r="S186" s="241"/>
      <c r="T186" s="242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3" t="s">
        <v>218</v>
      </c>
      <c r="AU186" s="243" t="s">
        <v>82</v>
      </c>
      <c r="AV186" s="13" t="s">
        <v>82</v>
      </c>
      <c r="AW186" s="13" t="s">
        <v>35</v>
      </c>
      <c r="AX186" s="13" t="s">
        <v>73</v>
      </c>
      <c r="AY186" s="243" t="s">
        <v>198</v>
      </c>
    </row>
    <row r="187" s="13" customFormat="1">
      <c r="A187" s="13"/>
      <c r="B187" s="232"/>
      <c r="C187" s="233"/>
      <c r="D187" s="234" t="s">
        <v>218</v>
      </c>
      <c r="E187" s="235" t="s">
        <v>19</v>
      </c>
      <c r="F187" s="236" t="s">
        <v>3599</v>
      </c>
      <c r="G187" s="233"/>
      <c r="H187" s="237">
        <v>23.920000000000002</v>
      </c>
      <c r="I187" s="238"/>
      <c r="J187" s="233"/>
      <c r="K187" s="233"/>
      <c r="L187" s="239"/>
      <c r="M187" s="240"/>
      <c r="N187" s="241"/>
      <c r="O187" s="241"/>
      <c r="P187" s="241"/>
      <c r="Q187" s="241"/>
      <c r="R187" s="241"/>
      <c r="S187" s="241"/>
      <c r="T187" s="242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43" t="s">
        <v>218</v>
      </c>
      <c r="AU187" s="243" t="s">
        <v>82</v>
      </c>
      <c r="AV187" s="13" t="s">
        <v>82</v>
      </c>
      <c r="AW187" s="13" t="s">
        <v>35</v>
      </c>
      <c r="AX187" s="13" t="s">
        <v>73</v>
      </c>
      <c r="AY187" s="243" t="s">
        <v>198</v>
      </c>
    </row>
    <row r="188" s="13" customFormat="1">
      <c r="A188" s="13"/>
      <c r="B188" s="232"/>
      <c r="C188" s="233"/>
      <c r="D188" s="234" t="s">
        <v>218</v>
      </c>
      <c r="E188" s="235" t="s">
        <v>19</v>
      </c>
      <c r="F188" s="236" t="s">
        <v>3600</v>
      </c>
      <c r="G188" s="233"/>
      <c r="H188" s="237">
        <v>11.630000000000001</v>
      </c>
      <c r="I188" s="238"/>
      <c r="J188" s="233"/>
      <c r="K188" s="233"/>
      <c r="L188" s="239"/>
      <c r="M188" s="240"/>
      <c r="N188" s="241"/>
      <c r="O188" s="241"/>
      <c r="P188" s="241"/>
      <c r="Q188" s="241"/>
      <c r="R188" s="241"/>
      <c r="S188" s="241"/>
      <c r="T188" s="242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43" t="s">
        <v>218</v>
      </c>
      <c r="AU188" s="243" t="s">
        <v>82</v>
      </c>
      <c r="AV188" s="13" t="s">
        <v>82</v>
      </c>
      <c r="AW188" s="13" t="s">
        <v>35</v>
      </c>
      <c r="AX188" s="13" t="s">
        <v>73</v>
      </c>
      <c r="AY188" s="243" t="s">
        <v>198</v>
      </c>
    </row>
    <row r="189" s="13" customFormat="1">
      <c r="A189" s="13"/>
      <c r="B189" s="232"/>
      <c r="C189" s="233"/>
      <c r="D189" s="234" t="s">
        <v>218</v>
      </c>
      <c r="E189" s="235" t="s">
        <v>19</v>
      </c>
      <c r="F189" s="236" t="s">
        <v>3601</v>
      </c>
      <c r="G189" s="233"/>
      <c r="H189" s="237">
        <v>4.8600000000000003</v>
      </c>
      <c r="I189" s="238"/>
      <c r="J189" s="233"/>
      <c r="K189" s="233"/>
      <c r="L189" s="239"/>
      <c r="M189" s="240"/>
      <c r="N189" s="241"/>
      <c r="O189" s="241"/>
      <c r="P189" s="241"/>
      <c r="Q189" s="241"/>
      <c r="R189" s="241"/>
      <c r="S189" s="241"/>
      <c r="T189" s="242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43" t="s">
        <v>218</v>
      </c>
      <c r="AU189" s="243" t="s">
        <v>82</v>
      </c>
      <c r="AV189" s="13" t="s">
        <v>82</v>
      </c>
      <c r="AW189" s="13" t="s">
        <v>35</v>
      </c>
      <c r="AX189" s="13" t="s">
        <v>73</v>
      </c>
      <c r="AY189" s="243" t="s">
        <v>198</v>
      </c>
    </row>
    <row r="190" s="14" customFormat="1">
      <c r="A190" s="14"/>
      <c r="B190" s="244"/>
      <c r="C190" s="245"/>
      <c r="D190" s="234" t="s">
        <v>218</v>
      </c>
      <c r="E190" s="246" t="s">
        <v>19</v>
      </c>
      <c r="F190" s="247" t="s">
        <v>233</v>
      </c>
      <c r="G190" s="245"/>
      <c r="H190" s="248">
        <v>119.09999999999999</v>
      </c>
      <c r="I190" s="249"/>
      <c r="J190" s="245"/>
      <c r="K190" s="245"/>
      <c r="L190" s="250"/>
      <c r="M190" s="251"/>
      <c r="N190" s="252"/>
      <c r="O190" s="252"/>
      <c r="P190" s="252"/>
      <c r="Q190" s="252"/>
      <c r="R190" s="252"/>
      <c r="S190" s="252"/>
      <c r="T190" s="253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54" t="s">
        <v>218</v>
      </c>
      <c r="AU190" s="254" t="s">
        <v>82</v>
      </c>
      <c r="AV190" s="14" t="s">
        <v>205</v>
      </c>
      <c r="AW190" s="14" t="s">
        <v>35</v>
      </c>
      <c r="AX190" s="14" t="s">
        <v>80</v>
      </c>
      <c r="AY190" s="254" t="s">
        <v>198</v>
      </c>
    </row>
    <row r="191" s="2" customFormat="1" ht="37.8" customHeight="1">
      <c r="A191" s="40"/>
      <c r="B191" s="41"/>
      <c r="C191" s="214" t="s">
        <v>302</v>
      </c>
      <c r="D191" s="214" t="s">
        <v>200</v>
      </c>
      <c r="E191" s="215" t="s">
        <v>1063</v>
      </c>
      <c r="F191" s="216" t="s">
        <v>1064</v>
      </c>
      <c r="G191" s="217" t="s">
        <v>441</v>
      </c>
      <c r="H191" s="218">
        <v>6</v>
      </c>
      <c r="I191" s="219"/>
      <c r="J191" s="220">
        <f>ROUND(I191*H191,2)</f>
        <v>0</v>
      </c>
      <c r="K191" s="216" t="s">
        <v>204</v>
      </c>
      <c r="L191" s="46"/>
      <c r="M191" s="221" t="s">
        <v>19</v>
      </c>
      <c r="N191" s="222" t="s">
        <v>44</v>
      </c>
      <c r="O191" s="86"/>
      <c r="P191" s="223">
        <f>O191*H191</f>
        <v>0</v>
      </c>
      <c r="Q191" s="223">
        <v>0.44170336999999998</v>
      </c>
      <c r="R191" s="223">
        <f>Q191*H191</f>
        <v>2.65022022</v>
      </c>
      <c r="S191" s="223">
        <v>0</v>
      </c>
      <c r="T191" s="224">
        <f>S191*H191</f>
        <v>0</v>
      </c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R191" s="225" t="s">
        <v>205</v>
      </c>
      <c r="AT191" s="225" t="s">
        <v>200</v>
      </c>
      <c r="AU191" s="225" t="s">
        <v>82</v>
      </c>
      <c r="AY191" s="19" t="s">
        <v>198</v>
      </c>
      <c r="BE191" s="226">
        <f>IF(N191="základní",J191,0)</f>
        <v>0</v>
      </c>
      <c r="BF191" s="226">
        <f>IF(N191="snížená",J191,0)</f>
        <v>0</v>
      </c>
      <c r="BG191" s="226">
        <f>IF(N191="zákl. přenesená",J191,0)</f>
        <v>0</v>
      </c>
      <c r="BH191" s="226">
        <f>IF(N191="sníž. přenesená",J191,0)</f>
        <v>0</v>
      </c>
      <c r="BI191" s="226">
        <f>IF(N191="nulová",J191,0)</f>
        <v>0</v>
      </c>
      <c r="BJ191" s="19" t="s">
        <v>80</v>
      </c>
      <c r="BK191" s="226">
        <f>ROUND(I191*H191,2)</f>
        <v>0</v>
      </c>
      <c r="BL191" s="19" t="s">
        <v>205</v>
      </c>
      <c r="BM191" s="225" t="s">
        <v>3613</v>
      </c>
    </row>
    <row r="192" s="2" customFormat="1">
      <c r="A192" s="40"/>
      <c r="B192" s="41"/>
      <c r="C192" s="42"/>
      <c r="D192" s="227" t="s">
        <v>207</v>
      </c>
      <c r="E192" s="42"/>
      <c r="F192" s="228" t="s">
        <v>1066</v>
      </c>
      <c r="G192" s="42"/>
      <c r="H192" s="42"/>
      <c r="I192" s="229"/>
      <c r="J192" s="42"/>
      <c r="K192" s="42"/>
      <c r="L192" s="46"/>
      <c r="M192" s="230"/>
      <c r="N192" s="231"/>
      <c r="O192" s="86"/>
      <c r="P192" s="86"/>
      <c r="Q192" s="86"/>
      <c r="R192" s="86"/>
      <c r="S192" s="86"/>
      <c r="T192" s="87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T192" s="19" t="s">
        <v>207</v>
      </c>
      <c r="AU192" s="19" t="s">
        <v>82</v>
      </c>
    </row>
    <row r="193" s="13" customFormat="1">
      <c r="A193" s="13"/>
      <c r="B193" s="232"/>
      <c r="C193" s="233"/>
      <c r="D193" s="234" t="s">
        <v>218</v>
      </c>
      <c r="E193" s="235" t="s">
        <v>19</v>
      </c>
      <c r="F193" s="236" t="s">
        <v>3614</v>
      </c>
      <c r="G193" s="233"/>
      <c r="H193" s="237">
        <v>2</v>
      </c>
      <c r="I193" s="238"/>
      <c r="J193" s="233"/>
      <c r="K193" s="233"/>
      <c r="L193" s="239"/>
      <c r="M193" s="240"/>
      <c r="N193" s="241"/>
      <c r="O193" s="241"/>
      <c r="P193" s="241"/>
      <c r="Q193" s="241"/>
      <c r="R193" s="241"/>
      <c r="S193" s="241"/>
      <c r="T193" s="242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3" t="s">
        <v>218</v>
      </c>
      <c r="AU193" s="243" t="s">
        <v>82</v>
      </c>
      <c r="AV193" s="13" t="s">
        <v>82</v>
      </c>
      <c r="AW193" s="13" t="s">
        <v>35</v>
      </c>
      <c r="AX193" s="13" t="s">
        <v>73</v>
      </c>
      <c r="AY193" s="243" t="s">
        <v>198</v>
      </c>
    </row>
    <row r="194" s="13" customFormat="1">
      <c r="A194" s="13"/>
      <c r="B194" s="232"/>
      <c r="C194" s="233"/>
      <c r="D194" s="234" t="s">
        <v>218</v>
      </c>
      <c r="E194" s="235" t="s">
        <v>19</v>
      </c>
      <c r="F194" s="236" t="s">
        <v>3615</v>
      </c>
      <c r="G194" s="233"/>
      <c r="H194" s="237">
        <v>4</v>
      </c>
      <c r="I194" s="238"/>
      <c r="J194" s="233"/>
      <c r="K194" s="233"/>
      <c r="L194" s="239"/>
      <c r="M194" s="240"/>
      <c r="N194" s="241"/>
      <c r="O194" s="241"/>
      <c r="P194" s="241"/>
      <c r="Q194" s="241"/>
      <c r="R194" s="241"/>
      <c r="S194" s="241"/>
      <c r="T194" s="242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3" t="s">
        <v>218</v>
      </c>
      <c r="AU194" s="243" t="s">
        <v>82</v>
      </c>
      <c r="AV194" s="13" t="s">
        <v>82</v>
      </c>
      <c r="AW194" s="13" t="s">
        <v>35</v>
      </c>
      <c r="AX194" s="13" t="s">
        <v>73</v>
      </c>
      <c r="AY194" s="243" t="s">
        <v>198</v>
      </c>
    </row>
    <row r="195" s="14" customFormat="1">
      <c r="A195" s="14"/>
      <c r="B195" s="244"/>
      <c r="C195" s="245"/>
      <c r="D195" s="234" t="s">
        <v>218</v>
      </c>
      <c r="E195" s="246" t="s">
        <v>19</v>
      </c>
      <c r="F195" s="247" t="s">
        <v>233</v>
      </c>
      <c r="G195" s="245"/>
      <c r="H195" s="248">
        <v>6</v>
      </c>
      <c r="I195" s="249"/>
      <c r="J195" s="245"/>
      <c r="K195" s="245"/>
      <c r="L195" s="250"/>
      <c r="M195" s="251"/>
      <c r="N195" s="252"/>
      <c r="O195" s="252"/>
      <c r="P195" s="252"/>
      <c r="Q195" s="252"/>
      <c r="R195" s="252"/>
      <c r="S195" s="252"/>
      <c r="T195" s="253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54" t="s">
        <v>218</v>
      </c>
      <c r="AU195" s="254" t="s">
        <v>82</v>
      </c>
      <c r="AV195" s="14" t="s">
        <v>205</v>
      </c>
      <c r="AW195" s="14" t="s">
        <v>35</v>
      </c>
      <c r="AX195" s="14" t="s">
        <v>80</v>
      </c>
      <c r="AY195" s="254" t="s">
        <v>198</v>
      </c>
    </row>
    <row r="196" s="2" customFormat="1" ht="37.8" customHeight="1">
      <c r="A196" s="40"/>
      <c r="B196" s="41"/>
      <c r="C196" s="255" t="s">
        <v>310</v>
      </c>
      <c r="D196" s="255" t="s">
        <v>243</v>
      </c>
      <c r="E196" s="256" t="s">
        <v>1071</v>
      </c>
      <c r="F196" s="257" t="s">
        <v>1072</v>
      </c>
      <c r="G196" s="258" t="s">
        <v>441</v>
      </c>
      <c r="H196" s="259">
        <v>2</v>
      </c>
      <c r="I196" s="260"/>
      <c r="J196" s="261">
        <f>ROUND(I196*H196,2)</f>
        <v>0</v>
      </c>
      <c r="K196" s="257" t="s">
        <v>204</v>
      </c>
      <c r="L196" s="262"/>
      <c r="M196" s="263" t="s">
        <v>19</v>
      </c>
      <c r="N196" s="264" t="s">
        <v>44</v>
      </c>
      <c r="O196" s="86"/>
      <c r="P196" s="223">
        <f>O196*H196</f>
        <v>0</v>
      </c>
      <c r="Q196" s="223">
        <v>0.01553</v>
      </c>
      <c r="R196" s="223">
        <f>Q196*H196</f>
        <v>0.031060000000000001</v>
      </c>
      <c r="S196" s="223">
        <v>0</v>
      </c>
      <c r="T196" s="224">
        <f>S196*H196</f>
        <v>0</v>
      </c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R196" s="225" t="s">
        <v>247</v>
      </c>
      <c r="AT196" s="225" t="s">
        <v>243</v>
      </c>
      <c r="AU196" s="225" t="s">
        <v>82</v>
      </c>
      <c r="AY196" s="19" t="s">
        <v>198</v>
      </c>
      <c r="BE196" s="226">
        <f>IF(N196="základní",J196,0)</f>
        <v>0</v>
      </c>
      <c r="BF196" s="226">
        <f>IF(N196="snížená",J196,0)</f>
        <v>0</v>
      </c>
      <c r="BG196" s="226">
        <f>IF(N196="zákl. přenesená",J196,0)</f>
        <v>0</v>
      </c>
      <c r="BH196" s="226">
        <f>IF(N196="sníž. přenesená",J196,0)</f>
        <v>0</v>
      </c>
      <c r="BI196" s="226">
        <f>IF(N196="nulová",J196,0)</f>
        <v>0</v>
      </c>
      <c r="BJ196" s="19" t="s">
        <v>80</v>
      </c>
      <c r="BK196" s="226">
        <f>ROUND(I196*H196,2)</f>
        <v>0</v>
      </c>
      <c r="BL196" s="19" t="s">
        <v>205</v>
      </c>
      <c r="BM196" s="225" t="s">
        <v>3616</v>
      </c>
    </row>
    <row r="197" s="13" customFormat="1">
      <c r="A197" s="13"/>
      <c r="B197" s="232"/>
      <c r="C197" s="233"/>
      <c r="D197" s="234" t="s">
        <v>218</v>
      </c>
      <c r="E197" s="235" t="s">
        <v>19</v>
      </c>
      <c r="F197" s="236" t="s">
        <v>3614</v>
      </c>
      <c r="G197" s="233"/>
      <c r="H197" s="237">
        <v>2</v>
      </c>
      <c r="I197" s="238"/>
      <c r="J197" s="233"/>
      <c r="K197" s="233"/>
      <c r="L197" s="239"/>
      <c r="M197" s="240"/>
      <c r="N197" s="241"/>
      <c r="O197" s="241"/>
      <c r="P197" s="241"/>
      <c r="Q197" s="241"/>
      <c r="R197" s="241"/>
      <c r="S197" s="241"/>
      <c r="T197" s="242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3" t="s">
        <v>218</v>
      </c>
      <c r="AU197" s="243" t="s">
        <v>82</v>
      </c>
      <c r="AV197" s="13" t="s">
        <v>82</v>
      </c>
      <c r="AW197" s="13" t="s">
        <v>35</v>
      </c>
      <c r="AX197" s="13" t="s">
        <v>80</v>
      </c>
      <c r="AY197" s="243" t="s">
        <v>198</v>
      </c>
    </row>
    <row r="198" s="2" customFormat="1" ht="37.8" customHeight="1">
      <c r="A198" s="40"/>
      <c r="B198" s="41"/>
      <c r="C198" s="255" t="s">
        <v>315</v>
      </c>
      <c r="D198" s="255" t="s">
        <v>243</v>
      </c>
      <c r="E198" s="256" t="s">
        <v>3617</v>
      </c>
      <c r="F198" s="257" t="s">
        <v>3618</v>
      </c>
      <c r="G198" s="258" t="s">
        <v>441</v>
      </c>
      <c r="H198" s="259">
        <v>4</v>
      </c>
      <c r="I198" s="260"/>
      <c r="J198" s="261">
        <f>ROUND(I198*H198,2)</f>
        <v>0</v>
      </c>
      <c r="K198" s="257" t="s">
        <v>204</v>
      </c>
      <c r="L198" s="262"/>
      <c r="M198" s="263" t="s">
        <v>19</v>
      </c>
      <c r="N198" s="264" t="s">
        <v>44</v>
      </c>
      <c r="O198" s="86"/>
      <c r="P198" s="223">
        <f>O198*H198</f>
        <v>0</v>
      </c>
      <c r="Q198" s="223">
        <v>0.012489999999999999</v>
      </c>
      <c r="R198" s="223">
        <f>Q198*H198</f>
        <v>0.049959999999999997</v>
      </c>
      <c r="S198" s="223">
        <v>0</v>
      </c>
      <c r="T198" s="224">
        <f>S198*H198</f>
        <v>0</v>
      </c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R198" s="225" t="s">
        <v>247</v>
      </c>
      <c r="AT198" s="225" t="s">
        <v>243</v>
      </c>
      <c r="AU198" s="225" t="s">
        <v>82</v>
      </c>
      <c r="AY198" s="19" t="s">
        <v>198</v>
      </c>
      <c r="BE198" s="226">
        <f>IF(N198="základní",J198,0)</f>
        <v>0</v>
      </c>
      <c r="BF198" s="226">
        <f>IF(N198="snížená",J198,0)</f>
        <v>0</v>
      </c>
      <c r="BG198" s="226">
        <f>IF(N198="zákl. přenesená",J198,0)</f>
        <v>0</v>
      </c>
      <c r="BH198" s="226">
        <f>IF(N198="sníž. přenesená",J198,0)</f>
        <v>0</v>
      </c>
      <c r="BI198" s="226">
        <f>IF(N198="nulová",J198,0)</f>
        <v>0</v>
      </c>
      <c r="BJ198" s="19" t="s">
        <v>80</v>
      </c>
      <c r="BK198" s="226">
        <f>ROUND(I198*H198,2)</f>
        <v>0</v>
      </c>
      <c r="BL198" s="19" t="s">
        <v>205</v>
      </c>
      <c r="BM198" s="225" t="s">
        <v>3619</v>
      </c>
    </row>
    <row r="199" s="13" customFormat="1">
      <c r="A199" s="13"/>
      <c r="B199" s="232"/>
      <c r="C199" s="233"/>
      <c r="D199" s="234" t="s">
        <v>218</v>
      </c>
      <c r="E199" s="235" t="s">
        <v>19</v>
      </c>
      <c r="F199" s="236" t="s">
        <v>3615</v>
      </c>
      <c r="G199" s="233"/>
      <c r="H199" s="237">
        <v>4</v>
      </c>
      <c r="I199" s="238"/>
      <c r="J199" s="233"/>
      <c r="K199" s="233"/>
      <c r="L199" s="239"/>
      <c r="M199" s="240"/>
      <c r="N199" s="241"/>
      <c r="O199" s="241"/>
      <c r="P199" s="241"/>
      <c r="Q199" s="241"/>
      <c r="R199" s="241"/>
      <c r="S199" s="241"/>
      <c r="T199" s="242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43" t="s">
        <v>218</v>
      </c>
      <c r="AU199" s="243" t="s">
        <v>82</v>
      </c>
      <c r="AV199" s="13" t="s">
        <v>82</v>
      </c>
      <c r="AW199" s="13" t="s">
        <v>35</v>
      </c>
      <c r="AX199" s="13" t="s">
        <v>80</v>
      </c>
      <c r="AY199" s="243" t="s">
        <v>198</v>
      </c>
    </row>
    <row r="200" s="2" customFormat="1" ht="44.25" customHeight="1">
      <c r="A200" s="40"/>
      <c r="B200" s="41"/>
      <c r="C200" s="214" t="s">
        <v>321</v>
      </c>
      <c r="D200" s="214" t="s">
        <v>200</v>
      </c>
      <c r="E200" s="215" t="s">
        <v>1089</v>
      </c>
      <c r="F200" s="216" t="s">
        <v>1090</v>
      </c>
      <c r="G200" s="217" t="s">
        <v>441</v>
      </c>
      <c r="H200" s="218">
        <v>2</v>
      </c>
      <c r="I200" s="219"/>
      <c r="J200" s="220">
        <f>ROUND(I200*H200,2)</f>
        <v>0</v>
      </c>
      <c r="K200" s="216" t="s">
        <v>204</v>
      </c>
      <c r="L200" s="46"/>
      <c r="M200" s="221" t="s">
        <v>19</v>
      </c>
      <c r="N200" s="222" t="s">
        <v>44</v>
      </c>
      <c r="O200" s="86"/>
      <c r="P200" s="223">
        <f>O200*H200</f>
        <v>0</v>
      </c>
      <c r="Q200" s="223">
        <v>0.54769076000000005</v>
      </c>
      <c r="R200" s="223">
        <f>Q200*H200</f>
        <v>1.0953815200000001</v>
      </c>
      <c r="S200" s="223">
        <v>0</v>
      </c>
      <c r="T200" s="224">
        <f>S200*H200</f>
        <v>0</v>
      </c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R200" s="225" t="s">
        <v>205</v>
      </c>
      <c r="AT200" s="225" t="s">
        <v>200</v>
      </c>
      <c r="AU200" s="225" t="s">
        <v>82</v>
      </c>
      <c r="AY200" s="19" t="s">
        <v>198</v>
      </c>
      <c r="BE200" s="226">
        <f>IF(N200="základní",J200,0)</f>
        <v>0</v>
      </c>
      <c r="BF200" s="226">
        <f>IF(N200="snížená",J200,0)</f>
        <v>0</v>
      </c>
      <c r="BG200" s="226">
        <f>IF(N200="zákl. přenesená",J200,0)</f>
        <v>0</v>
      </c>
      <c r="BH200" s="226">
        <f>IF(N200="sníž. přenesená",J200,0)</f>
        <v>0</v>
      </c>
      <c r="BI200" s="226">
        <f>IF(N200="nulová",J200,0)</f>
        <v>0</v>
      </c>
      <c r="BJ200" s="19" t="s">
        <v>80</v>
      </c>
      <c r="BK200" s="226">
        <f>ROUND(I200*H200,2)</f>
        <v>0</v>
      </c>
      <c r="BL200" s="19" t="s">
        <v>205</v>
      </c>
      <c r="BM200" s="225" t="s">
        <v>3620</v>
      </c>
    </row>
    <row r="201" s="2" customFormat="1">
      <c r="A201" s="40"/>
      <c r="B201" s="41"/>
      <c r="C201" s="42"/>
      <c r="D201" s="227" t="s">
        <v>207</v>
      </c>
      <c r="E201" s="42"/>
      <c r="F201" s="228" t="s">
        <v>1092</v>
      </c>
      <c r="G201" s="42"/>
      <c r="H201" s="42"/>
      <c r="I201" s="229"/>
      <c r="J201" s="42"/>
      <c r="K201" s="42"/>
      <c r="L201" s="46"/>
      <c r="M201" s="230"/>
      <c r="N201" s="231"/>
      <c r="O201" s="86"/>
      <c r="P201" s="86"/>
      <c r="Q201" s="86"/>
      <c r="R201" s="86"/>
      <c r="S201" s="86"/>
      <c r="T201" s="87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T201" s="19" t="s">
        <v>207</v>
      </c>
      <c r="AU201" s="19" t="s">
        <v>82</v>
      </c>
    </row>
    <row r="202" s="13" customFormat="1">
      <c r="A202" s="13"/>
      <c r="B202" s="232"/>
      <c r="C202" s="233"/>
      <c r="D202" s="234" t="s">
        <v>218</v>
      </c>
      <c r="E202" s="235" t="s">
        <v>19</v>
      </c>
      <c r="F202" s="236" t="s">
        <v>1424</v>
      </c>
      <c r="G202" s="233"/>
      <c r="H202" s="237">
        <v>1</v>
      </c>
      <c r="I202" s="238"/>
      <c r="J202" s="233"/>
      <c r="K202" s="233"/>
      <c r="L202" s="239"/>
      <c r="M202" s="240"/>
      <c r="N202" s="241"/>
      <c r="O202" s="241"/>
      <c r="P202" s="241"/>
      <c r="Q202" s="241"/>
      <c r="R202" s="241"/>
      <c r="S202" s="241"/>
      <c r="T202" s="242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43" t="s">
        <v>218</v>
      </c>
      <c r="AU202" s="243" t="s">
        <v>82</v>
      </c>
      <c r="AV202" s="13" t="s">
        <v>82</v>
      </c>
      <c r="AW202" s="13" t="s">
        <v>35</v>
      </c>
      <c r="AX202" s="13" t="s">
        <v>73</v>
      </c>
      <c r="AY202" s="243" t="s">
        <v>198</v>
      </c>
    </row>
    <row r="203" s="13" customFormat="1">
      <c r="A203" s="13"/>
      <c r="B203" s="232"/>
      <c r="C203" s="233"/>
      <c r="D203" s="234" t="s">
        <v>218</v>
      </c>
      <c r="E203" s="235" t="s">
        <v>19</v>
      </c>
      <c r="F203" s="236" t="s">
        <v>1074</v>
      </c>
      <c r="G203" s="233"/>
      <c r="H203" s="237">
        <v>1</v>
      </c>
      <c r="I203" s="238"/>
      <c r="J203" s="233"/>
      <c r="K203" s="233"/>
      <c r="L203" s="239"/>
      <c r="M203" s="240"/>
      <c r="N203" s="241"/>
      <c r="O203" s="241"/>
      <c r="P203" s="241"/>
      <c r="Q203" s="241"/>
      <c r="R203" s="241"/>
      <c r="S203" s="241"/>
      <c r="T203" s="242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43" t="s">
        <v>218</v>
      </c>
      <c r="AU203" s="243" t="s">
        <v>82</v>
      </c>
      <c r="AV203" s="13" t="s">
        <v>82</v>
      </c>
      <c r="AW203" s="13" t="s">
        <v>35</v>
      </c>
      <c r="AX203" s="13" t="s">
        <v>73</v>
      </c>
      <c r="AY203" s="243" t="s">
        <v>198</v>
      </c>
    </row>
    <row r="204" s="14" customFormat="1">
      <c r="A204" s="14"/>
      <c r="B204" s="244"/>
      <c r="C204" s="245"/>
      <c r="D204" s="234" t="s">
        <v>218</v>
      </c>
      <c r="E204" s="246" t="s">
        <v>19</v>
      </c>
      <c r="F204" s="247" t="s">
        <v>233</v>
      </c>
      <c r="G204" s="245"/>
      <c r="H204" s="248">
        <v>2</v>
      </c>
      <c r="I204" s="249"/>
      <c r="J204" s="245"/>
      <c r="K204" s="245"/>
      <c r="L204" s="250"/>
      <c r="M204" s="251"/>
      <c r="N204" s="252"/>
      <c r="O204" s="252"/>
      <c r="P204" s="252"/>
      <c r="Q204" s="252"/>
      <c r="R204" s="252"/>
      <c r="S204" s="252"/>
      <c r="T204" s="253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54" t="s">
        <v>218</v>
      </c>
      <c r="AU204" s="254" t="s">
        <v>82</v>
      </c>
      <c r="AV204" s="14" t="s">
        <v>205</v>
      </c>
      <c r="AW204" s="14" t="s">
        <v>35</v>
      </c>
      <c r="AX204" s="14" t="s">
        <v>80</v>
      </c>
      <c r="AY204" s="254" t="s">
        <v>198</v>
      </c>
    </row>
    <row r="205" s="2" customFormat="1" ht="37.8" customHeight="1">
      <c r="A205" s="40"/>
      <c r="B205" s="41"/>
      <c r="C205" s="255" t="s">
        <v>327</v>
      </c>
      <c r="D205" s="255" t="s">
        <v>243</v>
      </c>
      <c r="E205" s="256" t="s">
        <v>1100</v>
      </c>
      <c r="F205" s="257" t="s">
        <v>1101</v>
      </c>
      <c r="G205" s="258" t="s">
        <v>441</v>
      </c>
      <c r="H205" s="259">
        <v>1</v>
      </c>
      <c r="I205" s="260"/>
      <c r="J205" s="261">
        <f>ROUND(I205*H205,2)</f>
        <v>0</v>
      </c>
      <c r="K205" s="257" t="s">
        <v>204</v>
      </c>
      <c r="L205" s="262"/>
      <c r="M205" s="263" t="s">
        <v>19</v>
      </c>
      <c r="N205" s="264" t="s">
        <v>44</v>
      </c>
      <c r="O205" s="86"/>
      <c r="P205" s="223">
        <f>O205*H205</f>
        <v>0</v>
      </c>
      <c r="Q205" s="223">
        <v>0.0195</v>
      </c>
      <c r="R205" s="223">
        <f>Q205*H205</f>
        <v>0.0195</v>
      </c>
      <c r="S205" s="223">
        <v>0</v>
      </c>
      <c r="T205" s="224">
        <f>S205*H205</f>
        <v>0</v>
      </c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R205" s="225" t="s">
        <v>247</v>
      </c>
      <c r="AT205" s="225" t="s">
        <v>243</v>
      </c>
      <c r="AU205" s="225" t="s">
        <v>82</v>
      </c>
      <c r="AY205" s="19" t="s">
        <v>198</v>
      </c>
      <c r="BE205" s="226">
        <f>IF(N205="základní",J205,0)</f>
        <v>0</v>
      </c>
      <c r="BF205" s="226">
        <f>IF(N205="snížená",J205,0)</f>
        <v>0</v>
      </c>
      <c r="BG205" s="226">
        <f>IF(N205="zákl. přenesená",J205,0)</f>
        <v>0</v>
      </c>
      <c r="BH205" s="226">
        <f>IF(N205="sníž. přenesená",J205,0)</f>
        <v>0</v>
      </c>
      <c r="BI205" s="226">
        <f>IF(N205="nulová",J205,0)</f>
        <v>0</v>
      </c>
      <c r="BJ205" s="19" t="s">
        <v>80</v>
      </c>
      <c r="BK205" s="226">
        <f>ROUND(I205*H205,2)</f>
        <v>0</v>
      </c>
      <c r="BL205" s="19" t="s">
        <v>205</v>
      </c>
      <c r="BM205" s="225" t="s">
        <v>3621</v>
      </c>
    </row>
    <row r="206" s="2" customFormat="1" ht="37.8" customHeight="1">
      <c r="A206" s="40"/>
      <c r="B206" s="41"/>
      <c r="C206" s="255" t="s">
        <v>7</v>
      </c>
      <c r="D206" s="255" t="s">
        <v>243</v>
      </c>
      <c r="E206" s="256" t="s">
        <v>1096</v>
      </c>
      <c r="F206" s="257" t="s">
        <v>1097</v>
      </c>
      <c r="G206" s="258" t="s">
        <v>441</v>
      </c>
      <c r="H206" s="259">
        <v>1</v>
      </c>
      <c r="I206" s="260"/>
      <c r="J206" s="261">
        <f>ROUND(I206*H206,2)</f>
        <v>0</v>
      </c>
      <c r="K206" s="257" t="s">
        <v>204</v>
      </c>
      <c r="L206" s="262"/>
      <c r="M206" s="263" t="s">
        <v>19</v>
      </c>
      <c r="N206" s="264" t="s">
        <v>44</v>
      </c>
      <c r="O206" s="86"/>
      <c r="P206" s="223">
        <f>O206*H206</f>
        <v>0</v>
      </c>
      <c r="Q206" s="223">
        <v>0.023099999999999999</v>
      </c>
      <c r="R206" s="223">
        <f>Q206*H206</f>
        <v>0.023099999999999999</v>
      </c>
      <c r="S206" s="223">
        <v>0</v>
      </c>
      <c r="T206" s="224">
        <f>S206*H206</f>
        <v>0</v>
      </c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R206" s="225" t="s">
        <v>247</v>
      </c>
      <c r="AT206" s="225" t="s">
        <v>243</v>
      </c>
      <c r="AU206" s="225" t="s">
        <v>82</v>
      </c>
      <c r="AY206" s="19" t="s">
        <v>198</v>
      </c>
      <c r="BE206" s="226">
        <f>IF(N206="základní",J206,0)</f>
        <v>0</v>
      </c>
      <c r="BF206" s="226">
        <f>IF(N206="snížená",J206,0)</f>
        <v>0</v>
      </c>
      <c r="BG206" s="226">
        <f>IF(N206="zákl. přenesená",J206,0)</f>
        <v>0</v>
      </c>
      <c r="BH206" s="226">
        <f>IF(N206="sníž. přenesená",J206,0)</f>
        <v>0</v>
      </c>
      <c r="BI206" s="226">
        <f>IF(N206="nulová",J206,0)</f>
        <v>0</v>
      </c>
      <c r="BJ206" s="19" t="s">
        <v>80</v>
      </c>
      <c r="BK206" s="226">
        <f>ROUND(I206*H206,2)</f>
        <v>0</v>
      </c>
      <c r="BL206" s="19" t="s">
        <v>205</v>
      </c>
      <c r="BM206" s="225" t="s">
        <v>3622</v>
      </c>
    </row>
    <row r="207" s="12" customFormat="1" ht="22.8" customHeight="1">
      <c r="A207" s="12"/>
      <c r="B207" s="198"/>
      <c r="C207" s="199"/>
      <c r="D207" s="200" t="s">
        <v>72</v>
      </c>
      <c r="E207" s="212" t="s">
        <v>254</v>
      </c>
      <c r="F207" s="212" t="s">
        <v>1103</v>
      </c>
      <c r="G207" s="199"/>
      <c r="H207" s="199"/>
      <c r="I207" s="202"/>
      <c r="J207" s="213">
        <f>BK207</f>
        <v>0</v>
      </c>
      <c r="K207" s="199"/>
      <c r="L207" s="204"/>
      <c r="M207" s="205"/>
      <c r="N207" s="206"/>
      <c r="O207" s="206"/>
      <c r="P207" s="207">
        <f>SUM(P208:P235)</f>
        <v>0</v>
      </c>
      <c r="Q207" s="206"/>
      <c r="R207" s="207">
        <f>SUM(R208:R235)</f>
        <v>0.078389999999999987</v>
      </c>
      <c r="S207" s="206"/>
      <c r="T207" s="208">
        <f>SUM(T208:T235)</f>
        <v>11.291596999999999</v>
      </c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R207" s="209" t="s">
        <v>80</v>
      </c>
      <c r="AT207" s="210" t="s">
        <v>72</v>
      </c>
      <c r="AU207" s="210" t="s">
        <v>80</v>
      </c>
      <c r="AY207" s="209" t="s">
        <v>198</v>
      </c>
      <c r="BK207" s="211">
        <f>SUM(BK208:BK235)</f>
        <v>0</v>
      </c>
    </row>
    <row r="208" s="2" customFormat="1" ht="37.8" customHeight="1">
      <c r="A208" s="40"/>
      <c r="B208" s="41"/>
      <c r="C208" s="214" t="s">
        <v>341</v>
      </c>
      <c r="D208" s="214" t="s">
        <v>200</v>
      </c>
      <c r="E208" s="215" t="s">
        <v>1111</v>
      </c>
      <c r="F208" s="216" t="s">
        <v>1112</v>
      </c>
      <c r="G208" s="217" t="s">
        <v>203</v>
      </c>
      <c r="H208" s="218">
        <v>603</v>
      </c>
      <c r="I208" s="219"/>
      <c r="J208" s="220">
        <f>ROUND(I208*H208,2)</f>
        <v>0</v>
      </c>
      <c r="K208" s="216" t="s">
        <v>204</v>
      </c>
      <c r="L208" s="46"/>
      <c r="M208" s="221" t="s">
        <v>19</v>
      </c>
      <c r="N208" s="222" t="s">
        <v>44</v>
      </c>
      <c r="O208" s="86"/>
      <c r="P208" s="223">
        <f>O208*H208</f>
        <v>0</v>
      </c>
      <c r="Q208" s="223">
        <v>0.00012999999999999999</v>
      </c>
      <c r="R208" s="223">
        <f>Q208*H208</f>
        <v>0.078389999999999987</v>
      </c>
      <c r="S208" s="223">
        <v>0</v>
      </c>
      <c r="T208" s="224">
        <f>S208*H208</f>
        <v>0</v>
      </c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R208" s="225" t="s">
        <v>205</v>
      </c>
      <c r="AT208" s="225" t="s">
        <v>200</v>
      </c>
      <c r="AU208" s="225" t="s">
        <v>82</v>
      </c>
      <c r="AY208" s="19" t="s">
        <v>198</v>
      </c>
      <c r="BE208" s="226">
        <f>IF(N208="základní",J208,0)</f>
        <v>0</v>
      </c>
      <c r="BF208" s="226">
        <f>IF(N208="snížená",J208,0)</f>
        <v>0</v>
      </c>
      <c r="BG208" s="226">
        <f>IF(N208="zákl. přenesená",J208,0)</f>
        <v>0</v>
      </c>
      <c r="BH208" s="226">
        <f>IF(N208="sníž. přenesená",J208,0)</f>
        <v>0</v>
      </c>
      <c r="BI208" s="226">
        <f>IF(N208="nulová",J208,0)</f>
        <v>0</v>
      </c>
      <c r="BJ208" s="19" t="s">
        <v>80</v>
      </c>
      <c r="BK208" s="226">
        <f>ROUND(I208*H208,2)</f>
        <v>0</v>
      </c>
      <c r="BL208" s="19" t="s">
        <v>205</v>
      </c>
      <c r="BM208" s="225" t="s">
        <v>3623</v>
      </c>
    </row>
    <row r="209" s="2" customFormat="1">
      <c r="A209" s="40"/>
      <c r="B209" s="41"/>
      <c r="C209" s="42"/>
      <c r="D209" s="227" t="s">
        <v>207</v>
      </c>
      <c r="E209" s="42"/>
      <c r="F209" s="228" t="s">
        <v>1114</v>
      </c>
      <c r="G209" s="42"/>
      <c r="H209" s="42"/>
      <c r="I209" s="229"/>
      <c r="J209" s="42"/>
      <c r="K209" s="42"/>
      <c r="L209" s="46"/>
      <c r="M209" s="230"/>
      <c r="N209" s="231"/>
      <c r="O209" s="86"/>
      <c r="P209" s="86"/>
      <c r="Q209" s="86"/>
      <c r="R209" s="86"/>
      <c r="S209" s="86"/>
      <c r="T209" s="87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T209" s="19" t="s">
        <v>207</v>
      </c>
      <c r="AU209" s="19" t="s">
        <v>82</v>
      </c>
    </row>
    <row r="210" s="2" customFormat="1" ht="44.25" customHeight="1">
      <c r="A210" s="40"/>
      <c r="B210" s="41"/>
      <c r="C210" s="214" t="s">
        <v>347</v>
      </c>
      <c r="D210" s="214" t="s">
        <v>200</v>
      </c>
      <c r="E210" s="215" t="s">
        <v>1144</v>
      </c>
      <c r="F210" s="216" t="s">
        <v>1145</v>
      </c>
      <c r="G210" s="217" t="s">
        <v>203</v>
      </c>
      <c r="H210" s="218">
        <v>10.624000000000001</v>
      </c>
      <c r="I210" s="219"/>
      <c r="J210" s="220">
        <f>ROUND(I210*H210,2)</f>
        <v>0</v>
      </c>
      <c r="K210" s="216" t="s">
        <v>204</v>
      </c>
      <c r="L210" s="46"/>
      <c r="M210" s="221" t="s">
        <v>19</v>
      </c>
      <c r="N210" s="222" t="s">
        <v>44</v>
      </c>
      <c r="O210" s="86"/>
      <c r="P210" s="223">
        <f>O210*H210</f>
        <v>0</v>
      </c>
      <c r="Q210" s="223">
        <v>0</v>
      </c>
      <c r="R210" s="223">
        <f>Q210*H210</f>
        <v>0</v>
      </c>
      <c r="S210" s="223">
        <v>0.034000000000000002</v>
      </c>
      <c r="T210" s="224">
        <f>S210*H210</f>
        <v>0.36121600000000004</v>
      </c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R210" s="225" t="s">
        <v>205</v>
      </c>
      <c r="AT210" s="225" t="s">
        <v>200</v>
      </c>
      <c r="AU210" s="225" t="s">
        <v>82</v>
      </c>
      <c r="AY210" s="19" t="s">
        <v>198</v>
      </c>
      <c r="BE210" s="226">
        <f>IF(N210="základní",J210,0)</f>
        <v>0</v>
      </c>
      <c r="BF210" s="226">
        <f>IF(N210="snížená",J210,0)</f>
        <v>0</v>
      </c>
      <c r="BG210" s="226">
        <f>IF(N210="zákl. přenesená",J210,0)</f>
        <v>0</v>
      </c>
      <c r="BH210" s="226">
        <f>IF(N210="sníž. přenesená",J210,0)</f>
        <v>0</v>
      </c>
      <c r="BI210" s="226">
        <f>IF(N210="nulová",J210,0)</f>
        <v>0</v>
      </c>
      <c r="BJ210" s="19" t="s">
        <v>80</v>
      </c>
      <c r="BK210" s="226">
        <f>ROUND(I210*H210,2)</f>
        <v>0</v>
      </c>
      <c r="BL210" s="19" t="s">
        <v>205</v>
      </c>
      <c r="BM210" s="225" t="s">
        <v>3624</v>
      </c>
    </row>
    <row r="211" s="2" customFormat="1">
      <c r="A211" s="40"/>
      <c r="B211" s="41"/>
      <c r="C211" s="42"/>
      <c r="D211" s="227" t="s">
        <v>207</v>
      </c>
      <c r="E211" s="42"/>
      <c r="F211" s="228" t="s">
        <v>1147</v>
      </c>
      <c r="G211" s="42"/>
      <c r="H211" s="42"/>
      <c r="I211" s="229"/>
      <c r="J211" s="42"/>
      <c r="K211" s="42"/>
      <c r="L211" s="46"/>
      <c r="M211" s="230"/>
      <c r="N211" s="231"/>
      <c r="O211" s="86"/>
      <c r="P211" s="86"/>
      <c r="Q211" s="86"/>
      <c r="R211" s="86"/>
      <c r="S211" s="86"/>
      <c r="T211" s="87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T211" s="19" t="s">
        <v>207</v>
      </c>
      <c r="AU211" s="19" t="s">
        <v>82</v>
      </c>
    </row>
    <row r="212" s="13" customFormat="1">
      <c r="A212" s="13"/>
      <c r="B212" s="232"/>
      <c r="C212" s="233"/>
      <c r="D212" s="234" t="s">
        <v>218</v>
      </c>
      <c r="E212" s="235" t="s">
        <v>19</v>
      </c>
      <c r="F212" s="236" t="s">
        <v>3625</v>
      </c>
      <c r="G212" s="233"/>
      <c r="H212" s="237">
        <v>2.6560000000000001</v>
      </c>
      <c r="I212" s="238"/>
      <c r="J212" s="233"/>
      <c r="K212" s="233"/>
      <c r="L212" s="239"/>
      <c r="M212" s="240"/>
      <c r="N212" s="241"/>
      <c r="O212" s="241"/>
      <c r="P212" s="241"/>
      <c r="Q212" s="241"/>
      <c r="R212" s="241"/>
      <c r="S212" s="241"/>
      <c r="T212" s="242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3" t="s">
        <v>218</v>
      </c>
      <c r="AU212" s="243" t="s">
        <v>82</v>
      </c>
      <c r="AV212" s="13" t="s">
        <v>82</v>
      </c>
      <c r="AW212" s="13" t="s">
        <v>35</v>
      </c>
      <c r="AX212" s="13" t="s">
        <v>73</v>
      </c>
      <c r="AY212" s="243" t="s">
        <v>198</v>
      </c>
    </row>
    <row r="213" s="13" customFormat="1">
      <c r="A213" s="13"/>
      <c r="B213" s="232"/>
      <c r="C213" s="233"/>
      <c r="D213" s="234" t="s">
        <v>218</v>
      </c>
      <c r="E213" s="235" t="s">
        <v>19</v>
      </c>
      <c r="F213" s="236" t="s">
        <v>3626</v>
      </c>
      <c r="G213" s="233"/>
      <c r="H213" s="237">
        <v>2.6560000000000001</v>
      </c>
      <c r="I213" s="238"/>
      <c r="J213" s="233"/>
      <c r="K213" s="233"/>
      <c r="L213" s="239"/>
      <c r="M213" s="240"/>
      <c r="N213" s="241"/>
      <c r="O213" s="241"/>
      <c r="P213" s="241"/>
      <c r="Q213" s="241"/>
      <c r="R213" s="241"/>
      <c r="S213" s="241"/>
      <c r="T213" s="242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43" t="s">
        <v>218</v>
      </c>
      <c r="AU213" s="243" t="s">
        <v>82</v>
      </c>
      <c r="AV213" s="13" t="s">
        <v>82</v>
      </c>
      <c r="AW213" s="13" t="s">
        <v>35</v>
      </c>
      <c r="AX213" s="13" t="s">
        <v>73</v>
      </c>
      <c r="AY213" s="243" t="s">
        <v>198</v>
      </c>
    </row>
    <row r="214" s="13" customFormat="1">
      <c r="A214" s="13"/>
      <c r="B214" s="232"/>
      <c r="C214" s="233"/>
      <c r="D214" s="234" t="s">
        <v>218</v>
      </c>
      <c r="E214" s="235" t="s">
        <v>19</v>
      </c>
      <c r="F214" s="236" t="s">
        <v>3627</v>
      </c>
      <c r="G214" s="233"/>
      <c r="H214" s="237">
        <v>2.6560000000000001</v>
      </c>
      <c r="I214" s="238"/>
      <c r="J214" s="233"/>
      <c r="K214" s="233"/>
      <c r="L214" s="239"/>
      <c r="M214" s="240"/>
      <c r="N214" s="241"/>
      <c r="O214" s="241"/>
      <c r="P214" s="241"/>
      <c r="Q214" s="241"/>
      <c r="R214" s="241"/>
      <c r="S214" s="241"/>
      <c r="T214" s="242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3" t="s">
        <v>218</v>
      </c>
      <c r="AU214" s="243" t="s">
        <v>82</v>
      </c>
      <c r="AV214" s="13" t="s">
        <v>82</v>
      </c>
      <c r="AW214" s="13" t="s">
        <v>35</v>
      </c>
      <c r="AX214" s="13" t="s">
        <v>73</v>
      </c>
      <c r="AY214" s="243" t="s">
        <v>198</v>
      </c>
    </row>
    <row r="215" s="13" customFormat="1">
      <c r="A215" s="13"/>
      <c r="B215" s="232"/>
      <c r="C215" s="233"/>
      <c r="D215" s="234" t="s">
        <v>218</v>
      </c>
      <c r="E215" s="235" t="s">
        <v>19</v>
      </c>
      <c r="F215" s="236" t="s">
        <v>3628</v>
      </c>
      <c r="G215" s="233"/>
      <c r="H215" s="237">
        <v>2.6560000000000001</v>
      </c>
      <c r="I215" s="238"/>
      <c r="J215" s="233"/>
      <c r="K215" s="233"/>
      <c r="L215" s="239"/>
      <c r="M215" s="240"/>
      <c r="N215" s="241"/>
      <c r="O215" s="241"/>
      <c r="P215" s="241"/>
      <c r="Q215" s="241"/>
      <c r="R215" s="241"/>
      <c r="S215" s="241"/>
      <c r="T215" s="242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43" t="s">
        <v>218</v>
      </c>
      <c r="AU215" s="243" t="s">
        <v>82</v>
      </c>
      <c r="AV215" s="13" t="s">
        <v>82</v>
      </c>
      <c r="AW215" s="13" t="s">
        <v>35</v>
      </c>
      <c r="AX215" s="13" t="s">
        <v>73</v>
      </c>
      <c r="AY215" s="243" t="s">
        <v>198</v>
      </c>
    </row>
    <row r="216" s="14" customFormat="1">
      <c r="A216" s="14"/>
      <c r="B216" s="244"/>
      <c r="C216" s="245"/>
      <c r="D216" s="234" t="s">
        <v>218</v>
      </c>
      <c r="E216" s="246" t="s">
        <v>19</v>
      </c>
      <c r="F216" s="247" t="s">
        <v>233</v>
      </c>
      <c r="G216" s="245"/>
      <c r="H216" s="248">
        <v>10.624000000000001</v>
      </c>
      <c r="I216" s="249"/>
      <c r="J216" s="245"/>
      <c r="K216" s="245"/>
      <c r="L216" s="250"/>
      <c r="M216" s="251"/>
      <c r="N216" s="252"/>
      <c r="O216" s="252"/>
      <c r="P216" s="252"/>
      <c r="Q216" s="252"/>
      <c r="R216" s="252"/>
      <c r="S216" s="252"/>
      <c r="T216" s="253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54" t="s">
        <v>218</v>
      </c>
      <c r="AU216" s="254" t="s">
        <v>82</v>
      </c>
      <c r="AV216" s="14" t="s">
        <v>205</v>
      </c>
      <c r="AW216" s="14" t="s">
        <v>35</v>
      </c>
      <c r="AX216" s="14" t="s">
        <v>80</v>
      </c>
      <c r="AY216" s="254" t="s">
        <v>198</v>
      </c>
    </row>
    <row r="217" s="2" customFormat="1" ht="37.8" customHeight="1">
      <c r="A217" s="40"/>
      <c r="B217" s="41"/>
      <c r="C217" s="214" t="s">
        <v>352</v>
      </c>
      <c r="D217" s="214" t="s">
        <v>200</v>
      </c>
      <c r="E217" s="215" t="s">
        <v>3629</v>
      </c>
      <c r="F217" s="216" t="s">
        <v>3630</v>
      </c>
      <c r="G217" s="217" t="s">
        <v>203</v>
      </c>
      <c r="H217" s="218">
        <v>3.766</v>
      </c>
      <c r="I217" s="219"/>
      <c r="J217" s="220">
        <f>ROUND(I217*H217,2)</f>
        <v>0</v>
      </c>
      <c r="K217" s="216" t="s">
        <v>204</v>
      </c>
      <c r="L217" s="46"/>
      <c r="M217" s="221" t="s">
        <v>19</v>
      </c>
      <c r="N217" s="222" t="s">
        <v>44</v>
      </c>
      <c r="O217" s="86"/>
      <c r="P217" s="223">
        <f>O217*H217</f>
        <v>0</v>
      </c>
      <c r="Q217" s="223">
        <v>0</v>
      </c>
      <c r="R217" s="223">
        <f>Q217*H217</f>
        <v>0</v>
      </c>
      <c r="S217" s="223">
        <v>0.075999999999999998</v>
      </c>
      <c r="T217" s="224">
        <f>S217*H217</f>
        <v>0.28621599999999997</v>
      </c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R217" s="225" t="s">
        <v>205</v>
      </c>
      <c r="AT217" s="225" t="s">
        <v>200</v>
      </c>
      <c r="AU217" s="225" t="s">
        <v>82</v>
      </c>
      <c r="AY217" s="19" t="s">
        <v>198</v>
      </c>
      <c r="BE217" s="226">
        <f>IF(N217="základní",J217,0)</f>
        <v>0</v>
      </c>
      <c r="BF217" s="226">
        <f>IF(N217="snížená",J217,0)</f>
        <v>0</v>
      </c>
      <c r="BG217" s="226">
        <f>IF(N217="zákl. přenesená",J217,0)</f>
        <v>0</v>
      </c>
      <c r="BH217" s="226">
        <f>IF(N217="sníž. přenesená",J217,0)</f>
        <v>0</v>
      </c>
      <c r="BI217" s="226">
        <f>IF(N217="nulová",J217,0)</f>
        <v>0</v>
      </c>
      <c r="BJ217" s="19" t="s">
        <v>80</v>
      </c>
      <c r="BK217" s="226">
        <f>ROUND(I217*H217,2)</f>
        <v>0</v>
      </c>
      <c r="BL217" s="19" t="s">
        <v>205</v>
      </c>
      <c r="BM217" s="225" t="s">
        <v>3631</v>
      </c>
    </row>
    <row r="218" s="2" customFormat="1">
      <c r="A218" s="40"/>
      <c r="B218" s="41"/>
      <c r="C218" s="42"/>
      <c r="D218" s="227" t="s">
        <v>207</v>
      </c>
      <c r="E218" s="42"/>
      <c r="F218" s="228" t="s">
        <v>3632</v>
      </c>
      <c r="G218" s="42"/>
      <c r="H218" s="42"/>
      <c r="I218" s="229"/>
      <c r="J218" s="42"/>
      <c r="K218" s="42"/>
      <c r="L218" s="46"/>
      <c r="M218" s="230"/>
      <c r="N218" s="231"/>
      <c r="O218" s="86"/>
      <c r="P218" s="86"/>
      <c r="Q218" s="86"/>
      <c r="R218" s="86"/>
      <c r="S218" s="86"/>
      <c r="T218" s="87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T218" s="19" t="s">
        <v>207</v>
      </c>
      <c r="AU218" s="19" t="s">
        <v>82</v>
      </c>
    </row>
    <row r="219" s="13" customFormat="1">
      <c r="A219" s="13"/>
      <c r="B219" s="232"/>
      <c r="C219" s="233"/>
      <c r="D219" s="234" t="s">
        <v>218</v>
      </c>
      <c r="E219" s="235" t="s">
        <v>19</v>
      </c>
      <c r="F219" s="236" t="s">
        <v>3633</v>
      </c>
      <c r="G219" s="233"/>
      <c r="H219" s="237">
        <v>1.883</v>
      </c>
      <c r="I219" s="238"/>
      <c r="J219" s="233"/>
      <c r="K219" s="233"/>
      <c r="L219" s="239"/>
      <c r="M219" s="240"/>
      <c r="N219" s="241"/>
      <c r="O219" s="241"/>
      <c r="P219" s="241"/>
      <c r="Q219" s="241"/>
      <c r="R219" s="241"/>
      <c r="S219" s="241"/>
      <c r="T219" s="242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3" t="s">
        <v>218</v>
      </c>
      <c r="AU219" s="243" t="s">
        <v>82</v>
      </c>
      <c r="AV219" s="13" t="s">
        <v>82</v>
      </c>
      <c r="AW219" s="13" t="s">
        <v>35</v>
      </c>
      <c r="AX219" s="13" t="s">
        <v>73</v>
      </c>
      <c r="AY219" s="243" t="s">
        <v>198</v>
      </c>
    </row>
    <row r="220" s="13" customFormat="1">
      <c r="A220" s="13"/>
      <c r="B220" s="232"/>
      <c r="C220" s="233"/>
      <c r="D220" s="234" t="s">
        <v>218</v>
      </c>
      <c r="E220" s="235" t="s">
        <v>19</v>
      </c>
      <c r="F220" s="236" t="s">
        <v>3634</v>
      </c>
      <c r="G220" s="233"/>
      <c r="H220" s="237">
        <v>1.883</v>
      </c>
      <c r="I220" s="238"/>
      <c r="J220" s="233"/>
      <c r="K220" s="233"/>
      <c r="L220" s="239"/>
      <c r="M220" s="240"/>
      <c r="N220" s="241"/>
      <c r="O220" s="241"/>
      <c r="P220" s="241"/>
      <c r="Q220" s="241"/>
      <c r="R220" s="241"/>
      <c r="S220" s="241"/>
      <c r="T220" s="242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43" t="s">
        <v>218</v>
      </c>
      <c r="AU220" s="243" t="s">
        <v>82</v>
      </c>
      <c r="AV220" s="13" t="s">
        <v>82</v>
      </c>
      <c r="AW220" s="13" t="s">
        <v>35</v>
      </c>
      <c r="AX220" s="13" t="s">
        <v>73</v>
      </c>
      <c r="AY220" s="243" t="s">
        <v>198</v>
      </c>
    </row>
    <row r="221" s="14" customFormat="1">
      <c r="A221" s="14"/>
      <c r="B221" s="244"/>
      <c r="C221" s="245"/>
      <c r="D221" s="234" t="s">
        <v>218</v>
      </c>
      <c r="E221" s="246" t="s">
        <v>19</v>
      </c>
      <c r="F221" s="247" t="s">
        <v>233</v>
      </c>
      <c r="G221" s="245"/>
      <c r="H221" s="248">
        <v>3.766</v>
      </c>
      <c r="I221" s="249"/>
      <c r="J221" s="245"/>
      <c r="K221" s="245"/>
      <c r="L221" s="250"/>
      <c r="M221" s="251"/>
      <c r="N221" s="252"/>
      <c r="O221" s="252"/>
      <c r="P221" s="252"/>
      <c r="Q221" s="252"/>
      <c r="R221" s="252"/>
      <c r="S221" s="252"/>
      <c r="T221" s="253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54" t="s">
        <v>218</v>
      </c>
      <c r="AU221" s="254" t="s">
        <v>82</v>
      </c>
      <c r="AV221" s="14" t="s">
        <v>205</v>
      </c>
      <c r="AW221" s="14" t="s">
        <v>35</v>
      </c>
      <c r="AX221" s="14" t="s">
        <v>80</v>
      </c>
      <c r="AY221" s="254" t="s">
        <v>198</v>
      </c>
    </row>
    <row r="222" s="2" customFormat="1" ht="37.8" customHeight="1">
      <c r="A222" s="40"/>
      <c r="B222" s="41"/>
      <c r="C222" s="214" t="s">
        <v>358</v>
      </c>
      <c r="D222" s="214" t="s">
        <v>200</v>
      </c>
      <c r="E222" s="215" t="s">
        <v>3635</v>
      </c>
      <c r="F222" s="216" t="s">
        <v>3636</v>
      </c>
      <c r="G222" s="217" t="s">
        <v>203</v>
      </c>
      <c r="H222" s="218">
        <v>3.5950000000000002</v>
      </c>
      <c r="I222" s="219"/>
      <c r="J222" s="220">
        <f>ROUND(I222*H222,2)</f>
        <v>0</v>
      </c>
      <c r="K222" s="216" t="s">
        <v>204</v>
      </c>
      <c r="L222" s="46"/>
      <c r="M222" s="221" t="s">
        <v>19</v>
      </c>
      <c r="N222" s="222" t="s">
        <v>44</v>
      </c>
      <c r="O222" s="86"/>
      <c r="P222" s="223">
        <f>O222*H222</f>
        <v>0</v>
      </c>
      <c r="Q222" s="223">
        <v>0</v>
      </c>
      <c r="R222" s="223">
        <f>Q222*H222</f>
        <v>0</v>
      </c>
      <c r="S222" s="223">
        <v>0.063</v>
      </c>
      <c r="T222" s="224">
        <f>S222*H222</f>
        <v>0.22648500000000002</v>
      </c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R222" s="225" t="s">
        <v>205</v>
      </c>
      <c r="AT222" s="225" t="s">
        <v>200</v>
      </c>
      <c r="AU222" s="225" t="s">
        <v>82</v>
      </c>
      <c r="AY222" s="19" t="s">
        <v>198</v>
      </c>
      <c r="BE222" s="226">
        <f>IF(N222="základní",J222,0)</f>
        <v>0</v>
      </c>
      <c r="BF222" s="226">
        <f>IF(N222="snížená",J222,0)</f>
        <v>0</v>
      </c>
      <c r="BG222" s="226">
        <f>IF(N222="zákl. přenesená",J222,0)</f>
        <v>0</v>
      </c>
      <c r="BH222" s="226">
        <f>IF(N222="sníž. přenesená",J222,0)</f>
        <v>0</v>
      </c>
      <c r="BI222" s="226">
        <f>IF(N222="nulová",J222,0)</f>
        <v>0</v>
      </c>
      <c r="BJ222" s="19" t="s">
        <v>80</v>
      </c>
      <c r="BK222" s="226">
        <f>ROUND(I222*H222,2)</f>
        <v>0</v>
      </c>
      <c r="BL222" s="19" t="s">
        <v>205</v>
      </c>
      <c r="BM222" s="225" t="s">
        <v>3637</v>
      </c>
    </row>
    <row r="223" s="2" customFormat="1">
      <c r="A223" s="40"/>
      <c r="B223" s="41"/>
      <c r="C223" s="42"/>
      <c r="D223" s="227" t="s">
        <v>207</v>
      </c>
      <c r="E223" s="42"/>
      <c r="F223" s="228" t="s">
        <v>3638</v>
      </c>
      <c r="G223" s="42"/>
      <c r="H223" s="42"/>
      <c r="I223" s="229"/>
      <c r="J223" s="42"/>
      <c r="K223" s="42"/>
      <c r="L223" s="46"/>
      <c r="M223" s="230"/>
      <c r="N223" s="231"/>
      <c r="O223" s="86"/>
      <c r="P223" s="86"/>
      <c r="Q223" s="86"/>
      <c r="R223" s="86"/>
      <c r="S223" s="86"/>
      <c r="T223" s="87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T223" s="19" t="s">
        <v>207</v>
      </c>
      <c r="AU223" s="19" t="s">
        <v>82</v>
      </c>
    </row>
    <row r="224" s="13" customFormat="1">
      <c r="A224" s="13"/>
      <c r="B224" s="232"/>
      <c r="C224" s="233"/>
      <c r="D224" s="234" t="s">
        <v>218</v>
      </c>
      <c r="E224" s="235" t="s">
        <v>19</v>
      </c>
      <c r="F224" s="236" t="s">
        <v>3639</v>
      </c>
      <c r="G224" s="233"/>
      <c r="H224" s="237">
        <v>3.5950000000000002</v>
      </c>
      <c r="I224" s="238"/>
      <c r="J224" s="233"/>
      <c r="K224" s="233"/>
      <c r="L224" s="239"/>
      <c r="M224" s="240"/>
      <c r="N224" s="241"/>
      <c r="O224" s="241"/>
      <c r="P224" s="241"/>
      <c r="Q224" s="241"/>
      <c r="R224" s="241"/>
      <c r="S224" s="241"/>
      <c r="T224" s="242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43" t="s">
        <v>218</v>
      </c>
      <c r="AU224" s="243" t="s">
        <v>82</v>
      </c>
      <c r="AV224" s="13" t="s">
        <v>82</v>
      </c>
      <c r="AW224" s="13" t="s">
        <v>35</v>
      </c>
      <c r="AX224" s="13" t="s">
        <v>80</v>
      </c>
      <c r="AY224" s="243" t="s">
        <v>198</v>
      </c>
    </row>
    <row r="225" s="2" customFormat="1" ht="55.5" customHeight="1">
      <c r="A225" s="40"/>
      <c r="B225" s="41"/>
      <c r="C225" s="214" t="s">
        <v>365</v>
      </c>
      <c r="D225" s="214" t="s">
        <v>200</v>
      </c>
      <c r="E225" s="215" t="s">
        <v>1152</v>
      </c>
      <c r="F225" s="216" t="s">
        <v>1153</v>
      </c>
      <c r="G225" s="217" t="s">
        <v>203</v>
      </c>
      <c r="H225" s="218">
        <v>3.766</v>
      </c>
      <c r="I225" s="219"/>
      <c r="J225" s="220">
        <f>ROUND(I225*H225,2)</f>
        <v>0</v>
      </c>
      <c r="K225" s="216" t="s">
        <v>204</v>
      </c>
      <c r="L225" s="46"/>
      <c r="M225" s="221" t="s">
        <v>19</v>
      </c>
      <c r="N225" s="222" t="s">
        <v>44</v>
      </c>
      <c r="O225" s="86"/>
      <c r="P225" s="223">
        <f>O225*H225</f>
        <v>0</v>
      </c>
      <c r="Q225" s="223">
        <v>0</v>
      </c>
      <c r="R225" s="223">
        <f>Q225*H225</f>
        <v>0</v>
      </c>
      <c r="S225" s="223">
        <v>0.17999999999999999</v>
      </c>
      <c r="T225" s="224">
        <f>S225*H225</f>
        <v>0.67787999999999993</v>
      </c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R225" s="225" t="s">
        <v>205</v>
      </c>
      <c r="AT225" s="225" t="s">
        <v>200</v>
      </c>
      <c r="AU225" s="225" t="s">
        <v>82</v>
      </c>
      <c r="AY225" s="19" t="s">
        <v>198</v>
      </c>
      <c r="BE225" s="226">
        <f>IF(N225="základní",J225,0)</f>
        <v>0</v>
      </c>
      <c r="BF225" s="226">
        <f>IF(N225="snížená",J225,0)</f>
        <v>0</v>
      </c>
      <c r="BG225" s="226">
        <f>IF(N225="zákl. přenesená",J225,0)</f>
        <v>0</v>
      </c>
      <c r="BH225" s="226">
        <f>IF(N225="sníž. přenesená",J225,0)</f>
        <v>0</v>
      </c>
      <c r="BI225" s="226">
        <f>IF(N225="nulová",J225,0)</f>
        <v>0</v>
      </c>
      <c r="BJ225" s="19" t="s">
        <v>80</v>
      </c>
      <c r="BK225" s="226">
        <f>ROUND(I225*H225,2)</f>
        <v>0</v>
      </c>
      <c r="BL225" s="19" t="s">
        <v>205</v>
      </c>
      <c r="BM225" s="225" t="s">
        <v>3640</v>
      </c>
    </row>
    <row r="226" s="2" customFormat="1">
      <c r="A226" s="40"/>
      <c r="B226" s="41"/>
      <c r="C226" s="42"/>
      <c r="D226" s="227" t="s">
        <v>207</v>
      </c>
      <c r="E226" s="42"/>
      <c r="F226" s="228" t="s">
        <v>1155</v>
      </c>
      <c r="G226" s="42"/>
      <c r="H226" s="42"/>
      <c r="I226" s="229"/>
      <c r="J226" s="42"/>
      <c r="K226" s="42"/>
      <c r="L226" s="46"/>
      <c r="M226" s="230"/>
      <c r="N226" s="231"/>
      <c r="O226" s="86"/>
      <c r="P226" s="86"/>
      <c r="Q226" s="86"/>
      <c r="R226" s="86"/>
      <c r="S226" s="86"/>
      <c r="T226" s="87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T226" s="19" t="s">
        <v>207</v>
      </c>
      <c r="AU226" s="19" t="s">
        <v>82</v>
      </c>
    </row>
    <row r="227" s="13" customFormat="1">
      <c r="A227" s="13"/>
      <c r="B227" s="232"/>
      <c r="C227" s="233"/>
      <c r="D227" s="234" t="s">
        <v>218</v>
      </c>
      <c r="E227" s="235" t="s">
        <v>19</v>
      </c>
      <c r="F227" s="236" t="s">
        <v>3641</v>
      </c>
      <c r="G227" s="233"/>
      <c r="H227" s="237">
        <v>3.766</v>
      </c>
      <c r="I227" s="238"/>
      <c r="J227" s="233"/>
      <c r="K227" s="233"/>
      <c r="L227" s="239"/>
      <c r="M227" s="240"/>
      <c r="N227" s="241"/>
      <c r="O227" s="241"/>
      <c r="P227" s="241"/>
      <c r="Q227" s="241"/>
      <c r="R227" s="241"/>
      <c r="S227" s="241"/>
      <c r="T227" s="242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43" t="s">
        <v>218</v>
      </c>
      <c r="AU227" s="243" t="s">
        <v>82</v>
      </c>
      <c r="AV227" s="13" t="s">
        <v>82</v>
      </c>
      <c r="AW227" s="13" t="s">
        <v>35</v>
      </c>
      <c r="AX227" s="13" t="s">
        <v>73</v>
      </c>
      <c r="AY227" s="243" t="s">
        <v>198</v>
      </c>
    </row>
    <row r="228" s="14" customFormat="1">
      <c r="A228" s="14"/>
      <c r="B228" s="244"/>
      <c r="C228" s="245"/>
      <c r="D228" s="234" t="s">
        <v>218</v>
      </c>
      <c r="E228" s="246" t="s">
        <v>19</v>
      </c>
      <c r="F228" s="247" t="s">
        <v>233</v>
      </c>
      <c r="G228" s="245"/>
      <c r="H228" s="248">
        <v>3.766</v>
      </c>
      <c r="I228" s="249"/>
      <c r="J228" s="245"/>
      <c r="K228" s="245"/>
      <c r="L228" s="250"/>
      <c r="M228" s="251"/>
      <c r="N228" s="252"/>
      <c r="O228" s="252"/>
      <c r="P228" s="252"/>
      <c r="Q228" s="252"/>
      <c r="R228" s="252"/>
      <c r="S228" s="252"/>
      <c r="T228" s="253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54" t="s">
        <v>218</v>
      </c>
      <c r="AU228" s="254" t="s">
        <v>82</v>
      </c>
      <c r="AV228" s="14" t="s">
        <v>205</v>
      </c>
      <c r="AW228" s="14" t="s">
        <v>35</v>
      </c>
      <c r="AX228" s="14" t="s">
        <v>80</v>
      </c>
      <c r="AY228" s="254" t="s">
        <v>198</v>
      </c>
    </row>
    <row r="229" s="2" customFormat="1" ht="55.5" customHeight="1">
      <c r="A229" s="40"/>
      <c r="B229" s="41"/>
      <c r="C229" s="214" t="s">
        <v>371</v>
      </c>
      <c r="D229" s="214" t="s">
        <v>200</v>
      </c>
      <c r="E229" s="215" t="s">
        <v>1158</v>
      </c>
      <c r="F229" s="216" t="s">
        <v>1159</v>
      </c>
      <c r="G229" s="217" t="s">
        <v>227</v>
      </c>
      <c r="H229" s="218">
        <v>5.4109999999999996</v>
      </c>
      <c r="I229" s="219"/>
      <c r="J229" s="220">
        <f>ROUND(I229*H229,2)</f>
        <v>0</v>
      </c>
      <c r="K229" s="216" t="s">
        <v>204</v>
      </c>
      <c r="L229" s="46"/>
      <c r="M229" s="221" t="s">
        <v>19</v>
      </c>
      <c r="N229" s="222" t="s">
        <v>44</v>
      </c>
      <c r="O229" s="86"/>
      <c r="P229" s="223">
        <f>O229*H229</f>
        <v>0</v>
      </c>
      <c r="Q229" s="223">
        <v>0</v>
      </c>
      <c r="R229" s="223">
        <f>Q229*H229</f>
        <v>0</v>
      </c>
      <c r="S229" s="223">
        <v>1.8</v>
      </c>
      <c r="T229" s="224">
        <f>S229*H229</f>
        <v>9.7397999999999989</v>
      </c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R229" s="225" t="s">
        <v>205</v>
      </c>
      <c r="AT229" s="225" t="s">
        <v>200</v>
      </c>
      <c r="AU229" s="225" t="s">
        <v>82</v>
      </c>
      <c r="AY229" s="19" t="s">
        <v>198</v>
      </c>
      <c r="BE229" s="226">
        <f>IF(N229="základní",J229,0)</f>
        <v>0</v>
      </c>
      <c r="BF229" s="226">
        <f>IF(N229="snížená",J229,0)</f>
        <v>0</v>
      </c>
      <c r="BG229" s="226">
        <f>IF(N229="zákl. přenesená",J229,0)</f>
        <v>0</v>
      </c>
      <c r="BH229" s="226">
        <f>IF(N229="sníž. přenesená",J229,0)</f>
        <v>0</v>
      </c>
      <c r="BI229" s="226">
        <f>IF(N229="nulová",J229,0)</f>
        <v>0</v>
      </c>
      <c r="BJ229" s="19" t="s">
        <v>80</v>
      </c>
      <c r="BK229" s="226">
        <f>ROUND(I229*H229,2)</f>
        <v>0</v>
      </c>
      <c r="BL229" s="19" t="s">
        <v>205</v>
      </c>
      <c r="BM229" s="225" t="s">
        <v>3642</v>
      </c>
    </row>
    <row r="230" s="2" customFormat="1">
      <c r="A230" s="40"/>
      <c r="B230" s="41"/>
      <c r="C230" s="42"/>
      <c r="D230" s="227" t="s">
        <v>207</v>
      </c>
      <c r="E230" s="42"/>
      <c r="F230" s="228" t="s">
        <v>1161</v>
      </c>
      <c r="G230" s="42"/>
      <c r="H230" s="42"/>
      <c r="I230" s="229"/>
      <c r="J230" s="42"/>
      <c r="K230" s="42"/>
      <c r="L230" s="46"/>
      <c r="M230" s="230"/>
      <c r="N230" s="231"/>
      <c r="O230" s="86"/>
      <c r="P230" s="86"/>
      <c r="Q230" s="86"/>
      <c r="R230" s="86"/>
      <c r="S230" s="86"/>
      <c r="T230" s="87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T230" s="19" t="s">
        <v>207</v>
      </c>
      <c r="AU230" s="19" t="s">
        <v>82</v>
      </c>
    </row>
    <row r="231" s="13" customFormat="1">
      <c r="A231" s="13"/>
      <c r="B231" s="232"/>
      <c r="C231" s="233"/>
      <c r="D231" s="234" t="s">
        <v>218</v>
      </c>
      <c r="E231" s="235" t="s">
        <v>19</v>
      </c>
      <c r="F231" s="236" t="s">
        <v>3643</v>
      </c>
      <c r="G231" s="233"/>
      <c r="H231" s="237">
        <v>1.9490000000000001</v>
      </c>
      <c r="I231" s="238"/>
      <c r="J231" s="233"/>
      <c r="K231" s="233"/>
      <c r="L231" s="239"/>
      <c r="M231" s="240"/>
      <c r="N231" s="241"/>
      <c r="O231" s="241"/>
      <c r="P231" s="241"/>
      <c r="Q231" s="241"/>
      <c r="R231" s="241"/>
      <c r="S231" s="241"/>
      <c r="T231" s="242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43" t="s">
        <v>218</v>
      </c>
      <c r="AU231" s="243" t="s">
        <v>82</v>
      </c>
      <c r="AV231" s="13" t="s">
        <v>82</v>
      </c>
      <c r="AW231" s="13" t="s">
        <v>35</v>
      </c>
      <c r="AX231" s="13" t="s">
        <v>73</v>
      </c>
      <c r="AY231" s="243" t="s">
        <v>198</v>
      </c>
    </row>
    <row r="232" s="13" customFormat="1">
      <c r="A232" s="13"/>
      <c r="B232" s="232"/>
      <c r="C232" s="233"/>
      <c r="D232" s="234" t="s">
        <v>218</v>
      </c>
      <c r="E232" s="235" t="s">
        <v>19</v>
      </c>
      <c r="F232" s="236" t="s">
        <v>3644</v>
      </c>
      <c r="G232" s="233"/>
      <c r="H232" s="237">
        <v>1.0980000000000001</v>
      </c>
      <c r="I232" s="238"/>
      <c r="J232" s="233"/>
      <c r="K232" s="233"/>
      <c r="L232" s="239"/>
      <c r="M232" s="240"/>
      <c r="N232" s="241"/>
      <c r="O232" s="241"/>
      <c r="P232" s="241"/>
      <c r="Q232" s="241"/>
      <c r="R232" s="241"/>
      <c r="S232" s="241"/>
      <c r="T232" s="242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43" t="s">
        <v>218</v>
      </c>
      <c r="AU232" s="243" t="s">
        <v>82</v>
      </c>
      <c r="AV232" s="13" t="s">
        <v>82</v>
      </c>
      <c r="AW232" s="13" t="s">
        <v>35</v>
      </c>
      <c r="AX232" s="13" t="s">
        <v>73</v>
      </c>
      <c r="AY232" s="243" t="s">
        <v>198</v>
      </c>
    </row>
    <row r="233" s="13" customFormat="1">
      <c r="A233" s="13"/>
      <c r="B233" s="232"/>
      <c r="C233" s="233"/>
      <c r="D233" s="234" t="s">
        <v>218</v>
      </c>
      <c r="E233" s="235" t="s">
        <v>19</v>
      </c>
      <c r="F233" s="236" t="s">
        <v>3645</v>
      </c>
      <c r="G233" s="233"/>
      <c r="H233" s="237">
        <v>0.874</v>
      </c>
      <c r="I233" s="238"/>
      <c r="J233" s="233"/>
      <c r="K233" s="233"/>
      <c r="L233" s="239"/>
      <c r="M233" s="240"/>
      <c r="N233" s="241"/>
      <c r="O233" s="241"/>
      <c r="P233" s="241"/>
      <c r="Q233" s="241"/>
      <c r="R233" s="241"/>
      <c r="S233" s="241"/>
      <c r="T233" s="242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43" t="s">
        <v>218</v>
      </c>
      <c r="AU233" s="243" t="s">
        <v>82</v>
      </c>
      <c r="AV233" s="13" t="s">
        <v>82</v>
      </c>
      <c r="AW233" s="13" t="s">
        <v>35</v>
      </c>
      <c r="AX233" s="13" t="s">
        <v>73</v>
      </c>
      <c r="AY233" s="243" t="s">
        <v>198</v>
      </c>
    </row>
    <row r="234" s="13" customFormat="1">
      <c r="A234" s="13"/>
      <c r="B234" s="232"/>
      <c r="C234" s="233"/>
      <c r="D234" s="234" t="s">
        <v>218</v>
      </c>
      <c r="E234" s="235" t="s">
        <v>19</v>
      </c>
      <c r="F234" s="236" t="s">
        <v>3646</v>
      </c>
      <c r="G234" s="233"/>
      <c r="H234" s="237">
        <v>1.49</v>
      </c>
      <c r="I234" s="238"/>
      <c r="J234" s="233"/>
      <c r="K234" s="233"/>
      <c r="L234" s="239"/>
      <c r="M234" s="240"/>
      <c r="N234" s="241"/>
      <c r="O234" s="241"/>
      <c r="P234" s="241"/>
      <c r="Q234" s="241"/>
      <c r="R234" s="241"/>
      <c r="S234" s="241"/>
      <c r="T234" s="242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43" t="s">
        <v>218</v>
      </c>
      <c r="AU234" s="243" t="s">
        <v>82</v>
      </c>
      <c r="AV234" s="13" t="s">
        <v>82</v>
      </c>
      <c r="AW234" s="13" t="s">
        <v>35</v>
      </c>
      <c r="AX234" s="13" t="s">
        <v>73</v>
      </c>
      <c r="AY234" s="243" t="s">
        <v>198</v>
      </c>
    </row>
    <row r="235" s="14" customFormat="1">
      <c r="A235" s="14"/>
      <c r="B235" s="244"/>
      <c r="C235" s="245"/>
      <c r="D235" s="234" t="s">
        <v>218</v>
      </c>
      <c r="E235" s="246" t="s">
        <v>19</v>
      </c>
      <c r="F235" s="247" t="s">
        <v>233</v>
      </c>
      <c r="G235" s="245"/>
      <c r="H235" s="248">
        <v>5.4110000000000005</v>
      </c>
      <c r="I235" s="249"/>
      <c r="J235" s="245"/>
      <c r="K235" s="245"/>
      <c r="L235" s="250"/>
      <c r="M235" s="251"/>
      <c r="N235" s="252"/>
      <c r="O235" s="252"/>
      <c r="P235" s="252"/>
      <c r="Q235" s="252"/>
      <c r="R235" s="252"/>
      <c r="S235" s="252"/>
      <c r="T235" s="253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54" t="s">
        <v>218</v>
      </c>
      <c r="AU235" s="254" t="s">
        <v>82</v>
      </c>
      <c r="AV235" s="14" t="s">
        <v>205</v>
      </c>
      <c r="AW235" s="14" t="s">
        <v>35</v>
      </c>
      <c r="AX235" s="14" t="s">
        <v>80</v>
      </c>
      <c r="AY235" s="254" t="s">
        <v>198</v>
      </c>
    </row>
    <row r="236" s="12" customFormat="1" ht="22.8" customHeight="1">
      <c r="A236" s="12"/>
      <c r="B236" s="198"/>
      <c r="C236" s="199"/>
      <c r="D236" s="200" t="s">
        <v>72</v>
      </c>
      <c r="E236" s="212" t="s">
        <v>1173</v>
      </c>
      <c r="F236" s="212" t="s">
        <v>1174</v>
      </c>
      <c r="G236" s="199"/>
      <c r="H236" s="199"/>
      <c r="I236" s="202"/>
      <c r="J236" s="213">
        <f>BK236</f>
        <v>0</v>
      </c>
      <c r="K236" s="199"/>
      <c r="L236" s="204"/>
      <c r="M236" s="205"/>
      <c r="N236" s="206"/>
      <c r="O236" s="206"/>
      <c r="P236" s="207">
        <f>SUM(P237:P245)</f>
        <v>0</v>
      </c>
      <c r="Q236" s="206"/>
      <c r="R236" s="207">
        <f>SUM(R237:R245)</f>
        <v>0</v>
      </c>
      <c r="S236" s="206"/>
      <c r="T236" s="208">
        <f>SUM(T237:T245)</f>
        <v>0</v>
      </c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R236" s="209" t="s">
        <v>80</v>
      </c>
      <c r="AT236" s="210" t="s">
        <v>72</v>
      </c>
      <c r="AU236" s="210" t="s">
        <v>80</v>
      </c>
      <c r="AY236" s="209" t="s">
        <v>198</v>
      </c>
      <c r="BK236" s="211">
        <f>SUM(BK237:BK245)</f>
        <v>0</v>
      </c>
    </row>
    <row r="237" s="2" customFormat="1" ht="37.8" customHeight="1">
      <c r="A237" s="40"/>
      <c r="B237" s="41"/>
      <c r="C237" s="214" t="s">
        <v>376</v>
      </c>
      <c r="D237" s="214" t="s">
        <v>200</v>
      </c>
      <c r="E237" s="215" t="s">
        <v>1176</v>
      </c>
      <c r="F237" s="216" t="s">
        <v>1177</v>
      </c>
      <c r="G237" s="217" t="s">
        <v>246</v>
      </c>
      <c r="H237" s="218">
        <v>27.077999999999999</v>
      </c>
      <c r="I237" s="219"/>
      <c r="J237" s="220">
        <f>ROUND(I237*H237,2)</f>
        <v>0</v>
      </c>
      <c r="K237" s="216" t="s">
        <v>204</v>
      </c>
      <c r="L237" s="46"/>
      <c r="M237" s="221" t="s">
        <v>19</v>
      </c>
      <c r="N237" s="222" t="s">
        <v>44</v>
      </c>
      <c r="O237" s="86"/>
      <c r="P237" s="223">
        <f>O237*H237</f>
        <v>0</v>
      </c>
      <c r="Q237" s="223">
        <v>0</v>
      </c>
      <c r="R237" s="223">
        <f>Q237*H237</f>
        <v>0</v>
      </c>
      <c r="S237" s="223">
        <v>0</v>
      </c>
      <c r="T237" s="224">
        <f>S237*H237</f>
        <v>0</v>
      </c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R237" s="225" t="s">
        <v>205</v>
      </c>
      <c r="AT237" s="225" t="s">
        <v>200</v>
      </c>
      <c r="AU237" s="225" t="s">
        <v>82</v>
      </c>
      <c r="AY237" s="19" t="s">
        <v>198</v>
      </c>
      <c r="BE237" s="226">
        <f>IF(N237="základní",J237,0)</f>
        <v>0</v>
      </c>
      <c r="BF237" s="226">
        <f>IF(N237="snížená",J237,0)</f>
        <v>0</v>
      </c>
      <c r="BG237" s="226">
        <f>IF(N237="zákl. přenesená",J237,0)</f>
        <v>0</v>
      </c>
      <c r="BH237" s="226">
        <f>IF(N237="sníž. přenesená",J237,0)</f>
        <v>0</v>
      </c>
      <c r="BI237" s="226">
        <f>IF(N237="nulová",J237,0)</f>
        <v>0</v>
      </c>
      <c r="BJ237" s="19" t="s">
        <v>80</v>
      </c>
      <c r="BK237" s="226">
        <f>ROUND(I237*H237,2)</f>
        <v>0</v>
      </c>
      <c r="BL237" s="19" t="s">
        <v>205</v>
      </c>
      <c r="BM237" s="225" t="s">
        <v>3647</v>
      </c>
    </row>
    <row r="238" s="2" customFormat="1">
      <c r="A238" s="40"/>
      <c r="B238" s="41"/>
      <c r="C238" s="42"/>
      <c r="D238" s="227" t="s">
        <v>207</v>
      </c>
      <c r="E238" s="42"/>
      <c r="F238" s="228" t="s">
        <v>1179</v>
      </c>
      <c r="G238" s="42"/>
      <c r="H238" s="42"/>
      <c r="I238" s="229"/>
      <c r="J238" s="42"/>
      <c r="K238" s="42"/>
      <c r="L238" s="46"/>
      <c r="M238" s="230"/>
      <c r="N238" s="231"/>
      <c r="O238" s="86"/>
      <c r="P238" s="86"/>
      <c r="Q238" s="86"/>
      <c r="R238" s="86"/>
      <c r="S238" s="86"/>
      <c r="T238" s="87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T238" s="19" t="s">
        <v>207</v>
      </c>
      <c r="AU238" s="19" t="s">
        <v>82</v>
      </c>
    </row>
    <row r="239" s="2" customFormat="1" ht="33" customHeight="1">
      <c r="A239" s="40"/>
      <c r="B239" s="41"/>
      <c r="C239" s="214" t="s">
        <v>382</v>
      </c>
      <c r="D239" s="214" t="s">
        <v>200</v>
      </c>
      <c r="E239" s="215" t="s">
        <v>1181</v>
      </c>
      <c r="F239" s="216" t="s">
        <v>1182</v>
      </c>
      <c r="G239" s="217" t="s">
        <v>246</v>
      </c>
      <c r="H239" s="218">
        <v>27.077999999999999</v>
      </c>
      <c r="I239" s="219"/>
      <c r="J239" s="220">
        <f>ROUND(I239*H239,2)</f>
        <v>0</v>
      </c>
      <c r="K239" s="216" t="s">
        <v>204</v>
      </c>
      <c r="L239" s="46"/>
      <c r="M239" s="221" t="s">
        <v>19</v>
      </c>
      <c r="N239" s="222" t="s">
        <v>44</v>
      </c>
      <c r="O239" s="86"/>
      <c r="P239" s="223">
        <f>O239*H239</f>
        <v>0</v>
      </c>
      <c r="Q239" s="223">
        <v>0</v>
      </c>
      <c r="R239" s="223">
        <f>Q239*H239</f>
        <v>0</v>
      </c>
      <c r="S239" s="223">
        <v>0</v>
      </c>
      <c r="T239" s="224">
        <f>S239*H239</f>
        <v>0</v>
      </c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R239" s="225" t="s">
        <v>205</v>
      </c>
      <c r="AT239" s="225" t="s">
        <v>200</v>
      </c>
      <c r="AU239" s="225" t="s">
        <v>82</v>
      </c>
      <c r="AY239" s="19" t="s">
        <v>198</v>
      </c>
      <c r="BE239" s="226">
        <f>IF(N239="základní",J239,0)</f>
        <v>0</v>
      </c>
      <c r="BF239" s="226">
        <f>IF(N239="snížená",J239,0)</f>
        <v>0</v>
      </c>
      <c r="BG239" s="226">
        <f>IF(N239="zákl. přenesená",J239,0)</f>
        <v>0</v>
      </c>
      <c r="BH239" s="226">
        <f>IF(N239="sníž. přenesená",J239,0)</f>
        <v>0</v>
      </c>
      <c r="BI239" s="226">
        <f>IF(N239="nulová",J239,0)</f>
        <v>0</v>
      </c>
      <c r="BJ239" s="19" t="s">
        <v>80</v>
      </c>
      <c r="BK239" s="226">
        <f>ROUND(I239*H239,2)</f>
        <v>0</v>
      </c>
      <c r="BL239" s="19" t="s">
        <v>205</v>
      </c>
      <c r="BM239" s="225" t="s">
        <v>3648</v>
      </c>
    </row>
    <row r="240" s="2" customFormat="1">
      <c r="A240" s="40"/>
      <c r="B240" s="41"/>
      <c r="C240" s="42"/>
      <c r="D240" s="227" t="s">
        <v>207</v>
      </c>
      <c r="E240" s="42"/>
      <c r="F240" s="228" t="s">
        <v>1184</v>
      </c>
      <c r="G240" s="42"/>
      <c r="H240" s="42"/>
      <c r="I240" s="229"/>
      <c r="J240" s="42"/>
      <c r="K240" s="42"/>
      <c r="L240" s="46"/>
      <c r="M240" s="230"/>
      <c r="N240" s="231"/>
      <c r="O240" s="86"/>
      <c r="P240" s="86"/>
      <c r="Q240" s="86"/>
      <c r="R240" s="86"/>
      <c r="S240" s="86"/>
      <c r="T240" s="87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T240" s="19" t="s">
        <v>207</v>
      </c>
      <c r="AU240" s="19" t="s">
        <v>82</v>
      </c>
    </row>
    <row r="241" s="2" customFormat="1" ht="44.25" customHeight="1">
      <c r="A241" s="40"/>
      <c r="B241" s="41"/>
      <c r="C241" s="214" t="s">
        <v>388</v>
      </c>
      <c r="D241" s="214" t="s">
        <v>200</v>
      </c>
      <c r="E241" s="215" t="s">
        <v>1186</v>
      </c>
      <c r="F241" s="216" t="s">
        <v>1187</v>
      </c>
      <c r="G241" s="217" t="s">
        <v>246</v>
      </c>
      <c r="H241" s="218">
        <v>379.09199999999998</v>
      </c>
      <c r="I241" s="219"/>
      <c r="J241" s="220">
        <f>ROUND(I241*H241,2)</f>
        <v>0</v>
      </c>
      <c r="K241" s="216" t="s">
        <v>204</v>
      </c>
      <c r="L241" s="46"/>
      <c r="M241" s="221" t="s">
        <v>19</v>
      </c>
      <c r="N241" s="222" t="s">
        <v>44</v>
      </c>
      <c r="O241" s="86"/>
      <c r="P241" s="223">
        <f>O241*H241</f>
        <v>0</v>
      </c>
      <c r="Q241" s="223">
        <v>0</v>
      </c>
      <c r="R241" s="223">
        <f>Q241*H241</f>
        <v>0</v>
      </c>
      <c r="S241" s="223">
        <v>0</v>
      </c>
      <c r="T241" s="224">
        <f>S241*H241</f>
        <v>0</v>
      </c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R241" s="225" t="s">
        <v>205</v>
      </c>
      <c r="AT241" s="225" t="s">
        <v>200</v>
      </c>
      <c r="AU241" s="225" t="s">
        <v>82</v>
      </c>
      <c r="AY241" s="19" t="s">
        <v>198</v>
      </c>
      <c r="BE241" s="226">
        <f>IF(N241="základní",J241,0)</f>
        <v>0</v>
      </c>
      <c r="BF241" s="226">
        <f>IF(N241="snížená",J241,0)</f>
        <v>0</v>
      </c>
      <c r="BG241" s="226">
        <f>IF(N241="zákl. přenesená",J241,0)</f>
        <v>0</v>
      </c>
      <c r="BH241" s="226">
        <f>IF(N241="sníž. přenesená",J241,0)</f>
        <v>0</v>
      </c>
      <c r="BI241" s="226">
        <f>IF(N241="nulová",J241,0)</f>
        <v>0</v>
      </c>
      <c r="BJ241" s="19" t="s">
        <v>80</v>
      </c>
      <c r="BK241" s="226">
        <f>ROUND(I241*H241,2)</f>
        <v>0</v>
      </c>
      <c r="BL241" s="19" t="s">
        <v>205</v>
      </c>
      <c r="BM241" s="225" t="s">
        <v>3649</v>
      </c>
    </row>
    <row r="242" s="2" customFormat="1">
      <c r="A242" s="40"/>
      <c r="B242" s="41"/>
      <c r="C242" s="42"/>
      <c r="D242" s="227" t="s">
        <v>207</v>
      </c>
      <c r="E242" s="42"/>
      <c r="F242" s="228" t="s">
        <v>1189</v>
      </c>
      <c r="G242" s="42"/>
      <c r="H242" s="42"/>
      <c r="I242" s="229"/>
      <c r="J242" s="42"/>
      <c r="K242" s="42"/>
      <c r="L242" s="46"/>
      <c r="M242" s="230"/>
      <c r="N242" s="231"/>
      <c r="O242" s="86"/>
      <c r="P242" s="86"/>
      <c r="Q242" s="86"/>
      <c r="R242" s="86"/>
      <c r="S242" s="86"/>
      <c r="T242" s="87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T242" s="19" t="s">
        <v>207</v>
      </c>
      <c r="AU242" s="19" t="s">
        <v>82</v>
      </c>
    </row>
    <row r="243" s="13" customFormat="1">
      <c r="A243" s="13"/>
      <c r="B243" s="232"/>
      <c r="C243" s="233"/>
      <c r="D243" s="234" t="s">
        <v>218</v>
      </c>
      <c r="E243" s="233"/>
      <c r="F243" s="236" t="s">
        <v>3650</v>
      </c>
      <c r="G243" s="233"/>
      <c r="H243" s="237">
        <v>379.09199999999998</v>
      </c>
      <c r="I243" s="238"/>
      <c r="J243" s="233"/>
      <c r="K243" s="233"/>
      <c r="L243" s="239"/>
      <c r="M243" s="240"/>
      <c r="N243" s="241"/>
      <c r="O243" s="241"/>
      <c r="P243" s="241"/>
      <c r="Q243" s="241"/>
      <c r="R243" s="241"/>
      <c r="S243" s="241"/>
      <c r="T243" s="242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43" t="s">
        <v>218</v>
      </c>
      <c r="AU243" s="243" t="s">
        <v>82</v>
      </c>
      <c r="AV243" s="13" t="s">
        <v>82</v>
      </c>
      <c r="AW243" s="13" t="s">
        <v>4</v>
      </c>
      <c r="AX243" s="13" t="s">
        <v>80</v>
      </c>
      <c r="AY243" s="243" t="s">
        <v>198</v>
      </c>
    </row>
    <row r="244" s="2" customFormat="1" ht="55.5" customHeight="1">
      <c r="A244" s="40"/>
      <c r="B244" s="41"/>
      <c r="C244" s="214" t="s">
        <v>394</v>
      </c>
      <c r="D244" s="214" t="s">
        <v>200</v>
      </c>
      <c r="E244" s="215" t="s">
        <v>1192</v>
      </c>
      <c r="F244" s="216" t="s">
        <v>1193</v>
      </c>
      <c r="G244" s="217" t="s">
        <v>246</v>
      </c>
      <c r="H244" s="218">
        <v>27.058</v>
      </c>
      <c r="I244" s="219"/>
      <c r="J244" s="220">
        <f>ROUND(I244*H244,2)</f>
        <v>0</v>
      </c>
      <c r="K244" s="216" t="s">
        <v>204</v>
      </c>
      <c r="L244" s="46"/>
      <c r="M244" s="221" t="s">
        <v>19</v>
      </c>
      <c r="N244" s="222" t="s">
        <v>44</v>
      </c>
      <c r="O244" s="86"/>
      <c r="P244" s="223">
        <f>O244*H244</f>
        <v>0</v>
      </c>
      <c r="Q244" s="223">
        <v>0</v>
      </c>
      <c r="R244" s="223">
        <f>Q244*H244</f>
        <v>0</v>
      </c>
      <c r="S244" s="223">
        <v>0</v>
      </c>
      <c r="T244" s="224">
        <f>S244*H244</f>
        <v>0</v>
      </c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R244" s="225" t="s">
        <v>205</v>
      </c>
      <c r="AT244" s="225" t="s">
        <v>200</v>
      </c>
      <c r="AU244" s="225" t="s">
        <v>82</v>
      </c>
      <c r="AY244" s="19" t="s">
        <v>198</v>
      </c>
      <c r="BE244" s="226">
        <f>IF(N244="základní",J244,0)</f>
        <v>0</v>
      </c>
      <c r="BF244" s="226">
        <f>IF(N244="snížená",J244,0)</f>
        <v>0</v>
      </c>
      <c r="BG244" s="226">
        <f>IF(N244="zákl. přenesená",J244,0)</f>
        <v>0</v>
      </c>
      <c r="BH244" s="226">
        <f>IF(N244="sníž. přenesená",J244,0)</f>
        <v>0</v>
      </c>
      <c r="BI244" s="226">
        <f>IF(N244="nulová",J244,0)</f>
        <v>0</v>
      </c>
      <c r="BJ244" s="19" t="s">
        <v>80</v>
      </c>
      <c r="BK244" s="226">
        <f>ROUND(I244*H244,2)</f>
        <v>0</v>
      </c>
      <c r="BL244" s="19" t="s">
        <v>205</v>
      </c>
      <c r="BM244" s="225" t="s">
        <v>3651</v>
      </c>
    </row>
    <row r="245" s="2" customFormat="1">
      <c r="A245" s="40"/>
      <c r="B245" s="41"/>
      <c r="C245" s="42"/>
      <c r="D245" s="227" t="s">
        <v>207</v>
      </c>
      <c r="E245" s="42"/>
      <c r="F245" s="228" t="s">
        <v>1195</v>
      </c>
      <c r="G245" s="42"/>
      <c r="H245" s="42"/>
      <c r="I245" s="229"/>
      <c r="J245" s="42"/>
      <c r="K245" s="42"/>
      <c r="L245" s="46"/>
      <c r="M245" s="230"/>
      <c r="N245" s="231"/>
      <c r="O245" s="86"/>
      <c r="P245" s="86"/>
      <c r="Q245" s="86"/>
      <c r="R245" s="86"/>
      <c r="S245" s="86"/>
      <c r="T245" s="87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T245" s="19" t="s">
        <v>207</v>
      </c>
      <c r="AU245" s="19" t="s">
        <v>82</v>
      </c>
    </row>
    <row r="246" s="12" customFormat="1" ht="22.8" customHeight="1">
      <c r="A246" s="12"/>
      <c r="B246" s="198"/>
      <c r="C246" s="199"/>
      <c r="D246" s="200" t="s">
        <v>72</v>
      </c>
      <c r="E246" s="212" t="s">
        <v>1196</v>
      </c>
      <c r="F246" s="212" t="s">
        <v>1197</v>
      </c>
      <c r="G246" s="199"/>
      <c r="H246" s="199"/>
      <c r="I246" s="202"/>
      <c r="J246" s="213">
        <f>BK246</f>
        <v>0</v>
      </c>
      <c r="K246" s="199"/>
      <c r="L246" s="204"/>
      <c r="M246" s="205"/>
      <c r="N246" s="206"/>
      <c r="O246" s="206"/>
      <c r="P246" s="207">
        <f>SUM(P247:P248)</f>
        <v>0</v>
      </c>
      <c r="Q246" s="206"/>
      <c r="R246" s="207">
        <f>SUM(R247:R248)</f>
        <v>0</v>
      </c>
      <c r="S246" s="206"/>
      <c r="T246" s="208">
        <f>SUM(T247:T248)</f>
        <v>0</v>
      </c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R246" s="209" t="s">
        <v>80</v>
      </c>
      <c r="AT246" s="210" t="s">
        <v>72</v>
      </c>
      <c r="AU246" s="210" t="s">
        <v>80</v>
      </c>
      <c r="AY246" s="209" t="s">
        <v>198</v>
      </c>
      <c r="BK246" s="211">
        <f>SUM(BK247:BK248)</f>
        <v>0</v>
      </c>
    </row>
    <row r="247" s="2" customFormat="1" ht="78" customHeight="1">
      <c r="A247" s="40"/>
      <c r="B247" s="41"/>
      <c r="C247" s="214" t="s">
        <v>399</v>
      </c>
      <c r="D247" s="214" t="s">
        <v>200</v>
      </c>
      <c r="E247" s="215" t="s">
        <v>1199</v>
      </c>
      <c r="F247" s="216" t="s">
        <v>1200</v>
      </c>
      <c r="G247" s="217" t="s">
        <v>246</v>
      </c>
      <c r="H247" s="218">
        <v>20.420999999999999</v>
      </c>
      <c r="I247" s="219"/>
      <c r="J247" s="220">
        <f>ROUND(I247*H247,2)</f>
        <v>0</v>
      </c>
      <c r="K247" s="216" t="s">
        <v>204</v>
      </c>
      <c r="L247" s="46"/>
      <c r="M247" s="221" t="s">
        <v>19</v>
      </c>
      <c r="N247" s="222" t="s">
        <v>44</v>
      </c>
      <c r="O247" s="86"/>
      <c r="P247" s="223">
        <f>O247*H247</f>
        <v>0</v>
      </c>
      <c r="Q247" s="223">
        <v>0</v>
      </c>
      <c r="R247" s="223">
        <f>Q247*H247</f>
        <v>0</v>
      </c>
      <c r="S247" s="223">
        <v>0</v>
      </c>
      <c r="T247" s="224">
        <f>S247*H247</f>
        <v>0</v>
      </c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R247" s="225" t="s">
        <v>205</v>
      </c>
      <c r="AT247" s="225" t="s">
        <v>200</v>
      </c>
      <c r="AU247" s="225" t="s">
        <v>82</v>
      </c>
      <c r="AY247" s="19" t="s">
        <v>198</v>
      </c>
      <c r="BE247" s="226">
        <f>IF(N247="základní",J247,0)</f>
        <v>0</v>
      </c>
      <c r="BF247" s="226">
        <f>IF(N247="snížená",J247,0)</f>
        <v>0</v>
      </c>
      <c r="BG247" s="226">
        <f>IF(N247="zákl. přenesená",J247,0)</f>
        <v>0</v>
      </c>
      <c r="BH247" s="226">
        <f>IF(N247="sníž. přenesená",J247,0)</f>
        <v>0</v>
      </c>
      <c r="BI247" s="226">
        <f>IF(N247="nulová",J247,0)</f>
        <v>0</v>
      </c>
      <c r="BJ247" s="19" t="s">
        <v>80</v>
      </c>
      <c r="BK247" s="226">
        <f>ROUND(I247*H247,2)</f>
        <v>0</v>
      </c>
      <c r="BL247" s="19" t="s">
        <v>205</v>
      </c>
      <c r="BM247" s="225" t="s">
        <v>3652</v>
      </c>
    </row>
    <row r="248" s="2" customFormat="1">
      <c r="A248" s="40"/>
      <c r="B248" s="41"/>
      <c r="C248" s="42"/>
      <c r="D248" s="227" t="s">
        <v>207</v>
      </c>
      <c r="E248" s="42"/>
      <c r="F248" s="228" t="s">
        <v>1202</v>
      </c>
      <c r="G248" s="42"/>
      <c r="H248" s="42"/>
      <c r="I248" s="229"/>
      <c r="J248" s="42"/>
      <c r="K248" s="42"/>
      <c r="L248" s="46"/>
      <c r="M248" s="230"/>
      <c r="N248" s="231"/>
      <c r="O248" s="86"/>
      <c r="P248" s="86"/>
      <c r="Q248" s="86"/>
      <c r="R248" s="86"/>
      <c r="S248" s="86"/>
      <c r="T248" s="87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T248" s="19" t="s">
        <v>207</v>
      </c>
      <c r="AU248" s="19" t="s">
        <v>82</v>
      </c>
    </row>
    <row r="249" s="12" customFormat="1" ht="25.92" customHeight="1">
      <c r="A249" s="12"/>
      <c r="B249" s="198"/>
      <c r="C249" s="199"/>
      <c r="D249" s="200" t="s">
        <v>72</v>
      </c>
      <c r="E249" s="201" t="s">
        <v>1203</v>
      </c>
      <c r="F249" s="201" t="s">
        <v>1204</v>
      </c>
      <c r="G249" s="199"/>
      <c r="H249" s="199"/>
      <c r="I249" s="202"/>
      <c r="J249" s="203">
        <f>BK249</f>
        <v>0</v>
      </c>
      <c r="K249" s="199"/>
      <c r="L249" s="204"/>
      <c r="M249" s="205"/>
      <c r="N249" s="206"/>
      <c r="O249" s="206"/>
      <c r="P249" s="207">
        <f>P250+P252+P276+P301+P354+P425+P451</f>
        <v>0</v>
      </c>
      <c r="Q249" s="206"/>
      <c r="R249" s="207">
        <f>R250+R252+R276+R301+R354+R425+R451</f>
        <v>3.6805080542550002</v>
      </c>
      <c r="S249" s="206"/>
      <c r="T249" s="208">
        <f>T250+T252+T276+T301+T354+T425+T451</f>
        <v>15.7863793</v>
      </c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R249" s="209" t="s">
        <v>82</v>
      </c>
      <c r="AT249" s="210" t="s">
        <v>72</v>
      </c>
      <c r="AU249" s="210" t="s">
        <v>73</v>
      </c>
      <c r="AY249" s="209" t="s">
        <v>198</v>
      </c>
      <c r="BK249" s="211">
        <f>BK250+BK252+BK276+BK301+BK354+BK425+BK451</f>
        <v>0</v>
      </c>
    </row>
    <row r="250" s="12" customFormat="1" ht="22.8" customHeight="1">
      <c r="A250" s="12"/>
      <c r="B250" s="198"/>
      <c r="C250" s="199"/>
      <c r="D250" s="200" t="s">
        <v>72</v>
      </c>
      <c r="E250" s="212" t="s">
        <v>1234</v>
      </c>
      <c r="F250" s="212" t="s">
        <v>1235</v>
      </c>
      <c r="G250" s="199"/>
      <c r="H250" s="199"/>
      <c r="I250" s="202"/>
      <c r="J250" s="213">
        <f>BK250</f>
        <v>0</v>
      </c>
      <c r="K250" s="199"/>
      <c r="L250" s="204"/>
      <c r="M250" s="205"/>
      <c r="N250" s="206"/>
      <c r="O250" s="206"/>
      <c r="P250" s="207">
        <f>P251</f>
        <v>0</v>
      </c>
      <c r="Q250" s="206"/>
      <c r="R250" s="207">
        <f>R251</f>
        <v>0.0044099999999999999</v>
      </c>
      <c r="S250" s="206"/>
      <c r="T250" s="208">
        <f>T251</f>
        <v>0</v>
      </c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R250" s="209" t="s">
        <v>82</v>
      </c>
      <c r="AT250" s="210" t="s">
        <v>72</v>
      </c>
      <c r="AU250" s="210" t="s">
        <v>80</v>
      </c>
      <c r="AY250" s="209" t="s">
        <v>198</v>
      </c>
      <c r="BK250" s="211">
        <f>BK251</f>
        <v>0</v>
      </c>
    </row>
    <row r="251" s="2" customFormat="1" ht="16.5" customHeight="1">
      <c r="A251" s="40"/>
      <c r="B251" s="41"/>
      <c r="C251" s="214" t="s">
        <v>404</v>
      </c>
      <c r="D251" s="214" t="s">
        <v>200</v>
      </c>
      <c r="E251" s="215" t="s">
        <v>1237</v>
      </c>
      <c r="F251" s="216" t="s">
        <v>1238</v>
      </c>
      <c r="G251" s="217" t="s">
        <v>1135</v>
      </c>
      <c r="H251" s="218">
        <v>1</v>
      </c>
      <c r="I251" s="219"/>
      <c r="J251" s="220">
        <f>ROUND(I251*H251,2)</f>
        <v>0</v>
      </c>
      <c r="K251" s="216" t="s">
        <v>19</v>
      </c>
      <c r="L251" s="46"/>
      <c r="M251" s="221" t="s">
        <v>19</v>
      </c>
      <c r="N251" s="222" t="s">
        <v>44</v>
      </c>
      <c r="O251" s="86"/>
      <c r="P251" s="223">
        <f>O251*H251</f>
        <v>0</v>
      </c>
      <c r="Q251" s="223">
        <v>0.0044099999999999999</v>
      </c>
      <c r="R251" s="223">
        <f>Q251*H251</f>
        <v>0.0044099999999999999</v>
      </c>
      <c r="S251" s="223">
        <v>0</v>
      </c>
      <c r="T251" s="224">
        <f>S251*H251</f>
        <v>0</v>
      </c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R251" s="225" t="s">
        <v>302</v>
      </c>
      <c r="AT251" s="225" t="s">
        <v>200</v>
      </c>
      <c r="AU251" s="225" t="s">
        <v>82</v>
      </c>
      <c r="AY251" s="19" t="s">
        <v>198</v>
      </c>
      <c r="BE251" s="226">
        <f>IF(N251="základní",J251,0)</f>
        <v>0</v>
      </c>
      <c r="BF251" s="226">
        <f>IF(N251="snížená",J251,0)</f>
        <v>0</v>
      </c>
      <c r="BG251" s="226">
        <f>IF(N251="zákl. přenesená",J251,0)</f>
        <v>0</v>
      </c>
      <c r="BH251" s="226">
        <f>IF(N251="sníž. přenesená",J251,0)</f>
        <v>0</v>
      </c>
      <c r="BI251" s="226">
        <f>IF(N251="nulová",J251,0)</f>
        <v>0</v>
      </c>
      <c r="BJ251" s="19" t="s">
        <v>80</v>
      </c>
      <c r="BK251" s="226">
        <f>ROUND(I251*H251,2)</f>
        <v>0</v>
      </c>
      <c r="BL251" s="19" t="s">
        <v>302</v>
      </c>
      <c r="BM251" s="225" t="s">
        <v>3653</v>
      </c>
    </row>
    <row r="252" s="12" customFormat="1" ht="22.8" customHeight="1">
      <c r="A252" s="12"/>
      <c r="B252" s="198"/>
      <c r="C252" s="199"/>
      <c r="D252" s="200" t="s">
        <v>72</v>
      </c>
      <c r="E252" s="212" t="s">
        <v>1240</v>
      </c>
      <c r="F252" s="212" t="s">
        <v>1241</v>
      </c>
      <c r="G252" s="199"/>
      <c r="H252" s="199"/>
      <c r="I252" s="202"/>
      <c r="J252" s="213">
        <f>BK252</f>
        <v>0</v>
      </c>
      <c r="K252" s="199"/>
      <c r="L252" s="204"/>
      <c r="M252" s="205"/>
      <c r="N252" s="206"/>
      <c r="O252" s="206"/>
      <c r="P252" s="207">
        <f>SUM(P253:P275)</f>
        <v>0</v>
      </c>
      <c r="Q252" s="206"/>
      <c r="R252" s="207">
        <f>SUM(R253:R275)</f>
        <v>1.4891698556900002</v>
      </c>
      <c r="S252" s="206"/>
      <c r="T252" s="208">
        <f>SUM(T253:T275)</f>
        <v>0</v>
      </c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R252" s="209" t="s">
        <v>82</v>
      </c>
      <c r="AT252" s="210" t="s">
        <v>72</v>
      </c>
      <c r="AU252" s="210" t="s">
        <v>80</v>
      </c>
      <c r="AY252" s="209" t="s">
        <v>198</v>
      </c>
      <c r="BK252" s="211">
        <f>SUM(BK253:BK275)</f>
        <v>0</v>
      </c>
    </row>
    <row r="253" s="2" customFormat="1" ht="49.05" customHeight="1">
      <c r="A253" s="40"/>
      <c r="B253" s="41"/>
      <c r="C253" s="214" t="s">
        <v>411</v>
      </c>
      <c r="D253" s="214" t="s">
        <v>200</v>
      </c>
      <c r="E253" s="215" t="s">
        <v>1256</v>
      </c>
      <c r="F253" s="216" t="s">
        <v>1257</v>
      </c>
      <c r="G253" s="217" t="s">
        <v>203</v>
      </c>
      <c r="H253" s="218">
        <v>34.100000000000001</v>
      </c>
      <c r="I253" s="219"/>
      <c r="J253" s="220">
        <f>ROUND(I253*H253,2)</f>
        <v>0</v>
      </c>
      <c r="K253" s="216" t="s">
        <v>204</v>
      </c>
      <c r="L253" s="46"/>
      <c r="M253" s="221" t="s">
        <v>19</v>
      </c>
      <c r="N253" s="222" t="s">
        <v>44</v>
      </c>
      <c r="O253" s="86"/>
      <c r="P253" s="223">
        <f>O253*H253</f>
        <v>0</v>
      </c>
      <c r="Q253" s="223">
        <v>0.021873490900000001</v>
      </c>
      <c r="R253" s="223">
        <f>Q253*H253</f>
        <v>0.74588603969</v>
      </c>
      <c r="S253" s="223">
        <v>0</v>
      </c>
      <c r="T253" s="224">
        <f>S253*H253</f>
        <v>0</v>
      </c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R253" s="225" t="s">
        <v>302</v>
      </c>
      <c r="AT253" s="225" t="s">
        <v>200</v>
      </c>
      <c r="AU253" s="225" t="s">
        <v>82</v>
      </c>
      <c r="AY253" s="19" t="s">
        <v>198</v>
      </c>
      <c r="BE253" s="226">
        <f>IF(N253="základní",J253,0)</f>
        <v>0</v>
      </c>
      <c r="BF253" s="226">
        <f>IF(N253="snížená",J253,0)</f>
        <v>0</v>
      </c>
      <c r="BG253" s="226">
        <f>IF(N253="zákl. přenesená",J253,0)</f>
        <v>0</v>
      </c>
      <c r="BH253" s="226">
        <f>IF(N253="sníž. přenesená",J253,0)</f>
        <v>0</v>
      </c>
      <c r="BI253" s="226">
        <f>IF(N253="nulová",J253,0)</f>
        <v>0</v>
      </c>
      <c r="BJ253" s="19" t="s">
        <v>80</v>
      </c>
      <c r="BK253" s="226">
        <f>ROUND(I253*H253,2)</f>
        <v>0</v>
      </c>
      <c r="BL253" s="19" t="s">
        <v>302</v>
      </c>
      <c r="BM253" s="225" t="s">
        <v>3654</v>
      </c>
    </row>
    <row r="254" s="2" customFormat="1">
      <c r="A254" s="40"/>
      <c r="B254" s="41"/>
      <c r="C254" s="42"/>
      <c r="D254" s="227" t="s">
        <v>207</v>
      </c>
      <c r="E254" s="42"/>
      <c r="F254" s="228" t="s">
        <v>1259</v>
      </c>
      <c r="G254" s="42"/>
      <c r="H254" s="42"/>
      <c r="I254" s="229"/>
      <c r="J254" s="42"/>
      <c r="K254" s="42"/>
      <c r="L254" s="46"/>
      <c r="M254" s="230"/>
      <c r="N254" s="231"/>
      <c r="O254" s="86"/>
      <c r="P254" s="86"/>
      <c r="Q254" s="86"/>
      <c r="R254" s="86"/>
      <c r="S254" s="86"/>
      <c r="T254" s="87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T254" s="19" t="s">
        <v>207</v>
      </c>
      <c r="AU254" s="19" t="s">
        <v>82</v>
      </c>
    </row>
    <row r="255" s="13" customFormat="1">
      <c r="A255" s="13"/>
      <c r="B255" s="232"/>
      <c r="C255" s="233"/>
      <c r="D255" s="234" t="s">
        <v>218</v>
      </c>
      <c r="E255" s="235" t="s">
        <v>19</v>
      </c>
      <c r="F255" s="236" t="s">
        <v>3655</v>
      </c>
      <c r="G255" s="233"/>
      <c r="H255" s="237">
        <v>14.039999999999999</v>
      </c>
      <c r="I255" s="238"/>
      <c r="J255" s="233"/>
      <c r="K255" s="233"/>
      <c r="L255" s="239"/>
      <c r="M255" s="240"/>
      <c r="N255" s="241"/>
      <c r="O255" s="241"/>
      <c r="P255" s="241"/>
      <c r="Q255" s="241"/>
      <c r="R255" s="241"/>
      <c r="S255" s="241"/>
      <c r="T255" s="242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43" t="s">
        <v>218</v>
      </c>
      <c r="AU255" s="243" t="s">
        <v>82</v>
      </c>
      <c r="AV255" s="13" t="s">
        <v>82</v>
      </c>
      <c r="AW255" s="13" t="s">
        <v>35</v>
      </c>
      <c r="AX255" s="13" t="s">
        <v>73</v>
      </c>
      <c r="AY255" s="243" t="s">
        <v>198</v>
      </c>
    </row>
    <row r="256" s="13" customFormat="1">
      <c r="A256" s="13"/>
      <c r="B256" s="232"/>
      <c r="C256" s="233"/>
      <c r="D256" s="234" t="s">
        <v>218</v>
      </c>
      <c r="E256" s="235" t="s">
        <v>19</v>
      </c>
      <c r="F256" s="236" t="s">
        <v>3656</v>
      </c>
      <c r="G256" s="233"/>
      <c r="H256" s="237">
        <v>20.059999999999999</v>
      </c>
      <c r="I256" s="238"/>
      <c r="J256" s="233"/>
      <c r="K256" s="233"/>
      <c r="L256" s="239"/>
      <c r="M256" s="240"/>
      <c r="N256" s="241"/>
      <c r="O256" s="241"/>
      <c r="P256" s="241"/>
      <c r="Q256" s="241"/>
      <c r="R256" s="241"/>
      <c r="S256" s="241"/>
      <c r="T256" s="242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43" t="s">
        <v>218</v>
      </c>
      <c r="AU256" s="243" t="s">
        <v>82</v>
      </c>
      <c r="AV256" s="13" t="s">
        <v>82</v>
      </c>
      <c r="AW256" s="13" t="s">
        <v>35</v>
      </c>
      <c r="AX256" s="13" t="s">
        <v>73</v>
      </c>
      <c r="AY256" s="243" t="s">
        <v>198</v>
      </c>
    </row>
    <row r="257" s="14" customFormat="1">
      <c r="A257" s="14"/>
      <c r="B257" s="244"/>
      <c r="C257" s="245"/>
      <c r="D257" s="234" t="s">
        <v>218</v>
      </c>
      <c r="E257" s="246" t="s">
        <v>19</v>
      </c>
      <c r="F257" s="247" t="s">
        <v>233</v>
      </c>
      <c r="G257" s="245"/>
      <c r="H257" s="248">
        <v>34.099999999999994</v>
      </c>
      <c r="I257" s="249"/>
      <c r="J257" s="245"/>
      <c r="K257" s="245"/>
      <c r="L257" s="250"/>
      <c r="M257" s="251"/>
      <c r="N257" s="252"/>
      <c r="O257" s="252"/>
      <c r="P257" s="252"/>
      <c r="Q257" s="252"/>
      <c r="R257" s="252"/>
      <c r="S257" s="252"/>
      <c r="T257" s="253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54" t="s">
        <v>218</v>
      </c>
      <c r="AU257" s="254" t="s">
        <v>82</v>
      </c>
      <c r="AV257" s="14" t="s">
        <v>205</v>
      </c>
      <c r="AW257" s="14" t="s">
        <v>35</v>
      </c>
      <c r="AX257" s="14" t="s">
        <v>80</v>
      </c>
      <c r="AY257" s="254" t="s">
        <v>198</v>
      </c>
    </row>
    <row r="258" s="2" customFormat="1" ht="44.25" customHeight="1">
      <c r="A258" s="40"/>
      <c r="B258" s="41"/>
      <c r="C258" s="214" t="s">
        <v>418</v>
      </c>
      <c r="D258" s="214" t="s">
        <v>200</v>
      </c>
      <c r="E258" s="215" t="s">
        <v>1274</v>
      </c>
      <c r="F258" s="216" t="s">
        <v>1275</v>
      </c>
      <c r="G258" s="217" t="s">
        <v>237</v>
      </c>
      <c r="H258" s="218">
        <v>48.600000000000001</v>
      </c>
      <c r="I258" s="219"/>
      <c r="J258" s="220">
        <f>ROUND(I258*H258,2)</f>
        <v>0</v>
      </c>
      <c r="K258" s="216" t="s">
        <v>204</v>
      </c>
      <c r="L258" s="46"/>
      <c r="M258" s="221" t="s">
        <v>19</v>
      </c>
      <c r="N258" s="222" t="s">
        <v>44</v>
      </c>
      <c r="O258" s="86"/>
      <c r="P258" s="223">
        <f>O258*H258</f>
        <v>0</v>
      </c>
      <c r="Q258" s="223">
        <v>1.0499999999999999E-05</v>
      </c>
      <c r="R258" s="223">
        <f>Q258*H258</f>
        <v>0.00051029999999999999</v>
      </c>
      <c r="S258" s="223">
        <v>0</v>
      </c>
      <c r="T258" s="224">
        <f>S258*H258</f>
        <v>0</v>
      </c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R258" s="225" t="s">
        <v>302</v>
      </c>
      <c r="AT258" s="225" t="s">
        <v>200</v>
      </c>
      <c r="AU258" s="225" t="s">
        <v>82</v>
      </c>
      <c r="AY258" s="19" t="s">
        <v>198</v>
      </c>
      <c r="BE258" s="226">
        <f>IF(N258="základní",J258,0)</f>
        <v>0</v>
      </c>
      <c r="BF258" s="226">
        <f>IF(N258="snížená",J258,0)</f>
        <v>0</v>
      </c>
      <c r="BG258" s="226">
        <f>IF(N258="zákl. přenesená",J258,0)</f>
        <v>0</v>
      </c>
      <c r="BH258" s="226">
        <f>IF(N258="sníž. přenesená",J258,0)</f>
        <v>0</v>
      </c>
      <c r="BI258" s="226">
        <f>IF(N258="nulová",J258,0)</f>
        <v>0</v>
      </c>
      <c r="BJ258" s="19" t="s">
        <v>80</v>
      </c>
      <c r="BK258" s="226">
        <f>ROUND(I258*H258,2)</f>
        <v>0</v>
      </c>
      <c r="BL258" s="19" t="s">
        <v>302</v>
      </c>
      <c r="BM258" s="225" t="s">
        <v>3657</v>
      </c>
    </row>
    <row r="259" s="2" customFormat="1">
      <c r="A259" s="40"/>
      <c r="B259" s="41"/>
      <c r="C259" s="42"/>
      <c r="D259" s="227" t="s">
        <v>207</v>
      </c>
      <c r="E259" s="42"/>
      <c r="F259" s="228" t="s">
        <v>1277</v>
      </c>
      <c r="G259" s="42"/>
      <c r="H259" s="42"/>
      <c r="I259" s="229"/>
      <c r="J259" s="42"/>
      <c r="K259" s="42"/>
      <c r="L259" s="46"/>
      <c r="M259" s="230"/>
      <c r="N259" s="231"/>
      <c r="O259" s="86"/>
      <c r="P259" s="86"/>
      <c r="Q259" s="86"/>
      <c r="R259" s="86"/>
      <c r="S259" s="86"/>
      <c r="T259" s="87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T259" s="19" t="s">
        <v>207</v>
      </c>
      <c r="AU259" s="19" t="s">
        <v>82</v>
      </c>
    </row>
    <row r="260" s="13" customFormat="1">
      <c r="A260" s="13"/>
      <c r="B260" s="232"/>
      <c r="C260" s="233"/>
      <c r="D260" s="234" t="s">
        <v>218</v>
      </c>
      <c r="E260" s="235" t="s">
        <v>19</v>
      </c>
      <c r="F260" s="236" t="s">
        <v>3658</v>
      </c>
      <c r="G260" s="233"/>
      <c r="H260" s="237">
        <v>48.600000000000001</v>
      </c>
      <c r="I260" s="238"/>
      <c r="J260" s="233"/>
      <c r="K260" s="233"/>
      <c r="L260" s="239"/>
      <c r="M260" s="240"/>
      <c r="N260" s="241"/>
      <c r="O260" s="241"/>
      <c r="P260" s="241"/>
      <c r="Q260" s="241"/>
      <c r="R260" s="241"/>
      <c r="S260" s="241"/>
      <c r="T260" s="242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43" t="s">
        <v>218</v>
      </c>
      <c r="AU260" s="243" t="s">
        <v>82</v>
      </c>
      <c r="AV260" s="13" t="s">
        <v>82</v>
      </c>
      <c r="AW260" s="13" t="s">
        <v>35</v>
      </c>
      <c r="AX260" s="13" t="s">
        <v>80</v>
      </c>
      <c r="AY260" s="243" t="s">
        <v>198</v>
      </c>
    </row>
    <row r="261" s="2" customFormat="1" ht="37.8" customHeight="1">
      <c r="A261" s="40"/>
      <c r="B261" s="41"/>
      <c r="C261" s="214" t="s">
        <v>424</v>
      </c>
      <c r="D261" s="214" t="s">
        <v>200</v>
      </c>
      <c r="E261" s="215" t="s">
        <v>1285</v>
      </c>
      <c r="F261" s="216" t="s">
        <v>1286</v>
      </c>
      <c r="G261" s="217" t="s">
        <v>203</v>
      </c>
      <c r="H261" s="218">
        <v>59.399999999999999</v>
      </c>
      <c r="I261" s="219"/>
      <c r="J261" s="220">
        <f>ROUND(I261*H261,2)</f>
        <v>0</v>
      </c>
      <c r="K261" s="216" t="s">
        <v>204</v>
      </c>
      <c r="L261" s="46"/>
      <c r="M261" s="221" t="s">
        <v>19</v>
      </c>
      <c r="N261" s="222" t="s">
        <v>44</v>
      </c>
      <c r="O261" s="86"/>
      <c r="P261" s="223">
        <f>O261*H261</f>
        <v>0</v>
      </c>
      <c r="Q261" s="223">
        <v>0.00125314</v>
      </c>
      <c r="R261" s="223">
        <f>Q261*H261</f>
        <v>0.074436515999999994</v>
      </c>
      <c r="S261" s="223">
        <v>0</v>
      </c>
      <c r="T261" s="224">
        <f>S261*H261</f>
        <v>0</v>
      </c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R261" s="225" t="s">
        <v>302</v>
      </c>
      <c r="AT261" s="225" t="s">
        <v>200</v>
      </c>
      <c r="AU261" s="225" t="s">
        <v>82</v>
      </c>
      <c r="AY261" s="19" t="s">
        <v>198</v>
      </c>
      <c r="BE261" s="226">
        <f>IF(N261="základní",J261,0)</f>
        <v>0</v>
      </c>
      <c r="BF261" s="226">
        <f>IF(N261="snížená",J261,0)</f>
        <v>0</v>
      </c>
      <c r="BG261" s="226">
        <f>IF(N261="zákl. přenesená",J261,0)</f>
        <v>0</v>
      </c>
      <c r="BH261" s="226">
        <f>IF(N261="sníž. přenesená",J261,0)</f>
        <v>0</v>
      </c>
      <c r="BI261" s="226">
        <f>IF(N261="nulová",J261,0)</f>
        <v>0</v>
      </c>
      <c r="BJ261" s="19" t="s">
        <v>80</v>
      </c>
      <c r="BK261" s="226">
        <f>ROUND(I261*H261,2)</f>
        <v>0</v>
      </c>
      <c r="BL261" s="19" t="s">
        <v>302</v>
      </c>
      <c r="BM261" s="225" t="s">
        <v>3659</v>
      </c>
    </row>
    <row r="262" s="2" customFormat="1">
      <c r="A262" s="40"/>
      <c r="B262" s="41"/>
      <c r="C262" s="42"/>
      <c r="D262" s="227" t="s">
        <v>207</v>
      </c>
      <c r="E262" s="42"/>
      <c r="F262" s="228" t="s">
        <v>1288</v>
      </c>
      <c r="G262" s="42"/>
      <c r="H262" s="42"/>
      <c r="I262" s="229"/>
      <c r="J262" s="42"/>
      <c r="K262" s="42"/>
      <c r="L262" s="46"/>
      <c r="M262" s="230"/>
      <c r="N262" s="231"/>
      <c r="O262" s="86"/>
      <c r="P262" s="86"/>
      <c r="Q262" s="86"/>
      <c r="R262" s="86"/>
      <c r="S262" s="86"/>
      <c r="T262" s="87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T262" s="19" t="s">
        <v>207</v>
      </c>
      <c r="AU262" s="19" t="s">
        <v>82</v>
      </c>
    </row>
    <row r="263" s="13" customFormat="1">
      <c r="A263" s="13"/>
      <c r="B263" s="232"/>
      <c r="C263" s="233"/>
      <c r="D263" s="234" t="s">
        <v>218</v>
      </c>
      <c r="E263" s="235" t="s">
        <v>19</v>
      </c>
      <c r="F263" s="236" t="s">
        <v>3660</v>
      </c>
      <c r="G263" s="233"/>
      <c r="H263" s="237">
        <v>59.399999999999999</v>
      </c>
      <c r="I263" s="238"/>
      <c r="J263" s="233"/>
      <c r="K263" s="233"/>
      <c r="L263" s="239"/>
      <c r="M263" s="240"/>
      <c r="N263" s="241"/>
      <c r="O263" s="241"/>
      <c r="P263" s="241"/>
      <c r="Q263" s="241"/>
      <c r="R263" s="241"/>
      <c r="S263" s="241"/>
      <c r="T263" s="242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43" t="s">
        <v>218</v>
      </c>
      <c r="AU263" s="243" t="s">
        <v>82</v>
      </c>
      <c r="AV263" s="13" t="s">
        <v>82</v>
      </c>
      <c r="AW263" s="13" t="s">
        <v>35</v>
      </c>
      <c r="AX263" s="13" t="s">
        <v>80</v>
      </c>
      <c r="AY263" s="243" t="s">
        <v>198</v>
      </c>
    </row>
    <row r="264" s="2" customFormat="1" ht="24.15" customHeight="1">
      <c r="A264" s="40"/>
      <c r="B264" s="41"/>
      <c r="C264" s="255" t="s">
        <v>430</v>
      </c>
      <c r="D264" s="255" t="s">
        <v>243</v>
      </c>
      <c r="E264" s="256" t="s">
        <v>1296</v>
      </c>
      <c r="F264" s="257" t="s">
        <v>1297</v>
      </c>
      <c r="G264" s="258" t="s">
        <v>203</v>
      </c>
      <c r="H264" s="259">
        <v>51.030000000000001</v>
      </c>
      <c r="I264" s="260"/>
      <c r="J264" s="261">
        <f>ROUND(I264*H264,2)</f>
        <v>0</v>
      </c>
      <c r="K264" s="257" t="s">
        <v>204</v>
      </c>
      <c r="L264" s="262"/>
      <c r="M264" s="263" t="s">
        <v>19</v>
      </c>
      <c r="N264" s="264" t="s">
        <v>44</v>
      </c>
      <c r="O264" s="86"/>
      <c r="P264" s="223">
        <f>O264*H264</f>
        <v>0</v>
      </c>
      <c r="Q264" s="223">
        <v>0.0070000000000000001</v>
      </c>
      <c r="R264" s="223">
        <f>Q264*H264</f>
        <v>0.35721000000000003</v>
      </c>
      <c r="S264" s="223">
        <v>0</v>
      </c>
      <c r="T264" s="224">
        <f>S264*H264</f>
        <v>0</v>
      </c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R264" s="225" t="s">
        <v>399</v>
      </c>
      <c r="AT264" s="225" t="s">
        <v>243</v>
      </c>
      <c r="AU264" s="225" t="s">
        <v>82</v>
      </c>
      <c r="AY264" s="19" t="s">
        <v>198</v>
      </c>
      <c r="BE264" s="226">
        <f>IF(N264="základní",J264,0)</f>
        <v>0</v>
      </c>
      <c r="BF264" s="226">
        <f>IF(N264="snížená",J264,0)</f>
        <v>0</v>
      </c>
      <c r="BG264" s="226">
        <f>IF(N264="zákl. přenesená",J264,0)</f>
        <v>0</v>
      </c>
      <c r="BH264" s="226">
        <f>IF(N264="sníž. přenesená",J264,0)</f>
        <v>0</v>
      </c>
      <c r="BI264" s="226">
        <f>IF(N264="nulová",J264,0)</f>
        <v>0</v>
      </c>
      <c r="BJ264" s="19" t="s">
        <v>80</v>
      </c>
      <c r="BK264" s="226">
        <f>ROUND(I264*H264,2)</f>
        <v>0</v>
      </c>
      <c r="BL264" s="19" t="s">
        <v>302</v>
      </c>
      <c r="BM264" s="225" t="s">
        <v>3661</v>
      </c>
    </row>
    <row r="265" s="13" customFormat="1">
      <c r="A265" s="13"/>
      <c r="B265" s="232"/>
      <c r="C265" s="233"/>
      <c r="D265" s="234" t="s">
        <v>218</v>
      </c>
      <c r="E265" s="235" t="s">
        <v>19</v>
      </c>
      <c r="F265" s="236" t="s">
        <v>3662</v>
      </c>
      <c r="G265" s="233"/>
      <c r="H265" s="237">
        <v>48.600000000000001</v>
      </c>
      <c r="I265" s="238"/>
      <c r="J265" s="233"/>
      <c r="K265" s="233"/>
      <c r="L265" s="239"/>
      <c r="M265" s="240"/>
      <c r="N265" s="241"/>
      <c r="O265" s="241"/>
      <c r="P265" s="241"/>
      <c r="Q265" s="241"/>
      <c r="R265" s="241"/>
      <c r="S265" s="241"/>
      <c r="T265" s="242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43" t="s">
        <v>218</v>
      </c>
      <c r="AU265" s="243" t="s">
        <v>82</v>
      </c>
      <c r="AV265" s="13" t="s">
        <v>82</v>
      </c>
      <c r="AW265" s="13" t="s">
        <v>35</v>
      </c>
      <c r="AX265" s="13" t="s">
        <v>80</v>
      </c>
      <c r="AY265" s="243" t="s">
        <v>198</v>
      </c>
    </row>
    <row r="266" s="13" customFormat="1">
      <c r="A266" s="13"/>
      <c r="B266" s="232"/>
      <c r="C266" s="233"/>
      <c r="D266" s="234" t="s">
        <v>218</v>
      </c>
      <c r="E266" s="233"/>
      <c r="F266" s="236" t="s">
        <v>3663</v>
      </c>
      <c r="G266" s="233"/>
      <c r="H266" s="237">
        <v>51.030000000000001</v>
      </c>
      <c r="I266" s="238"/>
      <c r="J266" s="233"/>
      <c r="K266" s="233"/>
      <c r="L266" s="239"/>
      <c r="M266" s="240"/>
      <c r="N266" s="241"/>
      <c r="O266" s="241"/>
      <c r="P266" s="241"/>
      <c r="Q266" s="241"/>
      <c r="R266" s="241"/>
      <c r="S266" s="241"/>
      <c r="T266" s="242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43" t="s">
        <v>218</v>
      </c>
      <c r="AU266" s="243" t="s">
        <v>82</v>
      </c>
      <c r="AV266" s="13" t="s">
        <v>82</v>
      </c>
      <c r="AW266" s="13" t="s">
        <v>4</v>
      </c>
      <c r="AX266" s="13" t="s">
        <v>80</v>
      </c>
      <c r="AY266" s="243" t="s">
        <v>198</v>
      </c>
    </row>
    <row r="267" s="2" customFormat="1" ht="24.15" customHeight="1">
      <c r="A267" s="40"/>
      <c r="B267" s="41"/>
      <c r="C267" s="255" t="s">
        <v>438</v>
      </c>
      <c r="D267" s="255" t="s">
        <v>243</v>
      </c>
      <c r="E267" s="256" t="s">
        <v>1307</v>
      </c>
      <c r="F267" s="257" t="s">
        <v>1308</v>
      </c>
      <c r="G267" s="258" t="s">
        <v>203</v>
      </c>
      <c r="H267" s="259">
        <v>10.800000000000001</v>
      </c>
      <c r="I267" s="260"/>
      <c r="J267" s="261">
        <f>ROUND(I267*H267,2)</f>
        <v>0</v>
      </c>
      <c r="K267" s="257" t="s">
        <v>204</v>
      </c>
      <c r="L267" s="262"/>
      <c r="M267" s="263" t="s">
        <v>19</v>
      </c>
      <c r="N267" s="264" t="s">
        <v>44</v>
      </c>
      <c r="O267" s="86"/>
      <c r="P267" s="223">
        <f>O267*H267</f>
        <v>0</v>
      </c>
      <c r="Q267" s="223">
        <v>0.0080000000000000002</v>
      </c>
      <c r="R267" s="223">
        <f>Q267*H267</f>
        <v>0.086400000000000005</v>
      </c>
      <c r="S267" s="223">
        <v>0</v>
      </c>
      <c r="T267" s="224">
        <f>S267*H267</f>
        <v>0</v>
      </c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R267" s="225" t="s">
        <v>399</v>
      </c>
      <c r="AT267" s="225" t="s">
        <v>243</v>
      </c>
      <c r="AU267" s="225" t="s">
        <v>82</v>
      </c>
      <c r="AY267" s="19" t="s">
        <v>198</v>
      </c>
      <c r="BE267" s="226">
        <f>IF(N267="základní",J267,0)</f>
        <v>0</v>
      </c>
      <c r="BF267" s="226">
        <f>IF(N267="snížená",J267,0)</f>
        <v>0</v>
      </c>
      <c r="BG267" s="226">
        <f>IF(N267="zákl. přenesená",J267,0)</f>
        <v>0</v>
      </c>
      <c r="BH267" s="226">
        <f>IF(N267="sníž. přenesená",J267,0)</f>
        <v>0</v>
      </c>
      <c r="BI267" s="226">
        <f>IF(N267="nulová",J267,0)</f>
        <v>0</v>
      </c>
      <c r="BJ267" s="19" t="s">
        <v>80</v>
      </c>
      <c r="BK267" s="226">
        <f>ROUND(I267*H267,2)</f>
        <v>0</v>
      </c>
      <c r="BL267" s="19" t="s">
        <v>302</v>
      </c>
      <c r="BM267" s="225" t="s">
        <v>3664</v>
      </c>
    </row>
    <row r="268" s="13" customFormat="1">
      <c r="A268" s="13"/>
      <c r="B268" s="232"/>
      <c r="C268" s="233"/>
      <c r="D268" s="234" t="s">
        <v>218</v>
      </c>
      <c r="E268" s="235" t="s">
        <v>19</v>
      </c>
      <c r="F268" s="236" t="s">
        <v>3665</v>
      </c>
      <c r="G268" s="233"/>
      <c r="H268" s="237">
        <v>10.800000000000001</v>
      </c>
      <c r="I268" s="238"/>
      <c r="J268" s="233"/>
      <c r="K268" s="233"/>
      <c r="L268" s="239"/>
      <c r="M268" s="240"/>
      <c r="N268" s="241"/>
      <c r="O268" s="241"/>
      <c r="P268" s="241"/>
      <c r="Q268" s="241"/>
      <c r="R268" s="241"/>
      <c r="S268" s="241"/>
      <c r="T268" s="242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43" t="s">
        <v>218</v>
      </c>
      <c r="AU268" s="243" t="s">
        <v>82</v>
      </c>
      <c r="AV268" s="13" t="s">
        <v>82</v>
      </c>
      <c r="AW268" s="13" t="s">
        <v>35</v>
      </c>
      <c r="AX268" s="13" t="s">
        <v>80</v>
      </c>
      <c r="AY268" s="243" t="s">
        <v>198</v>
      </c>
    </row>
    <row r="269" s="2" customFormat="1" ht="24.15" customHeight="1">
      <c r="A269" s="40"/>
      <c r="B269" s="41"/>
      <c r="C269" s="214" t="s">
        <v>445</v>
      </c>
      <c r="D269" s="214" t="s">
        <v>200</v>
      </c>
      <c r="E269" s="215" t="s">
        <v>1317</v>
      </c>
      <c r="F269" s="216" t="s">
        <v>1318</v>
      </c>
      <c r="G269" s="217" t="s">
        <v>203</v>
      </c>
      <c r="H269" s="218">
        <v>73.439999999999998</v>
      </c>
      <c r="I269" s="219"/>
      <c r="J269" s="220">
        <f>ROUND(I269*H269,2)</f>
        <v>0</v>
      </c>
      <c r="K269" s="216" t="s">
        <v>204</v>
      </c>
      <c r="L269" s="46"/>
      <c r="M269" s="221" t="s">
        <v>19</v>
      </c>
      <c r="N269" s="222" t="s">
        <v>44</v>
      </c>
      <c r="O269" s="86"/>
      <c r="P269" s="223">
        <f>O269*H269</f>
        <v>0</v>
      </c>
      <c r="Q269" s="223">
        <v>0</v>
      </c>
      <c r="R269" s="223">
        <f>Q269*H269</f>
        <v>0</v>
      </c>
      <c r="S269" s="223">
        <v>0</v>
      </c>
      <c r="T269" s="224">
        <f>S269*H269</f>
        <v>0</v>
      </c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R269" s="225" t="s">
        <v>302</v>
      </c>
      <c r="AT269" s="225" t="s">
        <v>200</v>
      </c>
      <c r="AU269" s="225" t="s">
        <v>82</v>
      </c>
      <c r="AY269" s="19" t="s">
        <v>198</v>
      </c>
      <c r="BE269" s="226">
        <f>IF(N269="základní",J269,0)</f>
        <v>0</v>
      </c>
      <c r="BF269" s="226">
        <f>IF(N269="snížená",J269,0)</f>
        <v>0</v>
      </c>
      <c r="BG269" s="226">
        <f>IF(N269="zákl. přenesená",J269,0)</f>
        <v>0</v>
      </c>
      <c r="BH269" s="226">
        <f>IF(N269="sníž. přenesená",J269,0)</f>
        <v>0</v>
      </c>
      <c r="BI269" s="226">
        <f>IF(N269="nulová",J269,0)</f>
        <v>0</v>
      </c>
      <c r="BJ269" s="19" t="s">
        <v>80</v>
      </c>
      <c r="BK269" s="226">
        <f>ROUND(I269*H269,2)</f>
        <v>0</v>
      </c>
      <c r="BL269" s="19" t="s">
        <v>302</v>
      </c>
      <c r="BM269" s="225" t="s">
        <v>3666</v>
      </c>
    </row>
    <row r="270" s="2" customFormat="1">
      <c r="A270" s="40"/>
      <c r="B270" s="41"/>
      <c r="C270" s="42"/>
      <c r="D270" s="227" t="s">
        <v>207</v>
      </c>
      <c r="E270" s="42"/>
      <c r="F270" s="228" t="s">
        <v>1320</v>
      </c>
      <c r="G270" s="42"/>
      <c r="H270" s="42"/>
      <c r="I270" s="229"/>
      <c r="J270" s="42"/>
      <c r="K270" s="42"/>
      <c r="L270" s="46"/>
      <c r="M270" s="230"/>
      <c r="N270" s="231"/>
      <c r="O270" s="86"/>
      <c r="P270" s="86"/>
      <c r="Q270" s="86"/>
      <c r="R270" s="86"/>
      <c r="S270" s="86"/>
      <c r="T270" s="87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T270" s="19" t="s">
        <v>207</v>
      </c>
      <c r="AU270" s="19" t="s">
        <v>82</v>
      </c>
    </row>
    <row r="271" s="13" customFormat="1">
      <c r="A271" s="13"/>
      <c r="B271" s="232"/>
      <c r="C271" s="233"/>
      <c r="D271" s="234" t="s">
        <v>218</v>
      </c>
      <c r="E271" s="235" t="s">
        <v>19</v>
      </c>
      <c r="F271" s="236" t="s">
        <v>3667</v>
      </c>
      <c r="G271" s="233"/>
      <c r="H271" s="237">
        <v>73.439999999999998</v>
      </c>
      <c r="I271" s="238"/>
      <c r="J271" s="233"/>
      <c r="K271" s="233"/>
      <c r="L271" s="239"/>
      <c r="M271" s="240"/>
      <c r="N271" s="241"/>
      <c r="O271" s="241"/>
      <c r="P271" s="241"/>
      <c r="Q271" s="241"/>
      <c r="R271" s="241"/>
      <c r="S271" s="241"/>
      <c r="T271" s="242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43" t="s">
        <v>218</v>
      </c>
      <c r="AU271" s="243" t="s">
        <v>82</v>
      </c>
      <c r="AV271" s="13" t="s">
        <v>82</v>
      </c>
      <c r="AW271" s="13" t="s">
        <v>35</v>
      </c>
      <c r="AX271" s="13" t="s">
        <v>80</v>
      </c>
      <c r="AY271" s="243" t="s">
        <v>198</v>
      </c>
    </row>
    <row r="272" s="2" customFormat="1" ht="24.15" customHeight="1">
      <c r="A272" s="40"/>
      <c r="B272" s="41"/>
      <c r="C272" s="255" t="s">
        <v>451</v>
      </c>
      <c r="D272" s="255" t="s">
        <v>243</v>
      </c>
      <c r="E272" s="256" t="s">
        <v>1322</v>
      </c>
      <c r="F272" s="257" t="s">
        <v>1323</v>
      </c>
      <c r="G272" s="258" t="s">
        <v>203</v>
      </c>
      <c r="H272" s="259">
        <v>74.909000000000006</v>
      </c>
      <c r="I272" s="260"/>
      <c r="J272" s="261">
        <f>ROUND(I272*H272,2)</f>
        <v>0</v>
      </c>
      <c r="K272" s="257" t="s">
        <v>204</v>
      </c>
      <c r="L272" s="262"/>
      <c r="M272" s="263" t="s">
        <v>19</v>
      </c>
      <c r="N272" s="264" t="s">
        <v>44</v>
      </c>
      <c r="O272" s="86"/>
      <c r="P272" s="223">
        <f>O272*H272</f>
        <v>0</v>
      </c>
      <c r="Q272" s="223">
        <v>0.0030000000000000001</v>
      </c>
      <c r="R272" s="223">
        <f>Q272*H272</f>
        <v>0.22472700000000001</v>
      </c>
      <c r="S272" s="223">
        <v>0</v>
      </c>
      <c r="T272" s="224">
        <f>S272*H272</f>
        <v>0</v>
      </c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R272" s="225" t="s">
        <v>399</v>
      </c>
      <c r="AT272" s="225" t="s">
        <v>243</v>
      </c>
      <c r="AU272" s="225" t="s">
        <v>82</v>
      </c>
      <c r="AY272" s="19" t="s">
        <v>198</v>
      </c>
      <c r="BE272" s="226">
        <f>IF(N272="základní",J272,0)</f>
        <v>0</v>
      </c>
      <c r="BF272" s="226">
        <f>IF(N272="snížená",J272,0)</f>
        <v>0</v>
      </c>
      <c r="BG272" s="226">
        <f>IF(N272="zákl. přenesená",J272,0)</f>
        <v>0</v>
      </c>
      <c r="BH272" s="226">
        <f>IF(N272="sníž. přenesená",J272,0)</f>
        <v>0</v>
      </c>
      <c r="BI272" s="226">
        <f>IF(N272="nulová",J272,0)</f>
        <v>0</v>
      </c>
      <c r="BJ272" s="19" t="s">
        <v>80</v>
      </c>
      <c r="BK272" s="226">
        <f>ROUND(I272*H272,2)</f>
        <v>0</v>
      </c>
      <c r="BL272" s="19" t="s">
        <v>302</v>
      </c>
      <c r="BM272" s="225" t="s">
        <v>3668</v>
      </c>
    </row>
    <row r="273" s="13" customFormat="1">
      <c r="A273" s="13"/>
      <c r="B273" s="232"/>
      <c r="C273" s="233"/>
      <c r="D273" s="234" t="s">
        <v>218</v>
      </c>
      <c r="E273" s="233"/>
      <c r="F273" s="236" t="s">
        <v>3669</v>
      </c>
      <c r="G273" s="233"/>
      <c r="H273" s="237">
        <v>74.909000000000006</v>
      </c>
      <c r="I273" s="238"/>
      <c r="J273" s="233"/>
      <c r="K273" s="233"/>
      <c r="L273" s="239"/>
      <c r="M273" s="240"/>
      <c r="N273" s="241"/>
      <c r="O273" s="241"/>
      <c r="P273" s="241"/>
      <c r="Q273" s="241"/>
      <c r="R273" s="241"/>
      <c r="S273" s="241"/>
      <c r="T273" s="242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43" t="s">
        <v>218</v>
      </c>
      <c r="AU273" s="243" t="s">
        <v>82</v>
      </c>
      <c r="AV273" s="13" t="s">
        <v>82</v>
      </c>
      <c r="AW273" s="13" t="s">
        <v>4</v>
      </c>
      <c r="AX273" s="13" t="s">
        <v>80</v>
      </c>
      <c r="AY273" s="243" t="s">
        <v>198</v>
      </c>
    </row>
    <row r="274" s="2" customFormat="1" ht="76.35" customHeight="1">
      <c r="A274" s="40"/>
      <c r="B274" s="41"/>
      <c r="C274" s="214" t="s">
        <v>458</v>
      </c>
      <c r="D274" s="214" t="s">
        <v>200</v>
      </c>
      <c r="E274" s="215" t="s">
        <v>1327</v>
      </c>
      <c r="F274" s="216" t="s">
        <v>1328</v>
      </c>
      <c r="G274" s="217" t="s">
        <v>246</v>
      </c>
      <c r="H274" s="218">
        <v>1.4890000000000001</v>
      </c>
      <c r="I274" s="219"/>
      <c r="J274" s="220">
        <f>ROUND(I274*H274,2)</f>
        <v>0</v>
      </c>
      <c r="K274" s="216" t="s">
        <v>204</v>
      </c>
      <c r="L274" s="46"/>
      <c r="M274" s="221" t="s">
        <v>19</v>
      </c>
      <c r="N274" s="222" t="s">
        <v>44</v>
      </c>
      <c r="O274" s="86"/>
      <c r="P274" s="223">
        <f>O274*H274</f>
        <v>0</v>
      </c>
      <c r="Q274" s="223">
        <v>0</v>
      </c>
      <c r="R274" s="223">
        <f>Q274*H274</f>
        <v>0</v>
      </c>
      <c r="S274" s="223">
        <v>0</v>
      </c>
      <c r="T274" s="224">
        <f>S274*H274</f>
        <v>0</v>
      </c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R274" s="225" t="s">
        <v>302</v>
      </c>
      <c r="AT274" s="225" t="s">
        <v>200</v>
      </c>
      <c r="AU274" s="225" t="s">
        <v>82</v>
      </c>
      <c r="AY274" s="19" t="s">
        <v>198</v>
      </c>
      <c r="BE274" s="226">
        <f>IF(N274="základní",J274,0)</f>
        <v>0</v>
      </c>
      <c r="BF274" s="226">
        <f>IF(N274="snížená",J274,0)</f>
        <v>0</v>
      </c>
      <c r="BG274" s="226">
        <f>IF(N274="zákl. přenesená",J274,0)</f>
        <v>0</v>
      </c>
      <c r="BH274" s="226">
        <f>IF(N274="sníž. přenesená",J274,0)</f>
        <v>0</v>
      </c>
      <c r="BI274" s="226">
        <f>IF(N274="nulová",J274,0)</f>
        <v>0</v>
      </c>
      <c r="BJ274" s="19" t="s">
        <v>80</v>
      </c>
      <c r="BK274" s="226">
        <f>ROUND(I274*H274,2)</f>
        <v>0</v>
      </c>
      <c r="BL274" s="19" t="s">
        <v>302</v>
      </c>
      <c r="BM274" s="225" t="s">
        <v>3670</v>
      </c>
    </row>
    <row r="275" s="2" customFormat="1">
      <c r="A275" s="40"/>
      <c r="B275" s="41"/>
      <c r="C275" s="42"/>
      <c r="D275" s="227" t="s">
        <v>207</v>
      </c>
      <c r="E275" s="42"/>
      <c r="F275" s="228" t="s">
        <v>1330</v>
      </c>
      <c r="G275" s="42"/>
      <c r="H275" s="42"/>
      <c r="I275" s="229"/>
      <c r="J275" s="42"/>
      <c r="K275" s="42"/>
      <c r="L275" s="46"/>
      <c r="M275" s="230"/>
      <c r="N275" s="231"/>
      <c r="O275" s="86"/>
      <c r="P275" s="86"/>
      <c r="Q275" s="86"/>
      <c r="R275" s="86"/>
      <c r="S275" s="86"/>
      <c r="T275" s="87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T275" s="19" t="s">
        <v>207</v>
      </c>
      <c r="AU275" s="19" t="s">
        <v>82</v>
      </c>
    </row>
    <row r="276" s="12" customFormat="1" ht="22.8" customHeight="1">
      <c r="A276" s="12"/>
      <c r="B276" s="198"/>
      <c r="C276" s="199"/>
      <c r="D276" s="200" t="s">
        <v>72</v>
      </c>
      <c r="E276" s="212" t="s">
        <v>1344</v>
      </c>
      <c r="F276" s="212" t="s">
        <v>1345</v>
      </c>
      <c r="G276" s="199"/>
      <c r="H276" s="199"/>
      <c r="I276" s="202"/>
      <c r="J276" s="213">
        <f>BK276</f>
        <v>0</v>
      </c>
      <c r="K276" s="199"/>
      <c r="L276" s="204"/>
      <c r="M276" s="205"/>
      <c r="N276" s="206"/>
      <c r="O276" s="206"/>
      <c r="P276" s="207">
        <f>SUM(P277:P300)</f>
        <v>0</v>
      </c>
      <c r="Q276" s="206"/>
      <c r="R276" s="207">
        <f>SUM(R277:R300)</f>
        <v>0.4093525053</v>
      </c>
      <c r="S276" s="206"/>
      <c r="T276" s="208">
        <f>SUM(T277:T300)</f>
        <v>0.096000000000000002</v>
      </c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R276" s="209" t="s">
        <v>82</v>
      </c>
      <c r="AT276" s="210" t="s">
        <v>72</v>
      </c>
      <c r="AU276" s="210" t="s">
        <v>80</v>
      </c>
      <c r="AY276" s="209" t="s">
        <v>198</v>
      </c>
      <c r="BK276" s="211">
        <f>SUM(BK277:BK300)</f>
        <v>0</v>
      </c>
    </row>
    <row r="277" s="2" customFormat="1" ht="33" customHeight="1">
      <c r="A277" s="40"/>
      <c r="B277" s="41"/>
      <c r="C277" s="214" t="s">
        <v>464</v>
      </c>
      <c r="D277" s="214" t="s">
        <v>200</v>
      </c>
      <c r="E277" s="215" t="s">
        <v>3671</v>
      </c>
      <c r="F277" s="216" t="s">
        <v>3672</v>
      </c>
      <c r="G277" s="217" t="s">
        <v>203</v>
      </c>
      <c r="H277" s="218">
        <v>1.4490000000000001</v>
      </c>
      <c r="I277" s="219"/>
      <c r="J277" s="220">
        <f>ROUND(I277*H277,2)</f>
        <v>0</v>
      </c>
      <c r="K277" s="216" t="s">
        <v>204</v>
      </c>
      <c r="L277" s="46"/>
      <c r="M277" s="221" t="s">
        <v>19</v>
      </c>
      <c r="N277" s="222" t="s">
        <v>44</v>
      </c>
      <c r="O277" s="86"/>
      <c r="P277" s="223">
        <f>O277*H277</f>
        <v>0</v>
      </c>
      <c r="Q277" s="223">
        <v>0.00025970000000000002</v>
      </c>
      <c r="R277" s="223">
        <f>Q277*H277</f>
        <v>0.00037630530000000006</v>
      </c>
      <c r="S277" s="223">
        <v>0</v>
      </c>
      <c r="T277" s="224">
        <f>S277*H277</f>
        <v>0</v>
      </c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R277" s="225" t="s">
        <v>302</v>
      </c>
      <c r="AT277" s="225" t="s">
        <v>200</v>
      </c>
      <c r="AU277" s="225" t="s">
        <v>82</v>
      </c>
      <c r="AY277" s="19" t="s">
        <v>198</v>
      </c>
      <c r="BE277" s="226">
        <f>IF(N277="základní",J277,0)</f>
        <v>0</v>
      </c>
      <c r="BF277" s="226">
        <f>IF(N277="snížená",J277,0)</f>
        <v>0</v>
      </c>
      <c r="BG277" s="226">
        <f>IF(N277="zákl. přenesená",J277,0)</f>
        <v>0</v>
      </c>
      <c r="BH277" s="226">
        <f>IF(N277="sníž. přenesená",J277,0)</f>
        <v>0</v>
      </c>
      <c r="BI277" s="226">
        <f>IF(N277="nulová",J277,0)</f>
        <v>0</v>
      </c>
      <c r="BJ277" s="19" t="s">
        <v>80</v>
      </c>
      <c r="BK277" s="226">
        <f>ROUND(I277*H277,2)</f>
        <v>0</v>
      </c>
      <c r="BL277" s="19" t="s">
        <v>302</v>
      </c>
      <c r="BM277" s="225" t="s">
        <v>3673</v>
      </c>
    </row>
    <row r="278" s="2" customFormat="1">
      <c r="A278" s="40"/>
      <c r="B278" s="41"/>
      <c r="C278" s="42"/>
      <c r="D278" s="227" t="s">
        <v>207</v>
      </c>
      <c r="E278" s="42"/>
      <c r="F278" s="228" t="s">
        <v>3674</v>
      </c>
      <c r="G278" s="42"/>
      <c r="H278" s="42"/>
      <c r="I278" s="229"/>
      <c r="J278" s="42"/>
      <c r="K278" s="42"/>
      <c r="L278" s="46"/>
      <c r="M278" s="230"/>
      <c r="N278" s="231"/>
      <c r="O278" s="86"/>
      <c r="P278" s="86"/>
      <c r="Q278" s="86"/>
      <c r="R278" s="86"/>
      <c r="S278" s="86"/>
      <c r="T278" s="87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T278" s="19" t="s">
        <v>207</v>
      </c>
      <c r="AU278" s="19" t="s">
        <v>82</v>
      </c>
    </row>
    <row r="279" s="13" customFormat="1">
      <c r="A279" s="13"/>
      <c r="B279" s="232"/>
      <c r="C279" s="233"/>
      <c r="D279" s="234" t="s">
        <v>218</v>
      </c>
      <c r="E279" s="235" t="s">
        <v>19</v>
      </c>
      <c r="F279" s="236" t="s">
        <v>3675</v>
      </c>
      <c r="G279" s="233"/>
      <c r="H279" s="237">
        <v>1.4490000000000001</v>
      </c>
      <c r="I279" s="238"/>
      <c r="J279" s="233"/>
      <c r="K279" s="233"/>
      <c r="L279" s="239"/>
      <c r="M279" s="240"/>
      <c r="N279" s="241"/>
      <c r="O279" s="241"/>
      <c r="P279" s="241"/>
      <c r="Q279" s="241"/>
      <c r="R279" s="241"/>
      <c r="S279" s="241"/>
      <c r="T279" s="242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43" t="s">
        <v>218</v>
      </c>
      <c r="AU279" s="243" t="s">
        <v>82</v>
      </c>
      <c r="AV279" s="13" t="s">
        <v>82</v>
      </c>
      <c r="AW279" s="13" t="s">
        <v>35</v>
      </c>
      <c r="AX279" s="13" t="s">
        <v>80</v>
      </c>
      <c r="AY279" s="243" t="s">
        <v>198</v>
      </c>
    </row>
    <row r="280" s="2" customFormat="1" ht="24.15" customHeight="1">
      <c r="A280" s="40"/>
      <c r="B280" s="41"/>
      <c r="C280" s="255" t="s">
        <v>475</v>
      </c>
      <c r="D280" s="255" t="s">
        <v>243</v>
      </c>
      <c r="E280" s="256" t="s">
        <v>3676</v>
      </c>
      <c r="F280" s="257" t="s">
        <v>3677</v>
      </c>
      <c r="G280" s="258" t="s">
        <v>203</v>
      </c>
      <c r="H280" s="259">
        <v>1.4490000000000001</v>
      </c>
      <c r="I280" s="260"/>
      <c r="J280" s="261">
        <f>ROUND(I280*H280,2)</f>
        <v>0</v>
      </c>
      <c r="K280" s="257" t="s">
        <v>204</v>
      </c>
      <c r="L280" s="262"/>
      <c r="M280" s="263" t="s">
        <v>19</v>
      </c>
      <c r="N280" s="264" t="s">
        <v>44</v>
      </c>
      <c r="O280" s="86"/>
      <c r="P280" s="223">
        <f>O280*H280</f>
        <v>0</v>
      </c>
      <c r="Q280" s="223">
        <v>0.033799999999999997</v>
      </c>
      <c r="R280" s="223">
        <f>Q280*H280</f>
        <v>0.048976199999999998</v>
      </c>
      <c r="S280" s="223">
        <v>0</v>
      </c>
      <c r="T280" s="224">
        <f>S280*H280</f>
        <v>0</v>
      </c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R280" s="225" t="s">
        <v>399</v>
      </c>
      <c r="AT280" s="225" t="s">
        <v>243</v>
      </c>
      <c r="AU280" s="225" t="s">
        <v>82</v>
      </c>
      <c r="AY280" s="19" t="s">
        <v>198</v>
      </c>
      <c r="BE280" s="226">
        <f>IF(N280="základní",J280,0)</f>
        <v>0</v>
      </c>
      <c r="BF280" s="226">
        <f>IF(N280="snížená",J280,0)</f>
        <v>0</v>
      </c>
      <c r="BG280" s="226">
        <f>IF(N280="zákl. přenesená",J280,0)</f>
        <v>0</v>
      </c>
      <c r="BH280" s="226">
        <f>IF(N280="sníž. přenesená",J280,0)</f>
        <v>0</v>
      </c>
      <c r="BI280" s="226">
        <f>IF(N280="nulová",J280,0)</f>
        <v>0</v>
      </c>
      <c r="BJ280" s="19" t="s">
        <v>80</v>
      </c>
      <c r="BK280" s="226">
        <f>ROUND(I280*H280,2)</f>
        <v>0</v>
      </c>
      <c r="BL280" s="19" t="s">
        <v>302</v>
      </c>
      <c r="BM280" s="225" t="s">
        <v>3678</v>
      </c>
    </row>
    <row r="281" s="2" customFormat="1" ht="37.8" customHeight="1">
      <c r="A281" s="40"/>
      <c r="B281" s="41"/>
      <c r="C281" s="214" t="s">
        <v>482</v>
      </c>
      <c r="D281" s="214" t="s">
        <v>200</v>
      </c>
      <c r="E281" s="215" t="s">
        <v>1379</v>
      </c>
      <c r="F281" s="216" t="s">
        <v>1380</v>
      </c>
      <c r="G281" s="217" t="s">
        <v>441</v>
      </c>
      <c r="H281" s="218">
        <v>4</v>
      </c>
      <c r="I281" s="219"/>
      <c r="J281" s="220">
        <f>ROUND(I281*H281,2)</f>
        <v>0</v>
      </c>
      <c r="K281" s="216" t="s">
        <v>204</v>
      </c>
      <c r="L281" s="46"/>
      <c r="M281" s="221" t="s">
        <v>19</v>
      </c>
      <c r="N281" s="222" t="s">
        <v>44</v>
      </c>
      <c r="O281" s="86"/>
      <c r="P281" s="223">
        <f>O281*H281</f>
        <v>0</v>
      </c>
      <c r="Q281" s="223">
        <v>0</v>
      </c>
      <c r="R281" s="223">
        <f>Q281*H281</f>
        <v>0</v>
      </c>
      <c r="S281" s="223">
        <v>0</v>
      </c>
      <c r="T281" s="224">
        <f>S281*H281</f>
        <v>0</v>
      </c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R281" s="225" t="s">
        <v>302</v>
      </c>
      <c r="AT281" s="225" t="s">
        <v>200</v>
      </c>
      <c r="AU281" s="225" t="s">
        <v>82</v>
      </c>
      <c r="AY281" s="19" t="s">
        <v>198</v>
      </c>
      <c r="BE281" s="226">
        <f>IF(N281="základní",J281,0)</f>
        <v>0</v>
      </c>
      <c r="BF281" s="226">
        <f>IF(N281="snížená",J281,0)</f>
        <v>0</v>
      </c>
      <c r="BG281" s="226">
        <f>IF(N281="zákl. přenesená",J281,0)</f>
        <v>0</v>
      </c>
      <c r="BH281" s="226">
        <f>IF(N281="sníž. přenesená",J281,0)</f>
        <v>0</v>
      </c>
      <c r="BI281" s="226">
        <f>IF(N281="nulová",J281,0)</f>
        <v>0</v>
      </c>
      <c r="BJ281" s="19" t="s">
        <v>80</v>
      </c>
      <c r="BK281" s="226">
        <f>ROUND(I281*H281,2)</f>
        <v>0</v>
      </c>
      <c r="BL281" s="19" t="s">
        <v>302</v>
      </c>
      <c r="BM281" s="225" t="s">
        <v>3679</v>
      </c>
    </row>
    <row r="282" s="2" customFormat="1">
      <c r="A282" s="40"/>
      <c r="B282" s="41"/>
      <c r="C282" s="42"/>
      <c r="D282" s="227" t="s">
        <v>207</v>
      </c>
      <c r="E282" s="42"/>
      <c r="F282" s="228" t="s">
        <v>1382</v>
      </c>
      <c r="G282" s="42"/>
      <c r="H282" s="42"/>
      <c r="I282" s="229"/>
      <c r="J282" s="42"/>
      <c r="K282" s="42"/>
      <c r="L282" s="46"/>
      <c r="M282" s="230"/>
      <c r="N282" s="231"/>
      <c r="O282" s="86"/>
      <c r="P282" s="86"/>
      <c r="Q282" s="86"/>
      <c r="R282" s="86"/>
      <c r="S282" s="86"/>
      <c r="T282" s="87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T282" s="19" t="s">
        <v>207</v>
      </c>
      <c r="AU282" s="19" t="s">
        <v>82</v>
      </c>
    </row>
    <row r="283" s="13" customFormat="1">
      <c r="A283" s="13"/>
      <c r="B283" s="232"/>
      <c r="C283" s="233"/>
      <c r="D283" s="234" t="s">
        <v>218</v>
      </c>
      <c r="E283" s="235" t="s">
        <v>19</v>
      </c>
      <c r="F283" s="236" t="s">
        <v>3615</v>
      </c>
      <c r="G283" s="233"/>
      <c r="H283" s="237">
        <v>4</v>
      </c>
      <c r="I283" s="238"/>
      <c r="J283" s="233"/>
      <c r="K283" s="233"/>
      <c r="L283" s="239"/>
      <c r="M283" s="240"/>
      <c r="N283" s="241"/>
      <c r="O283" s="241"/>
      <c r="P283" s="241"/>
      <c r="Q283" s="241"/>
      <c r="R283" s="241"/>
      <c r="S283" s="241"/>
      <c r="T283" s="242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43" t="s">
        <v>218</v>
      </c>
      <c r="AU283" s="243" t="s">
        <v>82</v>
      </c>
      <c r="AV283" s="13" t="s">
        <v>82</v>
      </c>
      <c r="AW283" s="13" t="s">
        <v>35</v>
      </c>
      <c r="AX283" s="13" t="s">
        <v>80</v>
      </c>
      <c r="AY283" s="243" t="s">
        <v>198</v>
      </c>
    </row>
    <row r="284" s="2" customFormat="1" ht="24.15" customHeight="1">
      <c r="A284" s="40"/>
      <c r="B284" s="41"/>
      <c r="C284" s="255" t="s">
        <v>487</v>
      </c>
      <c r="D284" s="255" t="s">
        <v>243</v>
      </c>
      <c r="E284" s="256" t="s">
        <v>1059</v>
      </c>
      <c r="F284" s="257" t="s">
        <v>3680</v>
      </c>
      <c r="G284" s="258" t="s">
        <v>441</v>
      </c>
      <c r="H284" s="259">
        <v>4</v>
      </c>
      <c r="I284" s="260"/>
      <c r="J284" s="261">
        <f>ROUND(I284*H284,2)</f>
        <v>0</v>
      </c>
      <c r="K284" s="257" t="s">
        <v>19</v>
      </c>
      <c r="L284" s="262"/>
      <c r="M284" s="263" t="s">
        <v>19</v>
      </c>
      <c r="N284" s="264" t="s">
        <v>44</v>
      </c>
      <c r="O284" s="86"/>
      <c r="P284" s="223">
        <f>O284*H284</f>
        <v>0</v>
      </c>
      <c r="Q284" s="223">
        <v>0.040000000000000001</v>
      </c>
      <c r="R284" s="223">
        <f>Q284*H284</f>
        <v>0.16</v>
      </c>
      <c r="S284" s="223">
        <v>0</v>
      </c>
      <c r="T284" s="224">
        <f>S284*H284</f>
        <v>0</v>
      </c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R284" s="225" t="s">
        <v>399</v>
      </c>
      <c r="AT284" s="225" t="s">
        <v>243</v>
      </c>
      <c r="AU284" s="225" t="s">
        <v>82</v>
      </c>
      <c r="AY284" s="19" t="s">
        <v>198</v>
      </c>
      <c r="BE284" s="226">
        <f>IF(N284="základní",J284,0)</f>
        <v>0</v>
      </c>
      <c r="BF284" s="226">
        <f>IF(N284="snížená",J284,0)</f>
        <v>0</v>
      </c>
      <c r="BG284" s="226">
        <f>IF(N284="zákl. přenesená",J284,0)</f>
        <v>0</v>
      </c>
      <c r="BH284" s="226">
        <f>IF(N284="sníž. přenesená",J284,0)</f>
        <v>0</v>
      </c>
      <c r="BI284" s="226">
        <f>IF(N284="nulová",J284,0)</f>
        <v>0</v>
      </c>
      <c r="BJ284" s="19" t="s">
        <v>80</v>
      </c>
      <c r="BK284" s="226">
        <f>ROUND(I284*H284,2)</f>
        <v>0</v>
      </c>
      <c r="BL284" s="19" t="s">
        <v>302</v>
      </c>
      <c r="BM284" s="225" t="s">
        <v>3681</v>
      </c>
    </row>
    <row r="285" s="2" customFormat="1" ht="37.8" customHeight="1">
      <c r="A285" s="40"/>
      <c r="B285" s="41"/>
      <c r="C285" s="214" t="s">
        <v>500</v>
      </c>
      <c r="D285" s="214" t="s">
        <v>200</v>
      </c>
      <c r="E285" s="215" t="s">
        <v>1388</v>
      </c>
      <c r="F285" s="216" t="s">
        <v>1389</v>
      </c>
      <c r="G285" s="217" t="s">
        <v>441</v>
      </c>
      <c r="H285" s="218">
        <v>2</v>
      </c>
      <c r="I285" s="219"/>
      <c r="J285" s="220">
        <f>ROUND(I285*H285,2)</f>
        <v>0</v>
      </c>
      <c r="K285" s="216" t="s">
        <v>204</v>
      </c>
      <c r="L285" s="46"/>
      <c r="M285" s="221" t="s">
        <v>19</v>
      </c>
      <c r="N285" s="222" t="s">
        <v>44</v>
      </c>
      <c r="O285" s="86"/>
      <c r="P285" s="223">
        <f>O285*H285</f>
        <v>0</v>
      </c>
      <c r="Q285" s="223">
        <v>0</v>
      </c>
      <c r="R285" s="223">
        <f>Q285*H285</f>
        <v>0</v>
      </c>
      <c r="S285" s="223">
        <v>0</v>
      </c>
      <c r="T285" s="224">
        <f>S285*H285</f>
        <v>0</v>
      </c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R285" s="225" t="s">
        <v>302</v>
      </c>
      <c r="AT285" s="225" t="s">
        <v>200</v>
      </c>
      <c r="AU285" s="225" t="s">
        <v>82</v>
      </c>
      <c r="AY285" s="19" t="s">
        <v>198</v>
      </c>
      <c r="BE285" s="226">
        <f>IF(N285="základní",J285,0)</f>
        <v>0</v>
      </c>
      <c r="BF285" s="226">
        <f>IF(N285="snížená",J285,0)</f>
        <v>0</v>
      </c>
      <c r="BG285" s="226">
        <f>IF(N285="zákl. přenesená",J285,0)</f>
        <v>0</v>
      </c>
      <c r="BH285" s="226">
        <f>IF(N285="sníž. přenesená",J285,0)</f>
        <v>0</v>
      </c>
      <c r="BI285" s="226">
        <f>IF(N285="nulová",J285,0)</f>
        <v>0</v>
      </c>
      <c r="BJ285" s="19" t="s">
        <v>80</v>
      </c>
      <c r="BK285" s="226">
        <f>ROUND(I285*H285,2)</f>
        <v>0</v>
      </c>
      <c r="BL285" s="19" t="s">
        <v>302</v>
      </c>
      <c r="BM285" s="225" t="s">
        <v>3682</v>
      </c>
    </row>
    <row r="286" s="2" customFormat="1">
      <c r="A286" s="40"/>
      <c r="B286" s="41"/>
      <c r="C286" s="42"/>
      <c r="D286" s="227" t="s">
        <v>207</v>
      </c>
      <c r="E286" s="42"/>
      <c r="F286" s="228" t="s">
        <v>1391</v>
      </c>
      <c r="G286" s="42"/>
      <c r="H286" s="42"/>
      <c r="I286" s="229"/>
      <c r="J286" s="42"/>
      <c r="K286" s="42"/>
      <c r="L286" s="46"/>
      <c r="M286" s="230"/>
      <c r="N286" s="231"/>
      <c r="O286" s="86"/>
      <c r="P286" s="86"/>
      <c r="Q286" s="86"/>
      <c r="R286" s="86"/>
      <c r="S286" s="86"/>
      <c r="T286" s="87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T286" s="19" t="s">
        <v>207</v>
      </c>
      <c r="AU286" s="19" t="s">
        <v>82</v>
      </c>
    </row>
    <row r="287" s="13" customFormat="1">
      <c r="A287" s="13"/>
      <c r="B287" s="232"/>
      <c r="C287" s="233"/>
      <c r="D287" s="234" t="s">
        <v>218</v>
      </c>
      <c r="E287" s="235" t="s">
        <v>19</v>
      </c>
      <c r="F287" s="236" t="s">
        <v>3614</v>
      </c>
      <c r="G287" s="233"/>
      <c r="H287" s="237">
        <v>2</v>
      </c>
      <c r="I287" s="238"/>
      <c r="J287" s="233"/>
      <c r="K287" s="233"/>
      <c r="L287" s="239"/>
      <c r="M287" s="240"/>
      <c r="N287" s="241"/>
      <c r="O287" s="241"/>
      <c r="P287" s="241"/>
      <c r="Q287" s="241"/>
      <c r="R287" s="241"/>
      <c r="S287" s="241"/>
      <c r="T287" s="242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43" t="s">
        <v>218</v>
      </c>
      <c r="AU287" s="243" t="s">
        <v>82</v>
      </c>
      <c r="AV287" s="13" t="s">
        <v>82</v>
      </c>
      <c r="AW287" s="13" t="s">
        <v>35</v>
      </c>
      <c r="AX287" s="13" t="s">
        <v>80</v>
      </c>
      <c r="AY287" s="243" t="s">
        <v>198</v>
      </c>
    </row>
    <row r="288" s="2" customFormat="1" ht="37.8" customHeight="1">
      <c r="A288" s="40"/>
      <c r="B288" s="41"/>
      <c r="C288" s="255" t="s">
        <v>504</v>
      </c>
      <c r="D288" s="255" t="s">
        <v>243</v>
      </c>
      <c r="E288" s="256" t="s">
        <v>1426</v>
      </c>
      <c r="F288" s="257" t="s">
        <v>3683</v>
      </c>
      <c r="G288" s="258" t="s">
        <v>441</v>
      </c>
      <c r="H288" s="259">
        <v>2</v>
      </c>
      <c r="I288" s="260"/>
      <c r="J288" s="261">
        <f>ROUND(I288*H288,2)</f>
        <v>0</v>
      </c>
      <c r="K288" s="257" t="s">
        <v>19</v>
      </c>
      <c r="L288" s="262"/>
      <c r="M288" s="263" t="s">
        <v>19</v>
      </c>
      <c r="N288" s="264" t="s">
        <v>44</v>
      </c>
      <c r="O288" s="86"/>
      <c r="P288" s="223">
        <f>O288*H288</f>
        <v>0</v>
      </c>
      <c r="Q288" s="223">
        <v>0.044999999999999998</v>
      </c>
      <c r="R288" s="223">
        <f>Q288*H288</f>
        <v>0.089999999999999997</v>
      </c>
      <c r="S288" s="223">
        <v>0</v>
      </c>
      <c r="T288" s="224">
        <f>S288*H288</f>
        <v>0</v>
      </c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R288" s="225" t="s">
        <v>399</v>
      </c>
      <c r="AT288" s="225" t="s">
        <v>243</v>
      </c>
      <c r="AU288" s="225" t="s">
        <v>82</v>
      </c>
      <c r="AY288" s="19" t="s">
        <v>198</v>
      </c>
      <c r="BE288" s="226">
        <f>IF(N288="základní",J288,0)</f>
        <v>0</v>
      </c>
      <c r="BF288" s="226">
        <f>IF(N288="snížená",J288,0)</f>
        <v>0</v>
      </c>
      <c r="BG288" s="226">
        <f>IF(N288="zákl. přenesená",J288,0)</f>
        <v>0</v>
      </c>
      <c r="BH288" s="226">
        <f>IF(N288="sníž. přenesená",J288,0)</f>
        <v>0</v>
      </c>
      <c r="BI288" s="226">
        <f>IF(N288="nulová",J288,0)</f>
        <v>0</v>
      </c>
      <c r="BJ288" s="19" t="s">
        <v>80</v>
      </c>
      <c r="BK288" s="226">
        <f>ROUND(I288*H288,2)</f>
        <v>0</v>
      </c>
      <c r="BL288" s="19" t="s">
        <v>302</v>
      </c>
      <c r="BM288" s="225" t="s">
        <v>3684</v>
      </c>
    </row>
    <row r="289" s="2" customFormat="1" ht="37.8" customHeight="1">
      <c r="A289" s="40"/>
      <c r="B289" s="41"/>
      <c r="C289" s="214" t="s">
        <v>508</v>
      </c>
      <c r="D289" s="214" t="s">
        <v>200</v>
      </c>
      <c r="E289" s="215" t="s">
        <v>1397</v>
      </c>
      <c r="F289" s="216" t="s">
        <v>1398</v>
      </c>
      <c r="G289" s="217" t="s">
        <v>441</v>
      </c>
      <c r="H289" s="218">
        <v>1</v>
      </c>
      <c r="I289" s="219"/>
      <c r="J289" s="220">
        <f>ROUND(I289*H289,2)</f>
        <v>0</v>
      </c>
      <c r="K289" s="216" t="s">
        <v>204</v>
      </c>
      <c r="L289" s="46"/>
      <c r="M289" s="221" t="s">
        <v>19</v>
      </c>
      <c r="N289" s="222" t="s">
        <v>44</v>
      </c>
      <c r="O289" s="86"/>
      <c r="P289" s="223">
        <f>O289*H289</f>
        <v>0</v>
      </c>
      <c r="Q289" s="223">
        <v>0</v>
      </c>
      <c r="R289" s="223">
        <f>Q289*H289</f>
        <v>0</v>
      </c>
      <c r="S289" s="223">
        <v>0</v>
      </c>
      <c r="T289" s="224">
        <f>S289*H289</f>
        <v>0</v>
      </c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R289" s="225" t="s">
        <v>302</v>
      </c>
      <c r="AT289" s="225" t="s">
        <v>200</v>
      </c>
      <c r="AU289" s="225" t="s">
        <v>82</v>
      </c>
      <c r="AY289" s="19" t="s">
        <v>198</v>
      </c>
      <c r="BE289" s="226">
        <f>IF(N289="základní",J289,0)</f>
        <v>0</v>
      </c>
      <c r="BF289" s="226">
        <f>IF(N289="snížená",J289,0)</f>
        <v>0</v>
      </c>
      <c r="BG289" s="226">
        <f>IF(N289="zákl. přenesená",J289,0)</f>
        <v>0</v>
      </c>
      <c r="BH289" s="226">
        <f>IF(N289="sníž. přenesená",J289,0)</f>
        <v>0</v>
      </c>
      <c r="BI289" s="226">
        <f>IF(N289="nulová",J289,0)</f>
        <v>0</v>
      </c>
      <c r="BJ289" s="19" t="s">
        <v>80</v>
      </c>
      <c r="BK289" s="226">
        <f>ROUND(I289*H289,2)</f>
        <v>0</v>
      </c>
      <c r="BL289" s="19" t="s">
        <v>302</v>
      </c>
      <c r="BM289" s="225" t="s">
        <v>3685</v>
      </c>
    </row>
    <row r="290" s="2" customFormat="1">
      <c r="A290" s="40"/>
      <c r="B290" s="41"/>
      <c r="C290" s="42"/>
      <c r="D290" s="227" t="s">
        <v>207</v>
      </c>
      <c r="E290" s="42"/>
      <c r="F290" s="228" t="s">
        <v>1400</v>
      </c>
      <c r="G290" s="42"/>
      <c r="H290" s="42"/>
      <c r="I290" s="229"/>
      <c r="J290" s="42"/>
      <c r="K290" s="42"/>
      <c r="L290" s="46"/>
      <c r="M290" s="230"/>
      <c r="N290" s="231"/>
      <c r="O290" s="86"/>
      <c r="P290" s="86"/>
      <c r="Q290" s="86"/>
      <c r="R290" s="86"/>
      <c r="S290" s="86"/>
      <c r="T290" s="87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T290" s="19" t="s">
        <v>207</v>
      </c>
      <c r="AU290" s="19" t="s">
        <v>82</v>
      </c>
    </row>
    <row r="291" s="13" customFormat="1">
      <c r="A291" s="13"/>
      <c r="B291" s="232"/>
      <c r="C291" s="233"/>
      <c r="D291" s="234" t="s">
        <v>218</v>
      </c>
      <c r="E291" s="235" t="s">
        <v>19</v>
      </c>
      <c r="F291" s="236" t="s">
        <v>1074</v>
      </c>
      <c r="G291" s="233"/>
      <c r="H291" s="237">
        <v>1</v>
      </c>
      <c r="I291" s="238"/>
      <c r="J291" s="233"/>
      <c r="K291" s="233"/>
      <c r="L291" s="239"/>
      <c r="M291" s="240"/>
      <c r="N291" s="241"/>
      <c r="O291" s="241"/>
      <c r="P291" s="241"/>
      <c r="Q291" s="241"/>
      <c r="R291" s="241"/>
      <c r="S291" s="241"/>
      <c r="T291" s="242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43" t="s">
        <v>218</v>
      </c>
      <c r="AU291" s="243" t="s">
        <v>82</v>
      </c>
      <c r="AV291" s="13" t="s">
        <v>82</v>
      </c>
      <c r="AW291" s="13" t="s">
        <v>35</v>
      </c>
      <c r="AX291" s="13" t="s">
        <v>80</v>
      </c>
      <c r="AY291" s="243" t="s">
        <v>198</v>
      </c>
    </row>
    <row r="292" s="2" customFormat="1" ht="24.15" customHeight="1">
      <c r="A292" s="40"/>
      <c r="B292" s="41"/>
      <c r="C292" s="255" t="s">
        <v>512</v>
      </c>
      <c r="D292" s="255" t="s">
        <v>243</v>
      </c>
      <c r="E292" s="256" t="s">
        <v>1562</v>
      </c>
      <c r="F292" s="257" t="s">
        <v>3686</v>
      </c>
      <c r="G292" s="258" t="s">
        <v>441</v>
      </c>
      <c r="H292" s="259">
        <v>1</v>
      </c>
      <c r="I292" s="260"/>
      <c r="J292" s="261">
        <f>ROUND(I292*H292,2)</f>
        <v>0</v>
      </c>
      <c r="K292" s="257" t="s">
        <v>19</v>
      </c>
      <c r="L292" s="262"/>
      <c r="M292" s="263" t="s">
        <v>19</v>
      </c>
      <c r="N292" s="264" t="s">
        <v>44</v>
      </c>
      <c r="O292" s="86"/>
      <c r="P292" s="223">
        <f>O292*H292</f>
        <v>0</v>
      </c>
      <c r="Q292" s="223">
        <v>0.055</v>
      </c>
      <c r="R292" s="223">
        <f>Q292*H292</f>
        <v>0.055</v>
      </c>
      <c r="S292" s="223">
        <v>0</v>
      </c>
      <c r="T292" s="224">
        <f>S292*H292</f>
        <v>0</v>
      </c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R292" s="225" t="s">
        <v>399</v>
      </c>
      <c r="AT292" s="225" t="s">
        <v>243</v>
      </c>
      <c r="AU292" s="225" t="s">
        <v>82</v>
      </c>
      <c r="AY292" s="19" t="s">
        <v>198</v>
      </c>
      <c r="BE292" s="226">
        <f>IF(N292="základní",J292,0)</f>
        <v>0</v>
      </c>
      <c r="BF292" s="226">
        <f>IF(N292="snížená",J292,0)</f>
        <v>0</v>
      </c>
      <c r="BG292" s="226">
        <f>IF(N292="zákl. přenesená",J292,0)</f>
        <v>0</v>
      </c>
      <c r="BH292" s="226">
        <f>IF(N292="sníž. přenesená",J292,0)</f>
        <v>0</v>
      </c>
      <c r="BI292" s="226">
        <f>IF(N292="nulová",J292,0)</f>
        <v>0</v>
      </c>
      <c r="BJ292" s="19" t="s">
        <v>80</v>
      </c>
      <c r="BK292" s="226">
        <f>ROUND(I292*H292,2)</f>
        <v>0</v>
      </c>
      <c r="BL292" s="19" t="s">
        <v>302</v>
      </c>
      <c r="BM292" s="225" t="s">
        <v>3687</v>
      </c>
    </row>
    <row r="293" s="2" customFormat="1" ht="37.8" customHeight="1">
      <c r="A293" s="40"/>
      <c r="B293" s="41"/>
      <c r="C293" s="214" t="s">
        <v>517</v>
      </c>
      <c r="D293" s="214" t="s">
        <v>200</v>
      </c>
      <c r="E293" s="215" t="s">
        <v>3688</v>
      </c>
      <c r="F293" s="216" t="s">
        <v>3689</v>
      </c>
      <c r="G293" s="217" t="s">
        <v>441</v>
      </c>
      <c r="H293" s="218">
        <v>1</v>
      </c>
      <c r="I293" s="219"/>
      <c r="J293" s="220">
        <f>ROUND(I293*H293,2)</f>
        <v>0</v>
      </c>
      <c r="K293" s="216" t="s">
        <v>204</v>
      </c>
      <c r="L293" s="46"/>
      <c r="M293" s="221" t="s">
        <v>19</v>
      </c>
      <c r="N293" s="222" t="s">
        <v>44</v>
      </c>
      <c r="O293" s="86"/>
      <c r="P293" s="223">
        <f>O293*H293</f>
        <v>0</v>
      </c>
      <c r="Q293" s="223">
        <v>0</v>
      </c>
      <c r="R293" s="223">
        <f>Q293*H293</f>
        <v>0</v>
      </c>
      <c r="S293" s="223">
        <v>0</v>
      </c>
      <c r="T293" s="224">
        <f>S293*H293</f>
        <v>0</v>
      </c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R293" s="225" t="s">
        <v>302</v>
      </c>
      <c r="AT293" s="225" t="s">
        <v>200</v>
      </c>
      <c r="AU293" s="225" t="s">
        <v>82</v>
      </c>
      <c r="AY293" s="19" t="s">
        <v>198</v>
      </c>
      <c r="BE293" s="226">
        <f>IF(N293="základní",J293,0)</f>
        <v>0</v>
      </c>
      <c r="BF293" s="226">
        <f>IF(N293="snížená",J293,0)</f>
        <v>0</v>
      </c>
      <c r="BG293" s="226">
        <f>IF(N293="zákl. přenesená",J293,0)</f>
        <v>0</v>
      </c>
      <c r="BH293" s="226">
        <f>IF(N293="sníž. přenesená",J293,0)</f>
        <v>0</v>
      </c>
      <c r="BI293" s="226">
        <f>IF(N293="nulová",J293,0)</f>
        <v>0</v>
      </c>
      <c r="BJ293" s="19" t="s">
        <v>80</v>
      </c>
      <c r="BK293" s="226">
        <f>ROUND(I293*H293,2)</f>
        <v>0</v>
      </c>
      <c r="BL293" s="19" t="s">
        <v>302</v>
      </c>
      <c r="BM293" s="225" t="s">
        <v>3690</v>
      </c>
    </row>
    <row r="294" s="2" customFormat="1">
      <c r="A294" s="40"/>
      <c r="B294" s="41"/>
      <c r="C294" s="42"/>
      <c r="D294" s="227" t="s">
        <v>207</v>
      </c>
      <c r="E294" s="42"/>
      <c r="F294" s="228" t="s">
        <v>3691</v>
      </c>
      <c r="G294" s="42"/>
      <c r="H294" s="42"/>
      <c r="I294" s="229"/>
      <c r="J294" s="42"/>
      <c r="K294" s="42"/>
      <c r="L294" s="46"/>
      <c r="M294" s="230"/>
      <c r="N294" s="231"/>
      <c r="O294" s="86"/>
      <c r="P294" s="86"/>
      <c r="Q294" s="86"/>
      <c r="R294" s="86"/>
      <c r="S294" s="86"/>
      <c r="T294" s="87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T294" s="19" t="s">
        <v>207</v>
      </c>
      <c r="AU294" s="19" t="s">
        <v>82</v>
      </c>
    </row>
    <row r="295" s="13" customFormat="1">
      <c r="A295" s="13"/>
      <c r="B295" s="232"/>
      <c r="C295" s="233"/>
      <c r="D295" s="234" t="s">
        <v>218</v>
      </c>
      <c r="E295" s="235" t="s">
        <v>19</v>
      </c>
      <c r="F295" s="236" t="s">
        <v>1424</v>
      </c>
      <c r="G295" s="233"/>
      <c r="H295" s="237">
        <v>1</v>
      </c>
      <c r="I295" s="238"/>
      <c r="J295" s="233"/>
      <c r="K295" s="233"/>
      <c r="L295" s="239"/>
      <c r="M295" s="240"/>
      <c r="N295" s="241"/>
      <c r="O295" s="241"/>
      <c r="P295" s="241"/>
      <c r="Q295" s="241"/>
      <c r="R295" s="241"/>
      <c r="S295" s="241"/>
      <c r="T295" s="242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243" t="s">
        <v>218</v>
      </c>
      <c r="AU295" s="243" t="s">
        <v>82</v>
      </c>
      <c r="AV295" s="13" t="s">
        <v>82</v>
      </c>
      <c r="AW295" s="13" t="s">
        <v>35</v>
      </c>
      <c r="AX295" s="13" t="s">
        <v>80</v>
      </c>
      <c r="AY295" s="243" t="s">
        <v>198</v>
      </c>
    </row>
    <row r="296" s="2" customFormat="1" ht="24.15" customHeight="1">
      <c r="A296" s="40"/>
      <c r="B296" s="41"/>
      <c r="C296" s="255" t="s">
        <v>551</v>
      </c>
      <c r="D296" s="255" t="s">
        <v>243</v>
      </c>
      <c r="E296" s="256" t="s">
        <v>1552</v>
      </c>
      <c r="F296" s="257" t="s">
        <v>3686</v>
      </c>
      <c r="G296" s="258" t="s">
        <v>441</v>
      </c>
      <c r="H296" s="259">
        <v>1</v>
      </c>
      <c r="I296" s="260"/>
      <c r="J296" s="261">
        <f>ROUND(I296*H296,2)</f>
        <v>0</v>
      </c>
      <c r="K296" s="257" t="s">
        <v>19</v>
      </c>
      <c r="L296" s="262"/>
      <c r="M296" s="263" t="s">
        <v>19</v>
      </c>
      <c r="N296" s="264" t="s">
        <v>44</v>
      </c>
      <c r="O296" s="86"/>
      <c r="P296" s="223">
        <f>O296*H296</f>
        <v>0</v>
      </c>
      <c r="Q296" s="223">
        <v>0.055</v>
      </c>
      <c r="R296" s="223">
        <f>Q296*H296</f>
        <v>0.055</v>
      </c>
      <c r="S296" s="223">
        <v>0</v>
      </c>
      <c r="T296" s="224">
        <f>S296*H296</f>
        <v>0</v>
      </c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R296" s="225" t="s">
        <v>399</v>
      </c>
      <c r="AT296" s="225" t="s">
        <v>243</v>
      </c>
      <c r="AU296" s="225" t="s">
        <v>82</v>
      </c>
      <c r="AY296" s="19" t="s">
        <v>198</v>
      </c>
      <c r="BE296" s="226">
        <f>IF(N296="základní",J296,0)</f>
        <v>0</v>
      </c>
      <c r="BF296" s="226">
        <f>IF(N296="snížená",J296,0)</f>
        <v>0</v>
      </c>
      <c r="BG296" s="226">
        <f>IF(N296="zákl. přenesená",J296,0)</f>
        <v>0</v>
      </c>
      <c r="BH296" s="226">
        <f>IF(N296="sníž. přenesená",J296,0)</f>
        <v>0</v>
      </c>
      <c r="BI296" s="226">
        <f>IF(N296="nulová",J296,0)</f>
        <v>0</v>
      </c>
      <c r="BJ296" s="19" t="s">
        <v>80</v>
      </c>
      <c r="BK296" s="226">
        <f>ROUND(I296*H296,2)</f>
        <v>0</v>
      </c>
      <c r="BL296" s="19" t="s">
        <v>302</v>
      </c>
      <c r="BM296" s="225" t="s">
        <v>3692</v>
      </c>
    </row>
    <row r="297" s="2" customFormat="1" ht="24.15" customHeight="1">
      <c r="A297" s="40"/>
      <c r="B297" s="41"/>
      <c r="C297" s="214" t="s">
        <v>560</v>
      </c>
      <c r="D297" s="214" t="s">
        <v>200</v>
      </c>
      <c r="E297" s="215" t="s">
        <v>3693</v>
      </c>
      <c r="F297" s="216" t="s">
        <v>3694</v>
      </c>
      <c r="G297" s="217" t="s">
        <v>441</v>
      </c>
      <c r="H297" s="218">
        <v>4</v>
      </c>
      <c r="I297" s="219"/>
      <c r="J297" s="220">
        <f>ROUND(I297*H297,2)</f>
        <v>0</v>
      </c>
      <c r="K297" s="216" t="s">
        <v>204</v>
      </c>
      <c r="L297" s="46"/>
      <c r="M297" s="221" t="s">
        <v>19</v>
      </c>
      <c r="N297" s="222" t="s">
        <v>44</v>
      </c>
      <c r="O297" s="86"/>
      <c r="P297" s="223">
        <f>O297*H297</f>
        <v>0</v>
      </c>
      <c r="Q297" s="223">
        <v>0</v>
      </c>
      <c r="R297" s="223">
        <f>Q297*H297</f>
        <v>0</v>
      </c>
      <c r="S297" s="223">
        <v>0.024</v>
      </c>
      <c r="T297" s="224">
        <f>S297*H297</f>
        <v>0.096000000000000002</v>
      </c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R297" s="225" t="s">
        <v>302</v>
      </c>
      <c r="AT297" s="225" t="s">
        <v>200</v>
      </c>
      <c r="AU297" s="225" t="s">
        <v>82</v>
      </c>
      <c r="AY297" s="19" t="s">
        <v>198</v>
      </c>
      <c r="BE297" s="226">
        <f>IF(N297="základní",J297,0)</f>
        <v>0</v>
      </c>
      <c r="BF297" s="226">
        <f>IF(N297="snížená",J297,0)</f>
        <v>0</v>
      </c>
      <c r="BG297" s="226">
        <f>IF(N297="zákl. přenesená",J297,0)</f>
        <v>0</v>
      </c>
      <c r="BH297" s="226">
        <f>IF(N297="sníž. přenesená",J297,0)</f>
        <v>0</v>
      </c>
      <c r="BI297" s="226">
        <f>IF(N297="nulová",J297,0)</f>
        <v>0</v>
      </c>
      <c r="BJ297" s="19" t="s">
        <v>80</v>
      </c>
      <c r="BK297" s="226">
        <f>ROUND(I297*H297,2)</f>
        <v>0</v>
      </c>
      <c r="BL297" s="19" t="s">
        <v>302</v>
      </c>
      <c r="BM297" s="225" t="s">
        <v>3695</v>
      </c>
    </row>
    <row r="298" s="2" customFormat="1">
      <c r="A298" s="40"/>
      <c r="B298" s="41"/>
      <c r="C298" s="42"/>
      <c r="D298" s="227" t="s">
        <v>207</v>
      </c>
      <c r="E298" s="42"/>
      <c r="F298" s="228" t="s">
        <v>3696</v>
      </c>
      <c r="G298" s="42"/>
      <c r="H298" s="42"/>
      <c r="I298" s="229"/>
      <c r="J298" s="42"/>
      <c r="K298" s="42"/>
      <c r="L298" s="46"/>
      <c r="M298" s="230"/>
      <c r="N298" s="231"/>
      <c r="O298" s="86"/>
      <c r="P298" s="86"/>
      <c r="Q298" s="86"/>
      <c r="R298" s="86"/>
      <c r="S298" s="86"/>
      <c r="T298" s="87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T298" s="19" t="s">
        <v>207</v>
      </c>
      <c r="AU298" s="19" t="s">
        <v>82</v>
      </c>
    </row>
    <row r="299" s="2" customFormat="1" ht="49.05" customHeight="1">
      <c r="A299" s="40"/>
      <c r="B299" s="41"/>
      <c r="C299" s="214" t="s">
        <v>569</v>
      </c>
      <c r="D299" s="214" t="s">
        <v>200</v>
      </c>
      <c r="E299" s="215" t="s">
        <v>1510</v>
      </c>
      <c r="F299" s="216" t="s">
        <v>1511</v>
      </c>
      <c r="G299" s="217" t="s">
        <v>246</v>
      </c>
      <c r="H299" s="218">
        <v>0.40899999999999997</v>
      </c>
      <c r="I299" s="219"/>
      <c r="J299" s="220">
        <f>ROUND(I299*H299,2)</f>
        <v>0</v>
      </c>
      <c r="K299" s="216" t="s">
        <v>204</v>
      </c>
      <c r="L299" s="46"/>
      <c r="M299" s="221" t="s">
        <v>19</v>
      </c>
      <c r="N299" s="222" t="s">
        <v>44</v>
      </c>
      <c r="O299" s="86"/>
      <c r="P299" s="223">
        <f>O299*H299</f>
        <v>0</v>
      </c>
      <c r="Q299" s="223">
        <v>0</v>
      </c>
      <c r="R299" s="223">
        <f>Q299*H299</f>
        <v>0</v>
      </c>
      <c r="S299" s="223">
        <v>0</v>
      </c>
      <c r="T299" s="224">
        <f>S299*H299</f>
        <v>0</v>
      </c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R299" s="225" t="s">
        <v>302</v>
      </c>
      <c r="AT299" s="225" t="s">
        <v>200</v>
      </c>
      <c r="AU299" s="225" t="s">
        <v>82</v>
      </c>
      <c r="AY299" s="19" t="s">
        <v>198</v>
      </c>
      <c r="BE299" s="226">
        <f>IF(N299="základní",J299,0)</f>
        <v>0</v>
      </c>
      <c r="BF299" s="226">
        <f>IF(N299="snížená",J299,0)</f>
        <v>0</v>
      </c>
      <c r="BG299" s="226">
        <f>IF(N299="zákl. přenesená",J299,0)</f>
        <v>0</v>
      </c>
      <c r="BH299" s="226">
        <f>IF(N299="sníž. přenesená",J299,0)</f>
        <v>0</v>
      </c>
      <c r="BI299" s="226">
        <f>IF(N299="nulová",J299,0)</f>
        <v>0</v>
      </c>
      <c r="BJ299" s="19" t="s">
        <v>80</v>
      </c>
      <c r="BK299" s="226">
        <f>ROUND(I299*H299,2)</f>
        <v>0</v>
      </c>
      <c r="BL299" s="19" t="s">
        <v>302</v>
      </c>
      <c r="BM299" s="225" t="s">
        <v>3697</v>
      </c>
    </row>
    <row r="300" s="2" customFormat="1">
      <c r="A300" s="40"/>
      <c r="B300" s="41"/>
      <c r="C300" s="42"/>
      <c r="D300" s="227" t="s">
        <v>207</v>
      </c>
      <c r="E300" s="42"/>
      <c r="F300" s="228" t="s">
        <v>1513</v>
      </c>
      <c r="G300" s="42"/>
      <c r="H300" s="42"/>
      <c r="I300" s="229"/>
      <c r="J300" s="42"/>
      <c r="K300" s="42"/>
      <c r="L300" s="46"/>
      <c r="M300" s="230"/>
      <c r="N300" s="231"/>
      <c r="O300" s="86"/>
      <c r="P300" s="86"/>
      <c r="Q300" s="86"/>
      <c r="R300" s="86"/>
      <c r="S300" s="86"/>
      <c r="T300" s="87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T300" s="19" t="s">
        <v>207</v>
      </c>
      <c r="AU300" s="19" t="s">
        <v>82</v>
      </c>
    </row>
    <row r="301" s="12" customFormat="1" ht="22.8" customHeight="1">
      <c r="A301" s="12"/>
      <c r="B301" s="198"/>
      <c r="C301" s="199"/>
      <c r="D301" s="200" t="s">
        <v>72</v>
      </c>
      <c r="E301" s="212" t="s">
        <v>1594</v>
      </c>
      <c r="F301" s="212" t="s">
        <v>1595</v>
      </c>
      <c r="G301" s="199"/>
      <c r="H301" s="199"/>
      <c r="I301" s="202"/>
      <c r="J301" s="213">
        <f>BK301</f>
        <v>0</v>
      </c>
      <c r="K301" s="199"/>
      <c r="L301" s="204"/>
      <c r="M301" s="205"/>
      <c r="N301" s="206"/>
      <c r="O301" s="206"/>
      <c r="P301" s="207">
        <f>SUM(P302:P353)</f>
        <v>0</v>
      </c>
      <c r="Q301" s="206"/>
      <c r="R301" s="207">
        <f>SUM(R302:R353)</f>
        <v>0.091085360000000004</v>
      </c>
      <c r="S301" s="206"/>
      <c r="T301" s="208">
        <f>SUM(T302:T353)</f>
        <v>15.5561142</v>
      </c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R301" s="209" t="s">
        <v>82</v>
      </c>
      <c r="AT301" s="210" t="s">
        <v>72</v>
      </c>
      <c r="AU301" s="210" t="s">
        <v>80</v>
      </c>
      <c r="AY301" s="209" t="s">
        <v>198</v>
      </c>
      <c r="BK301" s="211">
        <f>SUM(BK302:BK353)</f>
        <v>0</v>
      </c>
    </row>
    <row r="302" s="2" customFormat="1" ht="24.15" customHeight="1">
      <c r="A302" s="40"/>
      <c r="B302" s="41"/>
      <c r="C302" s="214" t="s">
        <v>574</v>
      </c>
      <c r="D302" s="214" t="s">
        <v>200</v>
      </c>
      <c r="E302" s="215" t="s">
        <v>1597</v>
      </c>
      <c r="F302" s="216" t="s">
        <v>1598</v>
      </c>
      <c r="G302" s="217" t="s">
        <v>203</v>
      </c>
      <c r="H302" s="218">
        <v>2.7000000000000002</v>
      </c>
      <c r="I302" s="219"/>
      <c r="J302" s="220">
        <f>ROUND(I302*H302,2)</f>
        <v>0</v>
      </c>
      <c r="K302" s="216" t="s">
        <v>204</v>
      </c>
      <c r="L302" s="46"/>
      <c r="M302" s="221" t="s">
        <v>19</v>
      </c>
      <c r="N302" s="222" t="s">
        <v>44</v>
      </c>
      <c r="O302" s="86"/>
      <c r="P302" s="223">
        <f>O302*H302</f>
        <v>0</v>
      </c>
      <c r="Q302" s="223">
        <v>0.00029999999999999997</v>
      </c>
      <c r="R302" s="223">
        <f>Q302*H302</f>
        <v>0.00080999999999999996</v>
      </c>
      <c r="S302" s="223">
        <v>0</v>
      </c>
      <c r="T302" s="224">
        <f>S302*H302</f>
        <v>0</v>
      </c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R302" s="225" t="s">
        <v>302</v>
      </c>
      <c r="AT302" s="225" t="s">
        <v>200</v>
      </c>
      <c r="AU302" s="225" t="s">
        <v>82</v>
      </c>
      <c r="AY302" s="19" t="s">
        <v>198</v>
      </c>
      <c r="BE302" s="226">
        <f>IF(N302="základní",J302,0)</f>
        <v>0</v>
      </c>
      <c r="BF302" s="226">
        <f>IF(N302="snížená",J302,0)</f>
        <v>0</v>
      </c>
      <c r="BG302" s="226">
        <f>IF(N302="zákl. přenesená",J302,0)</f>
        <v>0</v>
      </c>
      <c r="BH302" s="226">
        <f>IF(N302="sníž. přenesená",J302,0)</f>
        <v>0</v>
      </c>
      <c r="BI302" s="226">
        <f>IF(N302="nulová",J302,0)</f>
        <v>0</v>
      </c>
      <c r="BJ302" s="19" t="s">
        <v>80</v>
      </c>
      <c r="BK302" s="226">
        <f>ROUND(I302*H302,2)</f>
        <v>0</v>
      </c>
      <c r="BL302" s="19" t="s">
        <v>302</v>
      </c>
      <c r="BM302" s="225" t="s">
        <v>3698</v>
      </c>
    </row>
    <row r="303" s="2" customFormat="1">
      <c r="A303" s="40"/>
      <c r="B303" s="41"/>
      <c r="C303" s="42"/>
      <c r="D303" s="227" t="s">
        <v>207</v>
      </c>
      <c r="E303" s="42"/>
      <c r="F303" s="228" t="s">
        <v>1600</v>
      </c>
      <c r="G303" s="42"/>
      <c r="H303" s="42"/>
      <c r="I303" s="229"/>
      <c r="J303" s="42"/>
      <c r="K303" s="42"/>
      <c r="L303" s="46"/>
      <c r="M303" s="230"/>
      <c r="N303" s="231"/>
      <c r="O303" s="86"/>
      <c r="P303" s="86"/>
      <c r="Q303" s="86"/>
      <c r="R303" s="86"/>
      <c r="S303" s="86"/>
      <c r="T303" s="87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T303" s="19" t="s">
        <v>207</v>
      </c>
      <c r="AU303" s="19" t="s">
        <v>82</v>
      </c>
    </row>
    <row r="304" s="15" customFormat="1">
      <c r="A304" s="15"/>
      <c r="B304" s="265"/>
      <c r="C304" s="266"/>
      <c r="D304" s="234" t="s">
        <v>218</v>
      </c>
      <c r="E304" s="267" t="s">
        <v>19</v>
      </c>
      <c r="F304" s="268" t="s">
        <v>3699</v>
      </c>
      <c r="G304" s="266"/>
      <c r="H304" s="267" t="s">
        <v>19</v>
      </c>
      <c r="I304" s="269"/>
      <c r="J304" s="266"/>
      <c r="K304" s="266"/>
      <c r="L304" s="270"/>
      <c r="M304" s="271"/>
      <c r="N304" s="272"/>
      <c r="O304" s="272"/>
      <c r="P304" s="272"/>
      <c r="Q304" s="272"/>
      <c r="R304" s="272"/>
      <c r="S304" s="272"/>
      <c r="T304" s="273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T304" s="274" t="s">
        <v>218</v>
      </c>
      <c r="AU304" s="274" t="s">
        <v>82</v>
      </c>
      <c r="AV304" s="15" t="s">
        <v>80</v>
      </c>
      <c r="AW304" s="15" t="s">
        <v>35</v>
      </c>
      <c r="AX304" s="15" t="s">
        <v>73</v>
      </c>
      <c r="AY304" s="274" t="s">
        <v>198</v>
      </c>
    </row>
    <row r="305" s="13" customFormat="1">
      <c r="A305" s="13"/>
      <c r="B305" s="232"/>
      <c r="C305" s="233"/>
      <c r="D305" s="234" t="s">
        <v>218</v>
      </c>
      <c r="E305" s="235" t="s">
        <v>19</v>
      </c>
      <c r="F305" s="236" t="s">
        <v>3700</v>
      </c>
      <c r="G305" s="233"/>
      <c r="H305" s="237">
        <v>1.2</v>
      </c>
      <c r="I305" s="238"/>
      <c r="J305" s="233"/>
      <c r="K305" s="233"/>
      <c r="L305" s="239"/>
      <c r="M305" s="240"/>
      <c r="N305" s="241"/>
      <c r="O305" s="241"/>
      <c r="P305" s="241"/>
      <c r="Q305" s="241"/>
      <c r="R305" s="241"/>
      <c r="S305" s="241"/>
      <c r="T305" s="242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43" t="s">
        <v>218</v>
      </c>
      <c r="AU305" s="243" t="s">
        <v>82</v>
      </c>
      <c r="AV305" s="13" t="s">
        <v>82</v>
      </c>
      <c r="AW305" s="13" t="s">
        <v>35</v>
      </c>
      <c r="AX305" s="13" t="s">
        <v>73</v>
      </c>
      <c r="AY305" s="243" t="s">
        <v>198</v>
      </c>
    </row>
    <row r="306" s="13" customFormat="1">
      <c r="A306" s="13"/>
      <c r="B306" s="232"/>
      <c r="C306" s="233"/>
      <c r="D306" s="234" t="s">
        <v>218</v>
      </c>
      <c r="E306" s="235" t="s">
        <v>19</v>
      </c>
      <c r="F306" s="236" t="s">
        <v>3701</v>
      </c>
      <c r="G306" s="233"/>
      <c r="H306" s="237">
        <v>1.5</v>
      </c>
      <c r="I306" s="238"/>
      <c r="J306" s="233"/>
      <c r="K306" s="233"/>
      <c r="L306" s="239"/>
      <c r="M306" s="240"/>
      <c r="N306" s="241"/>
      <c r="O306" s="241"/>
      <c r="P306" s="241"/>
      <c r="Q306" s="241"/>
      <c r="R306" s="241"/>
      <c r="S306" s="241"/>
      <c r="T306" s="242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43" t="s">
        <v>218</v>
      </c>
      <c r="AU306" s="243" t="s">
        <v>82</v>
      </c>
      <c r="AV306" s="13" t="s">
        <v>82</v>
      </c>
      <c r="AW306" s="13" t="s">
        <v>35</v>
      </c>
      <c r="AX306" s="13" t="s">
        <v>73</v>
      </c>
      <c r="AY306" s="243" t="s">
        <v>198</v>
      </c>
    </row>
    <row r="307" s="14" customFormat="1">
      <c r="A307" s="14"/>
      <c r="B307" s="244"/>
      <c r="C307" s="245"/>
      <c r="D307" s="234" t="s">
        <v>218</v>
      </c>
      <c r="E307" s="246" t="s">
        <v>19</v>
      </c>
      <c r="F307" s="247" t="s">
        <v>233</v>
      </c>
      <c r="G307" s="245"/>
      <c r="H307" s="248">
        <v>2.7000000000000002</v>
      </c>
      <c r="I307" s="249"/>
      <c r="J307" s="245"/>
      <c r="K307" s="245"/>
      <c r="L307" s="250"/>
      <c r="M307" s="251"/>
      <c r="N307" s="252"/>
      <c r="O307" s="252"/>
      <c r="P307" s="252"/>
      <c r="Q307" s="252"/>
      <c r="R307" s="252"/>
      <c r="S307" s="252"/>
      <c r="T307" s="253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T307" s="254" t="s">
        <v>218</v>
      </c>
      <c r="AU307" s="254" t="s">
        <v>82</v>
      </c>
      <c r="AV307" s="14" t="s">
        <v>205</v>
      </c>
      <c r="AW307" s="14" t="s">
        <v>35</v>
      </c>
      <c r="AX307" s="14" t="s">
        <v>80</v>
      </c>
      <c r="AY307" s="254" t="s">
        <v>198</v>
      </c>
    </row>
    <row r="308" s="2" customFormat="1" ht="24.15" customHeight="1">
      <c r="A308" s="40"/>
      <c r="B308" s="41"/>
      <c r="C308" s="214" t="s">
        <v>583</v>
      </c>
      <c r="D308" s="214" t="s">
        <v>200</v>
      </c>
      <c r="E308" s="215" t="s">
        <v>3702</v>
      </c>
      <c r="F308" s="216" t="s">
        <v>3703</v>
      </c>
      <c r="G308" s="217" t="s">
        <v>237</v>
      </c>
      <c r="H308" s="218">
        <v>96.629999999999995</v>
      </c>
      <c r="I308" s="219"/>
      <c r="J308" s="220">
        <f>ROUND(I308*H308,2)</f>
        <v>0</v>
      </c>
      <c r="K308" s="216" t="s">
        <v>204</v>
      </c>
      <c r="L308" s="46"/>
      <c r="M308" s="221" t="s">
        <v>19</v>
      </c>
      <c r="N308" s="222" t="s">
        <v>44</v>
      </c>
      <c r="O308" s="86"/>
      <c r="P308" s="223">
        <f>O308*H308</f>
        <v>0</v>
      </c>
      <c r="Q308" s="223">
        <v>0</v>
      </c>
      <c r="R308" s="223">
        <f>Q308*H308</f>
        <v>0</v>
      </c>
      <c r="S308" s="223">
        <v>0.01174</v>
      </c>
      <c r="T308" s="224">
        <f>S308*H308</f>
        <v>1.1344361999999999</v>
      </c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R308" s="225" t="s">
        <v>302</v>
      </c>
      <c r="AT308" s="225" t="s">
        <v>200</v>
      </c>
      <c r="AU308" s="225" t="s">
        <v>82</v>
      </c>
      <c r="AY308" s="19" t="s">
        <v>198</v>
      </c>
      <c r="BE308" s="226">
        <f>IF(N308="základní",J308,0)</f>
        <v>0</v>
      </c>
      <c r="BF308" s="226">
        <f>IF(N308="snížená",J308,0)</f>
        <v>0</v>
      </c>
      <c r="BG308" s="226">
        <f>IF(N308="zákl. přenesená",J308,0)</f>
        <v>0</v>
      </c>
      <c r="BH308" s="226">
        <f>IF(N308="sníž. přenesená",J308,0)</f>
        <v>0</v>
      </c>
      <c r="BI308" s="226">
        <f>IF(N308="nulová",J308,0)</f>
        <v>0</v>
      </c>
      <c r="BJ308" s="19" t="s">
        <v>80</v>
      </c>
      <c r="BK308" s="226">
        <f>ROUND(I308*H308,2)</f>
        <v>0</v>
      </c>
      <c r="BL308" s="19" t="s">
        <v>302</v>
      </c>
      <c r="BM308" s="225" t="s">
        <v>3704</v>
      </c>
    </row>
    <row r="309" s="2" customFormat="1">
      <c r="A309" s="40"/>
      <c r="B309" s="41"/>
      <c r="C309" s="42"/>
      <c r="D309" s="227" t="s">
        <v>207</v>
      </c>
      <c r="E309" s="42"/>
      <c r="F309" s="228" t="s">
        <v>3705</v>
      </c>
      <c r="G309" s="42"/>
      <c r="H309" s="42"/>
      <c r="I309" s="229"/>
      <c r="J309" s="42"/>
      <c r="K309" s="42"/>
      <c r="L309" s="46"/>
      <c r="M309" s="230"/>
      <c r="N309" s="231"/>
      <c r="O309" s="86"/>
      <c r="P309" s="86"/>
      <c r="Q309" s="86"/>
      <c r="R309" s="86"/>
      <c r="S309" s="86"/>
      <c r="T309" s="87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T309" s="19" t="s">
        <v>207</v>
      </c>
      <c r="AU309" s="19" t="s">
        <v>82</v>
      </c>
    </row>
    <row r="310" s="13" customFormat="1">
      <c r="A310" s="13"/>
      <c r="B310" s="232"/>
      <c r="C310" s="233"/>
      <c r="D310" s="234" t="s">
        <v>218</v>
      </c>
      <c r="E310" s="235" t="s">
        <v>19</v>
      </c>
      <c r="F310" s="236" t="s">
        <v>3706</v>
      </c>
      <c r="G310" s="233"/>
      <c r="H310" s="237">
        <v>18.41</v>
      </c>
      <c r="I310" s="238"/>
      <c r="J310" s="233"/>
      <c r="K310" s="233"/>
      <c r="L310" s="239"/>
      <c r="M310" s="240"/>
      <c r="N310" s="241"/>
      <c r="O310" s="241"/>
      <c r="P310" s="241"/>
      <c r="Q310" s="241"/>
      <c r="R310" s="241"/>
      <c r="S310" s="241"/>
      <c r="T310" s="242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43" t="s">
        <v>218</v>
      </c>
      <c r="AU310" s="243" t="s">
        <v>82</v>
      </c>
      <c r="AV310" s="13" t="s">
        <v>82</v>
      </c>
      <c r="AW310" s="13" t="s">
        <v>35</v>
      </c>
      <c r="AX310" s="13" t="s">
        <v>73</v>
      </c>
      <c r="AY310" s="243" t="s">
        <v>198</v>
      </c>
    </row>
    <row r="311" s="13" customFormat="1">
      <c r="A311" s="13"/>
      <c r="B311" s="232"/>
      <c r="C311" s="233"/>
      <c r="D311" s="234" t="s">
        <v>218</v>
      </c>
      <c r="E311" s="235" t="s">
        <v>19</v>
      </c>
      <c r="F311" s="236" t="s">
        <v>3707</v>
      </c>
      <c r="G311" s="233"/>
      <c r="H311" s="237">
        <v>20.07</v>
      </c>
      <c r="I311" s="238"/>
      <c r="J311" s="233"/>
      <c r="K311" s="233"/>
      <c r="L311" s="239"/>
      <c r="M311" s="240"/>
      <c r="N311" s="241"/>
      <c r="O311" s="241"/>
      <c r="P311" s="241"/>
      <c r="Q311" s="241"/>
      <c r="R311" s="241"/>
      <c r="S311" s="241"/>
      <c r="T311" s="242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43" t="s">
        <v>218</v>
      </c>
      <c r="AU311" s="243" t="s">
        <v>82</v>
      </c>
      <c r="AV311" s="13" t="s">
        <v>82</v>
      </c>
      <c r="AW311" s="13" t="s">
        <v>35</v>
      </c>
      <c r="AX311" s="13" t="s">
        <v>73</v>
      </c>
      <c r="AY311" s="243" t="s">
        <v>198</v>
      </c>
    </row>
    <row r="312" s="13" customFormat="1">
      <c r="A312" s="13"/>
      <c r="B312" s="232"/>
      <c r="C312" s="233"/>
      <c r="D312" s="234" t="s">
        <v>218</v>
      </c>
      <c r="E312" s="235" t="s">
        <v>19</v>
      </c>
      <c r="F312" s="236" t="s">
        <v>3708</v>
      </c>
      <c r="G312" s="233"/>
      <c r="H312" s="237">
        <v>21.02</v>
      </c>
      <c r="I312" s="238"/>
      <c r="J312" s="233"/>
      <c r="K312" s="233"/>
      <c r="L312" s="239"/>
      <c r="M312" s="240"/>
      <c r="N312" s="241"/>
      <c r="O312" s="241"/>
      <c r="P312" s="241"/>
      <c r="Q312" s="241"/>
      <c r="R312" s="241"/>
      <c r="S312" s="241"/>
      <c r="T312" s="242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43" t="s">
        <v>218</v>
      </c>
      <c r="AU312" s="243" t="s">
        <v>82</v>
      </c>
      <c r="AV312" s="13" t="s">
        <v>82</v>
      </c>
      <c r="AW312" s="13" t="s">
        <v>35</v>
      </c>
      <c r="AX312" s="13" t="s">
        <v>73</v>
      </c>
      <c r="AY312" s="243" t="s">
        <v>198</v>
      </c>
    </row>
    <row r="313" s="13" customFormat="1">
      <c r="A313" s="13"/>
      <c r="B313" s="232"/>
      <c r="C313" s="233"/>
      <c r="D313" s="234" t="s">
        <v>218</v>
      </c>
      <c r="E313" s="235" t="s">
        <v>19</v>
      </c>
      <c r="F313" s="236" t="s">
        <v>3709</v>
      </c>
      <c r="G313" s="233"/>
      <c r="H313" s="237">
        <v>37.130000000000003</v>
      </c>
      <c r="I313" s="238"/>
      <c r="J313" s="233"/>
      <c r="K313" s="233"/>
      <c r="L313" s="239"/>
      <c r="M313" s="240"/>
      <c r="N313" s="241"/>
      <c r="O313" s="241"/>
      <c r="P313" s="241"/>
      <c r="Q313" s="241"/>
      <c r="R313" s="241"/>
      <c r="S313" s="241"/>
      <c r="T313" s="242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43" t="s">
        <v>218</v>
      </c>
      <c r="AU313" s="243" t="s">
        <v>82</v>
      </c>
      <c r="AV313" s="13" t="s">
        <v>82</v>
      </c>
      <c r="AW313" s="13" t="s">
        <v>35</v>
      </c>
      <c r="AX313" s="13" t="s">
        <v>73</v>
      </c>
      <c r="AY313" s="243" t="s">
        <v>198</v>
      </c>
    </row>
    <row r="314" s="14" customFormat="1">
      <c r="A314" s="14"/>
      <c r="B314" s="244"/>
      <c r="C314" s="245"/>
      <c r="D314" s="234" t="s">
        <v>218</v>
      </c>
      <c r="E314" s="246" t="s">
        <v>19</v>
      </c>
      <c r="F314" s="247" t="s">
        <v>233</v>
      </c>
      <c r="G314" s="245"/>
      <c r="H314" s="248">
        <v>96.629999999999995</v>
      </c>
      <c r="I314" s="249"/>
      <c r="J314" s="245"/>
      <c r="K314" s="245"/>
      <c r="L314" s="250"/>
      <c r="M314" s="251"/>
      <c r="N314" s="252"/>
      <c r="O314" s="252"/>
      <c r="P314" s="252"/>
      <c r="Q314" s="252"/>
      <c r="R314" s="252"/>
      <c r="S314" s="252"/>
      <c r="T314" s="253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54" t="s">
        <v>218</v>
      </c>
      <c r="AU314" s="254" t="s">
        <v>82</v>
      </c>
      <c r="AV314" s="14" t="s">
        <v>205</v>
      </c>
      <c r="AW314" s="14" t="s">
        <v>35</v>
      </c>
      <c r="AX314" s="14" t="s">
        <v>80</v>
      </c>
      <c r="AY314" s="254" t="s">
        <v>198</v>
      </c>
    </row>
    <row r="315" s="2" customFormat="1" ht="37.8" customHeight="1">
      <c r="A315" s="40"/>
      <c r="B315" s="41"/>
      <c r="C315" s="214" t="s">
        <v>588</v>
      </c>
      <c r="D315" s="214" t="s">
        <v>200</v>
      </c>
      <c r="E315" s="215" t="s">
        <v>1608</v>
      </c>
      <c r="F315" s="216" t="s">
        <v>1609</v>
      </c>
      <c r="G315" s="217" t="s">
        <v>237</v>
      </c>
      <c r="H315" s="218">
        <v>6.2199999999999998</v>
      </c>
      <c r="I315" s="219"/>
      <c r="J315" s="220">
        <f>ROUND(I315*H315,2)</f>
        <v>0</v>
      </c>
      <c r="K315" s="216" t="s">
        <v>204</v>
      </c>
      <c r="L315" s="46"/>
      <c r="M315" s="221" t="s">
        <v>19</v>
      </c>
      <c r="N315" s="222" t="s">
        <v>44</v>
      </c>
      <c r="O315" s="86"/>
      <c r="P315" s="223">
        <f>O315*H315</f>
        <v>0</v>
      </c>
      <c r="Q315" s="223">
        <v>0.000428</v>
      </c>
      <c r="R315" s="223">
        <f>Q315*H315</f>
        <v>0.0026621599999999998</v>
      </c>
      <c r="S315" s="223">
        <v>0</v>
      </c>
      <c r="T315" s="224">
        <f>S315*H315</f>
        <v>0</v>
      </c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R315" s="225" t="s">
        <v>302</v>
      </c>
      <c r="AT315" s="225" t="s">
        <v>200</v>
      </c>
      <c r="AU315" s="225" t="s">
        <v>82</v>
      </c>
      <c r="AY315" s="19" t="s">
        <v>198</v>
      </c>
      <c r="BE315" s="226">
        <f>IF(N315="základní",J315,0)</f>
        <v>0</v>
      </c>
      <c r="BF315" s="226">
        <f>IF(N315="snížená",J315,0)</f>
        <v>0</v>
      </c>
      <c r="BG315" s="226">
        <f>IF(N315="zákl. přenesená",J315,0)</f>
        <v>0</v>
      </c>
      <c r="BH315" s="226">
        <f>IF(N315="sníž. přenesená",J315,0)</f>
        <v>0</v>
      </c>
      <c r="BI315" s="226">
        <f>IF(N315="nulová",J315,0)</f>
        <v>0</v>
      </c>
      <c r="BJ315" s="19" t="s">
        <v>80</v>
      </c>
      <c r="BK315" s="226">
        <f>ROUND(I315*H315,2)</f>
        <v>0</v>
      </c>
      <c r="BL315" s="19" t="s">
        <v>302</v>
      </c>
      <c r="BM315" s="225" t="s">
        <v>3710</v>
      </c>
    </row>
    <row r="316" s="2" customFormat="1">
      <c r="A316" s="40"/>
      <c r="B316" s="41"/>
      <c r="C316" s="42"/>
      <c r="D316" s="227" t="s">
        <v>207</v>
      </c>
      <c r="E316" s="42"/>
      <c r="F316" s="228" t="s">
        <v>1611</v>
      </c>
      <c r="G316" s="42"/>
      <c r="H316" s="42"/>
      <c r="I316" s="229"/>
      <c r="J316" s="42"/>
      <c r="K316" s="42"/>
      <c r="L316" s="46"/>
      <c r="M316" s="230"/>
      <c r="N316" s="231"/>
      <c r="O316" s="86"/>
      <c r="P316" s="86"/>
      <c r="Q316" s="86"/>
      <c r="R316" s="86"/>
      <c r="S316" s="86"/>
      <c r="T316" s="87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T316" s="19" t="s">
        <v>207</v>
      </c>
      <c r="AU316" s="19" t="s">
        <v>82</v>
      </c>
    </row>
    <row r="317" s="13" customFormat="1">
      <c r="A317" s="13"/>
      <c r="B317" s="232"/>
      <c r="C317" s="233"/>
      <c r="D317" s="234" t="s">
        <v>218</v>
      </c>
      <c r="E317" s="235" t="s">
        <v>19</v>
      </c>
      <c r="F317" s="236" t="s">
        <v>3711</v>
      </c>
      <c r="G317" s="233"/>
      <c r="H317" s="237">
        <v>4.1299999999999999</v>
      </c>
      <c r="I317" s="238"/>
      <c r="J317" s="233"/>
      <c r="K317" s="233"/>
      <c r="L317" s="239"/>
      <c r="M317" s="240"/>
      <c r="N317" s="241"/>
      <c r="O317" s="241"/>
      <c r="P317" s="241"/>
      <c r="Q317" s="241"/>
      <c r="R317" s="241"/>
      <c r="S317" s="241"/>
      <c r="T317" s="242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43" t="s">
        <v>218</v>
      </c>
      <c r="AU317" s="243" t="s">
        <v>82</v>
      </c>
      <c r="AV317" s="13" t="s">
        <v>82</v>
      </c>
      <c r="AW317" s="13" t="s">
        <v>35</v>
      </c>
      <c r="AX317" s="13" t="s">
        <v>73</v>
      </c>
      <c r="AY317" s="243" t="s">
        <v>198</v>
      </c>
    </row>
    <row r="318" s="13" customFormat="1">
      <c r="A318" s="13"/>
      <c r="B318" s="232"/>
      <c r="C318" s="233"/>
      <c r="D318" s="234" t="s">
        <v>218</v>
      </c>
      <c r="E318" s="235" t="s">
        <v>19</v>
      </c>
      <c r="F318" s="236" t="s">
        <v>3712</v>
      </c>
      <c r="G318" s="233"/>
      <c r="H318" s="237">
        <v>2.0899999999999999</v>
      </c>
      <c r="I318" s="238"/>
      <c r="J318" s="233"/>
      <c r="K318" s="233"/>
      <c r="L318" s="239"/>
      <c r="M318" s="240"/>
      <c r="N318" s="241"/>
      <c r="O318" s="241"/>
      <c r="P318" s="241"/>
      <c r="Q318" s="241"/>
      <c r="R318" s="241"/>
      <c r="S318" s="241"/>
      <c r="T318" s="242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43" t="s">
        <v>218</v>
      </c>
      <c r="AU318" s="243" t="s">
        <v>82</v>
      </c>
      <c r="AV318" s="13" t="s">
        <v>82</v>
      </c>
      <c r="AW318" s="13" t="s">
        <v>35</v>
      </c>
      <c r="AX318" s="13" t="s">
        <v>73</v>
      </c>
      <c r="AY318" s="243" t="s">
        <v>198</v>
      </c>
    </row>
    <row r="319" s="14" customFormat="1">
      <c r="A319" s="14"/>
      <c r="B319" s="244"/>
      <c r="C319" s="245"/>
      <c r="D319" s="234" t="s">
        <v>218</v>
      </c>
      <c r="E319" s="246" t="s">
        <v>19</v>
      </c>
      <c r="F319" s="247" t="s">
        <v>233</v>
      </c>
      <c r="G319" s="245"/>
      <c r="H319" s="248">
        <v>6.2199999999999998</v>
      </c>
      <c r="I319" s="249"/>
      <c r="J319" s="245"/>
      <c r="K319" s="245"/>
      <c r="L319" s="250"/>
      <c r="M319" s="251"/>
      <c r="N319" s="252"/>
      <c r="O319" s="252"/>
      <c r="P319" s="252"/>
      <c r="Q319" s="252"/>
      <c r="R319" s="252"/>
      <c r="S319" s="252"/>
      <c r="T319" s="253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54" t="s">
        <v>218</v>
      </c>
      <c r="AU319" s="254" t="s">
        <v>82</v>
      </c>
      <c r="AV319" s="14" t="s">
        <v>205</v>
      </c>
      <c r="AW319" s="14" t="s">
        <v>35</v>
      </c>
      <c r="AX319" s="14" t="s">
        <v>80</v>
      </c>
      <c r="AY319" s="254" t="s">
        <v>198</v>
      </c>
    </row>
    <row r="320" s="2" customFormat="1" ht="24.15" customHeight="1">
      <c r="A320" s="40"/>
      <c r="B320" s="41"/>
      <c r="C320" s="255" t="s">
        <v>600</v>
      </c>
      <c r="D320" s="255" t="s">
        <v>243</v>
      </c>
      <c r="E320" s="256" t="s">
        <v>1619</v>
      </c>
      <c r="F320" s="257" t="s">
        <v>1620</v>
      </c>
      <c r="G320" s="258" t="s">
        <v>441</v>
      </c>
      <c r="H320" s="259">
        <v>23</v>
      </c>
      <c r="I320" s="260"/>
      <c r="J320" s="261">
        <f>ROUND(I320*H320,2)</f>
        <v>0</v>
      </c>
      <c r="K320" s="257" t="s">
        <v>19</v>
      </c>
      <c r="L320" s="262"/>
      <c r="M320" s="263" t="s">
        <v>19</v>
      </c>
      <c r="N320" s="264" t="s">
        <v>44</v>
      </c>
      <c r="O320" s="86"/>
      <c r="P320" s="223">
        <f>O320*H320</f>
        <v>0</v>
      </c>
      <c r="Q320" s="223">
        <v>0.00044999999999999999</v>
      </c>
      <c r="R320" s="223">
        <f>Q320*H320</f>
        <v>0.01035</v>
      </c>
      <c r="S320" s="223">
        <v>0</v>
      </c>
      <c r="T320" s="224">
        <f>S320*H320</f>
        <v>0</v>
      </c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R320" s="225" t="s">
        <v>399</v>
      </c>
      <c r="AT320" s="225" t="s">
        <v>243</v>
      </c>
      <c r="AU320" s="225" t="s">
        <v>82</v>
      </c>
      <c r="AY320" s="19" t="s">
        <v>198</v>
      </c>
      <c r="BE320" s="226">
        <f>IF(N320="základní",J320,0)</f>
        <v>0</v>
      </c>
      <c r="BF320" s="226">
        <f>IF(N320="snížená",J320,0)</f>
        <v>0</v>
      </c>
      <c r="BG320" s="226">
        <f>IF(N320="zákl. přenesená",J320,0)</f>
        <v>0</v>
      </c>
      <c r="BH320" s="226">
        <f>IF(N320="sníž. přenesená",J320,0)</f>
        <v>0</v>
      </c>
      <c r="BI320" s="226">
        <f>IF(N320="nulová",J320,0)</f>
        <v>0</v>
      </c>
      <c r="BJ320" s="19" t="s">
        <v>80</v>
      </c>
      <c r="BK320" s="226">
        <f>ROUND(I320*H320,2)</f>
        <v>0</v>
      </c>
      <c r="BL320" s="19" t="s">
        <v>302</v>
      </c>
      <c r="BM320" s="225" t="s">
        <v>3713</v>
      </c>
    </row>
    <row r="321" s="2" customFormat="1" ht="24.15" customHeight="1">
      <c r="A321" s="40"/>
      <c r="B321" s="41"/>
      <c r="C321" s="214" t="s">
        <v>605</v>
      </c>
      <c r="D321" s="214" t="s">
        <v>200</v>
      </c>
      <c r="E321" s="215" t="s">
        <v>3714</v>
      </c>
      <c r="F321" s="216" t="s">
        <v>3715</v>
      </c>
      <c r="G321" s="217" t="s">
        <v>203</v>
      </c>
      <c r="H321" s="218">
        <v>173.40000000000001</v>
      </c>
      <c r="I321" s="219"/>
      <c r="J321" s="220">
        <f>ROUND(I321*H321,2)</f>
        <v>0</v>
      </c>
      <c r="K321" s="216" t="s">
        <v>204</v>
      </c>
      <c r="L321" s="46"/>
      <c r="M321" s="221" t="s">
        <v>19</v>
      </c>
      <c r="N321" s="222" t="s">
        <v>44</v>
      </c>
      <c r="O321" s="86"/>
      <c r="P321" s="223">
        <f>O321*H321</f>
        <v>0</v>
      </c>
      <c r="Q321" s="223">
        <v>0</v>
      </c>
      <c r="R321" s="223">
        <f>Q321*H321</f>
        <v>0</v>
      </c>
      <c r="S321" s="223">
        <v>0.083169999999999994</v>
      </c>
      <c r="T321" s="224">
        <f>S321*H321</f>
        <v>14.421678</v>
      </c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R321" s="225" t="s">
        <v>302</v>
      </c>
      <c r="AT321" s="225" t="s">
        <v>200</v>
      </c>
      <c r="AU321" s="225" t="s">
        <v>82</v>
      </c>
      <c r="AY321" s="19" t="s">
        <v>198</v>
      </c>
      <c r="BE321" s="226">
        <f>IF(N321="základní",J321,0)</f>
        <v>0</v>
      </c>
      <c r="BF321" s="226">
        <f>IF(N321="snížená",J321,0)</f>
        <v>0</v>
      </c>
      <c r="BG321" s="226">
        <f>IF(N321="zákl. přenesená",J321,0)</f>
        <v>0</v>
      </c>
      <c r="BH321" s="226">
        <f>IF(N321="sníž. přenesená",J321,0)</f>
        <v>0</v>
      </c>
      <c r="BI321" s="226">
        <f>IF(N321="nulová",J321,0)</f>
        <v>0</v>
      </c>
      <c r="BJ321" s="19" t="s">
        <v>80</v>
      </c>
      <c r="BK321" s="226">
        <f>ROUND(I321*H321,2)</f>
        <v>0</v>
      </c>
      <c r="BL321" s="19" t="s">
        <v>302</v>
      </c>
      <c r="BM321" s="225" t="s">
        <v>3716</v>
      </c>
    </row>
    <row r="322" s="2" customFormat="1">
      <c r="A322" s="40"/>
      <c r="B322" s="41"/>
      <c r="C322" s="42"/>
      <c r="D322" s="227" t="s">
        <v>207</v>
      </c>
      <c r="E322" s="42"/>
      <c r="F322" s="228" t="s">
        <v>3717</v>
      </c>
      <c r="G322" s="42"/>
      <c r="H322" s="42"/>
      <c r="I322" s="229"/>
      <c r="J322" s="42"/>
      <c r="K322" s="42"/>
      <c r="L322" s="46"/>
      <c r="M322" s="230"/>
      <c r="N322" s="231"/>
      <c r="O322" s="86"/>
      <c r="P322" s="86"/>
      <c r="Q322" s="86"/>
      <c r="R322" s="86"/>
      <c r="S322" s="86"/>
      <c r="T322" s="87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T322" s="19" t="s">
        <v>207</v>
      </c>
      <c r="AU322" s="19" t="s">
        <v>82</v>
      </c>
    </row>
    <row r="323" s="13" customFormat="1">
      <c r="A323" s="13"/>
      <c r="B323" s="232"/>
      <c r="C323" s="233"/>
      <c r="D323" s="234" t="s">
        <v>218</v>
      </c>
      <c r="E323" s="235" t="s">
        <v>19</v>
      </c>
      <c r="F323" s="236" t="s">
        <v>3718</v>
      </c>
      <c r="G323" s="233"/>
      <c r="H323" s="237">
        <v>18.530000000000001</v>
      </c>
      <c r="I323" s="238"/>
      <c r="J323" s="233"/>
      <c r="K323" s="233"/>
      <c r="L323" s="239"/>
      <c r="M323" s="240"/>
      <c r="N323" s="241"/>
      <c r="O323" s="241"/>
      <c r="P323" s="241"/>
      <c r="Q323" s="241"/>
      <c r="R323" s="241"/>
      <c r="S323" s="241"/>
      <c r="T323" s="242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43" t="s">
        <v>218</v>
      </c>
      <c r="AU323" s="243" t="s">
        <v>82</v>
      </c>
      <c r="AV323" s="13" t="s">
        <v>82</v>
      </c>
      <c r="AW323" s="13" t="s">
        <v>35</v>
      </c>
      <c r="AX323" s="13" t="s">
        <v>73</v>
      </c>
      <c r="AY323" s="243" t="s">
        <v>198</v>
      </c>
    </row>
    <row r="324" s="13" customFormat="1">
      <c r="A324" s="13"/>
      <c r="B324" s="232"/>
      <c r="C324" s="233"/>
      <c r="D324" s="234" t="s">
        <v>218</v>
      </c>
      <c r="E324" s="235" t="s">
        <v>19</v>
      </c>
      <c r="F324" s="236" t="s">
        <v>3719</v>
      </c>
      <c r="G324" s="233"/>
      <c r="H324" s="237">
        <v>24.469999999999999</v>
      </c>
      <c r="I324" s="238"/>
      <c r="J324" s="233"/>
      <c r="K324" s="233"/>
      <c r="L324" s="239"/>
      <c r="M324" s="240"/>
      <c r="N324" s="241"/>
      <c r="O324" s="241"/>
      <c r="P324" s="241"/>
      <c r="Q324" s="241"/>
      <c r="R324" s="241"/>
      <c r="S324" s="241"/>
      <c r="T324" s="242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T324" s="243" t="s">
        <v>218</v>
      </c>
      <c r="AU324" s="243" t="s">
        <v>82</v>
      </c>
      <c r="AV324" s="13" t="s">
        <v>82</v>
      </c>
      <c r="AW324" s="13" t="s">
        <v>35</v>
      </c>
      <c r="AX324" s="13" t="s">
        <v>73</v>
      </c>
      <c r="AY324" s="243" t="s">
        <v>198</v>
      </c>
    </row>
    <row r="325" s="13" customFormat="1">
      <c r="A325" s="13"/>
      <c r="B325" s="232"/>
      <c r="C325" s="233"/>
      <c r="D325" s="234" t="s">
        <v>218</v>
      </c>
      <c r="E325" s="235" t="s">
        <v>19</v>
      </c>
      <c r="F325" s="236" t="s">
        <v>3720</v>
      </c>
      <c r="G325" s="233"/>
      <c r="H325" s="237">
        <v>27.739999999999998</v>
      </c>
      <c r="I325" s="238"/>
      <c r="J325" s="233"/>
      <c r="K325" s="233"/>
      <c r="L325" s="239"/>
      <c r="M325" s="240"/>
      <c r="N325" s="241"/>
      <c r="O325" s="241"/>
      <c r="P325" s="241"/>
      <c r="Q325" s="241"/>
      <c r="R325" s="241"/>
      <c r="S325" s="241"/>
      <c r="T325" s="242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43" t="s">
        <v>218</v>
      </c>
      <c r="AU325" s="243" t="s">
        <v>82</v>
      </c>
      <c r="AV325" s="13" t="s">
        <v>82</v>
      </c>
      <c r="AW325" s="13" t="s">
        <v>35</v>
      </c>
      <c r="AX325" s="13" t="s">
        <v>73</v>
      </c>
      <c r="AY325" s="243" t="s">
        <v>198</v>
      </c>
    </row>
    <row r="326" s="13" customFormat="1">
      <c r="A326" s="13"/>
      <c r="B326" s="232"/>
      <c r="C326" s="233"/>
      <c r="D326" s="234" t="s">
        <v>218</v>
      </c>
      <c r="E326" s="235" t="s">
        <v>19</v>
      </c>
      <c r="F326" s="236" t="s">
        <v>3721</v>
      </c>
      <c r="G326" s="233"/>
      <c r="H326" s="237">
        <v>102.66</v>
      </c>
      <c r="I326" s="238"/>
      <c r="J326" s="233"/>
      <c r="K326" s="233"/>
      <c r="L326" s="239"/>
      <c r="M326" s="240"/>
      <c r="N326" s="241"/>
      <c r="O326" s="241"/>
      <c r="P326" s="241"/>
      <c r="Q326" s="241"/>
      <c r="R326" s="241"/>
      <c r="S326" s="241"/>
      <c r="T326" s="242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43" t="s">
        <v>218</v>
      </c>
      <c r="AU326" s="243" t="s">
        <v>82</v>
      </c>
      <c r="AV326" s="13" t="s">
        <v>82</v>
      </c>
      <c r="AW326" s="13" t="s">
        <v>35</v>
      </c>
      <c r="AX326" s="13" t="s">
        <v>73</v>
      </c>
      <c r="AY326" s="243" t="s">
        <v>198</v>
      </c>
    </row>
    <row r="327" s="14" customFormat="1">
      <c r="A327" s="14"/>
      <c r="B327" s="244"/>
      <c r="C327" s="245"/>
      <c r="D327" s="234" t="s">
        <v>218</v>
      </c>
      <c r="E327" s="246" t="s">
        <v>19</v>
      </c>
      <c r="F327" s="247" t="s">
        <v>233</v>
      </c>
      <c r="G327" s="245"/>
      <c r="H327" s="248">
        <v>173.39999999999998</v>
      </c>
      <c r="I327" s="249"/>
      <c r="J327" s="245"/>
      <c r="K327" s="245"/>
      <c r="L327" s="250"/>
      <c r="M327" s="251"/>
      <c r="N327" s="252"/>
      <c r="O327" s="252"/>
      <c r="P327" s="252"/>
      <c r="Q327" s="252"/>
      <c r="R327" s="252"/>
      <c r="S327" s="252"/>
      <c r="T327" s="253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T327" s="254" t="s">
        <v>218</v>
      </c>
      <c r="AU327" s="254" t="s">
        <v>82</v>
      </c>
      <c r="AV327" s="14" t="s">
        <v>205</v>
      </c>
      <c r="AW327" s="14" t="s">
        <v>35</v>
      </c>
      <c r="AX327" s="14" t="s">
        <v>80</v>
      </c>
      <c r="AY327" s="254" t="s">
        <v>198</v>
      </c>
    </row>
    <row r="328" s="2" customFormat="1" ht="37.8" customHeight="1">
      <c r="A328" s="40"/>
      <c r="B328" s="41"/>
      <c r="C328" s="214" t="s">
        <v>611</v>
      </c>
      <c r="D328" s="214" t="s">
        <v>200</v>
      </c>
      <c r="E328" s="215" t="s">
        <v>1623</v>
      </c>
      <c r="F328" s="216" t="s">
        <v>1624</v>
      </c>
      <c r="G328" s="217" t="s">
        <v>203</v>
      </c>
      <c r="H328" s="218">
        <v>2.7000000000000002</v>
      </c>
      <c r="I328" s="219"/>
      <c r="J328" s="220">
        <f>ROUND(I328*H328,2)</f>
        <v>0</v>
      </c>
      <c r="K328" s="216" t="s">
        <v>204</v>
      </c>
      <c r="L328" s="46"/>
      <c r="M328" s="221" t="s">
        <v>19</v>
      </c>
      <c r="N328" s="222" t="s">
        <v>44</v>
      </c>
      <c r="O328" s="86"/>
      <c r="P328" s="223">
        <f>O328*H328</f>
        <v>0</v>
      </c>
      <c r="Q328" s="223">
        <v>0.0059959999999999996</v>
      </c>
      <c r="R328" s="223">
        <f>Q328*H328</f>
        <v>0.016189200000000001</v>
      </c>
      <c r="S328" s="223">
        <v>0</v>
      </c>
      <c r="T328" s="224">
        <f>S328*H328</f>
        <v>0</v>
      </c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R328" s="225" t="s">
        <v>302</v>
      </c>
      <c r="AT328" s="225" t="s">
        <v>200</v>
      </c>
      <c r="AU328" s="225" t="s">
        <v>82</v>
      </c>
      <c r="AY328" s="19" t="s">
        <v>198</v>
      </c>
      <c r="BE328" s="226">
        <f>IF(N328="základní",J328,0)</f>
        <v>0</v>
      </c>
      <c r="BF328" s="226">
        <f>IF(N328="snížená",J328,0)</f>
        <v>0</v>
      </c>
      <c r="BG328" s="226">
        <f>IF(N328="zákl. přenesená",J328,0)</f>
        <v>0</v>
      </c>
      <c r="BH328" s="226">
        <f>IF(N328="sníž. přenesená",J328,0)</f>
        <v>0</v>
      </c>
      <c r="BI328" s="226">
        <f>IF(N328="nulová",J328,0)</f>
        <v>0</v>
      </c>
      <c r="BJ328" s="19" t="s">
        <v>80</v>
      </c>
      <c r="BK328" s="226">
        <f>ROUND(I328*H328,2)</f>
        <v>0</v>
      </c>
      <c r="BL328" s="19" t="s">
        <v>302</v>
      </c>
      <c r="BM328" s="225" t="s">
        <v>3722</v>
      </c>
    </row>
    <row r="329" s="2" customFormat="1">
      <c r="A329" s="40"/>
      <c r="B329" s="41"/>
      <c r="C329" s="42"/>
      <c r="D329" s="227" t="s">
        <v>207</v>
      </c>
      <c r="E329" s="42"/>
      <c r="F329" s="228" t="s">
        <v>1626</v>
      </c>
      <c r="G329" s="42"/>
      <c r="H329" s="42"/>
      <c r="I329" s="229"/>
      <c r="J329" s="42"/>
      <c r="K329" s="42"/>
      <c r="L329" s="46"/>
      <c r="M329" s="230"/>
      <c r="N329" s="231"/>
      <c r="O329" s="86"/>
      <c r="P329" s="86"/>
      <c r="Q329" s="86"/>
      <c r="R329" s="86"/>
      <c r="S329" s="86"/>
      <c r="T329" s="87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T329" s="19" t="s">
        <v>207</v>
      </c>
      <c r="AU329" s="19" t="s">
        <v>82</v>
      </c>
    </row>
    <row r="330" s="15" customFormat="1">
      <c r="A330" s="15"/>
      <c r="B330" s="265"/>
      <c r="C330" s="266"/>
      <c r="D330" s="234" t="s">
        <v>218</v>
      </c>
      <c r="E330" s="267" t="s">
        <v>19</v>
      </c>
      <c r="F330" s="268" t="s">
        <v>3699</v>
      </c>
      <c r="G330" s="266"/>
      <c r="H330" s="267" t="s">
        <v>19</v>
      </c>
      <c r="I330" s="269"/>
      <c r="J330" s="266"/>
      <c r="K330" s="266"/>
      <c r="L330" s="270"/>
      <c r="M330" s="271"/>
      <c r="N330" s="272"/>
      <c r="O330" s="272"/>
      <c r="P330" s="272"/>
      <c r="Q330" s="272"/>
      <c r="R330" s="272"/>
      <c r="S330" s="272"/>
      <c r="T330" s="273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T330" s="274" t="s">
        <v>218</v>
      </c>
      <c r="AU330" s="274" t="s">
        <v>82</v>
      </c>
      <c r="AV330" s="15" t="s">
        <v>80</v>
      </c>
      <c r="AW330" s="15" t="s">
        <v>35</v>
      </c>
      <c r="AX330" s="15" t="s">
        <v>73</v>
      </c>
      <c r="AY330" s="274" t="s">
        <v>198</v>
      </c>
    </row>
    <row r="331" s="13" customFormat="1">
      <c r="A331" s="13"/>
      <c r="B331" s="232"/>
      <c r="C331" s="233"/>
      <c r="D331" s="234" t="s">
        <v>218</v>
      </c>
      <c r="E331" s="235" t="s">
        <v>19</v>
      </c>
      <c r="F331" s="236" t="s">
        <v>3700</v>
      </c>
      <c r="G331" s="233"/>
      <c r="H331" s="237">
        <v>1.2</v>
      </c>
      <c r="I331" s="238"/>
      <c r="J331" s="233"/>
      <c r="K331" s="233"/>
      <c r="L331" s="239"/>
      <c r="M331" s="240"/>
      <c r="N331" s="241"/>
      <c r="O331" s="241"/>
      <c r="P331" s="241"/>
      <c r="Q331" s="241"/>
      <c r="R331" s="241"/>
      <c r="S331" s="241"/>
      <c r="T331" s="242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43" t="s">
        <v>218</v>
      </c>
      <c r="AU331" s="243" t="s">
        <v>82</v>
      </c>
      <c r="AV331" s="13" t="s">
        <v>82</v>
      </c>
      <c r="AW331" s="13" t="s">
        <v>35</v>
      </c>
      <c r="AX331" s="13" t="s">
        <v>73</v>
      </c>
      <c r="AY331" s="243" t="s">
        <v>198</v>
      </c>
    </row>
    <row r="332" s="13" customFormat="1">
      <c r="A332" s="13"/>
      <c r="B332" s="232"/>
      <c r="C332" s="233"/>
      <c r="D332" s="234" t="s">
        <v>218</v>
      </c>
      <c r="E332" s="235" t="s">
        <v>19</v>
      </c>
      <c r="F332" s="236" t="s">
        <v>3701</v>
      </c>
      <c r="G332" s="233"/>
      <c r="H332" s="237">
        <v>1.5</v>
      </c>
      <c r="I332" s="238"/>
      <c r="J332" s="233"/>
      <c r="K332" s="233"/>
      <c r="L332" s="239"/>
      <c r="M332" s="240"/>
      <c r="N332" s="241"/>
      <c r="O332" s="241"/>
      <c r="P332" s="241"/>
      <c r="Q332" s="241"/>
      <c r="R332" s="241"/>
      <c r="S332" s="241"/>
      <c r="T332" s="242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43" t="s">
        <v>218</v>
      </c>
      <c r="AU332" s="243" t="s">
        <v>82</v>
      </c>
      <c r="AV332" s="13" t="s">
        <v>82</v>
      </c>
      <c r="AW332" s="13" t="s">
        <v>35</v>
      </c>
      <c r="AX332" s="13" t="s">
        <v>73</v>
      </c>
      <c r="AY332" s="243" t="s">
        <v>198</v>
      </c>
    </row>
    <row r="333" s="14" customFormat="1">
      <c r="A333" s="14"/>
      <c r="B333" s="244"/>
      <c r="C333" s="245"/>
      <c r="D333" s="234" t="s">
        <v>218</v>
      </c>
      <c r="E333" s="246" t="s">
        <v>19</v>
      </c>
      <c r="F333" s="247" t="s">
        <v>233</v>
      </c>
      <c r="G333" s="245"/>
      <c r="H333" s="248">
        <v>2.7000000000000002</v>
      </c>
      <c r="I333" s="249"/>
      <c r="J333" s="245"/>
      <c r="K333" s="245"/>
      <c r="L333" s="250"/>
      <c r="M333" s="251"/>
      <c r="N333" s="252"/>
      <c r="O333" s="252"/>
      <c r="P333" s="252"/>
      <c r="Q333" s="252"/>
      <c r="R333" s="252"/>
      <c r="S333" s="252"/>
      <c r="T333" s="253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T333" s="254" t="s">
        <v>218</v>
      </c>
      <c r="AU333" s="254" t="s">
        <v>82</v>
      </c>
      <c r="AV333" s="14" t="s">
        <v>205</v>
      </c>
      <c r="AW333" s="14" t="s">
        <v>35</v>
      </c>
      <c r="AX333" s="14" t="s">
        <v>80</v>
      </c>
      <c r="AY333" s="254" t="s">
        <v>198</v>
      </c>
    </row>
    <row r="334" s="2" customFormat="1" ht="33" customHeight="1">
      <c r="A334" s="40"/>
      <c r="B334" s="41"/>
      <c r="C334" s="255" t="s">
        <v>619</v>
      </c>
      <c r="D334" s="255" t="s">
        <v>243</v>
      </c>
      <c r="E334" s="256" t="s">
        <v>1628</v>
      </c>
      <c r="F334" s="257" t="s">
        <v>1629</v>
      </c>
      <c r="G334" s="258" t="s">
        <v>203</v>
      </c>
      <c r="H334" s="259">
        <v>2.9700000000000002</v>
      </c>
      <c r="I334" s="260"/>
      <c r="J334" s="261">
        <f>ROUND(I334*H334,2)</f>
        <v>0</v>
      </c>
      <c r="K334" s="257" t="s">
        <v>19</v>
      </c>
      <c r="L334" s="262"/>
      <c r="M334" s="263" t="s">
        <v>19</v>
      </c>
      <c r="N334" s="264" t="s">
        <v>44</v>
      </c>
      <c r="O334" s="86"/>
      <c r="P334" s="223">
        <f>O334*H334</f>
        <v>0</v>
      </c>
      <c r="Q334" s="223">
        <v>0.019199999999999998</v>
      </c>
      <c r="R334" s="223">
        <f>Q334*H334</f>
        <v>0.057023999999999998</v>
      </c>
      <c r="S334" s="223">
        <v>0</v>
      </c>
      <c r="T334" s="224">
        <f>S334*H334</f>
        <v>0</v>
      </c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R334" s="225" t="s">
        <v>399</v>
      </c>
      <c r="AT334" s="225" t="s">
        <v>243</v>
      </c>
      <c r="AU334" s="225" t="s">
        <v>82</v>
      </c>
      <c r="AY334" s="19" t="s">
        <v>198</v>
      </c>
      <c r="BE334" s="226">
        <f>IF(N334="základní",J334,0)</f>
        <v>0</v>
      </c>
      <c r="BF334" s="226">
        <f>IF(N334="snížená",J334,0)</f>
        <v>0</v>
      </c>
      <c r="BG334" s="226">
        <f>IF(N334="zákl. přenesená",J334,0)</f>
        <v>0</v>
      </c>
      <c r="BH334" s="226">
        <f>IF(N334="sníž. přenesená",J334,0)</f>
        <v>0</v>
      </c>
      <c r="BI334" s="226">
        <f>IF(N334="nulová",J334,0)</f>
        <v>0</v>
      </c>
      <c r="BJ334" s="19" t="s">
        <v>80</v>
      </c>
      <c r="BK334" s="226">
        <f>ROUND(I334*H334,2)</f>
        <v>0</v>
      </c>
      <c r="BL334" s="19" t="s">
        <v>302</v>
      </c>
      <c r="BM334" s="225" t="s">
        <v>3723</v>
      </c>
    </row>
    <row r="335" s="15" customFormat="1">
      <c r="A335" s="15"/>
      <c r="B335" s="265"/>
      <c r="C335" s="266"/>
      <c r="D335" s="234" t="s">
        <v>218</v>
      </c>
      <c r="E335" s="267" t="s">
        <v>19</v>
      </c>
      <c r="F335" s="268" t="s">
        <v>3699</v>
      </c>
      <c r="G335" s="266"/>
      <c r="H335" s="267" t="s">
        <v>19</v>
      </c>
      <c r="I335" s="269"/>
      <c r="J335" s="266"/>
      <c r="K335" s="266"/>
      <c r="L335" s="270"/>
      <c r="M335" s="271"/>
      <c r="N335" s="272"/>
      <c r="O335" s="272"/>
      <c r="P335" s="272"/>
      <c r="Q335" s="272"/>
      <c r="R335" s="272"/>
      <c r="S335" s="272"/>
      <c r="T335" s="273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T335" s="274" t="s">
        <v>218</v>
      </c>
      <c r="AU335" s="274" t="s">
        <v>82</v>
      </c>
      <c r="AV335" s="15" t="s">
        <v>80</v>
      </c>
      <c r="AW335" s="15" t="s">
        <v>35</v>
      </c>
      <c r="AX335" s="15" t="s">
        <v>73</v>
      </c>
      <c r="AY335" s="274" t="s">
        <v>198</v>
      </c>
    </row>
    <row r="336" s="13" customFormat="1">
      <c r="A336" s="13"/>
      <c r="B336" s="232"/>
      <c r="C336" s="233"/>
      <c r="D336" s="234" t="s">
        <v>218</v>
      </c>
      <c r="E336" s="235" t="s">
        <v>19</v>
      </c>
      <c r="F336" s="236" t="s">
        <v>3700</v>
      </c>
      <c r="G336" s="233"/>
      <c r="H336" s="237">
        <v>1.2</v>
      </c>
      <c r="I336" s="238"/>
      <c r="J336" s="233"/>
      <c r="K336" s="233"/>
      <c r="L336" s="239"/>
      <c r="M336" s="240"/>
      <c r="N336" s="241"/>
      <c r="O336" s="241"/>
      <c r="P336" s="241"/>
      <c r="Q336" s="241"/>
      <c r="R336" s="241"/>
      <c r="S336" s="241"/>
      <c r="T336" s="242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43" t="s">
        <v>218</v>
      </c>
      <c r="AU336" s="243" t="s">
        <v>82</v>
      </c>
      <c r="AV336" s="13" t="s">
        <v>82</v>
      </c>
      <c r="AW336" s="13" t="s">
        <v>35</v>
      </c>
      <c r="AX336" s="13" t="s">
        <v>73</v>
      </c>
      <c r="AY336" s="243" t="s">
        <v>198</v>
      </c>
    </row>
    <row r="337" s="13" customFormat="1">
      <c r="A337" s="13"/>
      <c r="B337" s="232"/>
      <c r="C337" s="233"/>
      <c r="D337" s="234" t="s">
        <v>218</v>
      </c>
      <c r="E337" s="235" t="s">
        <v>19</v>
      </c>
      <c r="F337" s="236" t="s">
        <v>3701</v>
      </c>
      <c r="G337" s="233"/>
      <c r="H337" s="237">
        <v>1.5</v>
      </c>
      <c r="I337" s="238"/>
      <c r="J337" s="233"/>
      <c r="K337" s="233"/>
      <c r="L337" s="239"/>
      <c r="M337" s="240"/>
      <c r="N337" s="241"/>
      <c r="O337" s="241"/>
      <c r="P337" s="241"/>
      <c r="Q337" s="241"/>
      <c r="R337" s="241"/>
      <c r="S337" s="241"/>
      <c r="T337" s="242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43" t="s">
        <v>218</v>
      </c>
      <c r="AU337" s="243" t="s">
        <v>82</v>
      </c>
      <c r="AV337" s="13" t="s">
        <v>82</v>
      </c>
      <c r="AW337" s="13" t="s">
        <v>35</v>
      </c>
      <c r="AX337" s="13" t="s">
        <v>73</v>
      </c>
      <c r="AY337" s="243" t="s">
        <v>198</v>
      </c>
    </row>
    <row r="338" s="14" customFormat="1">
      <c r="A338" s="14"/>
      <c r="B338" s="244"/>
      <c r="C338" s="245"/>
      <c r="D338" s="234" t="s">
        <v>218</v>
      </c>
      <c r="E338" s="246" t="s">
        <v>19</v>
      </c>
      <c r="F338" s="247" t="s">
        <v>233</v>
      </c>
      <c r="G338" s="245"/>
      <c r="H338" s="248">
        <v>2.7000000000000002</v>
      </c>
      <c r="I338" s="249"/>
      <c r="J338" s="245"/>
      <c r="K338" s="245"/>
      <c r="L338" s="250"/>
      <c r="M338" s="251"/>
      <c r="N338" s="252"/>
      <c r="O338" s="252"/>
      <c r="P338" s="252"/>
      <c r="Q338" s="252"/>
      <c r="R338" s="252"/>
      <c r="S338" s="252"/>
      <c r="T338" s="253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T338" s="254" t="s">
        <v>218</v>
      </c>
      <c r="AU338" s="254" t="s">
        <v>82</v>
      </c>
      <c r="AV338" s="14" t="s">
        <v>205</v>
      </c>
      <c r="AW338" s="14" t="s">
        <v>35</v>
      </c>
      <c r="AX338" s="14" t="s">
        <v>80</v>
      </c>
      <c r="AY338" s="254" t="s">
        <v>198</v>
      </c>
    </row>
    <row r="339" s="13" customFormat="1">
      <c r="A339" s="13"/>
      <c r="B339" s="232"/>
      <c r="C339" s="233"/>
      <c r="D339" s="234" t="s">
        <v>218</v>
      </c>
      <c r="E339" s="233"/>
      <c r="F339" s="236" t="s">
        <v>3724</v>
      </c>
      <c r="G339" s="233"/>
      <c r="H339" s="237">
        <v>2.9700000000000002</v>
      </c>
      <c r="I339" s="238"/>
      <c r="J339" s="233"/>
      <c r="K339" s="233"/>
      <c r="L339" s="239"/>
      <c r="M339" s="240"/>
      <c r="N339" s="241"/>
      <c r="O339" s="241"/>
      <c r="P339" s="241"/>
      <c r="Q339" s="241"/>
      <c r="R339" s="241"/>
      <c r="S339" s="241"/>
      <c r="T339" s="242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43" t="s">
        <v>218</v>
      </c>
      <c r="AU339" s="243" t="s">
        <v>82</v>
      </c>
      <c r="AV339" s="13" t="s">
        <v>82</v>
      </c>
      <c r="AW339" s="13" t="s">
        <v>4</v>
      </c>
      <c r="AX339" s="13" t="s">
        <v>80</v>
      </c>
      <c r="AY339" s="243" t="s">
        <v>198</v>
      </c>
    </row>
    <row r="340" s="2" customFormat="1" ht="37.8" customHeight="1">
      <c r="A340" s="40"/>
      <c r="B340" s="41"/>
      <c r="C340" s="214" t="s">
        <v>626</v>
      </c>
      <c r="D340" s="214" t="s">
        <v>200</v>
      </c>
      <c r="E340" s="215" t="s">
        <v>1633</v>
      </c>
      <c r="F340" s="216" t="s">
        <v>1634</v>
      </c>
      <c r="G340" s="217" t="s">
        <v>203</v>
      </c>
      <c r="H340" s="218">
        <v>2.7000000000000002</v>
      </c>
      <c r="I340" s="219"/>
      <c r="J340" s="220">
        <f>ROUND(I340*H340,2)</f>
        <v>0</v>
      </c>
      <c r="K340" s="216" t="s">
        <v>204</v>
      </c>
      <c r="L340" s="46"/>
      <c r="M340" s="221" t="s">
        <v>19</v>
      </c>
      <c r="N340" s="222" t="s">
        <v>44</v>
      </c>
      <c r="O340" s="86"/>
      <c r="P340" s="223">
        <f>O340*H340</f>
        <v>0</v>
      </c>
      <c r="Q340" s="223">
        <v>0</v>
      </c>
      <c r="R340" s="223">
        <f>Q340*H340</f>
        <v>0</v>
      </c>
      <c r="S340" s="223">
        <v>0</v>
      </c>
      <c r="T340" s="224">
        <f>S340*H340</f>
        <v>0</v>
      </c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R340" s="225" t="s">
        <v>302</v>
      </c>
      <c r="AT340" s="225" t="s">
        <v>200</v>
      </c>
      <c r="AU340" s="225" t="s">
        <v>82</v>
      </c>
      <c r="AY340" s="19" t="s">
        <v>198</v>
      </c>
      <c r="BE340" s="226">
        <f>IF(N340="základní",J340,0)</f>
        <v>0</v>
      </c>
      <c r="BF340" s="226">
        <f>IF(N340="snížená",J340,0)</f>
        <v>0</v>
      </c>
      <c r="BG340" s="226">
        <f>IF(N340="zákl. přenesená",J340,0)</f>
        <v>0</v>
      </c>
      <c r="BH340" s="226">
        <f>IF(N340="sníž. přenesená",J340,0)</f>
        <v>0</v>
      </c>
      <c r="BI340" s="226">
        <f>IF(N340="nulová",J340,0)</f>
        <v>0</v>
      </c>
      <c r="BJ340" s="19" t="s">
        <v>80</v>
      </c>
      <c r="BK340" s="226">
        <f>ROUND(I340*H340,2)</f>
        <v>0</v>
      </c>
      <c r="BL340" s="19" t="s">
        <v>302</v>
      </c>
      <c r="BM340" s="225" t="s">
        <v>3725</v>
      </c>
    </row>
    <row r="341" s="2" customFormat="1">
      <c r="A341" s="40"/>
      <c r="B341" s="41"/>
      <c r="C341" s="42"/>
      <c r="D341" s="227" t="s">
        <v>207</v>
      </c>
      <c r="E341" s="42"/>
      <c r="F341" s="228" t="s">
        <v>1636</v>
      </c>
      <c r="G341" s="42"/>
      <c r="H341" s="42"/>
      <c r="I341" s="229"/>
      <c r="J341" s="42"/>
      <c r="K341" s="42"/>
      <c r="L341" s="46"/>
      <c r="M341" s="230"/>
      <c r="N341" s="231"/>
      <c r="O341" s="86"/>
      <c r="P341" s="86"/>
      <c r="Q341" s="86"/>
      <c r="R341" s="86"/>
      <c r="S341" s="86"/>
      <c r="T341" s="87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T341" s="19" t="s">
        <v>207</v>
      </c>
      <c r="AU341" s="19" t="s">
        <v>82</v>
      </c>
    </row>
    <row r="342" s="15" customFormat="1">
      <c r="A342" s="15"/>
      <c r="B342" s="265"/>
      <c r="C342" s="266"/>
      <c r="D342" s="234" t="s">
        <v>218</v>
      </c>
      <c r="E342" s="267" t="s">
        <v>19</v>
      </c>
      <c r="F342" s="268" t="s">
        <v>3699</v>
      </c>
      <c r="G342" s="266"/>
      <c r="H342" s="267" t="s">
        <v>19</v>
      </c>
      <c r="I342" s="269"/>
      <c r="J342" s="266"/>
      <c r="K342" s="266"/>
      <c r="L342" s="270"/>
      <c r="M342" s="271"/>
      <c r="N342" s="272"/>
      <c r="O342" s="272"/>
      <c r="P342" s="272"/>
      <c r="Q342" s="272"/>
      <c r="R342" s="272"/>
      <c r="S342" s="272"/>
      <c r="T342" s="273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T342" s="274" t="s">
        <v>218</v>
      </c>
      <c r="AU342" s="274" t="s">
        <v>82</v>
      </c>
      <c r="AV342" s="15" t="s">
        <v>80</v>
      </c>
      <c r="AW342" s="15" t="s">
        <v>35</v>
      </c>
      <c r="AX342" s="15" t="s">
        <v>73</v>
      </c>
      <c r="AY342" s="274" t="s">
        <v>198</v>
      </c>
    </row>
    <row r="343" s="13" customFormat="1">
      <c r="A343" s="13"/>
      <c r="B343" s="232"/>
      <c r="C343" s="233"/>
      <c r="D343" s="234" t="s">
        <v>218</v>
      </c>
      <c r="E343" s="235" t="s">
        <v>19</v>
      </c>
      <c r="F343" s="236" t="s">
        <v>3700</v>
      </c>
      <c r="G343" s="233"/>
      <c r="H343" s="237">
        <v>1.2</v>
      </c>
      <c r="I343" s="238"/>
      <c r="J343" s="233"/>
      <c r="K343" s="233"/>
      <c r="L343" s="239"/>
      <c r="M343" s="240"/>
      <c r="N343" s="241"/>
      <c r="O343" s="241"/>
      <c r="P343" s="241"/>
      <c r="Q343" s="241"/>
      <c r="R343" s="241"/>
      <c r="S343" s="241"/>
      <c r="T343" s="242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43" t="s">
        <v>218</v>
      </c>
      <c r="AU343" s="243" t="s">
        <v>82</v>
      </c>
      <c r="AV343" s="13" t="s">
        <v>82</v>
      </c>
      <c r="AW343" s="13" t="s">
        <v>35</v>
      </c>
      <c r="AX343" s="13" t="s">
        <v>73</v>
      </c>
      <c r="AY343" s="243" t="s">
        <v>198</v>
      </c>
    </row>
    <row r="344" s="13" customFormat="1">
      <c r="A344" s="13"/>
      <c r="B344" s="232"/>
      <c r="C344" s="233"/>
      <c r="D344" s="234" t="s">
        <v>218</v>
      </c>
      <c r="E344" s="235" t="s">
        <v>19</v>
      </c>
      <c r="F344" s="236" t="s">
        <v>3701</v>
      </c>
      <c r="G344" s="233"/>
      <c r="H344" s="237">
        <v>1.5</v>
      </c>
      <c r="I344" s="238"/>
      <c r="J344" s="233"/>
      <c r="K344" s="233"/>
      <c r="L344" s="239"/>
      <c r="M344" s="240"/>
      <c r="N344" s="241"/>
      <c r="O344" s="241"/>
      <c r="P344" s="241"/>
      <c r="Q344" s="241"/>
      <c r="R344" s="241"/>
      <c r="S344" s="241"/>
      <c r="T344" s="242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243" t="s">
        <v>218</v>
      </c>
      <c r="AU344" s="243" t="s">
        <v>82</v>
      </c>
      <c r="AV344" s="13" t="s">
        <v>82</v>
      </c>
      <c r="AW344" s="13" t="s">
        <v>35</v>
      </c>
      <c r="AX344" s="13" t="s">
        <v>73</v>
      </c>
      <c r="AY344" s="243" t="s">
        <v>198</v>
      </c>
    </row>
    <row r="345" s="14" customFormat="1">
      <c r="A345" s="14"/>
      <c r="B345" s="244"/>
      <c r="C345" s="245"/>
      <c r="D345" s="234" t="s">
        <v>218</v>
      </c>
      <c r="E345" s="246" t="s">
        <v>19</v>
      </c>
      <c r="F345" s="247" t="s">
        <v>233</v>
      </c>
      <c r="G345" s="245"/>
      <c r="H345" s="248">
        <v>2.7000000000000002</v>
      </c>
      <c r="I345" s="249"/>
      <c r="J345" s="245"/>
      <c r="K345" s="245"/>
      <c r="L345" s="250"/>
      <c r="M345" s="251"/>
      <c r="N345" s="252"/>
      <c r="O345" s="252"/>
      <c r="P345" s="252"/>
      <c r="Q345" s="252"/>
      <c r="R345" s="252"/>
      <c r="S345" s="252"/>
      <c r="T345" s="253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T345" s="254" t="s">
        <v>218</v>
      </c>
      <c r="AU345" s="254" t="s">
        <v>82</v>
      </c>
      <c r="AV345" s="14" t="s">
        <v>205</v>
      </c>
      <c r="AW345" s="14" t="s">
        <v>35</v>
      </c>
      <c r="AX345" s="14" t="s">
        <v>80</v>
      </c>
      <c r="AY345" s="254" t="s">
        <v>198</v>
      </c>
    </row>
    <row r="346" s="2" customFormat="1" ht="24.15" customHeight="1">
      <c r="A346" s="40"/>
      <c r="B346" s="41"/>
      <c r="C346" s="214" t="s">
        <v>634</v>
      </c>
      <c r="D346" s="214" t="s">
        <v>200</v>
      </c>
      <c r="E346" s="215" t="s">
        <v>1638</v>
      </c>
      <c r="F346" s="216" t="s">
        <v>1639</v>
      </c>
      <c r="G346" s="217" t="s">
        <v>203</v>
      </c>
      <c r="H346" s="218">
        <v>2.7000000000000002</v>
      </c>
      <c r="I346" s="219"/>
      <c r="J346" s="220">
        <f>ROUND(I346*H346,2)</f>
        <v>0</v>
      </c>
      <c r="K346" s="216" t="s">
        <v>204</v>
      </c>
      <c r="L346" s="46"/>
      <c r="M346" s="221" t="s">
        <v>19</v>
      </c>
      <c r="N346" s="222" t="s">
        <v>44</v>
      </c>
      <c r="O346" s="86"/>
      <c r="P346" s="223">
        <f>O346*H346</f>
        <v>0</v>
      </c>
      <c r="Q346" s="223">
        <v>0.0015</v>
      </c>
      <c r="R346" s="223">
        <f>Q346*H346</f>
        <v>0.0040500000000000006</v>
      </c>
      <c r="S346" s="223">
        <v>0</v>
      </c>
      <c r="T346" s="224">
        <f>S346*H346</f>
        <v>0</v>
      </c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R346" s="225" t="s">
        <v>302</v>
      </c>
      <c r="AT346" s="225" t="s">
        <v>200</v>
      </c>
      <c r="AU346" s="225" t="s">
        <v>82</v>
      </c>
      <c r="AY346" s="19" t="s">
        <v>198</v>
      </c>
      <c r="BE346" s="226">
        <f>IF(N346="základní",J346,0)</f>
        <v>0</v>
      </c>
      <c r="BF346" s="226">
        <f>IF(N346="snížená",J346,0)</f>
        <v>0</v>
      </c>
      <c r="BG346" s="226">
        <f>IF(N346="zákl. přenesená",J346,0)</f>
        <v>0</v>
      </c>
      <c r="BH346" s="226">
        <f>IF(N346="sníž. přenesená",J346,0)</f>
        <v>0</v>
      </c>
      <c r="BI346" s="226">
        <f>IF(N346="nulová",J346,0)</f>
        <v>0</v>
      </c>
      <c r="BJ346" s="19" t="s">
        <v>80</v>
      </c>
      <c r="BK346" s="226">
        <f>ROUND(I346*H346,2)</f>
        <v>0</v>
      </c>
      <c r="BL346" s="19" t="s">
        <v>302</v>
      </c>
      <c r="BM346" s="225" t="s">
        <v>3726</v>
      </c>
    </row>
    <row r="347" s="2" customFormat="1">
      <c r="A347" s="40"/>
      <c r="B347" s="41"/>
      <c r="C347" s="42"/>
      <c r="D347" s="227" t="s">
        <v>207</v>
      </c>
      <c r="E347" s="42"/>
      <c r="F347" s="228" t="s">
        <v>1641</v>
      </c>
      <c r="G347" s="42"/>
      <c r="H347" s="42"/>
      <c r="I347" s="229"/>
      <c r="J347" s="42"/>
      <c r="K347" s="42"/>
      <c r="L347" s="46"/>
      <c r="M347" s="230"/>
      <c r="N347" s="231"/>
      <c r="O347" s="86"/>
      <c r="P347" s="86"/>
      <c r="Q347" s="86"/>
      <c r="R347" s="86"/>
      <c r="S347" s="86"/>
      <c r="T347" s="87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T347" s="19" t="s">
        <v>207</v>
      </c>
      <c r="AU347" s="19" t="s">
        <v>82</v>
      </c>
    </row>
    <row r="348" s="15" customFormat="1">
      <c r="A348" s="15"/>
      <c r="B348" s="265"/>
      <c r="C348" s="266"/>
      <c r="D348" s="234" t="s">
        <v>218</v>
      </c>
      <c r="E348" s="267" t="s">
        <v>19</v>
      </c>
      <c r="F348" s="268" t="s">
        <v>3699</v>
      </c>
      <c r="G348" s="266"/>
      <c r="H348" s="267" t="s">
        <v>19</v>
      </c>
      <c r="I348" s="269"/>
      <c r="J348" s="266"/>
      <c r="K348" s="266"/>
      <c r="L348" s="270"/>
      <c r="M348" s="271"/>
      <c r="N348" s="272"/>
      <c r="O348" s="272"/>
      <c r="P348" s="272"/>
      <c r="Q348" s="272"/>
      <c r="R348" s="272"/>
      <c r="S348" s="272"/>
      <c r="T348" s="273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T348" s="274" t="s">
        <v>218</v>
      </c>
      <c r="AU348" s="274" t="s">
        <v>82</v>
      </c>
      <c r="AV348" s="15" t="s">
        <v>80</v>
      </c>
      <c r="AW348" s="15" t="s">
        <v>35</v>
      </c>
      <c r="AX348" s="15" t="s">
        <v>73</v>
      </c>
      <c r="AY348" s="274" t="s">
        <v>198</v>
      </c>
    </row>
    <row r="349" s="13" customFormat="1">
      <c r="A349" s="13"/>
      <c r="B349" s="232"/>
      <c r="C349" s="233"/>
      <c r="D349" s="234" t="s">
        <v>218</v>
      </c>
      <c r="E349" s="235" t="s">
        <v>19</v>
      </c>
      <c r="F349" s="236" t="s">
        <v>3700</v>
      </c>
      <c r="G349" s="233"/>
      <c r="H349" s="237">
        <v>1.2</v>
      </c>
      <c r="I349" s="238"/>
      <c r="J349" s="233"/>
      <c r="K349" s="233"/>
      <c r="L349" s="239"/>
      <c r="M349" s="240"/>
      <c r="N349" s="241"/>
      <c r="O349" s="241"/>
      <c r="P349" s="241"/>
      <c r="Q349" s="241"/>
      <c r="R349" s="241"/>
      <c r="S349" s="241"/>
      <c r="T349" s="242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43" t="s">
        <v>218</v>
      </c>
      <c r="AU349" s="243" t="s">
        <v>82</v>
      </c>
      <c r="AV349" s="13" t="s">
        <v>82</v>
      </c>
      <c r="AW349" s="13" t="s">
        <v>35</v>
      </c>
      <c r="AX349" s="13" t="s">
        <v>73</v>
      </c>
      <c r="AY349" s="243" t="s">
        <v>198</v>
      </c>
    </row>
    <row r="350" s="13" customFormat="1">
      <c r="A350" s="13"/>
      <c r="B350" s="232"/>
      <c r="C350" s="233"/>
      <c r="D350" s="234" t="s">
        <v>218</v>
      </c>
      <c r="E350" s="235" t="s">
        <v>19</v>
      </c>
      <c r="F350" s="236" t="s">
        <v>3701</v>
      </c>
      <c r="G350" s="233"/>
      <c r="H350" s="237">
        <v>1.5</v>
      </c>
      <c r="I350" s="238"/>
      <c r="J350" s="233"/>
      <c r="K350" s="233"/>
      <c r="L350" s="239"/>
      <c r="M350" s="240"/>
      <c r="N350" s="241"/>
      <c r="O350" s="241"/>
      <c r="P350" s="241"/>
      <c r="Q350" s="241"/>
      <c r="R350" s="241"/>
      <c r="S350" s="241"/>
      <c r="T350" s="242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43" t="s">
        <v>218</v>
      </c>
      <c r="AU350" s="243" t="s">
        <v>82</v>
      </c>
      <c r="AV350" s="13" t="s">
        <v>82</v>
      </c>
      <c r="AW350" s="13" t="s">
        <v>35</v>
      </c>
      <c r="AX350" s="13" t="s">
        <v>73</v>
      </c>
      <c r="AY350" s="243" t="s">
        <v>198</v>
      </c>
    </row>
    <row r="351" s="14" customFormat="1">
      <c r="A351" s="14"/>
      <c r="B351" s="244"/>
      <c r="C351" s="245"/>
      <c r="D351" s="234" t="s">
        <v>218</v>
      </c>
      <c r="E351" s="246" t="s">
        <v>19</v>
      </c>
      <c r="F351" s="247" t="s">
        <v>233</v>
      </c>
      <c r="G351" s="245"/>
      <c r="H351" s="248">
        <v>2.7000000000000002</v>
      </c>
      <c r="I351" s="249"/>
      <c r="J351" s="245"/>
      <c r="K351" s="245"/>
      <c r="L351" s="250"/>
      <c r="M351" s="251"/>
      <c r="N351" s="252"/>
      <c r="O351" s="252"/>
      <c r="P351" s="252"/>
      <c r="Q351" s="252"/>
      <c r="R351" s="252"/>
      <c r="S351" s="252"/>
      <c r="T351" s="253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54" t="s">
        <v>218</v>
      </c>
      <c r="AU351" s="254" t="s">
        <v>82</v>
      </c>
      <c r="AV351" s="14" t="s">
        <v>205</v>
      </c>
      <c r="AW351" s="14" t="s">
        <v>35</v>
      </c>
      <c r="AX351" s="14" t="s">
        <v>80</v>
      </c>
      <c r="AY351" s="254" t="s">
        <v>198</v>
      </c>
    </row>
    <row r="352" s="2" customFormat="1" ht="49.05" customHeight="1">
      <c r="A352" s="40"/>
      <c r="B352" s="41"/>
      <c r="C352" s="214" t="s">
        <v>642</v>
      </c>
      <c r="D352" s="214" t="s">
        <v>200</v>
      </c>
      <c r="E352" s="215" t="s">
        <v>1643</v>
      </c>
      <c r="F352" s="216" t="s">
        <v>1644</v>
      </c>
      <c r="G352" s="217" t="s">
        <v>246</v>
      </c>
      <c r="H352" s="218">
        <v>0.090999999999999998</v>
      </c>
      <c r="I352" s="219"/>
      <c r="J352" s="220">
        <f>ROUND(I352*H352,2)</f>
        <v>0</v>
      </c>
      <c r="K352" s="216" t="s">
        <v>204</v>
      </c>
      <c r="L352" s="46"/>
      <c r="M352" s="221" t="s">
        <v>19</v>
      </c>
      <c r="N352" s="222" t="s">
        <v>44</v>
      </c>
      <c r="O352" s="86"/>
      <c r="P352" s="223">
        <f>O352*H352</f>
        <v>0</v>
      </c>
      <c r="Q352" s="223">
        <v>0</v>
      </c>
      <c r="R352" s="223">
        <f>Q352*H352</f>
        <v>0</v>
      </c>
      <c r="S352" s="223">
        <v>0</v>
      </c>
      <c r="T352" s="224">
        <f>S352*H352</f>
        <v>0</v>
      </c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R352" s="225" t="s">
        <v>302</v>
      </c>
      <c r="AT352" s="225" t="s">
        <v>200</v>
      </c>
      <c r="AU352" s="225" t="s">
        <v>82</v>
      </c>
      <c r="AY352" s="19" t="s">
        <v>198</v>
      </c>
      <c r="BE352" s="226">
        <f>IF(N352="základní",J352,0)</f>
        <v>0</v>
      </c>
      <c r="BF352" s="226">
        <f>IF(N352="snížená",J352,0)</f>
        <v>0</v>
      </c>
      <c r="BG352" s="226">
        <f>IF(N352="zákl. přenesená",J352,0)</f>
        <v>0</v>
      </c>
      <c r="BH352" s="226">
        <f>IF(N352="sníž. přenesená",J352,0)</f>
        <v>0</v>
      </c>
      <c r="BI352" s="226">
        <f>IF(N352="nulová",J352,0)</f>
        <v>0</v>
      </c>
      <c r="BJ352" s="19" t="s">
        <v>80</v>
      </c>
      <c r="BK352" s="226">
        <f>ROUND(I352*H352,2)</f>
        <v>0</v>
      </c>
      <c r="BL352" s="19" t="s">
        <v>302</v>
      </c>
      <c r="BM352" s="225" t="s">
        <v>3727</v>
      </c>
    </row>
    <row r="353" s="2" customFormat="1">
      <c r="A353" s="40"/>
      <c r="B353" s="41"/>
      <c r="C353" s="42"/>
      <c r="D353" s="227" t="s">
        <v>207</v>
      </c>
      <c r="E353" s="42"/>
      <c r="F353" s="228" t="s">
        <v>1646</v>
      </c>
      <c r="G353" s="42"/>
      <c r="H353" s="42"/>
      <c r="I353" s="229"/>
      <c r="J353" s="42"/>
      <c r="K353" s="42"/>
      <c r="L353" s="46"/>
      <c r="M353" s="230"/>
      <c r="N353" s="231"/>
      <c r="O353" s="86"/>
      <c r="P353" s="86"/>
      <c r="Q353" s="86"/>
      <c r="R353" s="86"/>
      <c r="S353" s="86"/>
      <c r="T353" s="87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T353" s="19" t="s">
        <v>207</v>
      </c>
      <c r="AU353" s="19" t="s">
        <v>82</v>
      </c>
    </row>
    <row r="354" s="12" customFormat="1" ht="22.8" customHeight="1">
      <c r="A354" s="12"/>
      <c r="B354" s="198"/>
      <c r="C354" s="199"/>
      <c r="D354" s="200" t="s">
        <v>72</v>
      </c>
      <c r="E354" s="212" t="s">
        <v>1647</v>
      </c>
      <c r="F354" s="212" t="s">
        <v>1648</v>
      </c>
      <c r="G354" s="199"/>
      <c r="H354" s="199"/>
      <c r="I354" s="202"/>
      <c r="J354" s="213">
        <f>BK354</f>
        <v>0</v>
      </c>
      <c r="K354" s="199"/>
      <c r="L354" s="204"/>
      <c r="M354" s="205"/>
      <c r="N354" s="206"/>
      <c r="O354" s="206"/>
      <c r="P354" s="207">
        <f>SUM(P355:P424)</f>
        <v>0</v>
      </c>
      <c r="Q354" s="206"/>
      <c r="R354" s="207">
        <f>SUM(R355:R424)</f>
        <v>0.92122303326499988</v>
      </c>
      <c r="S354" s="206"/>
      <c r="T354" s="208">
        <f>SUM(T355:T424)</f>
        <v>0</v>
      </c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R354" s="209" t="s">
        <v>82</v>
      </c>
      <c r="AT354" s="210" t="s">
        <v>72</v>
      </c>
      <c r="AU354" s="210" t="s">
        <v>80</v>
      </c>
      <c r="AY354" s="209" t="s">
        <v>198</v>
      </c>
      <c r="BK354" s="211">
        <f>SUM(BK355:BK424)</f>
        <v>0</v>
      </c>
    </row>
    <row r="355" s="2" customFormat="1" ht="16.5" customHeight="1">
      <c r="A355" s="40"/>
      <c r="B355" s="41"/>
      <c r="C355" s="214" t="s">
        <v>656</v>
      </c>
      <c r="D355" s="214" t="s">
        <v>200</v>
      </c>
      <c r="E355" s="215" t="s">
        <v>1650</v>
      </c>
      <c r="F355" s="216" t="s">
        <v>1651</v>
      </c>
      <c r="G355" s="217" t="s">
        <v>203</v>
      </c>
      <c r="H355" s="218">
        <v>190.77000000000001</v>
      </c>
      <c r="I355" s="219"/>
      <c r="J355" s="220">
        <f>ROUND(I355*H355,2)</f>
        <v>0</v>
      </c>
      <c r="K355" s="216" t="s">
        <v>19</v>
      </c>
      <c r="L355" s="46"/>
      <c r="M355" s="221" t="s">
        <v>19</v>
      </c>
      <c r="N355" s="222" t="s">
        <v>44</v>
      </c>
      <c r="O355" s="86"/>
      <c r="P355" s="223">
        <f>O355*H355</f>
        <v>0</v>
      </c>
      <c r="Q355" s="223">
        <v>0</v>
      </c>
      <c r="R355" s="223">
        <f>Q355*H355</f>
        <v>0</v>
      </c>
      <c r="S355" s="223">
        <v>0</v>
      </c>
      <c r="T355" s="224">
        <f>S355*H355</f>
        <v>0</v>
      </c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R355" s="225" t="s">
        <v>302</v>
      </c>
      <c r="AT355" s="225" t="s">
        <v>200</v>
      </c>
      <c r="AU355" s="225" t="s">
        <v>82</v>
      </c>
      <c r="AY355" s="19" t="s">
        <v>198</v>
      </c>
      <c r="BE355" s="226">
        <f>IF(N355="základní",J355,0)</f>
        <v>0</v>
      </c>
      <c r="BF355" s="226">
        <f>IF(N355="snížená",J355,0)</f>
        <v>0</v>
      </c>
      <c r="BG355" s="226">
        <f>IF(N355="zákl. přenesená",J355,0)</f>
        <v>0</v>
      </c>
      <c r="BH355" s="226">
        <f>IF(N355="sníž. přenesená",J355,0)</f>
        <v>0</v>
      </c>
      <c r="BI355" s="226">
        <f>IF(N355="nulová",J355,0)</f>
        <v>0</v>
      </c>
      <c r="BJ355" s="19" t="s">
        <v>80</v>
      </c>
      <c r="BK355" s="226">
        <f>ROUND(I355*H355,2)</f>
        <v>0</v>
      </c>
      <c r="BL355" s="19" t="s">
        <v>302</v>
      </c>
      <c r="BM355" s="225" t="s">
        <v>3728</v>
      </c>
    </row>
    <row r="356" s="13" customFormat="1">
      <c r="A356" s="13"/>
      <c r="B356" s="232"/>
      <c r="C356" s="233"/>
      <c r="D356" s="234" t="s">
        <v>218</v>
      </c>
      <c r="E356" s="235" t="s">
        <v>19</v>
      </c>
      <c r="F356" s="236" t="s">
        <v>3729</v>
      </c>
      <c r="G356" s="233"/>
      <c r="H356" s="237">
        <v>15.539999999999999</v>
      </c>
      <c r="I356" s="238"/>
      <c r="J356" s="233"/>
      <c r="K356" s="233"/>
      <c r="L356" s="239"/>
      <c r="M356" s="240"/>
      <c r="N356" s="241"/>
      <c r="O356" s="241"/>
      <c r="P356" s="241"/>
      <c r="Q356" s="241"/>
      <c r="R356" s="241"/>
      <c r="S356" s="241"/>
      <c r="T356" s="242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43" t="s">
        <v>218</v>
      </c>
      <c r="AU356" s="243" t="s">
        <v>82</v>
      </c>
      <c r="AV356" s="13" t="s">
        <v>82</v>
      </c>
      <c r="AW356" s="13" t="s">
        <v>35</v>
      </c>
      <c r="AX356" s="13" t="s">
        <v>73</v>
      </c>
      <c r="AY356" s="243" t="s">
        <v>198</v>
      </c>
    </row>
    <row r="357" s="13" customFormat="1">
      <c r="A357" s="13"/>
      <c r="B357" s="232"/>
      <c r="C357" s="233"/>
      <c r="D357" s="234" t="s">
        <v>218</v>
      </c>
      <c r="E357" s="235" t="s">
        <v>19</v>
      </c>
      <c r="F357" s="236" t="s">
        <v>3730</v>
      </c>
      <c r="G357" s="233"/>
      <c r="H357" s="237">
        <v>2.4900000000000002</v>
      </c>
      <c r="I357" s="238"/>
      <c r="J357" s="233"/>
      <c r="K357" s="233"/>
      <c r="L357" s="239"/>
      <c r="M357" s="240"/>
      <c r="N357" s="241"/>
      <c r="O357" s="241"/>
      <c r="P357" s="241"/>
      <c r="Q357" s="241"/>
      <c r="R357" s="241"/>
      <c r="S357" s="241"/>
      <c r="T357" s="242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43" t="s">
        <v>218</v>
      </c>
      <c r="AU357" s="243" t="s">
        <v>82</v>
      </c>
      <c r="AV357" s="13" t="s">
        <v>82</v>
      </c>
      <c r="AW357" s="13" t="s">
        <v>35</v>
      </c>
      <c r="AX357" s="13" t="s">
        <v>73</v>
      </c>
      <c r="AY357" s="243" t="s">
        <v>198</v>
      </c>
    </row>
    <row r="358" s="13" customFormat="1">
      <c r="A358" s="13"/>
      <c r="B358" s="232"/>
      <c r="C358" s="233"/>
      <c r="D358" s="234" t="s">
        <v>218</v>
      </c>
      <c r="E358" s="235" t="s">
        <v>19</v>
      </c>
      <c r="F358" s="236" t="s">
        <v>3731</v>
      </c>
      <c r="G358" s="233"/>
      <c r="H358" s="237">
        <v>28.77</v>
      </c>
      <c r="I358" s="238"/>
      <c r="J358" s="233"/>
      <c r="K358" s="233"/>
      <c r="L358" s="239"/>
      <c r="M358" s="240"/>
      <c r="N358" s="241"/>
      <c r="O358" s="241"/>
      <c r="P358" s="241"/>
      <c r="Q358" s="241"/>
      <c r="R358" s="241"/>
      <c r="S358" s="241"/>
      <c r="T358" s="242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243" t="s">
        <v>218</v>
      </c>
      <c r="AU358" s="243" t="s">
        <v>82</v>
      </c>
      <c r="AV358" s="13" t="s">
        <v>82</v>
      </c>
      <c r="AW358" s="13" t="s">
        <v>35</v>
      </c>
      <c r="AX358" s="13" t="s">
        <v>73</v>
      </c>
      <c r="AY358" s="243" t="s">
        <v>198</v>
      </c>
    </row>
    <row r="359" s="13" customFormat="1">
      <c r="A359" s="13"/>
      <c r="B359" s="232"/>
      <c r="C359" s="233"/>
      <c r="D359" s="234" t="s">
        <v>218</v>
      </c>
      <c r="E359" s="235" t="s">
        <v>19</v>
      </c>
      <c r="F359" s="236" t="s">
        <v>3732</v>
      </c>
      <c r="G359" s="233"/>
      <c r="H359" s="237">
        <v>24.879999999999999</v>
      </c>
      <c r="I359" s="238"/>
      <c r="J359" s="233"/>
      <c r="K359" s="233"/>
      <c r="L359" s="239"/>
      <c r="M359" s="240"/>
      <c r="N359" s="241"/>
      <c r="O359" s="241"/>
      <c r="P359" s="241"/>
      <c r="Q359" s="241"/>
      <c r="R359" s="241"/>
      <c r="S359" s="241"/>
      <c r="T359" s="242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43" t="s">
        <v>218</v>
      </c>
      <c r="AU359" s="243" t="s">
        <v>82</v>
      </c>
      <c r="AV359" s="13" t="s">
        <v>82</v>
      </c>
      <c r="AW359" s="13" t="s">
        <v>35</v>
      </c>
      <c r="AX359" s="13" t="s">
        <v>73</v>
      </c>
      <c r="AY359" s="243" t="s">
        <v>198</v>
      </c>
    </row>
    <row r="360" s="13" customFormat="1">
      <c r="A360" s="13"/>
      <c r="B360" s="232"/>
      <c r="C360" s="233"/>
      <c r="D360" s="234" t="s">
        <v>218</v>
      </c>
      <c r="E360" s="235" t="s">
        <v>19</v>
      </c>
      <c r="F360" s="236" t="s">
        <v>3667</v>
      </c>
      <c r="G360" s="233"/>
      <c r="H360" s="237">
        <v>73.439999999999998</v>
      </c>
      <c r="I360" s="238"/>
      <c r="J360" s="233"/>
      <c r="K360" s="233"/>
      <c r="L360" s="239"/>
      <c r="M360" s="240"/>
      <c r="N360" s="241"/>
      <c r="O360" s="241"/>
      <c r="P360" s="241"/>
      <c r="Q360" s="241"/>
      <c r="R360" s="241"/>
      <c r="S360" s="241"/>
      <c r="T360" s="242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43" t="s">
        <v>218</v>
      </c>
      <c r="AU360" s="243" t="s">
        <v>82</v>
      </c>
      <c r="AV360" s="13" t="s">
        <v>82</v>
      </c>
      <c r="AW360" s="13" t="s">
        <v>35</v>
      </c>
      <c r="AX360" s="13" t="s">
        <v>73</v>
      </c>
      <c r="AY360" s="243" t="s">
        <v>198</v>
      </c>
    </row>
    <row r="361" s="13" customFormat="1">
      <c r="A361" s="13"/>
      <c r="B361" s="232"/>
      <c r="C361" s="233"/>
      <c r="D361" s="234" t="s">
        <v>218</v>
      </c>
      <c r="E361" s="235" t="s">
        <v>19</v>
      </c>
      <c r="F361" s="236" t="s">
        <v>3656</v>
      </c>
      <c r="G361" s="233"/>
      <c r="H361" s="237">
        <v>20.059999999999999</v>
      </c>
      <c r="I361" s="238"/>
      <c r="J361" s="233"/>
      <c r="K361" s="233"/>
      <c r="L361" s="239"/>
      <c r="M361" s="240"/>
      <c r="N361" s="241"/>
      <c r="O361" s="241"/>
      <c r="P361" s="241"/>
      <c r="Q361" s="241"/>
      <c r="R361" s="241"/>
      <c r="S361" s="241"/>
      <c r="T361" s="242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T361" s="243" t="s">
        <v>218</v>
      </c>
      <c r="AU361" s="243" t="s">
        <v>82</v>
      </c>
      <c r="AV361" s="13" t="s">
        <v>82</v>
      </c>
      <c r="AW361" s="13" t="s">
        <v>35</v>
      </c>
      <c r="AX361" s="13" t="s">
        <v>73</v>
      </c>
      <c r="AY361" s="243" t="s">
        <v>198</v>
      </c>
    </row>
    <row r="362" s="13" customFormat="1">
      <c r="A362" s="13"/>
      <c r="B362" s="232"/>
      <c r="C362" s="233"/>
      <c r="D362" s="234" t="s">
        <v>218</v>
      </c>
      <c r="E362" s="235" t="s">
        <v>19</v>
      </c>
      <c r="F362" s="236" t="s">
        <v>3733</v>
      </c>
      <c r="G362" s="233"/>
      <c r="H362" s="237">
        <v>25.59</v>
      </c>
      <c r="I362" s="238"/>
      <c r="J362" s="233"/>
      <c r="K362" s="233"/>
      <c r="L362" s="239"/>
      <c r="M362" s="240"/>
      <c r="N362" s="241"/>
      <c r="O362" s="241"/>
      <c r="P362" s="241"/>
      <c r="Q362" s="241"/>
      <c r="R362" s="241"/>
      <c r="S362" s="241"/>
      <c r="T362" s="242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43" t="s">
        <v>218</v>
      </c>
      <c r="AU362" s="243" t="s">
        <v>82</v>
      </c>
      <c r="AV362" s="13" t="s">
        <v>82</v>
      </c>
      <c r="AW362" s="13" t="s">
        <v>35</v>
      </c>
      <c r="AX362" s="13" t="s">
        <v>73</v>
      </c>
      <c r="AY362" s="243" t="s">
        <v>198</v>
      </c>
    </row>
    <row r="363" s="14" customFormat="1">
      <c r="A363" s="14"/>
      <c r="B363" s="244"/>
      <c r="C363" s="245"/>
      <c r="D363" s="234" t="s">
        <v>218</v>
      </c>
      <c r="E363" s="246" t="s">
        <v>19</v>
      </c>
      <c r="F363" s="247" t="s">
        <v>233</v>
      </c>
      <c r="G363" s="245"/>
      <c r="H363" s="248">
        <v>190.77000000000001</v>
      </c>
      <c r="I363" s="249"/>
      <c r="J363" s="245"/>
      <c r="K363" s="245"/>
      <c r="L363" s="250"/>
      <c r="M363" s="251"/>
      <c r="N363" s="252"/>
      <c r="O363" s="252"/>
      <c r="P363" s="252"/>
      <c r="Q363" s="252"/>
      <c r="R363" s="252"/>
      <c r="S363" s="252"/>
      <c r="T363" s="253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254" t="s">
        <v>218</v>
      </c>
      <c r="AU363" s="254" t="s">
        <v>82</v>
      </c>
      <c r="AV363" s="14" t="s">
        <v>205</v>
      </c>
      <c r="AW363" s="14" t="s">
        <v>35</v>
      </c>
      <c r="AX363" s="14" t="s">
        <v>80</v>
      </c>
      <c r="AY363" s="254" t="s">
        <v>198</v>
      </c>
    </row>
    <row r="364" s="2" customFormat="1" ht="24.15" customHeight="1">
      <c r="A364" s="40"/>
      <c r="B364" s="41"/>
      <c r="C364" s="214" t="s">
        <v>661</v>
      </c>
      <c r="D364" s="214" t="s">
        <v>200</v>
      </c>
      <c r="E364" s="215" t="s">
        <v>1655</v>
      </c>
      <c r="F364" s="216" t="s">
        <v>1656</v>
      </c>
      <c r="G364" s="217" t="s">
        <v>203</v>
      </c>
      <c r="H364" s="218">
        <v>190.77000000000001</v>
      </c>
      <c r="I364" s="219"/>
      <c r="J364" s="220">
        <f>ROUND(I364*H364,2)</f>
        <v>0</v>
      </c>
      <c r="K364" s="216" t="s">
        <v>204</v>
      </c>
      <c r="L364" s="46"/>
      <c r="M364" s="221" t="s">
        <v>19</v>
      </c>
      <c r="N364" s="222" t="s">
        <v>44</v>
      </c>
      <c r="O364" s="86"/>
      <c r="P364" s="223">
        <f>O364*H364</f>
        <v>0</v>
      </c>
      <c r="Q364" s="223">
        <v>0</v>
      </c>
      <c r="R364" s="223">
        <f>Q364*H364</f>
        <v>0</v>
      </c>
      <c r="S364" s="223">
        <v>0</v>
      </c>
      <c r="T364" s="224">
        <f>S364*H364</f>
        <v>0</v>
      </c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R364" s="225" t="s">
        <v>302</v>
      </c>
      <c r="AT364" s="225" t="s">
        <v>200</v>
      </c>
      <c r="AU364" s="225" t="s">
        <v>82</v>
      </c>
      <c r="AY364" s="19" t="s">
        <v>198</v>
      </c>
      <c r="BE364" s="226">
        <f>IF(N364="základní",J364,0)</f>
        <v>0</v>
      </c>
      <c r="BF364" s="226">
        <f>IF(N364="snížená",J364,0)</f>
        <v>0</v>
      </c>
      <c r="BG364" s="226">
        <f>IF(N364="zákl. přenesená",J364,0)</f>
        <v>0</v>
      </c>
      <c r="BH364" s="226">
        <f>IF(N364="sníž. přenesená",J364,0)</f>
        <v>0</v>
      </c>
      <c r="BI364" s="226">
        <f>IF(N364="nulová",J364,0)</f>
        <v>0</v>
      </c>
      <c r="BJ364" s="19" t="s">
        <v>80</v>
      </c>
      <c r="BK364" s="226">
        <f>ROUND(I364*H364,2)</f>
        <v>0</v>
      </c>
      <c r="BL364" s="19" t="s">
        <v>302</v>
      </c>
      <c r="BM364" s="225" t="s">
        <v>3734</v>
      </c>
    </row>
    <row r="365" s="2" customFormat="1">
      <c r="A365" s="40"/>
      <c r="B365" s="41"/>
      <c r="C365" s="42"/>
      <c r="D365" s="227" t="s">
        <v>207</v>
      </c>
      <c r="E365" s="42"/>
      <c r="F365" s="228" t="s">
        <v>1658</v>
      </c>
      <c r="G365" s="42"/>
      <c r="H365" s="42"/>
      <c r="I365" s="229"/>
      <c r="J365" s="42"/>
      <c r="K365" s="42"/>
      <c r="L365" s="46"/>
      <c r="M365" s="230"/>
      <c r="N365" s="231"/>
      <c r="O365" s="86"/>
      <c r="P365" s="86"/>
      <c r="Q365" s="86"/>
      <c r="R365" s="86"/>
      <c r="S365" s="86"/>
      <c r="T365" s="87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T365" s="19" t="s">
        <v>207</v>
      </c>
      <c r="AU365" s="19" t="s">
        <v>82</v>
      </c>
    </row>
    <row r="366" s="13" customFormat="1">
      <c r="A366" s="13"/>
      <c r="B366" s="232"/>
      <c r="C366" s="233"/>
      <c r="D366" s="234" t="s">
        <v>218</v>
      </c>
      <c r="E366" s="235" t="s">
        <v>19</v>
      </c>
      <c r="F366" s="236" t="s">
        <v>3729</v>
      </c>
      <c r="G366" s="233"/>
      <c r="H366" s="237">
        <v>15.539999999999999</v>
      </c>
      <c r="I366" s="238"/>
      <c r="J366" s="233"/>
      <c r="K366" s="233"/>
      <c r="L366" s="239"/>
      <c r="M366" s="240"/>
      <c r="N366" s="241"/>
      <c r="O366" s="241"/>
      <c r="P366" s="241"/>
      <c r="Q366" s="241"/>
      <c r="R366" s="241"/>
      <c r="S366" s="241"/>
      <c r="T366" s="242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43" t="s">
        <v>218</v>
      </c>
      <c r="AU366" s="243" t="s">
        <v>82</v>
      </c>
      <c r="AV366" s="13" t="s">
        <v>82</v>
      </c>
      <c r="AW366" s="13" t="s">
        <v>35</v>
      </c>
      <c r="AX366" s="13" t="s">
        <v>73</v>
      </c>
      <c r="AY366" s="243" t="s">
        <v>198</v>
      </c>
    </row>
    <row r="367" s="13" customFormat="1">
      <c r="A367" s="13"/>
      <c r="B367" s="232"/>
      <c r="C367" s="233"/>
      <c r="D367" s="234" t="s">
        <v>218</v>
      </c>
      <c r="E367" s="235" t="s">
        <v>19</v>
      </c>
      <c r="F367" s="236" t="s">
        <v>3730</v>
      </c>
      <c r="G367" s="233"/>
      <c r="H367" s="237">
        <v>2.4900000000000002</v>
      </c>
      <c r="I367" s="238"/>
      <c r="J367" s="233"/>
      <c r="K367" s="233"/>
      <c r="L367" s="239"/>
      <c r="M367" s="240"/>
      <c r="N367" s="241"/>
      <c r="O367" s="241"/>
      <c r="P367" s="241"/>
      <c r="Q367" s="241"/>
      <c r="R367" s="241"/>
      <c r="S367" s="241"/>
      <c r="T367" s="242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43" t="s">
        <v>218</v>
      </c>
      <c r="AU367" s="243" t="s">
        <v>82</v>
      </c>
      <c r="AV367" s="13" t="s">
        <v>82</v>
      </c>
      <c r="AW367" s="13" t="s">
        <v>35</v>
      </c>
      <c r="AX367" s="13" t="s">
        <v>73</v>
      </c>
      <c r="AY367" s="243" t="s">
        <v>198</v>
      </c>
    </row>
    <row r="368" s="13" customFormat="1">
      <c r="A368" s="13"/>
      <c r="B368" s="232"/>
      <c r="C368" s="233"/>
      <c r="D368" s="234" t="s">
        <v>218</v>
      </c>
      <c r="E368" s="235" t="s">
        <v>19</v>
      </c>
      <c r="F368" s="236" t="s">
        <v>3731</v>
      </c>
      <c r="G368" s="233"/>
      <c r="H368" s="237">
        <v>28.77</v>
      </c>
      <c r="I368" s="238"/>
      <c r="J368" s="233"/>
      <c r="K368" s="233"/>
      <c r="L368" s="239"/>
      <c r="M368" s="240"/>
      <c r="N368" s="241"/>
      <c r="O368" s="241"/>
      <c r="P368" s="241"/>
      <c r="Q368" s="241"/>
      <c r="R368" s="241"/>
      <c r="S368" s="241"/>
      <c r="T368" s="242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T368" s="243" t="s">
        <v>218</v>
      </c>
      <c r="AU368" s="243" t="s">
        <v>82</v>
      </c>
      <c r="AV368" s="13" t="s">
        <v>82</v>
      </c>
      <c r="AW368" s="13" t="s">
        <v>35</v>
      </c>
      <c r="AX368" s="13" t="s">
        <v>73</v>
      </c>
      <c r="AY368" s="243" t="s">
        <v>198</v>
      </c>
    </row>
    <row r="369" s="13" customFormat="1">
      <c r="A369" s="13"/>
      <c r="B369" s="232"/>
      <c r="C369" s="233"/>
      <c r="D369" s="234" t="s">
        <v>218</v>
      </c>
      <c r="E369" s="235" t="s">
        <v>19</v>
      </c>
      <c r="F369" s="236" t="s">
        <v>3732</v>
      </c>
      <c r="G369" s="233"/>
      <c r="H369" s="237">
        <v>24.879999999999999</v>
      </c>
      <c r="I369" s="238"/>
      <c r="J369" s="233"/>
      <c r="K369" s="233"/>
      <c r="L369" s="239"/>
      <c r="M369" s="240"/>
      <c r="N369" s="241"/>
      <c r="O369" s="241"/>
      <c r="P369" s="241"/>
      <c r="Q369" s="241"/>
      <c r="R369" s="241"/>
      <c r="S369" s="241"/>
      <c r="T369" s="242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243" t="s">
        <v>218</v>
      </c>
      <c r="AU369" s="243" t="s">
        <v>82</v>
      </c>
      <c r="AV369" s="13" t="s">
        <v>82</v>
      </c>
      <c r="AW369" s="13" t="s">
        <v>35</v>
      </c>
      <c r="AX369" s="13" t="s">
        <v>73</v>
      </c>
      <c r="AY369" s="243" t="s">
        <v>198</v>
      </c>
    </row>
    <row r="370" s="13" customFormat="1">
      <c r="A370" s="13"/>
      <c r="B370" s="232"/>
      <c r="C370" s="233"/>
      <c r="D370" s="234" t="s">
        <v>218</v>
      </c>
      <c r="E370" s="235" t="s">
        <v>19</v>
      </c>
      <c r="F370" s="236" t="s">
        <v>3667</v>
      </c>
      <c r="G370" s="233"/>
      <c r="H370" s="237">
        <v>73.439999999999998</v>
      </c>
      <c r="I370" s="238"/>
      <c r="J370" s="233"/>
      <c r="K370" s="233"/>
      <c r="L370" s="239"/>
      <c r="M370" s="240"/>
      <c r="N370" s="241"/>
      <c r="O370" s="241"/>
      <c r="P370" s="241"/>
      <c r="Q370" s="241"/>
      <c r="R370" s="241"/>
      <c r="S370" s="241"/>
      <c r="T370" s="242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43" t="s">
        <v>218</v>
      </c>
      <c r="AU370" s="243" t="s">
        <v>82</v>
      </c>
      <c r="AV370" s="13" t="s">
        <v>82</v>
      </c>
      <c r="AW370" s="13" t="s">
        <v>35</v>
      </c>
      <c r="AX370" s="13" t="s">
        <v>73</v>
      </c>
      <c r="AY370" s="243" t="s">
        <v>198</v>
      </c>
    </row>
    <row r="371" s="13" customFormat="1">
      <c r="A371" s="13"/>
      <c r="B371" s="232"/>
      <c r="C371" s="233"/>
      <c r="D371" s="234" t="s">
        <v>218</v>
      </c>
      <c r="E371" s="235" t="s">
        <v>19</v>
      </c>
      <c r="F371" s="236" t="s">
        <v>3656</v>
      </c>
      <c r="G371" s="233"/>
      <c r="H371" s="237">
        <v>20.059999999999999</v>
      </c>
      <c r="I371" s="238"/>
      <c r="J371" s="233"/>
      <c r="K371" s="233"/>
      <c r="L371" s="239"/>
      <c r="M371" s="240"/>
      <c r="N371" s="241"/>
      <c r="O371" s="241"/>
      <c r="P371" s="241"/>
      <c r="Q371" s="241"/>
      <c r="R371" s="241"/>
      <c r="S371" s="241"/>
      <c r="T371" s="242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43" t="s">
        <v>218</v>
      </c>
      <c r="AU371" s="243" t="s">
        <v>82</v>
      </c>
      <c r="AV371" s="13" t="s">
        <v>82</v>
      </c>
      <c r="AW371" s="13" t="s">
        <v>35</v>
      </c>
      <c r="AX371" s="13" t="s">
        <v>73</v>
      </c>
      <c r="AY371" s="243" t="s">
        <v>198</v>
      </c>
    </row>
    <row r="372" s="13" customFormat="1">
      <c r="A372" s="13"/>
      <c r="B372" s="232"/>
      <c r="C372" s="233"/>
      <c r="D372" s="234" t="s">
        <v>218</v>
      </c>
      <c r="E372" s="235" t="s">
        <v>19</v>
      </c>
      <c r="F372" s="236" t="s">
        <v>3733</v>
      </c>
      <c r="G372" s="233"/>
      <c r="H372" s="237">
        <v>25.59</v>
      </c>
      <c r="I372" s="238"/>
      <c r="J372" s="233"/>
      <c r="K372" s="233"/>
      <c r="L372" s="239"/>
      <c r="M372" s="240"/>
      <c r="N372" s="241"/>
      <c r="O372" s="241"/>
      <c r="P372" s="241"/>
      <c r="Q372" s="241"/>
      <c r="R372" s="241"/>
      <c r="S372" s="241"/>
      <c r="T372" s="242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T372" s="243" t="s">
        <v>218</v>
      </c>
      <c r="AU372" s="243" t="s">
        <v>82</v>
      </c>
      <c r="AV372" s="13" t="s">
        <v>82</v>
      </c>
      <c r="AW372" s="13" t="s">
        <v>35</v>
      </c>
      <c r="AX372" s="13" t="s">
        <v>73</v>
      </c>
      <c r="AY372" s="243" t="s">
        <v>198</v>
      </c>
    </row>
    <row r="373" s="14" customFormat="1">
      <c r="A373" s="14"/>
      <c r="B373" s="244"/>
      <c r="C373" s="245"/>
      <c r="D373" s="234" t="s">
        <v>218</v>
      </c>
      <c r="E373" s="246" t="s">
        <v>19</v>
      </c>
      <c r="F373" s="247" t="s">
        <v>233</v>
      </c>
      <c r="G373" s="245"/>
      <c r="H373" s="248">
        <v>190.77000000000001</v>
      </c>
      <c r="I373" s="249"/>
      <c r="J373" s="245"/>
      <c r="K373" s="245"/>
      <c r="L373" s="250"/>
      <c r="M373" s="251"/>
      <c r="N373" s="252"/>
      <c r="O373" s="252"/>
      <c r="P373" s="252"/>
      <c r="Q373" s="252"/>
      <c r="R373" s="252"/>
      <c r="S373" s="252"/>
      <c r="T373" s="253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T373" s="254" t="s">
        <v>218</v>
      </c>
      <c r="AU373" s="254" t="s">
        <v>82</v>
      </c>
      <c r="AV373" s="14" t="s">
        <v>205</v>
      </c>
      <c r="AW373" s="14" t="s">
        <v>35</v>
      </c>
      <c r="AX373" s="14" t="s">
        <v>80</v>
      </c>
      <c r="AY373" s="254" t="s">
        <v>198</v>
      </c>
    </row>
    <row r="374" s="2" customFormat="1" ht="24.15" customHeight="1">
      <c r="A374" s="40"/>
      <c r="B374" s="41"/>
      <c r="C374" s="214" t="s">
        <v>666</v>
      </c>
      <c r="D374" s="214" t="s">
        <v>200</v>
      </c>
      <c r="E374" s="215" t="s">
        <v>1660</v>
      </c>
      <c r="F374" s="216" t="s">
        <v>1661</v>
      </c>
      <c r="G374" s="217" t="s">
        <v>203</v>
      </c>
      <c r="H374" s="218">
        <v>190.77000000000001</v>
      </c>
      <c r="I374" s="219"/>
      <c r="J374" s="220">
        <f>ROUND(I374*H374,2)</f>
        <v>0</v>
      </c>
      <c r="K374" s="216" t="s">
        <v>204</v>
      </c>
      <c r="L374" s="46"/>
      <c r="M374" s="221" t="s">
        <v>19</v>
      </c>
      <c r="N374" s="222" t="s">
        <v>44</v>
      </c>
      <c r="O374" s="86"/>
      <c r="P374" s="223">
        <f>O374*H374</f>
        <v>0</v>
      </c>
      <c r="Q374" s="223">
        <v>0.00020000000000000001</v>
      </c>
      <c r="R374" s="223">
        <f>Q374*H374</f>
        <v>0.038154</v>
      </c>
      <c r="S374" s="223">
        <v>0</v>
      </c>
      <c r="T374" s="224">
        <f>S374*H374</f>
        <v>0</v>
      </c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R374" s="225" t="s">
        <v>302</v>
      </c>
      <c r="AT374" s="225" t="s">
        <v>200</v>
      </c>
      <c r="AU374" s="225" t="s">
        <v>82</v>
      </c>
      <c r="AY374" s="19" t="s">
        <v>198</v>
      </c>
      <c r="BE374" s="226">
        <f>IF(N374="základní",J374,0)</f>
        <v>0</v>
      </c>
      <c r="BF374" s="226">
        <f>IF(N374="snížená",J374,0)</f>
        <v>0</v>
      </c>
      <c r="BG374" s="226">
        <f>IF(N374="zákl. přenesená",J374,0)</f>
        <v>0</v>
      </c>
      <c r="BH374" s="226">
        <f>IF(N374="sníž. přenesená",J374,0)</f>
        <v>0</v>
      </c>
      <c r="BI374" s="226">
        <f>IF(N374="nulová",J374,0)</f>
        <v>0</v>
      </c>
      <c r="BJ374" s="19" t="s">
        <v>80</v>
      </c>
      <c r="BK374" s="226">
        <f>ROUND(I374*H374,2)</f>
        <v>0</v>
      </c>
      <c r="BL374" s="19" t="s">
        <v>302</v>
      </c>
      <c r="BM374" s="225" t="s">
        <v>3735</v>
      </c>
    </row>
    <row r="375" s="2" customFormat="1">
      <c r="A375" s="40"/>
      <c r="B375" s="41"/>
      <c r="C375" s="42"/>
      <c r="D375" s="227" t="s">
        <v>207</v>
      </c>
      <c r="E375" s="42"/>
      <c r="F375" s="228" t="s">
        <v>1663</v>
      </c>
      <c r="G375" s="42"/>
      <c r="H375" s="42"/>
      <c r="I375" s="229"/>
      <c r="J375" s="42"/>
      <c r="K375" s="42"/>
      <c r="L375" s="46"/>
      <c r="M375" s="230"/>
      <c r="N375" s="231"/>
      <c r="O375" s="86"/>
      <c r="P375" s="86"/>
      <c r="Q375" s="86"/>
      <c r="R375" s="86"/>
      <c r="S375" s="86"/>
      <c r="T375" s="87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T375" s="19" t="s">
        <v>207</v>
      </c>
      <c r="AU375" s="19" t="s">
        <v>82</v>
      </c>
    </row>
    <row r="376" s="13" customFormat="1">
      <c r="A376" s="13"/>
      <c r="B376" s="232"/>
      <c r="C376" s="233"/>
      <c r="D376" s="234" t="s">
        <v>218</v>
      </c>
      <c r="E376" s="235" t="s">
        <v>19</v>
      </c>
      <c r="F376" s="236" t="s">
        <v>3729</v>
      </c>
      <c r="G376" s="233"/>
      <c r="H376" s="237">
        <v>15.539999999999999</v>
      </c>
      <c r="I376" s="238"/>
      <c r="J376" s="233"/>
      <c r="K376" s="233"/>
      <c r="L376" s="239"/>
      <c r="M376" s="240"/>
      <c r="N376" s="241"/>
      <c r="O376" s="241"/>
      <c r="P376" s="241"/>
      <c r="Q376" s="241"/>
      <c r="R376" s="241"/>
      <c r="S376" s="241"/>
      <c r="T376" s="242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243" t="s">
        <v>218</v>
      </c>
      <c r="AU376" s="243" t="s">
        <v>82</v>
      </c>
      <c r="AV376" s="13" t="s">
        <v>82</v>
      </c>
      <c r="AW376" s="13" t="s">
        <v>35</v>
      </c>
      <c r="AX376" s="13" t="s">
        <v>73</v>
      </c>
      <c r="AY376" s="243" t="s">
        <v>198</v>
      </c>
    </row>
    <row r="377" s="13" customFormat="1">
      <c r="A377" s="13"/>
      <c r="B377" s="232"/>
      <c r="C377" s="233"/>
      <c r="D377" s="234" t="s">
        <v>218</v>
      </c>
      <c r="E377" s="235" t="s">
        <v>19</v>
      </c>
      <c r="F377" s="236" t="s">
        <v>3730</v>
      </c>
      <c r="G377" s="233"/>
      <c r="H377" s="237">
        <v>2.4900000000000002</v>
      </c>
      <c r="I377" s="238"/>
      <c r="J377" s="233"/>
      <c r="K377" s="233"/>
      <c r="L377" s="239"/>
      <c r="M377" s="240"/>
      <c r="N377" s="241"/>
      <c r="O377" s="241"/>
      <c r="P377" s="241"/>
      <c r="Q377" s="241"/>
      <c r="R377" s="241"/>
      <c r="S377" s="241"/>
      <c r="T377" s="242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43" t="s">
        <v>218</v>
      </c>
      <c r="AU377" s="243" t="s">
        <v>82</v>
      </c>
      <c r="AV377" s="13" t="s">
        <v>82</v>
      </c>
      <c r="AW377" s="13" t="s">
        <v>35</v>
      </c>
      <c r="AX377" s="13" t="s">
        <v>73</v>
      </c>
      <c r="AY377" s="243" t="s">
        <v>198</v>
      </c>
    </row>
    <row r="378" s="13" customFormat="1">
      <c r="A378" s="13"/>
      <c r="B378" s="232"/>
      <c r="C378" s="233"/>
      <c r="D378" s="234" t="s">
        <v>218</v>
      </c>
      <c r="E378" s="235" t="s">
        <v>19</v>
      </c>
      <c r="F378" s="236" t="s">
        <v>3731</v>
      </c>
      <c r="G378" s="233"/>
      <c r="H378" s="237">
        <v>28.77</v>
      </c>
      <c r="I378" s="238"/>
      <c r="J378" s="233"/>
      <c r="K378" s="233"/>
      <c r="L378" s="239"/>
      <c r="M378" s="240"/>
      <c r="N378" s="241"/>
      <c r="O378" s="241"/>
      <c r="P378" s="241"/>
      <c r="Q378" s="241"/>
      <c r="R378" s="241"/>
      <c r="S378" s="241"/>
      <c r="T378" s="242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T378" s="243" t="s">
        <v>218</v>
      </c>
      <c r="AU378" s="243" t="s">
        <v>82</v>
      </c>
      <c r="AV378" s="13" t="s">
        <v>82</v>
      </c>
      <c r="AW378" s="13" t="s">
        <v>35</v>
      </c>
      <c r="AX378" s="13" t="s">
        <v>73</v>
      </c>
      <c r="AY378" s="243" t="s">
        <v>198</v>
      </c>
    </row>
    <row r="379" s="13" customFormat="1">
      <c r="A379" s="13"/>
      <c r="B379" s="232"/>
      <c r="C379" s="233"/>
      <c r="D379" s="234" t="s">
        <v>218</v>
      </c>
      <c r="E379" s="235" t="s">
        <v>19</v>
      </c>
      <c r="F379" s="236" t="s">
        <v>3732</v>
      </c>
      <c r="G379" s="233"/>
      <c r="H379" s="237">
        <v>24.879999999999999</v>
      </c>
      <c r="I379" s="238"/>
      <c r="J379" s="233"/>
      <c r="K379" s="233"/>
      <c r="L379" s="239"/>
      <c r="M379" s="240"/>
      <c r="N379" s="241"/>
      <c r="O379" s="241"/>
      <c r="P379" s="241"/>
      <c r="Q379" s="241"/>
      <c r="R379" s="241"/>
      <c r="S379" s="241"/>
      <c r="T379" s="242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243" t="s">
        <v>218</v>
      </c>
      <c r="AU379" s="243" t="s">
        <v>82</v>
      </c>
      <c r="AV379" s="13" t="s">
        <v>82</v>
      </c>
      <c r="AW379" s="13" t="s">
        <v>35</v>
      </c>
      <c r="AX379" s="13" t="s">
        <v>73</v>
      </c>
      <c r="AY379" s="243" t="s">
        <v>198</v>
      </c>
    </row>
    <row r="380" s="13" customFormat="1">
      <c r="A380" s="13"/>
      <c r="B380" s="232"/>
      <c r="C380" s="233"/>
      <c r="D380" s="234" t="s">
        <v>218</v>
      </c>
      <c r="E380" s="235" t="s">
        <v>19</v>
      </c>
      <c r="F380" s="236" t="s">
        <v>3667</v>
      </c>
      <c r="G380" s="233"/>
      <c r="H380" s="237">
        <v>73.439999999999998</v>
      </c>
      <c r="I380" s="238"/>
      <c r="J380" s="233"/>
      <c r="K380" s="233"/>
      <c r="L380" s="239"/>
      <c r="M380" s="240"/>
      <c r="N380" s="241"/>
      <c r="O380" s="241"/>
      <c r="P380" s="241"/>
      <c r="Q380" s="241"/>
      <c r="R380" s="241"/>
      <c r="S380" s="241"/>
      <c r="T380" s="242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T380" s="243" t="s">
        <v>218</v>
      </c>
      <c r="AU380" s="243" t="s">
        <v>82</v>
      </c>
      <c r="AV380" s="13" t="s">
        <v>82</v>
      </c>
      <c r="AW380" s="13" t="s">
        <v>35</v>
      </c>
      <c r="AX380" s="13" t="s">
        <v>73</v>
      </c>
      <c r="AY380" s="243" t="s">
        <v>198</v>
      </c>
    </row>
    <row r="381" s="13" customFormat="1">
      <c r="A381" s="13"/>
      <c r="B381" s="232"/>
      <c r="C381" s="233"/>
      <c r="D381" s="234" t="s">
        <v>218</v>
      </c>
      <c r="E381" s="235" t="s">
        <v>19</v>
      </c>
      <c r="F381" s="236" t="s">
        <v>3656</v>
      </c>
      <c r="G381" s="233"/>
      <c r="H381" s="237">
        <v>20.059999999999999</v>
      </c>
      <c r="I381" s="238"/>
      <c r="J381" s="233"/>
      <c r="K381" s="233"/>
      <c r="L381" s="239"/>
      <c r="M381" s="240"/>
      <c r="N381" s="241"/>
      <c r="O381" s="241"/>
      <c r="P381" s="241"/>
      <c r="Q381" s="241"/>
      <c r="R381" s="241"/>
      <c r="S381" s="241"/>
      <c r="T381" s="242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T381" s="243" t="s">
        <v>218</v>
      </c>
      <c r="AU381" s="243" t="s">
        <v>82</v>
      </c>
      <c r="AV381" s="13" t="s">
        <v>82</v>
      </c>
      <c r="AW381" s="13" t="s">
        <v>35</v>
      </c>
      <c r="AX381" s="13" t="s">
        <v>73</v>
      </c>
      <c r="AY381" s="243" t="s">
        <v>198</v>
      </c>
    </row>
    <row r="382" s="13" customFormat="1">
      <c r="A382" s="13"/>
      <c r="B382" s="232"/>
      <c r="C382" s="233"/>
      <c r="D382" s="234" t="s">
        <v>218</v>
      </c>
      <c r="E382" s="235" t="s">
        <v>19</v>
      </c>
      <c r="F382" s="236" t="s">
        <v>3733</v>
      </c>
      <c r="G382" s="233"/>
      <c r="H382" s="237">
        <v>25.59</v>
      </c>
      <c r="I382" s="238"/>
      <c r="J382" s="233"/>
      <c r="K382" s="233"/>
      <c r="L382" s="239"/>
      <c r="M382" s="240"/>
      <c r="N382" s="241"/>
      <c r="O382" s="241"/>
      <c r="P382" s="241"/>
      <c r="Q382" s="241"/>
      <c r="R382" s="241"/>
      <c r="S382" s="241"/>
      <c r="T382" s="242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243" t="s">
        <v>218</v>
      </c>
      <c r="AU382" s="243" t="s">
        <v>82</v>
      </c>
      <c r="AV382" s="13" t="s">
        <v>82</v>
      </c>
      <c r="AW382" s="13" t="s">
        <v>35</v>
      </c>
      <c r="AX382" s="13" t="s">
        <v>73</v>
      </c>
      <c r="AY382" s="243" t="s">
        <v>198</v>
      </c>
    </row>
    <row r="383" s="14" customFormat="1">
      <c r="A383" s="14"/>
      <c r="B383" s="244"/>
      <c r="C383" s="245"/>
      <c r="D383" s="234" t="s">
        <v>218</v>
      </c>
      <c r="E383" s="246" t="s">
        <v>19</v>
      </c>
      <c r="F383" s="247" t="s">
        <v>233</v>
      </c>
      <c r="G383" s="245"/>
      <c r="H383" s="248">
        <v>190.77000000000001</v>
      </c>
      <c r="I383" s="249"/>
      <c r="J383" s="245"/>
      <c r="K383" s="245"/>
      <c r="L383" s="250"/>
      <c r="M383" s="251"/>
      <c r="N383" s="252"/>
      <c r="O383" s="252"/>
      <c r="P383" s="252"/>
      <c r="Q383" s="252"/>
      <c r="R383" s="252"/>
      <c r="S383" s="252"/>
      <c r="T383" s="253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54" t="s">
        <v>218</v>
      </c>
      <c r="AU383" s="254" t="s">
        <v>82</v>
      </c>
      <c r="AV383" s="14" t="s">
        <v>205</v>
      </c>
      <c r="AW383" s="14" t="s">
        <v>35</v>
      </c>
      <c r="AX383" s="14" t="s">
        <v>80</v>
      </c>
      <c r="AY383" s="254" t="s">
        <v>198</v>
      </c>
    </row>
    <row r="384" s="2" customFormat="1" ht="33" customHeight="1">
      <c r="A384" s="40"/>
      <c r="B384" s="41"/>
      <c r="C384" s="214" t="s">
        <v>671</v>
      </c>
      <c r="D384" s="214" t="s">
        <v>200</v>
      </c>
      <c r="E384" s="215" t="s">
        <v>1665</v>
      </c>
      <c r="F384" s="216" t="s">
        <v>1666</v>
      </c>
      <c r="G384" s="217" t="s">
        <v>203</v>
      </c>
      <c r="H384" s="218">
        <v>190.77000000000001</v>
      </c>
      <c r="I384" s="219"/>
      <c r="J384" s="220">
        <f>ROUND(I384*H384,2)</f>
        <v>0</v>
      </c>
      <c r="K384" s="216" t="s">
        <v>204</v>
      </c>
      <c r="L384" s="46"/>
      <c r="M384" s="221" t="s">
        <v>19</v>
      </c>
      <c r="N384" s="222" t="s">
        <v>44</v>
      </c>
      <c r="O384" s="86"/>
      <c r="P384" s="223">
        <f>O384*H384</f>
        <v>0</v>
      </c>
      <c r="Q384" s="223">
        <v>0.00040000000000000002</v>
      </c>
      <c r="R384" s="223">
        <f>Q384*H384</f>
        <v>0.076308000000000001</v>
      </c>
      <c r="S384" s="223">
        <v>0</v>
      </c>
      <c r="T384" s="224">
        <f>S384*H384</f>
        <v>0</v>
      </c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R384" s="225" t="s">
        <v>302</v>
      </c>
      <c r="AT384" s="225" t="s">
        <v>200</v>
      </c>
      <c r="AU384" s="225" t="s">
        <v>82</v>
      </c>
      <c r="AY384" s="19" t="s">
        <v>198</v>
      </c>
      <c r="BE384" s="226">
        <f>IF(N384="základní",J384,0)</f>
        <v>0</v>
      </c>
      <c r="BF384" s="226">
        <f>IF(N384="snížená",J384,0)</f>
        <v>0</v>
      </c>
      <c r="BG384" s="226">
        <f>IF(N384="zákl. přenesená",J384,0)</f>
        <v>0</v>
      </c>
      <c r="BH384" s="226">
        <f>IF(N384="sníž. přenesená",J384,0)</f>
        <v>0</v>
      </c>
      <c r="BI384" s="226">
        <f>IF(N384="nulová",J384,0)</f>
        <v>0</v>
      </c>
      <c r="BJ384" s="19" t="s">
        <v>80</v>
      </c>
      <c r="BK384" s="226">
        <f>ROUND(I384*H384,2)</f>
        <v>0</v>
      </c>
      <c r="BL384" s="19" t="s">
        <v>302</v>
      </c>
      <c r="BM384" s="225" t="s">
        <v>3736</v>
      </c>
    </row>
    <row r="385" s="2" customFormat="1">
      <c r="A385" s="40"/>
      <c r="B385" s="41"/>
      <c r="C385" s="42"/>
      <c r="D385" s="227" t="s">
        <v>207</v>
      </c>
      <c r="E385" s="42"/>
      <c r="F385" s="228" t="s">
        <v>1668</v>
      </c>
      <c r="G385" s="42"/>
      <c r="H385" s="42"/>
      <c r="I385" s="229"/>
      <c r="J385" s="42"/>
      <c r="K385" s="42"/>
      <c r="L385" s="46"/>
      <c r="M385" s="230"/>
      <c r="N385" s="231"/>
      <c r="O385" s="86"/>
      <c r="P385" s="86"/>
      <c r="Q385" s="86"/>
      <c r="R385" s="86"/>
      <c r="S385" s="86"/>
      <c r="T385" s="87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T385" s="19" t="s">
        <v>207</v>
      </c>
      <c r="AU385" s="19" t="s">
        <v>82</v>
      </c>
    </row>
    <row r="386" s="13" customFormat="1">
      <c r="A386" s="13"/>
      <c r="B386" s="232"/>
      <c r="C386" s="233"/>
      <c r="D386" s="234" t="s">
        <v>218</v>
      </c>
      <c r="E386" s="235" t="s">
        <v>19</v>
      </c>
      <c r="F386" s="236" t="s">
        <v>3729</v>
      </c>
      <c r="G386" s="233"/>
      <c r="H386" s="237">
        <v>15.539999999999999</v>
      </c>
      <c r="I386" s="238"/>
      <c r="J386" s="233"/>
      <c r="K386" s="233"/>
      <c r="L386" s="239"/>
      <c r="M386" s="240"/>
      <c r="N386" s="241"/>
      <c r="O386" s="241"/>
      <c r="P386" s="241"/>
      <c r="Q386" s="241"/>
      <c r="R386" s="241"/>
      <c r="S386" s="241"/>
      <c r="T386" s="242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T386" s="243" t="s">
        <v>218</v>
      </c>
      <c r="AU386" s="243" t="s">
        <v>82</v>
      </c>
      <c r="AV386" s="13" t="s">
        <v>82</v>
      </c>
      <c r="AW386" s="13" t="s">
        <v>35</v>
      </c>
      <c r="AX386" s="13" t="s">
        <v>73</v>
      </c>
      <c r="AY386" s="243" t="s">
        <v>198</v>
      </c>
    </row>
    <row r="387" s="13" customFormat="1">
      <c r="A387" s="13"/>
      <c r="B387" s="232"/>
      <c r="C387" s="233"/>
      <c r="D387" s="234" t="s">
        <v>218</v>
      </c>
      <c r="E387" s="235" t="s">
        <v>19</v>
      </c>
      <c r="F387" s="236" t="s">
        <v>3730</v>
      </c>
      <c r="G387" s="233"/>
      <c r="H387" s="237">
        <v>2.4900000000000002</v>
      </c>
      <c r="I387" s="238"/>
      <c r="J387" s="233"/>
      <c r="K387" s="233"/>
      <c r="L387" s="239"/>
      <c r="M387" s="240"/>
      <c r="N387" s="241"/>
      <c r="O387" s="241"/>
      <c r="P387" s="241"/>
      <c r="Q387" s="241"/>
      <c r="R387" s="241"/>
      <c r="S387" s="241"/>
      <c r="T387" s="242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243" t="s">
        <v>218</v>
      </c>
      <c r="AU387" s="243" t="s">
        <v>82</v>
      </c>
      <c r="AV387" s="13" t="s">
        <v>82</v>
      </c>
      <c r="AW387" s="13" t="s">
        <v>35</v>
      </c>
      <c r="AX387" s="13" t="s">
        <v>73</v>
      </c>
      <c r="AY387" s="243" t="s">
        <v>198</v>
      </c>
    </row>
    <row r="388" s="13" customFormat="1">
      <c r="A388" s="13"/>
      <c r="B388" s="232"/>
      <c r="C388" s="233"/>
      <c r="D388" s="234" t="s">
        <v>218</v>
      </c>
      <c r="E388" s="235" t="s">
        <v>19</v>
      </c>
      <c r="F388" s="236" t="s">
        <v>3731</v>
      </c>
      <c r="G388" s="233"/>
      <c r="H388" s="237">
        <v>28.77</v>
      </c>
      <c r="I388" s="238"/>
      <c r="J388" s="233"/>
      <c r="K388" s="233"/>
      <c r="L388" s="239"/>
      <c r="M388" s="240"/>
      <c r="N388" s="241"/>
      <c r="O388" s="241"/>
      <c r="P388" s="241"/>
      <c r="Q388" s="241"/>
      <c r="R388" s="241"/>
      <c r="S388" s="241"/>
      <c r="T388" s="242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T388" s="243" t="s">
        <v>218</v>
      </c>
      <c r="AU388" s="243" t="s">
        <v>82</v>
      </c>
      <c r="AV388" s="13" t="s">
        <v>82</v>
      </c>
      <c r="AW388" s="13" t="s">
        <v>35</v>
      </c>
      <c r="AX388" s="13" t="s">
        <v>73</v>
      </c>
      <c r="AY388" s="243" t="s">
        <v>198</v>
      </c>
    </row>
    <row r="389" s="13" customFormat="1">
      <c r="A389" s="13"/>
      <c r="B389" s="232"/>
      <c r="C389" s="233"/>
      <c r="D389" s="234" t="s">
        <v>218</v>
      </c>
      <c r="E389" s="235" t="s">
        <v>19</v>
      </c>
      <c r="F389" s="236" t="s">
        <v>3732</v>
      </c>
      <c r="G389" s="233"/>
      <c r="H389" s="237">
        <v>24.879999999999999</v>
      </c>
      <c r="I389" s="238"/>
      <c r="J389" s="233"/>
      <c r="K389" s="233"/>
      <c r="L389" s="239"/>
      <c r="M389" s="240"/>
      <c r="N389" s="241"/>
      <c r="O389" s="241"/>
      <c r="P389" s="241"/>
      <c r="Q389" s="241"/>
      <c r="R389" s="241"/>
      <c r="S389" s="241"/>
      <c r="T389" s="242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43" t="s">
        <v>218</v>
      </c>
      <c r="AU389" s="243" t="s">
        <v>82</v>
      </c>
      <c r="AV389" s="13" t="s">
        <v>82</v>
      </c>
      <c r="AW389" s="13" t="s">
        <v>35</v>
      </c>
      <c r="AX389" s="13" t="s">
        <v>73</v>
      </c>
      <c r="AY389" s="243" t="s">
        <v>198</v>
      </c>
    </row>
    <row r="390" s="13" customFormat="1">
      <c r="A390" s="13"/>
      <c r="B390" s="232"/>
      <c r="C390" s="233"/>
      <c r="D390" s="234" t="s">
        <v>218</v>
      </c>
      <c r="E390" s="235" t="s">
        <v>19</v>
      </c>
      <c r="F390" s="236" t="s">
        <v>3667</v>
      </c>
      <c r="G390" s="233"/>
      <c r="H390" s="237">
        <v>73.439999999999998</v>
      </c>
      <c r="I390" s="238"/>
      <c r="J390" s="233"/>
      <c r="K390" s="233"/>
      <c r="L390" s="239"/>
      <c r="M390" s="240"/>
      <c r="N390" s="241"/>
      <c r="O390" s="241"/>
      <c r="P390" s="241"/>
      <c r="Q390" s="241"/>
      <c r="R390" s="241"/>
      <c r="S390" s="241"/>
      <c r="T390" s="242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T390" s="243" t="s">
        <v>218</v>
      </c>
      <c r="AU390" s="243" t="s">
        <v>82</v>
      </c>
      <c r="AV390" s="13" t="s">
        <v>82</v>
      </c>
      <c r="AW390" s="13" t="s">
        <v>35</v>
      </c>
      <c r="AX390" s="13" t="s">
        <v>73</v>
      </c>
      <c r="AY390" s="243" t="s">
        <v>198</v>
      </c>
    </row>
    <row r="391" s="13" customFormat="1">
      <c r="A391" s="13"/>
      <c r="B391" s="232"/>
      <c r="C391" s="233"/>
      <c r="D391" s="234" t="s">
        <v>218</v>
      </c>
      <c r="E391" s="235" t="s">
        <v>19</v>
      </c>
      <c r="F391" s="236" t="s">
        <v>3656</v>
      </c>
      <c r="G391" s="233"/>
      <c r="H391" s="237">
        <v>20.059999999999999</v>
      </c>
      <c r="I391" s="238"/>
      <c r="J391" s="233"/>
      <c r="K391" s="233"/>
      <c r="L391" s="239"/>
      <c r="M391" s="240"/>
      <c r="N391" s="241"/>
      <c r="O391" s="241"/>
      <c r="P391" s="241"/>
      <c r="Q391" s="241"/>
      <c r="R391" s="241"/>
      <c r="S391" s="241"/>
      <c r="T391" s="242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243" t="s">
        <v>218</v>
      </c>
      <c r="AU391" s="243" t="s">
        <v>82</v>
      </c>
      <c r="AV391" s="13" t="s">
        <v>82</v>
      </c>
      <c r="AW391" s="13" t="s">
        <v>35</v>
      </c>
      <c r="AX391" s="13" t="s">
        <v>73</v>
      </c>
      <c r="AY391" s="243" t="s">
        <v>198</v>
      </c>
    </row>
    <row r="392" s="13" customFormat="1">
      <c r="A392" s="13"/>
      <c r="B392" s="232"/>
      <c r="C392" s="233"/>
      <c r="D392" s="234" t="s">
        <v>218</v>
      </c>
      <c r="E392" s="235" t="s">
        <v>19</v>
      </c>
      <c r="F392" s="236" t="s">
        <v>3733</v>
      </c>
      <c r="G392" s="233"/>
      <c r="H392" s="237">
        <v>25.59</v>
      </c>
      <c r="I392" s="238"/>
      <c r="J392" s="233"/>
      <c r="K392" s="233"/>
      <c r="L392" s="239"/>
      <c r="M392" s="240"/>
      <c r="N392" s="241"/>
      <c r="O392" s="241"/>
      <c r="P392" s="241"/>
      <c r="Q392" s="241"/>
      <c r="R392" s="241"/>
      <c r="S392" s="241"/>
      <c r="T392" s="242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T392" s="243" t="s">
        <v>218</v>
      </c>
      <c r="AU392" s="243" t="s">
        <v>82</v>
      </c>
      <c r="AV392" s="13" t="s">
        <v>82</v>
      </c>
      <c r="AW392" s="13" t="s">
        <v>35</v>
      </c>
      <c r="AX392" s="13" t="s">
        <v>73</v>
      </c>
      <c r="AY392" s="243" t="s">
        <v>198</v>
      </c>
    </row>
    <row r="393" s="14" customFormat="1">
      <c r="A393" s="14"/>
      <c r="B393" s="244"/>
      <c r="C393" s="245"/>
      <c r="D393" s="234" t="s">
        <v>218</v>
      </c>
      <c r="E393" s="246" t="s">
        <v>19</v>
      </c>
      <c r="F393" s="247" t="s">
        <v>233</v>
      </c>
      <c r="G393" s="245"/>
      <c r="H393" s="248">
        <v>190.77000000000001</v>
      </c>
      <c r="I393" s="249"/>
      <c r="J393" s="245"/>
      <c r="K393" s="245"/>
      <c r="L393" s="250"/>
      <c r="M393" s="251"/>
      <c r="N393" s="252"/>
      <c r="O393" s="252"/>
      <c r="P393" s="252"/>
      <c r="Q393" s="252"/>
      <c r="R393" s="252"/>
      <c r="S393" s="252"/>
      <c r="T393" s="253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254" t="s">
        <v>218</v>
      </c>
      <c r="AU393" s="254" t="s">
        <v>82</v>
      </c>
      <c r="AV393" s="14" t="s">
        <v>205</v>
      </c>
      <c r="AW393" s="14" t="s">
        <v>35</v>
      </c>
      <c r="AX393" s="14" t="s">
        <v>80</v>
      </c>
      <c r="AY393" s="254" t="s">
        <v>198</v>
      </c>
    </row>
    <row r="394" s="2" customFormat="1" ht="24.15" customHeight="1">
      <c r="A394" s="40"/>
      <c r="B394" s="41"/>
      <c r="C394" s="255" t="s">
        <v>676</v>
      </c>
      <c r="D394" s="255" t="s">
        <v>243</v>
      </c>
      <c r="E394" s="256" t="s">
        <v>1670</v>
      </c>
      <c r="F394" s="257" t="s">
        <v>1671</v>
      </c>
      <c r="G394" s="258" t="s">
        <v>203</v>
      </c>
      <c r="H394" s="259">
        <v>209.84700000000001</v>
      </c>
      <c r="I394" s="260"/>
      <c r="J394" s="261">
        <f>ROUND(I394*H394,2)</f>
        <v>0</v>
      </c>
      <c r="K394" s="257" t="s">
        <v>204</v>
      </c>
      <c r="L394" s="262"/>
      <c r="M394" s="263" t="s">
        <v>19</v>
      </c>
      <c r="N394" s="264" t="s">
        <v>44</v>
      </c>
      <c r="O394" s="86"/>
      <c r="P394" s="223">
        <f>O394*H394</f>
        <v>0</v>
      </c>
      <c r="Q394" s="223">
        <v>0.0033999999999999998</v>
      </c>
      <c r="R394" s="223">
        <f>Q394*H394</f>
        <v>0.7134798</v>
      </c>
      <c r="S394" s="223">
        <v>0</v>
      </c>
      <c r="T394" s="224">
        <f>S394*H394</f>
        <v>0</v>
      </c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R394" s="225" t="s">
        <v>399</v>
      </c>
      <c r="AT394" s="225" t="s">
        <v>243</v>
      </c>
      <c r="AU394" s="225" t="s">
        <v>82</v>
      </c>
      <c r="AY394" s="19" t="s">
        <v>198</v>
      </c>
      <c r="BE394" s="226">
        <f>IF(N394="základní",J394,0)</f>
        <v>0</v>
      </c>
      <c r="BF394" s="226">
        <f>IF(N394="snížená",J394,0)</f>
        <v>0</v>
      </c>
      <c r="BG394" s="226">
        <f>IF(N394="zákl. přenesená",J394,0)</f>
        <v>0</v>
      </c>
      <c r="BH394" s="226">
        <f>IF(N394="sníž. přenesená",J394,0)</f>
        <v>0</v>
      </c>
      <c r="BI394" s="226">
        <f>IF(N394="nulová",J394,0)</f>
        <v>0</v>
      </c>
      <c r="BJ394" s="19" t="s">
        <v>80</v>
      </c>
      <c r="BK394" s="226">
        <f>ROUND(I394*H394,2)</f>
        <v>0</v>
      </c>
      <c r="BL394" s="19" t="s">
        <v>302</v>
      </c>
      <c r="BM394" s="225" t="s">
        <v>3737</v>
      </c>
    </row>
    <row r="395" s="13" customFormat="1">
      <c r="A395" s="13"/>
      <c r="B395" s="232"/>
      <c r="C395" s="233"/>
      <c r="D395" s="234" t="s">
        <v>218</v>
      </c>
      <c r="E395" s="233"/>
      <c r="F395" s="236" t="s">
        <v>3738</v>
      </c>
      <c r="G395" s="233"/>
      <c r="H395" s="237">
        <v>209.84700000000001</v>
      </c>
      <c r="I395" s="238"/>
      <c r="J395" s="233"/>
      <c r="K395" s="233"/>
      <c r="L395" s="239"/>
      <c r="M395" s="240"/>
      <c r="N395" s="241"/>
      <c r="O395" s="241"/>
      <c r="P395" s="241"/>
      <c r="Q395" s="241"/>
      <c r="R395" s="241"/>
      <c r="S395" s="241"/>
      <c r="T395" s="242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T395" s="243" t="s">
        <v>218</v>
      </c>
      <c r="AU395" s="243" t="s">
        <v>82</v>
      </c>
      <c r="AV395" s="13" t="s">
        <v>82</v>
      </c>
      <c r="AW395" s="13" t="s">
        <v>4</v>
      </c>
      <c r="AX395" s="13" t="s">
        <v>80</v>
      </c>
      <c r="AY395" s="243" t="s">
        <v>198</v>
      </c>
    </row>
    <row r="396" s="2" customFormat="1" ht="24.15" customHeight="1">
      <c r="A396" s="40"/>
      <c r="B396" s="41"/>
      <c r="C396" s="214" t="s">
        <v>681</v>
      </c>
      <c r="D396" s="214" t="s">
        <v>200</v>
      </c>
      <c r="E396" s="215" t="s">
        <v>1675</v>
      </c>
      <c r="F396" s="216" t="s">
        <v>1676</v>
      </c>
      <c r="G396" s="217" t="s">
        <v>237</v>
      </c>
      <c r="H396" s="218">
        <v>127.18000000000001</v>
      </c>
      <c r="I396" s="219"/>
      <c r="J396" s="220">
        <f>ROUND(I396*H396,2)</f>
        <v>0</v>
      </c>
      <c r="K396" s="216" t="s">
        <v>204</v>
      </c>
      <c r="L396" s="46"/>
      <c r="M396" s="221" t="s">
        <v>19</v>
      </c>
      <c r="N396" s="222" t="s">
        <v>44</v>
      </c>
      <c r="O396" s="86"/>
      <c r="P396" s="223">
        <f>O396*H396</f>
        <v>0</v>
      </c>
      <c r="Q396" s="223">
        <v>1.84E-05</v>
      </c>
      <c r="R396" s="223">
        <f>Q396*H396</f>
        <v>0.0023401120000000001</v>
      </c>
      <c r="S396" s="223">
        <v>0</v>
      </c>
      <c r="T396" s="224">
        <f>S396*H396</f>
        <v>0</v>
      </c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R396" s="225" t="s">
        <v>302</v>
      </c>
      <c r="AT396" s="225" t="s">
        <v>200</v>
      </c>
      <c r="AU396" s="225" t="s">
        <v>82</v>
      </c>
      <c r="AY396" s="19" t="s">
        <v>198</v>
      </c>
      <c r="BE396" s="226">
        <f>IF(N396="základní",J396,0)</f>
        <v>0</v>
      </c>
      <c r="BF396" s="226">
        <f>IF(N396="snížená",J396,0)</f>
        <v>0</v>
      </c>
      <c r="BG396" s="226">
        <f>IF(N396="zákl. přenesená",J396,0)</f>
        <v>0</v>
      </c>
      <c r="BH396" s="226">
        <f>IF(N396="sníž. přenesená",J396,0)</f>
        <v>0</v>
      </c>
      <c r="BI396" s="226">
        <f>IF(N396="nulová",J396,0)</f>
        <v>0</v>
      </c>
      <c r="BJ396" s="19" t="s">
        <v>80</v>
      </c>
      <c r="BK396" s="226">
        <f>ROUND(I396*H396,2)</f>
        <v>0</v>
      </c>
      <c r="BL396" s="19" t="s">
        <v>302</v>
      </c>
      <c r="BM396" s="225" t="s">
        <v>3739</v>
      </c>
    </row>
    <row r="397" s="2" customFormat="1">
      <c r="A397" s="40"/>
      <c r="B397" s="41"/>
      <c r="C397" s="42"/>
      <c r="D397" s="227" t="s">
        <v>207</v>
      </c>
      <c r="E397" s="42"/>
      <c r="F397" s="228" t="s">
        <v>1678</v>
      </c>
      <c r="G397" s="42"/>
      <c r="H397" s="42"/>
      <c r="I397" s="229"/>
      <c r="J397" s="42"/>
      <c r="K397" s="42"/>
      <c r="L397" s="46"/>
      <c r="M397" s="230"/>
      <c r="N397" s="231"/>
      <c r="O397" s="86"/>
      <c r="P397" s="86"/>
      <c r="Q397" s="86"/>
      <c r="R397" s="86"/>
      <c r="S397" s="86"/>
      <c r="T397" s="87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T397" s="19" t="s">
        <v>207</v>
      </c>
      <c r="AU397" s="19" t="s">
        <v>82</v>
      </c>
    </row>
    <row r="398" s="13" customFormat="1">
      <c r="A398" s="13"/>
      <c r="B398" s="232"/>
      <c r="C398" s="233"/>
      <c r="D398" s="234" t="s">
        <v>218</v>
      </c>
      <c r="E398" s="235" t="s">
        <v>19</v>
      </c>
      <c r="F398" s="236" t="s">
        <v>3740</v>
      </c>
      <c r="G398" s="233"/>
      <c r="H398" s="237">
        <v>127.18000000000001</v>
      </c>
      <c r="I398" s="238"/>
      <c r="J398" s="233"/>
      <c r="K398" s="233"/>
      <c r="L398" s="239"/>
      <c r="M398" s="240"/>
      <c r="N398" s="241"/>
      <c r="O398" s="241"/>
      <c r="P398" s="241"/>
      <c r="Q398" s="241"/>
      <c r="R398" s="241"/>
      <c r="S398" s="241"/>
      <c r="T398" s="242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243" t="s">
        <v>218</v>
      </c>
      <c r="AU398" s="243" t="s">
        <v>82</v>
      </c>
      <c r="AV398" s="13" t="s">
        <v>82</v>
      </c>
      <c r="AW398" s="13" t="s">
        <v>35</v>
      </c>
      <c r="AX398" s="13" t="s">
        <v>80</v>
      </c>
      <c r="AY398" s="243" t="s">
        <v>198</v>
      </c>
    </row>
    <row r="399" s="2" customFormat="1" ht="16.5" customHeight="1">
      <c r="A399" s="40"/>
      <c r="B399" s="41"/>
      <c r="C399" s="214" t="s">
        <v>686</v>
      </c>
      <c r="D399" s="214" t="s">
        <v>200</v>
      </c>
      <c r="E399" s="215" t="s">
        <v>1681</v>
      </c>
      <c r="F399" s="216" t="s">
        <v>1682</v>
      </c>
      <c r="G399" s="217" t="s">
        <v>237</v>
      </c>
      <c r="H399" s="218">
        <v>137.34999999999999</v>
      </c>
      <c r="I399" s="219"/>
      <c r="J399" s="220">
        <f>ROUND(I399*H399,2)</f>
        <v>0</v>
      </c>
      <c r="K399" s="216" t="s">
        <v>204</v>
      </c>
      <c r="L399" s="46"/>
      <c r="M399" s="221" t="s">
        <v>19</v>
      </c>
      <c r="N399" s="222" t="s">
        <v>44</v>
      </c>
      <c r="O399" s="86"/>
      <c r="P399" s="223">
        <f>O399*H399</f>
        <v>0</v>
      </c>
      <c r="Q399" s="223">
        <v>1.26999E-05</v>
      </c>
      <c r="R399" s="223">
        <f>Q399*H399</f>
        <v>0.001744331265</v>
      </c>
      <c r="S399" s="223">
        <v>0</v>
      </c>
      <c r="T399" s="224">
        <f>S399*H399</f>
        <v>0</v>
      </c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R399" s="225" t="s">
        <v>302</v>
      </c>
      <c r="AT399" s="225" t="s">
        <v>200</v>
      </c>
      <c r="AU399" s="225" t="s">
        <v>82</v>
      </c>
      <c r="AY399" s="19" t="s">
        <v>198</v>
      </c>
      <c r="BE399" s="226">
        <f>IF(N399="základní",J399,0)</f>
        <v>0</v>
      </c>
      <c r="BF399" s="226">
        <f>IF(N399="snížená",J399,0)</f>
        <v>0</v>
      </c>
      <c r="BG399" s="226">
        <f>IF(N399="zákl. přenesená",J399,0)</f>
        <v>0</v>
      </c>
      <c r="BH399" s="226">
        <f>IF(N399="sníž. přenesená",J399,0)</f>
        <v>0</v>
      </c>
      <c r="BI399" s="226">
        <f>IF(N399="nulová",J399,0)</f>
        <v>0</v>
      </c>
      <c r="BJ399" s="19" t="s">
        <v>80</v>
      </c>
      <c r="BK399" s="226">
        <f>ROUND(I399*H399,2)</f>
        <v>0</v>
      </c>
      <c r="BL399" s="19" t="s">
        <v>302</v>
      </c>
      <c r="BM399" s="225" t="s">
        <v>3741</v>
      </c>
    </row>
    <row r="400" s="2" customFormat="1">
      <c r="A400" s="40"/>
      <c r="B400" s="41"/>
      <c r="C400" s="42"/>
      <c r="D400" s="227" t="s">
        <v>207</v>
      </c>
      <c r="E400" s="42"/>
      <c r="F400" s="228" t="s">
        <v>1684</v>
      </c>
      <c r="G400" s="42"/>
      <c r="H400" s="42"/>
      <c r="I400" s="229"/>
      <c r="J400" s="42"/>
      <c r="K400" s="42"/>
      <c r="L400" s="46"/>
      <c r="M400" s="230"/>
      <c r="N400" s="231"/>
      <c r="O400" s="86"/>
      <c r="P400" s="86"/>
      <c r="Q400" s="86"/>
      <c r="R400" s="86"/>
      <c r="S400" s="86"/>
      <c r="T400" s="87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T400" s="19" t="s">
        <v>207</v>
      </c>
      <c r="AU400" s="19" t="s">
        <v>82</v>
      </c>
    </row>
    <row r="401" s="13" customFormat="1">
      <c r="A401" s="13"/>
      <c r="B401" s="232"/>
      <c r="C401" s="233"/>
      <c r="D401" s="234" t="s">
        <v>218</v>
      </c>
      <c r="E401" s="235" t="s">
        <v>19</v>
      </c>
      <c r="F401" s="236" t="s">
        <v>3742</v>
      </c>
      <c r="G401" s="233"/>
      <c r="H401" s="237">
        <v>17.609999999999999</v>
      </c>
      <c r="I401" s="238"/>
      <c r="J401" s="233"/>
      <c r="K401" s="233"/>
      <c r="L401" s="239"/>
      <c r="M401" s="240"/>
      <c r="N401" s="241"/>
      <c r="O401" s="241"/>
      <c r="P401" s="241"/>
      <c r="Q401" s="241"/>
      <c r="R401" s="241"/>
      <c r="S401" s="241"/>
      <c r="T401" s="242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243" t="s">
        <v>218</v>
      </c>
      <c r="AU401" s="243" t="s">
        <v>82</v>
      </c>
      <c r="AV401" s="13" t="s">
        <v>82</v>
      </c>
      <c r="AW401" s="13" t="s">
        <v>35</v>
      </c>
      <c r="AX401" s="13" t="s">
        <v>73</v>
      </c>
      <c r="AY401" s="243" t="s">
        <v>198</v>
      </c>
    </row>
    <row r="402" s="13" customFormat="1">
      <c r="A402" s="13"/>
      <c r="B402" s="232"/>
      <c r="C402" s="233"/>
      <c r="D402" s="234" t="s">
        <v>218</v>
      </c>
      <c r="E402" s="235" t="s">
        <v>19</v>
      </c>
      <c r="F402" s="236" t="s">
        <v>3743</v>
      </c>
      <c r="G402" s="233"/>
      <c r="H402" s="237">
        <v>5.71</v>
      </c>
      <c r="I402" s="238"/>
      <c r="J402" s="233"/>
      <c r="K402" s="233"/>
      <c r="L402" s="239"/>
      <c r="M402" s="240"/>
      <c r="N402" s="241"/>
      <c r="O402" s="241"/>
      <c r="P402" s="241"/>
      <c r="Q402" s="241"/>
      <c r="R402" s="241"/>
      <c r="S402" s="241"/>
      <c r="T402" s="242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T402" s="243" t="s">
        <v>218</v>
      </c>
      <c r="AU402" s="243" t="s">
        <v>82</v>
      </c>
      <c r="AV402" s="13" t="s">
        <v>82</v>
      </c>
      <c r="AW402" s="13" t="s">
        <v>35</v>
      </c>
      <c r="AX402" s="13" t="s">
        <v>73</v>
      </c>
      <c r="AY402" s="243" t="s">
        <v>198</v>
      </c>
    </row>
    <row r="403" s="13" customFormat="1">
      <c r="A403" s="13"/>
      <c r="B403" s="232"/>
      <c r="C403" s="233"/>
      <c r="D403" s="234" t="s">
        <v>218</v>
      </c>
      <c r="E403" s="235" t="s">
        <v>19</v>
      </c>
      <c r="F403" s="236" t="s">
        <v>3744</v>
      </c>
      <c r="G403" s="233"/>
      <c r="H403" s="237">
        <v>20.800000000000001</v>
      </c>
      <c r="I403" s="238"/>
      <c r="J403" s="233"/>
      <c r="K403" s="233"/>
      <c r="L403" s="239"/>
      <c r="M403" s="240"/>
      <c r="N403" s="241"/>
      <c r="O403" s="241"/>
      <c r="P403" s="241"/>
      <c r="Q403" s="241"/>
      <c r="R403" s="241"/>
      <c r="S403" s="241"/>
      <c r="T403" s="242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T403" s="243" t="s">
        <v>218</v>
      </c>
      <c r="AU403" s="243" t="s">
        <v>82</v>
      </c>
      <c r="AV403" s="13" t="s">
        <v>82</v>
      </c>
      <c r="AW403" s="13" t="s">
        <v>35</v>
      </c>
      <c r="AX403" s="13" t="s">
        <v>73</v>
      </c>
      <c r="AY403" s="243" t="s">
        <v>198</v>
      </c>
    </row>
    <row r="404" s="13" customFormat="1">
      <c r="A404" s="13"/>
      <c r="B404" s="232"/>
      <c r="C404" s="233"/>
      <c r="D404" s="234" t="s">
        <v>218</v>
      </c>
      <c r="E404" s="235" t="s">
        <v>19</v>
      </c>
      <c r="F404" s="236" t="s">
        <v>3745</v>
      </c>
      <c r="G404" s="233"/>
      <c r="H404" s="237">
        <v>20.449999999999999</v>
      </c>
      <c r="I404" s="238"/>
      <c r="J404" s="233"/>
      <c r="K404" s="233"/>
      <c r="L404" s="239"/>
      <c r="M404" s="240"/>
      <c r="N404" s="241"/>
      <c r="O404" s="241"/>
      <c r="P404" s="241"/>
      <c r="Q404" s="241"/>
      <c r="R404" s="241"/>
      <c r="S404" s="241"/>
      <c r="T404" s="242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T404" s="243" t="s">
        <v>218</v>
      </c>
      <c r="AU404" s="243" t="s">
        <v>82</v>
      </c>
      <c r="AV404" s="13" t="s">
        <v>82</v>
      </c>
      <c r="AW404" s="13" t="s">
        <v>35</v>
      </c>
      <c r="AX404" s="13" t="s">
        <v>73</v>
      </c>
      <c r="AY404" s="243" t="s">
        <v>198</v>
      </c>
    </row>
    <row r="405" s="13" customFormat="1">
      <c r="A405" s="13"/>
      <c r="B405" s="232"/>
      <c r="C405" s="233"/>
      <c r="D405" s="234" t="s">
        <v>218</v>
      </c>
      <c r="E405" s="235" t="s">
        <v>19</v>
      </c>
      <c r="F405" s="236" t="s">
        <v>3746</v>
      </c>
      <c r="G405" s="233"/>
      <c r="H405" s="237">
        <v>33.479999999999997</v>
      </c>
      <c r="I405" s="238"/>
      <c r="J405" s="233"/>
      <c r="K405" s="233"/>
      <c r="L405" s="239"/>
      <c r="M405" s="240"/>
      <c r="N405" s="241"/>
      <c r="O405" s="241"/>
      <c r="P405" s="241"/>
      <c r="Q405" s="241"/>
      <c r="R405" s="241"/>
      <c r="S405" s="241"/>
      <c r="T405" s="242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243" t="s">
        <v>218</v>
      </c>
      <c r="AU405" s="243" t="s">
        <v>82</v>
      </c>
      <c r="AV405" s="13" t="s">
        <v>82</v>
      </c>
      <c r="AW405" s="13" t="s">
        <v>35</v>
      </c>
      <c r="AX405" s="13" t="s">
        <v>73</v>
      </c>
      <c r="AY405" s="243" t="s">
        <v>198</v>
      </c>
    </row>
    <row r="406" s="13" customFormat="1">
      <c r="A406" s="13"/>
      <c r="B406" s="232"/>
      <c r="C406" s="233"/>
      <c r="D406" s="234" t="s">
        <v>218</v>
      </c>
      <c r="E406" s="235" t="s">
        <v>19</v>
      </c>
      <c r="F406" s="236" t="s">
        <v>3747</v>
      </c>
      <c r="G406" s="233"/>
      <c r="H406" s="237">
        <v>18.949999999999999</v>
      </c>
      <c r="I406" s="238"/>
      <c r="J406" s="233"/>
      <c r="K406" s="233"/>
      <c r="L406" s="239"/>
      <c r="M406" s="240"/>
      <c r="N406" s="241"/>
      <c r="O406" s="241"/>
      <c r="P406" s="241"/>
      <c r="Q406" s="241"/>
      <c r="R406" s="241"/>
      <c r="S406" s="241"/>
      <c r="T406" s="242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T406" s="243" t="s">
        <v>218</v>
      </c>
      <c r="AU406" s="243" t="s">
        <v>82</v>
      </c>
      <c r="AV406" s="13" t="s">
        <v>82</v>
      </c>
      <c r="AW406" s="13" t="s">
        <v>35</v>
      </c>
      <c r="AX406" s="13" t="s">
        <v>73</v>
      </c>
      <c r="AY406" s="243" t="s">
        <v>198</v>
      </c>
    </row>
    <row r="407" s="13" customFormat="1">
      <c r="A407" s="13"/>
      <c r="B407" s="232"/>
      <c r="C407" s="233"/>
      <c r="D407" s="234" t="s">
        <v>218</v>
      </c>
      <c r="E407" s="235" t="s">
        <v>19</v>
      </c>
      <c r="F407" s="236" t="s">
        <v>3748</v>
      </c>
      <c r="G407" s="233"/>
      <c r="H407" s="237">
        <v>20.350000000000001</v>
      </c>
      <c r="I407" s="238"/>
      <c r="J407" s="233"/>
      <c r="K407" s="233"/>
      <c r="L407" s="239"/>
      <c r="M407" s="240"/>
      <c r="N407" s="241"/>
      <c r="O407" s="241"/>
      <c r="P407" s="241"/>
      <c r="Q407" s="241"/>
      <c r="R407" s="241"/>
      <c r="S407" s="241"/>
      <c r="T407" s="242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43" t="s">
        <v>218</v>
      </c>
      <c r="AU407" s="243" t="s">
        <v>82</v>
      </c>
      <c r="AV407" s="13" t="s">
        <v>82</v>
      </c>
      <c r="AW407" s="13" t="s">
        <v>35</v>
      </c>
      <c r="AX407" s="13" t="s">
        <v>73</v>
      </c>
      <c r="AY407" s="243" t="s">
        <v>198</v>
      </c>
    </row>
    <row r="408" s="14" customFormat="1">
      <c r="A408" s="14"/>
      <c r="B408" s="244"/>
      <c r="C408" s="245"/>
      <c r="D408" s="234" t="s">
        <v>218</v>
      </c>
      <c r="E408" s="246" t="s">
        <v>19</v>
      </c>
      <c r="F408" s="247" t="s">
        <v>233</v>
      </c>
      <c r="G408" s="245"/>
      <c r="H408" s="248">
        <v>137.35000000000002</v>
      </c>
      <c r="I408" s="249"/>
      <c r="J408" s="245"/>
      <c r="K408" s="245"/>
      <c r="L408" s="250"/>
      <c r="M408" s="251"/>
      <c r="N408" s="252"/>
      <c r="O408" s="252"/>
      <c r="P408" s="252"/>
      <c r="Q408" s="252"/>
      <c r="R408" s="252"/>
      <c r="S408" s="252"/>
      <c r="T408" s="253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T408" s="254" t="s">
        <v>218</v>
      </c>
      <c r="AU408" s="254" t="s">
        <v>82</v>
      </c>
      <c r="AV408" s="14" t="s">
        <v>205</v>
      </c>
      <c r="AW408" s="14" t="s">
        <v>35</v>
      </c>
      <c r="AX408" s="14" t="s">
        <v>80</v>
      </c>
      <c r="AY408" s="254" t="s">
        <v>198</v>
      </c>
    </row>
    <row r="409" s="2" customFormat="1" ht="16.5" customHeight="1">
      <c r="A409" s="40"/>
      <c r="B409" s="41"/>
      <c r="C409" s="255" t="s">
        <v>692</v>
      </c>
      <c r="D409" s="255" t="s">
        <v>243</v>
      </c>
      <c r="E409" s="256" t="s">
        <v>1696</v>
      </c>
      <c r="F409" s="257" t="s">
        <v>1697</v>
      </c>
      <c r="G409" s="258" t="s">
        <v>237</v>
      </c>
      <c r="H409" s="259">
        <v>140.09700000000001</v>
      </c>
      <c r="I409" s="260"/>
      <c r="J409" s="261">
        <f>ROUND(I409*H409,2)</f>
        <v>0</v>
      </c>
      <c r="K409" s="257" t="s">
        <v>204</v>
      </c>
      <c r="L409" s="262"/>
      <c r="M409" s="263" t="s">
        <v>19</v>
      </c>
      <c r="N409" s="264" t="s">
        <v>44</v>
      </c>
      <c r="O409" s="86"/>
      <c r="P409" s="223">
        <f>O409*H409</f>
        <v>0</v>
      </c>
      <c r="Q409" s="223">
        <v>0.00027</v>
      </c>
      <c r="R409" s="223">
        <f>Q409*H409</f>
        <v>0.037826190000000003</v>
      </c>
      <c r="S409" s="223">
        <v>0</v>
      </c>
      <c r="T409" s="224">
        <f>S409*H409</f>
        <v>0</v>
      </c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R409" s="225" t="s">
        <v>399</v>
      </c>
      <c r="AT409" s="225" t="s">
        <v>243</v>
      </c>
      <c r="AU409" s="225" t="s">
        <v>82</v>
      </c>
      <c r="AY409" s="19" t="s">
        <v>198</v>
      </c>
      <c r="BE409" s="226">
        <f>IF(N409="základní",J409,0)</f>
        <v>0</v>
      </c>
      <c r="BF409" s="226">
        <f>IF(N409="snížená",J409,0)</f>
        <v>0</v>
      </c>
      <c r="BG409" s="226">
        <f>IF(N409="zákl. přenesená",J409,0)</f>
        <v>0</v>
      </c>
      <c r="BH409" s="226">
        <f>IF(N409="sníž. přenesená",J409,0)</f>
        <v>0</v>
      </c>
      <c r="BI409" s="226">
        <f>IF(N409="nulová",J409,0)</f>
        <v>0</v>
      </c>
      <c r="BJ409" s="19" t="s">
        <v>80</v>
      </c>
      <c r="BK409" s="226">
        <f>ROUND(I409*H409,2)</f>
        <v>0</v>
      </c>
      <c r="BL409" s="19" t="s">
        <v>302</v>
      </c>
      <c r="BM409" s="225" t="s">
        <v>3749</v>
      </c>
    </row>
    <row r="410" s="13" customFormat="1">
      <c r="A410" s="13"/>
      <c r="B410" s="232"/>
      <c r="C410" s="233"/>
      <c r="D410" s="234" t="s">
        <v>218</v>
      </c>
      <c r="E410" s="233"/>
      <c r="F410" s="236" t="s">
        <v>3750</v>
      </c>
      <c r="G410" s="233"/>
      <c r="H410" s="237">
        <v>140.09700000000001</v>
      </c>
      <c r="I410" s="238"/>
      <c r="J410" s="233"/>
      <c r="K410" s="233"/>
      <c r="L410" s="239"/>
      <c r="M410" s="240"/>
      <c r="N410" s="241"/>
      <c r="O410" s="241"/>
      <c r="P410" s="241"/>
      <c r="Q410" s="241"/>
      <c r="R410" s="241"/>
      <c r="S410" s="241"/>
      <c r="T410" s="242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T410" s="243" t="s">
        <v>218</v>
      </c>
      <c r="AU410" s="243" t="s">
        <v>82</v>
      </c>
      <c r="AV410" s="13" t="s">
        <v>82</v>
      </c>
      <c r="AW410" s="13" t="s">
        <v>4</v>
      </c>
      <c r="AX410" s="13" t="s">
        <v>80</v>
      </c>
      <c r="AY410" s="243" t="s">
        <v>198</v>
      </c>
    </row>
    <row r="411" s="2" customFormat="1" ht="24.15" customHeight="1">
      <c r="A411" s="40"/>
      <c r="B411" s="41"/>
      <c r="C411" s="214" t="s">
        <v>697</v>
      </c>
      <c r="D411" s="214" t="s">
        <v>200</v>
      </c>
      <c r="E411" s="215" t="s">
        <v>1701</v>
      </c>
      <c r="F411" s="216" t="s">
        <v>1702</v>
      </c>
      <c r="G411" s="217" t="s">
        <v>237</v>
      </c>
      <c r="H411" s="218">
        <v>137.34999999999999</v>
      </c>
      <c r="I411" s="219"/>
      <c r="J411" s="220">
        <f>ROUND(I411*H411,2)</f>
        <v>0</v>
      </c>
      <c r="K411" s="216" t="s">
        <v>204</v>
      </c>
      <c r="L411" s="46"/>
      <c r="M411" s="221" t="s">
        <v>19</v>
      </c>
      <c r="N411" s="222" t="s">
        <v>44</v>
      </c>
      <c r="O411" s="86"/>
      <c r="P411" s="223">
        <f>O411*H411</f>
        <v>0</v>
      </c>
      <c r="Q411" s="223">
        <v>0</v>
      </c>
      <c r="R411" s="223">
        <f>Q411*H411</f>
        <v>0</v>
      </c>
      <c r="S411" s="223">
        <v>0</v>
      </c>
      <c r="T411" s="224">
        <f>S411*H411</f>
        <v>0</v>
      </c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R411" s="225" t="s">
        <v>302</v>
      </c>
      <c r="AT411" s="225" t="s">
        <v>200</v>
      </c>
      <c r="AU411" s="225" t="s">
        <v>82</v>
      </c>
      <c r="AY411" s="19" t="s">
        <v>198</v>
      </c>
      <c r="BE411" s="226">
        <f>IF(N411="základní",J411,0)</f>
        <v>0</v>
      </c>
      <c r="BF411" s="226">
        <f>IF(N411="snížená",J411,0)</f>
        <v>0</v>
      </c>
      <c r="BG411" s="226">
        <f>IF(N411="zákl. přenesená",J411,0)</f>
        <v>0</v>
      </c>
      <c r="BH411" s="226">
        <f>IF(N411="sníž. přenesená",J411,0)</f>
        <v>0</v>
      </c>
      <c r="BI411" s="226">
        <f>IF(N411="nulová",J411,0)</f>
        <v>0</v>
      </c>
      <c r="BJ411" s="19" t="s">
        <v>80</v>
      </c>
      <c r="BK411" s="226">
        <f>ROUND(I411*H411,2)</f>
        <v>0</v>
      </c>
      <c r="BL411" s="19" t="s">
        <v>302</v>
      </c>
      <c r="BM411" s="225" t="s">
        <v>3751</v>
      </c>
    </row>
    <row r="412" s="2" customFormat="1">
      <c r="A412" s="40"/>
      <c r="B412" s="41"/>
      <c r="C412" s="42"/>
      <c r="D412" s="227" t="s">
        <v>207</v>
      </c>
      <c r="E412" s="42"/>
      <c r="F412" s="228" t="s">
        <v>1704</v>
      </c>
      <c r="G412" s="42"/>
      <c r="H412" s="42"/>
      <c r="I412" s="229"/>
      <c r="J412" s="42"/>
      <c r="K412" s="42"/>
      <c r="L412" s="46"/>
      <c r="M412" s="230"/>
      <c r="N412" s="231"/>
      <c r="O412" s="86"/>
      <c r="P412" s="86"/>
      <c r="Q412" s="86"/>
      <c r="R412" s="86"/>
      <c r="S412" s="86"/>
      <c r="T412" s="87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T412" s="19" t="s">
        <v>207</v>
      </c>
      <c r="AU412" s="19" t="s">
        <v>82</v>
      </c>
    </row>
    <row r="413" s="13" customFormat="1">
      <c r="A413" s="13"/>
      <c r="B413" s="232"/>
      <c r="C413" s="233"/>
      <c r="D413" s="234" t="s">
        <v>218</v>
      </c>
      <c r="E413" s="235" t="s">
        <v>19</v>
      </c>
      <c r="F413" s="236" t="s">
        <v>3742</v>
      </c>
      <c r="G413" s="233"/>
      <c r="H413" s="237">
        <v>17.609999999999999</v>
      </c>
      <c r="I413" s="238"/>
      <c r="J413" s="233"/>
      <c r="K413" s="233"/>
      <c r="L413" s="239"/>
      <c r="M413" s="240"/>
      <c r="N413" s="241"/>
      <c r="O413" s="241"/>
      <c r="P413" s="241"/>
      <c r="Q413" s="241"/>
      <c r="R413" s="241"/>
      <c r="S413" s="241"/>
      <c r="T413" s="242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T413" s="243" t="s">
        <v>218</v>
      </c>
      <c r="AU413" s="243" t="s">
        <v>82</v>
      </c>
      <c r="AV413" s="13" t="s">
        <v>82</v>
      </c>
      <c r="AW413" s="13" t="s">
        <v>35</v>
      </c>
      <c r="AX413" s="13" t="s">
        <v>73</v>
      </c>
      <c r="AY413" s="243" t="s">
        <v>198</v>
      </c>
    </row>
    <row r="414" s="13" customFormat="1">
      <c r="A414" s="13"/>
      <c r="B414" s="232"/>
      <c r="C414" s="233"/>
      <c r="D414" s="234" t="s">
        <v>218</v>
      </c>
      <c r="E414" s="235" t="s">
        <v>19</v>
      </c>
      <c r="F414" s="236" t="s">
        <v>3743</v>
      </c>
      <c r="G414" s="233"/>
      <c r="H414" s="237">
        <v>5.71</v>
      </c>
      <c r="I414" s="238"/>
      <c r="J414" s="233"/>
      <c r="K414" s="233"/>
      <c r="L414" s="239"/>
      <c r="M414" s="240"/>
      <c r="N414" s="241"/>
      <c r="O414" s="241"/>
      <c r="P414" s="241"/>
      <c r="Q414" s="241"/>
      <c r="R414" s="241"/>
      <c r="S414" s="241"/>
      <c r="T414" s="242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T414" s="243" t="s">
        <v>218</v>
      </c>
      <c r="AU414" s="243" t="s">
        <v>82</v>
      </c>
      <c r="AV414" s="13" t="s">
        <v>82</v>
      </c>
      <c r="AW414" s="13" t="s">
        <v>35</v>
      </c>
      <c r="AX414" s="13" t="s">
        <v>73</v>
      </c>
      <c r="AY414" s="243" t="s">
        <v>198</v>
      </c>
    </row>
    <row r="415" s="13" customFormat="1">
      <c r="A415" s="13"/>
      <c r="B415" s="232"/>
      <c r="C415" s="233"/>
      <c r="D415" s="234" t="s">
        <v>218</v>
      </c>
      <c r="E415" s="235" t="s">
        <v>19</v>
      </c>
      <c r="F415" s="236" t="s">
        <v>3744</v>
      </c>
      <c r="G415" s="233"/>
      <c r="H415" s="237">
        <v>20.800000000000001</v>
      </c>
      <c r="I415" s="238"/>
      <c r="J415" s="233"/>
      <c r="K415" s="233"/>
      <c r="L415" s="239"/>
      <c r="M415" s="240"/>
      <c r="N415" s="241"/>
      <c r="O415" s="241"/>
      <c r="P415" s="241"/>
      <c r="Q415" s="241"/>
      <c r="R415" s="241"/>
      <c r="S415" s="241"/>
      <c r="T415" s="242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T415" s="243" t="s">
        <v>218</v>
      </c>
      <c r="AU415" s="243" t="s">
        <v>82</v>
      </c>
      <c r="AV415" s="13" t="s">
        <v>82</v>
      </c>
      <c r="AW415" s="13" t="s">
        <v>35</v>
      </c>
      <c r="AX415" s="13" t="s">
        <v>73</v>
      </c>
      <c r="AY415" s="243" t="s">
        <v>198</v>
      </c>
    </row>
    <row r="416" s="13" customFormat="1">
      <c r="A416" s="13"/>
      <c r="B416" s="232"/>
      <c r="C416" s="233"/>
      <c r="D416" s="234" t="s">
        <v>218</v>
      </c>
      <c r="E416" s="235" t="s">
        <v>19</v>
      </c>
      <c r="F416" s="236" t="s">
        <v>3745</v>
      </c>
      <c r="G416" s="233"/>
      <c r="H416" s="237">
        <v>20.449999999999999</v>
      </c>
      <c r="I416" s="238"/>
      <c r="J416" s="233"/>
      <c r="K416" s="233"/>
      <c r="L416" s="239"/>
      <c r="M416" s="240"/>
      <c r="N416" s="241"/>
      <c r="O416" s="241"/>
      <c r="P416" s="241"/>
      <c r="Q416" s="241"/>
      <c r="R416" s="241"/>
      <c r="S416" s="241"/>
      <c r="T416" s="242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T416" s="243" t="s">
        <v>218</v>
      </c>
      <c r="AU416" s="243" t="s">
        <v>82</v>
      </c>
      <c r="AV416" s="13" t="s">
        <v>82</v>
      </c>
      <c r="AW416" s="13" t="s">
        <v>35</v>
      </c>
      <c r="AX416" s="13" t="s">
        <v>73</v>
      </c>
      <c r="AY416" s="243" t="s">
        <v>198</v>
      </c>
    </row>
    <row r="417" s="13" customFormat="1">
      <c r="A417" s="13"/>
      <c r="B417" s="232"/>
      <c r="C417" s="233"/>
      <c r="D417" s="234" t="s">
        <v>218</v>
      </c>
      <c r="E417" s="235" t="s">
        <v>19</v>
      </c>
      <c r="F417" s="236" t="s">
        <v>3746</v>
      </c>
      <c r="G417" s="233"/>
      <c r="H417" s="237">
        <v>33.479999999999997</v>
      </c>
      <c r="I417" s="238"/>
      <c r="J417" s="233"/>
      <c r="K417" s="233"/>
      <c r="L417" s="239"/>
      <c r="M417" s="240"/>
      <c r="N417" s="241"/>
      <c r="O417" s="241"/>
      <c r="P417" s="241"/>
      <c r="Q417" s="241"/>
      <c r="R417" s="241"/>
      <c r="S417" s="241"/>
      <c r="T417" s="242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T417" s="243" t="s">
        <v>218</v>
      </c>
      <c r="AU417" s="243" t="s">
        <v>82</v>
      </c>
      <c r="AV417" s="13" t="s">
        <v>82</v>
      </c>
      <c r="AW417" s="13" t="s">
        <v>35</v>
      </c>
      <c r="AX417" s="13" t="s">
        <v>73</v>
      </c>
      <c r="AY417" s="243" t="s">
        <v>198</v>
      </c>
    </row>
    <row r="418" s="13" customFormat="1">
      <c r="A418" s="13"/>
      <c r="B418" s="232"/>
      <c r="C418" s="233"/>
      <c r="D418" s="234" t="s">
        <v>218</v>
      </c>
      <c r="E418" s="235" t="s">
        <v>19</v>
      </c>
      <c r="F418" s="236" t="s">
        <v>3747</v>
      </c>
      <c r="G418" s="233"/>
      <c r="H418" s="237">
        <v>18.949999999999999</v>
      </c>
      <c r="I418" s="238"/>
      <c r="J418" s="233"/>
      <c r="K418" s="233"/>
      <c r="L418" s="239"/>
      <c r="M418" s="240"/>
      <c r="N418" s="241"/>
      <c r="O418" s="241"/>
      <c r="P418" s="241"/>
      <c r="Q418" s="241"/>
      <c r="R418" s="241"/>
      <c r="S418" s="241"/>
      <c r="T418" s="242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T418" s="243" t="s">
        <v>218</v>
      </c>
      <c r="AU418" s="243" t="s">
        <v>82</v>
      </c>
      <c r="AV418" s="13" t="s">
        <v>82</v>
      </c>
      <c r="AW418" s="13" t="s">
        <v>35</v>
      </c>
      <c r="AX418" s="13" t="s">
        <v>73</v>
      </c>
      <c r="AY418" s="243" t="s">
        <v>198</v>
      </c>
    </row>
    <row r="419" s="13" customFormat="1">
      <c r="A419" s="13"/>
      <c r="B419" s="232"/>
      <c r="C419" s="233"/>
      <c r="D419" s="234" t="s">
        <v>218</v>
      </c>
      <c r="E419" s="235" t="s">
        <v>19</v>
      </c>
      <c r="F419" s="236" t="s">
        <v>3748</v>
      </c>
      <c r="G419" s="233"/>
      <c r="H419" s="237">
        <v>20.350000000000001</v>
      </c>
      <c r="I419" s="238"/>
      <c r="J419" s="233"/>
      <c r="K419" s="233"/>
      <c r="L419" s="239"/>
      <c r="M419" s="240"/>
      <c r="N419" s="241"/>
      <c r="O419" s="241"/>
      <c r="P419" s="241"/>
      <c r="Q419" s="241"/>
      <c r="R419" s="241"/>
      <c r="S419" s="241"/>
      <c r="T419" s="242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T419" s="243" t="s">
        <v>218</v>
      </c>
      <c r="AU419" s="243" t="s">
        <v>82</v>
      </c>
      <c r="AV419" s="13" t="s">
        <v>82</v>
      </c>
      <c r="AW419" s="13" t="s">
        <v>35</v>
      </c>
      <c r="AX419" s="13" t="s">
        <v>73</v>
      </c>
      <c r="AY419" s="243" t="s">
        <v>198</v>
      </c>
    </row>
    <row r="420" s="14" customFormat="1">
      <c r="A420" s="14"/>
      <c r="B420" s="244"/>
      <c r="C420" s="245"/>
      <c r="D420" s="234" t="s">
        <v>218</v>
      </c>
      <c r="E420" s="246" t="s">
        <v>19</v>
      </c>
      <c r="F420" s="247" t="s">
        <v>233</v>
      </c>
      <c r="G420" s="245"/>
      <c r="H420" s="248">
        <v>137.35000000000002</v>
      </c>
      <c r="I420" s="249"/>
      <c r="J420" s="245"/>
      <c r="K420" s="245"/>
      <c r="L420" s="250"/>
      <c r="M420" s="251"/>
      <c r="N420" s="252"/>
      <c r="O420" s="252"/>
      <c r="P420" s="252"/>
      <c r="Q420" s="252"/>
      <c r="R420" s="252"/>
      <c r="S420" s="252"/>
      <c r="T420" s="253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T420" s="254" t="s">
        <v>218</v>
      </c>
      <c r="AU420" s="254" t="s">
        <v>82</v>
      </c>
      <c r="AV420" s="14" t="s">
        <v>205</v>
      </c>
      <c r="AW420" s="14" t="s">
        <v>35</v>
      </c>
      <c r="AX420" s="14" t="s">
        <v>80</v>
      </c>
      <c r="AY420" s="254" t="s">
        <v>198</v>
      </c>
    </row>
    <row r="421" s="2" customFormat="1" ht="24.15" customHeight="1">
      <c r="A421" s="40"/>
      <c r="B421" s="41"/>
      <c r="C421" s="255" t="s">
        <v>701</v>
      </c>
      <c r="D421" s="255" t="s">
        <v>243</v>
      </c>
      <c r="E421" s="256" t="s">
        <v>1670</v>
      </c>
      <c r="F421" s="257" t="s">
        <v>1671</v>
      </c>
      <c r="G421" s="258" t="s">
        <v>203</v>
      </c>
      <c r="H421" s="259">
        <v>15.109</v>
      </c>
      <c r="I421" s="260"/>
      <c r="J421" s="261">
        <f>ROUND(I421*H421,2)</f>
        <v>0</v>
      </c>
      <c r="K421" s="257" t="s">
        <v>204</v>
      </c>
      <c r="L421" s="262"/>
      <c r="M421" s="263" t="s">
        <v>19</v>
      </c>
      <c r="N421" s="264" t="s">
        <v>44</v>
      </c>
      <c r="O421" s="86"/>
      <c r="P421" s="223">
        <f>O421*H421</f>
        <v>0</v>
      </c>
      <c r="Q421" s="223">
        <v>0.0033999999999999998</v>
      </c>
      <c r="R421" s="223">
        <f>Q421*H421</f>
        <v>0.051370599999999995</v>
      </c>
      <c r="S421" s="223">
        <v>0</v>
      </c>
      <c r="T421" s="224">
        <f>S421*H421</f>
        <v>0</v>
      </c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R421" s="225" t="s">
        <v>399</v>
      </c>
      <c r="AT421" s="225" t="s">
        <v>243</v>
      </c>
      <c r="AU421" s="225" t="s">
        <v>82</v>
      </c>
      <c r="AY421" s="19" t="s">
        <v>198</v>
      </c>
      <c r="BE421" s="226">
        <f>IF(N421="základní",J421,0)</f>
        <v>0</v>
      </c>
      <c r="BF421" s="226">
        <f>IF(N421="snížená",J421,0)</f>
        <v>0</v>
      </c>
      <c r="BG421" s="226">
        <f>IF(N421="zákl. přenesená",J421,0)</f>
        <v>0</v>
      </c>
      <c r="BH421" s="226">
        <f>IF(N421="sníž. přenesená",J421,0)</f>
        <v>0</v>
      </c>
      <c r="BI421" s="226">
        <f>IF(N421="nulová",J421,0)</f>
        <v>0</v>
      </c>
      <c r="BJ421" s="19" t="s">
        <v>80</v>
      </c>
      <c r="BK421" s="226">
        <f>ROUND(I421*H421,2)</f>
        <v>0</v>
      </c>
      <c r="BL421" s="19" t="s">
        <v>302</v>
      </c>
      <c r="BM421" s="225" t="s">
        <v>3752</v>
      </c>
    </row>
    <row r="422" s="13" customFormat="1">
      <c r="A422" s="13"/>
      <c r="B422" s="232"/>
      <c r="C422" s="233"/>
      <c r="D422" s="234" t="s">
        <v>218</v>
      </c>
      <c r="E422" s="233"/>
      <c r="F422" s="236" t="s">
        <v>3753</v>
      </c>
      <c r="G422" s="233"/>
      <c r="H422" s="237">
        <v>15.109</v>
      </c>
      <c r="I422" s="238"/>
      <c r="J422" s="233"/>
      <c r="K422" s="233"/>
      <c r="L422" s="239"/>
      <c r="M422" s="240"/>
      <c r="N422" s="241"/>
      <c r="O422" s="241"/>
      <c r="P422" s="241"/>
      <c r="Q422" s="241"/>
      <c r="R422" s="241"/>
      <c r="S422" s="241"/>
      <c r="T422" s="242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T422" s="243" t="s">
        <v>218</v>
      </c>
      <c r="AU422" s="243" t="s">
        <v>82</v>
      </c>
      <c r="AV422" s="13" t="s">
        <v>82</v>
      </c>
      <c r="AW422" s="13" t="s">
        <v>4</v>
      </c>
      <c r="AX422" s="13" t="s">
        <v>80</v>
      </c>
      <c r="AY422" s="243" t="s">
        <v>198</v>
      </c>
    </row>
    <row r="423" s="2" customFormat="1" ht="49.05" customHeight="1">
      <c r="A423" s="40"/>
      <c r="B423" s="41"/>
      <c r="C423" s="214" t="s">
        <v>706</v>
      </c>
      <c r="D423" s="214" t="s">
        <v>200</v>
      </c>
      <c r="E423" s="215" t="s">
        <v>1709</v>
      </c>
      <c r="F423" s="216" t="s">
        <v>1710</v>
      </c>
      <c r="G423" s="217" t="s">
        <v>246</v>
      </c>
      <c r="H423" s="218">
        <v>0.92100000000000004</v>
      </c>
      <c r="I423" s="219"/>
      <c r="J423" s="220">
        <f>ROUND(I423*H423,2)</f>
        <v>0</v>
      </c>
      <c r="K423" s="216" t="s">
        <v>204</v>
      </c>
      <c r="L423" s="46"/>
      <c r="M423" s="221" t="s">
        <v>19</v>
      </c>
      <c r="N423" s="222" t="s">
        <v>44</v>
      </c>
      <c r="O423" s="86"/>
      <c r="P423" s="223">
        <f>O423*H423</f>
        <v>0</v>
      </c>
      <c r="Q423" s="223">
        <v>0</v>
      </c>
      <c r="R423" s="223">
        <f>Q423*H423</f>
        <v>0</v>
      </c>
      <c r="S423" s="223">
        <v>0</v>
      </c>
      <c r="T423" s="224">
        <f>S423*H423</f>
        <v>0</v>
      </c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R423" s="225" t="s">
        <v>302</v>
      </c>
      <c r="AT423" s="225" t="s">
        <v>200</v>
      </c>
      <c r="AU423" s="225" t="s">
        <v>82</v>
      </c>
      <c r="AY423" s="19" t="s">
        <v>198</v>
      </c>
      <c r="BE423" s="226">
        <f>IF(N423="základní",J423,0)</f>
        <v>0</v>
      </c>
      <c r="BF423" s="226">
        <f>IF(N423="snížená",J423,0)</f>
        <v>0</v>
      </c>
      <c r="BG423" s="226">
        <f>IF(N423="zákl. přenesená",J423,0)</f>
        <v>0</v>
      </c>
      <c r="BH423" s="226">
        <f>IF(N423="sníž. přenesená",J423,0)</f>
        <v>0</v>
      </c>
      <c r="BI423" s="226">
        <f>IF(N423="nulová",J423,0)</f>
        <v>0</v>
      </c>
      <c r="BJ423" s="19" t="s">
        <v>80</v>
      </c>
      <c r="BK423" s="226">
        <f>ROUND(I423*H423,2)</f>
        <v>0</v>
      </c>
      <c r="BL423" s="19" t="s">
        <v>302</v>
      </c>
      <c r="BM423" s="225" t="s">
        <v>3754</v>
      </c>
    </row>
    <row r="424" s="2" customFormat="1">
      <c r="A424" s="40"/>
      <c r="B424" s="41"/>
      <c r="C424" s="42"/>
      <c r="D424" s="227" t="s">
        <v>207</v>
      </c>
      <c r="E424" s="42"/>
      <c r="F424" s="228" t="s">
        <v>1712</v>
      </c>
      <c r="G424" s="42"/>
      <c r="H424" s="42"/>
      <c r="I424" s="229"/>
      <c r="J424" s="42"/>
      <c r="K424" s="42"/>
      <c r="L424" s="46"/>
      <c r="M424" s="230"/>
      <c r="N424" s="231"/>
      <c r="O424" s="86"/>
      <c r="P424" s="86"/>
      <c r="Q424" s="86"/>
      <c r="R424" s="86"/>
      <c r="S424" s="86"/>
      <c r="T424" s="87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T424" s="19" t="s">
        <v>207</v>
      </c>
      <c r="AU424" s="19" t="s">
        <v>82</v>
      </c>
    </row>
    <row r="425" s="12" customFormat="1" ht="22.8" customHeight="1">
      <c r="A425" s="12"/>
      <c r="B425" s="198"/>
      <c r="C425" s="199"/>
      <c r="D425" s="200" t="s">
        <v>72</v>
      </c>
      <c r="E425" s="212" t="s">
        <v>1742</v>
      </c>
      <c r="F425" s="212" t="s">
        <v>1743</v>
      </c>
      <c r="G425" s="199"/>
      <c r="H425" s="199"/>
      <c r="I425" s="202"/>
      <c r="J425" s="213">
        <f>BK425</f>
        <v>0</v>
      </c>
      <c r="K425" s="199"/>
      <c r="L425" s="204"/>
      <c r="M425" s="205"/>
      <c r="N425" s="206"/>
      <c r="O425" s="206"/>
      <c r="P425" s="207">
        <f>SUM(P426:P450)</f>
        <v>0</v>
      </c>
      <c r="Q425" s="206"/>
      <c r="R425" s="207">
        <f>SUM(R426:R450)</f>
        <v>0.090532939999999978</v>
      </c>
      <c r="S425" s="206"/>
      <c r="T425" s="208">
        <f>SUM(T426:T450)</f>
        <v>0</v>
      </c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R425" s="209" t="s">
        <v>82</v>
      </c>
      <c r="AT425" s="210" t="s">
        <v>72</v>
      </c>
      <c r="AU425" s="210" t="s">
        <v>80</v>
      </c>
      <c r="AY425" s="209" t="s">
        <v>198</v>
      </c>
      <c r="BK425" s="211">
        <f>SUM(BK426:BK450)</f>
        <v>0</v>
      </c>
    </row>
    <row r="426" s="2" customFormat="1" ht="24.15" customHeight="1">
      <c r="A426" s="40"/>
      <c r="B426" s="41"/>
      <c r="C426" s="214" t="s">
        <v>711</v>
      </c>
      <c r="D426" s="214" t="s">
        <v>200</v>
      </c>
      <c r="E426" s="215" t="s">
        <v>1745</v>
      </c>
      <c r="F426" s="216" t="s">
        <v>1746</v>
      </c>
      <c r="G426" s="217" t="s">
        <v>203</v>
      </c>
      <c r="H426" s="218">
        <v>4.0199999999999996</v>
      </c>
      <c r="I426" s="219"/>
      <c r="J426" s="220">
        <f>ROUND(I426*H426,2)</f>
        <v>0</v>
      </c>
      <c r="K426" s="216" t="s">
        <v>204</v>
      </c>
      <c r="L426" s="46"/>
      <c r="M426" s="221" t="s">
        <v>19</v>
      </c>
      <c r="N426" s="222" t="s">
        <v>44</v>
      </c>
      <c r="O426" s="86"/>
      <c r="P426" s="223">
        <f>O426*H426</f>
        <v>0</v>
      </c>
      <c r="Q426" s="223">
        <v>0.00029999999999999997</v>
      </c>
      <c r="R426" s="223">
        <f>Q426*H426</f>
        <v>0.0012059999999999998</v>
      </c>
      <c r="S426" s="223">
        <v>0</v>
      </c>
      <c r="T426" s="224">
        <f>S426*H426</f>
        <v>0</v>
      </c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R426" s="225" t="s">
        <v>302</v>
      </c>
      <c r="AT426" s="225" t="s">
        <v>200</v>
      </c>
      <c r="AU426" s="225" t="s">
        <v>82</v>
      </c>
      <c r="AY426" s="19" t="s">
        <v>198</v>
      </c>
      <c r="BE426" s="226">
        <f>IF(N426="základní",J426,0)</f>
        <v>0</v>
      </c>
      <c r="BF426" s="226">
        <f>IF(N426="snížená",J426,0)</f>
        <v>0</v>
      </c>
      <c r="BG426" s="226">
        <f>IF(N426="zákl. přenesená",J426,0)</f>
        <v>0</v>
      </c>
      <c r="BH426" s="226">
        <f>IF(N426="sníž. přenesená",J426,0)</f>
        <v>0</v>
      </c>
      <c r="BI426" s="226">
        <f>IF(N426="nulová",J426,0)</f>
        <v>0</v>
      </c>
      <c r="BJ426" s="19" t="s">
        <v>80</v>
      </c>
      <c r="BK426" s="226">
        <f>ROUND(I426*H426,2)</f>
        <v>0</v>
      </c>
      <c r="BL426" s="19" t="s">
        <v>302</v>
      </c>
      <c r="BM426" s="225" t="s">
        <v>3755</v>
      </c>
    </row>
    <row r="427" s="2" customFormat="1">
      <c r="A427" s="40"/>
      <c r="B427" s="41"/>
      <c r="C427" s="42"/>
      <c r="D427" s="227" t="s">
        <v>207</v>
      </c>
      <c r="E427" s="42"/>
      <c r="F427" s="228" t="s">
        <v>1748</v>
      </c>
      <c r="G427" s="42"/>
      <c r="H427" s="42"/>
      <c r="I427" s="229"/>
      <c r="J427" s="42"/>
      <c r="K427" s="42"/>
      <c r="L427" s="46"/>
      <c r="M427" s="230"/>
      <c r="N427" s="231"/>
      <c r="O427" s="86"/>
      <c r="P427" s="86"/>
      <c r="Q427" s="86"/>
      <c r="R427" s="86"/>
      <c r="S427" s="86"/>
      <c r="T427" s="87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T427" s="19" t="s">
        <v>207</v>
      </c>
      <c r="AU427" s="19" t="s">
        <v>82</v>
      </c>
    </row>
    <row r="428" s="13" customFormat="1">
      <c r="A428" s="13"/>
      <c r="B428" s="232"/>
      <c r="C428" s="233"/>
      <c r="D428" s="234" t="s">
        <v>218</v>
      </c>
      <c r="E428" s="235" t="s">
        <v>19</v>
      </c>
      <c r="F428" s="236" t="s">
        <v>3756</v>
      </c>
      <c r="G428" s="233"/>
      <c r="H428" s="237">
        <v>4.0199999999999996</v>
      </c>
      <c r="I428" s="238"/>
      <c r="J428" s="233"/>
      <c r="K428" s="233"/>
      <c r="L428" s="239"/>
      <c r="M428" s="240"/>
      <c r="N428" s="241"/>
      <c r="O428" s="241"/>
      <c r="P428" s="241"/>
      <c r="Q428" s="241"/>
      <c r="R428" s="241"/>
      <c r="S428" s="241"/>
      <c r="T428" s="242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243" t="s">
        <v>218</v>
      </c>
      <c r="AU428" s="243" t="s">
        <v>82</v>
      </c>
      <c r="AV428" s="13" t="s">
        <v>82</v>
      </c>
      <c r="AW428" s="13" t="s">
        <v>35</v>
      </c>
      <c r="AX428" s="13" t="s">
        <v>80</v>
      </c>
      <c r="AY428" s="243" t="s">
        <v>198</v>
      </c>
    </row>
    <row r="429" s="2" customFormat="1" ht="24.15" customHeight="1">
      <c r="A429" s="40"/>
      <c r="B429" s="41"/>
      <c r="C429" s="214" t="s">
        <v>716</v>
      </c>
      <c r="D429" s="214" t="s">
        <v>200</v>
      </c>
      <c r="E429" s="215" t="s">
        <v>1758</v>
      </c>
      <c r="F429" s="216" t="s">
        <v>1759</v>
      </c>
      <c r="G429" s="217" t="s">
        <v>203</v>
      </c>
      <c r="H429" s="218">
        <v>4.0199999999999996</v>
      </c>
      <c r="I429" s="219"/>
      <c r="J429" s="220">
        <f>ROUND(I429*H429,2)</f>
        <v>0</v>
      </c>
      <c r="K429" s="216" t="s">
        <v>204</v>
      </c>
      <c r="L429" s="46"/>
      <c r="M429" s="221" t="s">
        <v>19</v>
      </c>
      <c r="N429" s="222" t="s">
        <v>44</v>
      </c>
      <c r="O429" s="86"/>
      <c r="P429" s="223">
        <f>O429*H429</f>
        <v>0</v>
      </c>
      <c r="Q429" s="223">
        <v>0.0015</v>
      </c>
      <c r="R429" s="223">
        <f>Q429*H429</f>
        <v>0.0060299999999999998</v>
      </c>
      <c r="S429" s="223">
        <v>0</v>
      </c>
      <c r="T429" s="224">
        <f>S429*H429</f>
        <v>0</v>
      </c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R429" s="225" t="s">
        <v>302</v>
      </c>
      <c r="AT429" s="225" t="s">
        <v>200</v>
      </c>
      <c r="AU429" s="225" t="s">
        <v>82</v>
      </c>
      <c r="AY429" s="19" t="s">
        <v>198</v>
      </c>
      <c r="BE429" s="226">
        <f>IF(N429="základní",J429,0)</f>
        <v>0</v>
      </c>
      <c r="BF429" s="226">
        <f>IF(N429="snížená",J429,0)</f>
        <v>0</v>
      </c>
      <c r="BG429" s="226">
        <f>IF(N429="zákl. přenesená",J429,0)</f>
        <v>0</v>
      </c>
      <c r="BH429" s="226">
        <f>IF(N429="sníž. přenesená",J429,0)</f>
        <v>0</v>
      </c>
      <c r="BI429" s="226">
        <f>IF(N429="nulová",J429,0)</f>
        <v>0</v>
      </c>
      <c r="BJ429" s="19" t="s">
        <v>80</v>
      </c>
      <c r="BK429" s="226">
        <f>ROUND(I429*H429,2)</f>
        <v>0</v>
      </c>
      <c r="BL429" s="19" t="s">
        <v>302</v>
      </c>
      <c r="BM429" s="225" t="s">
        <v>3757</v>
      </c>
    </row>
    <row r="430" s="2" customFormat="1">
      <c r="A430" s="40"/>
      <c r="B430" s="41"/>
      <c r="C430" s="42"/>
      <c r="D430" s="227" t="s">
        <v>207</v>
      </c>
      <c r="E430" s="42"/>
      <c r="F430" s="228" t="s">
        <v>1761</v>
      </c>
      <c r="G430" s="42"/>
      <c r="H430" s="42"/>
      <c r="I430" s="229"/>
      <c r="J430" s="42"/>
      <c r="K430" s="42"/>
      <c r="L430" s="46"/>
      <c r="M430" s="230"/>
      <c r="N430" s="231"/>
      <c r="O430" s="86"/>
      <c r="P430" s="86"/>
      <c r="Q430" s="86"/>
      <c r="R430" s="86"/>
      <c r="S430" s="86"/>
      <c r="T430" s="87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T430" s="19" t="s">
        <v>207</v>
      </c>
      <c r="AU430" s="19" t="s">
        <v>82</v>
      </c>
    </row>
    <row r="431" s="13" customFormat="1">
      <c r="A431" s="13"/>
      <c r="B431" s="232"/>
      <c r="C431" s="233"/>
      <c r="D431" s="234" t="s">
        <v>218</v>
      </c>
      <c r="E431" s="235" t="s">
        <v>19</v>
      </c>
      <c r="F431" s="236" t="s">
        <v>3756</v>
      </c>
      <c r="G431" s="233"/>
      <c r="H431" s="237">
        <v>4.0199999999999996</v>
      </c>
      <c r="I431" s="238"/>
      <c r="J431" s="233"/>
      <c r="K431" s="233"/>
      <c r="L431" s="239"/>
      <c r="M431" s="240"/>
      <c r="N431" s="241"/>
      <c r="O431" s="241"/>
      <c r="P431" s="241"/>
      <c r="Q431" s="241"/>
      <c r="R431" s="241"/>
      <c r="S431" s="241"/>
      <c r="T431" s="242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T431" s="243" t="s">
        <v>218</v>
      </c>
      <c r="AU431" s="243" t="s">
        <v>82</v>
      </c>
      <c r="AV431" s="13" t="s">
        <v>82</v>
      </c>
      <c r="AW431" s="13" t="s">
        <v>35</v>
      </c>
      <c r="AX431" s="13" t="s">
        <v>80</v>
      </c>
      <c r="AY431" s="243" t="s">
        <v>198</v>
      </c>
    </row>
    <row r="432" s="2" customFormat="1" ht="24.15" customHeight="1">
      <c r="A432" s="40"/>
      <c r="B432" s="41"/>
      <c r="C432" s="214" t="s">
        <v>721</v>
      </c>
      <c r="D432" s="214" t="s">
        <v>200</v>
      </c>
      <c r="E432" s="215" t="s">
        <v>1763</v>
      </c>
      <c r="F432" s="216" t="s">
        <v>1764</v>
      </c>
      <c r="G432" s="217" t="s">
        <v>237</v>
      </c>
      <c r="H432" s="218">
        <v>4.0199999999999996</v>
      </c>
      <c r="I432" s="219"/>
      <c r="J432" s="220">
        <f>ROUND(I432*H432,2)</f>
        <v>0</v>
      </c>
      <c r="K432" s="216" t="s">
        <v>204</v>
      </c>
      <c r="L432" s="46"/>
      <c r="M432" s="221" t="s">
        <v>19</v>
      </c>
      <c r="N432" s="222" t="s">
        <v>44</v>
      </c>
      <c r="O432" s="86"/>
      <c r="P432" s="223">
        <f>O432*H432</f>
        <v>0</v>
      </c>
      <c r="Q432" s="223">
        <v>0.00027500000000000002</v>
      </c>
      <c r="R432" s="223">
        <f>Q432*H432</f>
        <v>0.0011054999999999999</v>
      </c>
      <c r="S432" s="223">
        <v>0</v>
      </c>
      <c r="T432" s="224">
        <f>S432*H432</f>
        <v>0</v>
      </c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R432" s="225" t="s">
        <v>302</v>
      </c>
      <c r="AT432" s="225" t="s">
        <v>200</v>
      </c>
      <c r="AU432" s="225" t="s">
        <v>82</v>
      </c>
      <c r="AY432" s="19" t="s">
        <v>198</v>
      </c>
      <c r="BE432" s="226">
        <f>IF(N432="základní",J432,0)</f>
        <v>0</v>
      </c>
      <c r="BF432" s="226">
        <f>IF(N432="snížená",J432,0)</f>
        <v>0</v>
      </c>
      <c r="BG432" s="226">
        <f>IF(N432="zákl. přenesená",J432,0)</f>
        <v>0</v>
      </c>
      <c r="BH432" s="226">
        <f>IF(N432="sníž. přenesená",J432,0)</f>
        <v>0</v>
      </c>
      <c r="BI432" s="226">
        <f>IF(N432="nulová",J432,0)</f>
        <v>0</v>
      </c>
      <c r="BJ432" s="19" t="s">
        <v>80</v>
      </c>
      <c r="BK432" s="226">
        <f>ROUND(I432*H432,2)</f>
        <v>0</v>
      </c>
      <c r="BL432" s="19" t="s">
        <v>302</v>
      </c>
      <c r="BM432" s="225" t="s">
        <v>3758</v>
      </c>
    </row>
    <row r="433" s="2" customFormat="1">
      <c r="A433" s="40"/>
      <c r="B433" s="41"/>
      <c r="C433" s="42"/>
      <c r="D433" s="227" t="s">
        <v>207</v>
      </c>
      <c r="E433" s="42"/>
      <c r="F433" s="228" t="s">
        <v>1766</v>
      </c>
      <c r="G433" s="42"/>
      <c r="H433" s="42"/>
      <c r="I433" s="229"/>
      <c r="J433" s="42"/>
      <c r="K433" s="42"/>
      <c r="L433" s="46"/>
      <c r="M433" s="230"/>
      <c r="N433" s="231"/>
      <c r="O433" s="86"/>
      <c r="P433" s="86"/>
      <c r="Q433" s="86"/>
      <c r="R433" s="86"/>
      <c r="S433" s="86"/>
      <c r="T433" s="87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T433" s="19" t="s">
        <v>207</v>
      </c>
      <c r="AU433" s="19" t="s">
        <v>82</v>
      </c>
    </row>
    <row r="434" s="13" customFormat="1">
      <c r="A434" s="13"/>
      <c r="B434" s="232"/>
      <c r="C434" s="233"/>
      <c r="D434" s="234" t="s">
        <v>218</v>
      </c>
      <c r="E434" s="235" t="s">
        <v>19</v>
      </c>
      <c r="F434" s="236" t="s">
        <v>3756</v>
      </c>
      <c r="G434" s="233"/>
      <c r="H434" s="237">
        <v>4.0199999999999996</v>
      </c>
      <c r="I434" s="238"/>
      <c r="J434" s="233"/>
      <c r="K434" s="233"/>
      <c r="L434" s="239"/>
      <c r="M434" s="240"/>
      <c r="N434" s="241"/>
      <c r="O434" s="241"/>
      <c r="P434" s="241"/>
      <c r="Q434" s="241"/>
      <c r="R434" s="241"/>
      <c r="S434" s="241"/>
      <c r="T434" s="242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T434" s="243" t="s">
        <v>218</v>
      </c>
      <c r="AU434" s="243" t="s">
        <v>82</v>
      </c>
      <c r="AV434" s="13" t="s">
        <v>82</v>
      </c>
      <c r="AW434" s="13" t="s">
        <v>35</v>
      </c>
      <c r="AX434" s="13" t="s">
        <v>80</v>
      </c>
      <c r="AY434" s="243" t="s">
        <v>198</v>
      </c>
    </row>
    <row r="435" s="2" customFormat="1" ht="37.8" customHeight="1">
      <c r="A435" s="40"/>
      <c r="B435" s="41"/>
      <c r="C435" s="214" t="s">
        <v>726</v>
      </c>
      <c r="D435" s="214" t="s">
        <v>200</v>
      </c>
      <c r="E435" s="215" t="s">
        <v>1776</v>
      </c>
      <c r="F435" s="216" t="s">
        <v>1777</v>
      </c>
      <c r="G435" s="217" t="s">
        <v>203</v>
      </c>
      <c r="H435" s="218">
        <v>4.0199999999999996</v>
      </c>
      <c r="I435" s="219"/>
      <c r="J435" s="220">
        <f>ROUND(I435*H435,2)</f>
        <v>0</v>
      </c>
      <c r="K435" s="216" t="s">
        <v>204</v>
      </c>
      <c r="L435" s="46"/>
      <c r="M435" s="221" t="s">
        <v>19</v>
      </c>
      <c r="N435" s="222" t="s">
        <v>44</v>
      </c>
      <c r="O435" s="86"/>
      <c r="P435" s="223">
        <f>O435*H435</f>
        <v>0</v>
      </c>
      <c r="Q435" s="223">
        <v>0.0053039999999999997</v>
      </c>
      <c r="R435" s="223">
        <f>Q435*H435</f>
        <v>0.021322079999999997</v>
      </c>
      <c r="S435" s="223">
        <v>0</v>
      </c>
      <c r="T435" s="224">
        <f>S435*H435</f>
        <v>0</v>
      </c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R435" s="225" t="s">
        <v>302</v>
      </c>
      <c r="AT435" s="225" t="s">
        <v>200</v>
      </c>
      <c r="AU435" s="225" t="s">
        <v>82</v>
      </c>
      <c r="AY435" s="19" t="s">
        <v>198</v>
      </c>
      <c r="BE435" s="226">
        <f>IF(N435="základní",J435,0)</f>
        <v>0</v>
      </c>
      <c r="BF435" s="226">
        <f>IF(N435="snížená",J435,0)</f>
        <v>0</v>
      </c>
      <c r="BG435" s="226">
        <f>IF(N435="zákl. přenesená",J435,0)</f>
        <v>0</v>
      </c>
      <c r="BH435" s="226">
        <f>IF(N435="sníž. přenesená",J435,0)</f>
        <v>0</v>
      </c>
      <c r="BI435" s="226">
        <f>IF(N435="nulová",J435,0)</f>
        <v>0</v>
      </c>
      <c r="BJ435" s="19" t="s">
        <v>80</v>
      </c>
      <c r="BK435" s="226">
        <f>ROUND(I435*H435,2)</f>
        <v>0</v>
      </c>
      <c r="BL435" s="19" t="s">
        <v>302</v>
      </c>
      <c r="BM435" s="225" t="s">
        <v>3759</v>
      </c>
    </row>
    <row r="436" s="2" customFormat="1">
      <c r="A436" s="40"/>
      <c r="B436" s="41"/>
      <c r="C436" s="42"/>
      <c r="D436" s="227" t="s">
        <v>207</v>
      </c>
      <c r="E436" s="42"/>
      <c r="F436" s="228" t="s">
        <v>1779</v>
      </c>
      <c r="G436" s="42"/>
      <c r="H436" s="42"/>
      <c r="I436" s="229"/>
      <c r="J436" s="42"/>
      <c r="K436" s="42"/>
      <c r="L436" s="46"/>
      <c r="M436" s="230"/>
      <c r="N436" s="231"/>
      <c r="O436" s="86"/>
      <c r="P436" s="86"/>
      <c r="Q436" s="86"/>
      <c r="R436" s="86"/>
      <c r="S436" s="86"/>
      <c r="T436" s="87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T436" s="19" t="s">
        <v>207</v>
      </c>
      <c r="AU436" s="19" t="s">
        <v>82</v>
      </c>
    </row>
    <row r="437" s="13" customFormat="1">
      <c r="A437" s="13"/>
      <c r="B437" s="232"/>
      <c r="C437" s="233"/>
      <c r="D437" s="234" t="s">
        <v>218</v>
      </c>
      <c r="E437" s="235" t="s">
        <v>19</v>
      </c>
      <c r="F437" s="236" t="s">
        <v>3756</v>
      </c>
      <c r="G437" s="233"/>
      <c r="H437" s="237">
        <v>4.0199999999999996</v>
      </c>
      <c r="I437" s="238"/>
      <c r="J437" s="233"/>
      <c r="K437" s="233"/>
      <c r="L437" s="239"/>
      <c r="M437" s="240"/>
      <c r="N437" s="241"/>
      <c r="O437" s="241"/>
      <c r="P437" s="241"/>
      <c r="Q437" s="241"/>
      <c r="R437" s="241"/>
      <c r="S437" s="241"/>
      <c r="T437" s="242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T437" s="243" t="s">
        <v>218</v>
      </c>
      <c r="AU437" s="243" t="s">
        <v>82</v>
      </c>
      <c r="AV437" s="13" t="s">
        <v>82</v>
      </c>
      <c r="AW437" s="13" t="s">
        <v>35</v>
      </c>
      <c r="AX437" s="13" t="s">
        <v>80</v>
      </c>
      <c r="AY437" s="243" t="s">
        <v>198</v>
      </c>
    </row>
    <row r="438" s="2" customFormat="1" ht="24.15" customHeight="1">
      <c r="A438" s="40"/>
      <c r="B438" s="41"/>
      <c r="C438" s="255" t="s">
        <v>740</v>
      </c>
      <c r="D438" s="255" t="s">
        <v>243</v>
      </c>
      <c r="E438" s="256" t="s">
        <v>1781</v>
      </c>
      <c r="F438" s="257" t="s">
        <v>1782</v>
      </c>
      <c r="G438" s="258" t="s">
        <v>203</v>
      </c>
      <c r="H438" s="259">
        <v>4.4219999999999997</v>
      </c>
      <c r="I438" s="260"/>
      <c r="J438" s="261">
        <f>ROUND(I438*H438,2)</f>
        <v>0</v>
      </c>
      <c r="K438" s="257" t="s">
        <v>204</v>
      </c>
      <c r="L438" s="262"/>
      <c r="M438" s="263" t="s">
        <v>19</v>
      </c>
      <c r="N438" s="264" t="s">
        <v>44</v>
      </c>
      <c r="O438" s="86"/>
      <c r="P438" s="223">
        <f>O438*H438</f>
        <v>0</v>
      </c>
      <c r="Q438" s="223">
        <v>0.012319999999999999</v>
      </c>
      <c r="R438" s="223">
        <f>Q438*H438</f>
        <v>0.054479039999999992</v>
      </c>
      <c r="S438" s="223">
        <v>0</v>
      </c>
      <c r="T438" s="224">
        <f>S438*H438</f>
        <v>0</v>
      </c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R438" s="225" t="s">
        <v>399</v>
      </c>
      <c r="AT438" s="225" t="s">
        <v>243</v>
      </c>
      <c r="AU438" s="225" t="s">
        <v>82</v>
      </c>
      <c r="AY438" s="19" t="s">
        <v>198</v>
      </c>
      <c r="BE438" s="226">
        <f>IF(N438="základní",J438,0)</f>
        <v>0</v>
      </c>
      <c r="BF438" s="226">
        <f>IF(N438="snížená",J438,0)</f>
        <v>0</v>
      </c>
      <c r="BG438" s="226">
        <f>IF(N438="zákl. přenesená",J438,0)</f>
        <v>0</v>
      </c>
      <c r="BH438" s="226">
        <f>IF(N438="sníž. přenesená",J438,0)</f>
        <v>0</v>
      </c>
      <c r="BI438" s="226">
        <f>IF(N438="nulová",J438,0)</f>
        <v>0</v>
      </c>
      <c r="BJ438" s="19" t="s">
        <v>80</v>
      </c>
      <c r="BK438" s="226">
        <f>ROUND(I438*H438,2)</f>
        <v>0</v>
      </c>
      <c r="BL438" s="19" t="s">
        <v>302</v>
      </c>
      <c r="BM438" s="225" t="s">
        <v>3760</v>
      </c>
    </row>
    <row r="439" s="13" customFormat="1">
      <c r="A439" s="13"/>
      <c r="B439" s="232"/>
      <c r="C439" s="233"/>
      <c r="D439" s="234" t="s">
        <v>218</v>
      </c>
      <c r="E439" s="235" t="s">
        <v>19</v>
      </c>
      <c r="F439" s="236" t="s">
        <v>3756</v>
      </c>
      <c r="G439" s="233"/>
      <c r="H439" s="237">
        <v>4.0199999999999996</v>
      </c>
      <c r="I439" s="238"/>
      <c r="J439" s="233"/>
      <c r="K439" s="233"/>
      <c r="L439" s="239"/>
      <c r="M439" s="240"/>
      <c r="N439" s="241"/>
      <c r="O439" s="241"/>
      <c r="P439" s="241"/>
      <c r="Q439" s="241"/>
      <c r="R439" s="241"/>
      <c r="S439" s="241"/>
      <c r="T439" s="242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243" t="s">
        <v>218</v>
      </c>
      <c r="AU439" s="243" t="s">
        <v>82</v>
      </c>
      <c r="AV439" s="13" t="s">
        <v>82</v>
      </c>
      <c r="AW439" s="13" t="s">
        <v>35</v>
      </c>
      <c r="AX439" s="13" t="s">
        <v>80</v>
      </c>
      <c r="AY439" s="243" t="s">
        <v>198</v>
      </c>
    </row>
    <row r="440" s="13" customFormat="1">
      <c r="A440" s="13"/>
      <c r="B440" s="232"/>
      <c r="C440" s="233"/>
      <c r="D440" s="234" t="s">
        <v>218</v>
      </c>
      <c r="E440" s="233"/>
      <c r="F440" s="236" t="s">
        <v>3761</v>
      </c>
      <c r="G440" s="233"/>
      <c r="H440" s="237">
        <v>4.4219999999999997</v>
      </c>
      <c r="I440" s="238"/>
      <c r="J440" s="233"/>
      <c r="K440" s="233"/>
      <c r="L440" s="239"/>
      <c r="M440" s="240"/>
      <c r="N440" s="241"/>
      <c r="O440" s="241"/>
      <c r="P440" s="241"/>
      <c r="Q440" s="241"/>
      <c r="R440" s="241"/>
      <c r="S440" s="241"/>
      <c r="T440" s="242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T440" s="243" t="s">
        <v>218</v>
      </c>
      <c r="AU440" s="243" t="s">
        <v>82</v>
      </c>
      <c r="AV440" s="13" t="s">
        <v>82</v>
      </c>
      <c r="AW440" s="13" t="s">
        <v>4</v>
      </c>
      <c r="AX440" s="13" t="s">
        <v>80</v>
      </c>
      <c r="AY440" s="243" t="s">
        <v>198</v>
      </c>
    </row>
    <row r="441" s="2" customFormat="1" ht="37.8" customHeight="1">
      <c r="A441" s="40"/>
      <c r="B441" s="41"/>
      <c r="C441" s="214" t="s">
        <v>749</v>
      </c>
      <c r="D441" s="214" t="s">
        <v>200</v>
      </c>
      <c r="E441" s="215" t="s">
        <v>1786</v>
      </c>
      <c r="F441" s="216" t="s">
        <v>1787</v>
      </c>
      <c r="G441" s="217" t="s">
        <v>203</v>
      </c>
      <c r="H441" s="218">
        <v>4.0199999999999996</v>
      </c>
      <c r="I441" s="219"/>
      <c r="J441" s="220">
        <f>ROUND(I441*H441,2)</f>
        <v>0</v>
      </c>
      <c r="K441" s="216" t="s">
        <v>204</v>
      </c>
      <c r="L441" s="46"/>
      <c r="M441" s="221" t="s">
        <v>19</v>
      </c>
      <c r="N441" s="222" t="s">
        <v>44</v>
      </c>
      <c r="O441" s="86"/>
      <c r="P441" s="223">
        <f>O441*H441</f>
        <v>0</v>
      </c>
      <c r="Q441" s="223">
        <v>0</v>
      </c>
      <c r="R441" s="223">
        <f>Q441*H441</f>
        <v>0</v>
      </c>
      <c r="S441" s="223">
        <v>0</v>
      </c>
      <c r="T441" s="224">
        <f>S441*H441</f>
        <v>0</v>
      </c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R441" s="225" t="s">
        <v>302</v>
      </c>
      <c r="AT441" s="225" t="s">
        <v>200</v>
      </c>
      <c r="AU441" s="225" t="s">
        <v>82</v>
      </c>
      <c r="AY441" s="19" t="s">
        <v>198</v>
      </c>
      <c r="BE441" s="226">
        <f>IF(N441="základní",J441,0)</f>
        <v>0</v>
      </c>
      <c r="BF441" s="226">
        <f>IF(N441="snížená",J441,0)</f>
        <v>0</v>
      </c>
      <c r="BG441" s="226">
        <f>IF(N441="zákl. přenesená",J441,0)</f>
        <v>0</v>
      </c>
      <c r="BH441" s="226">
        <f>IF(N441="sníž. přenesená",J441,0)</f>
        <v>0</v>
      </c>
      <c r="BI441" s="226">
        <f>IF(N441="nulová",J441,0)</f>
        <v>0</v>
      </c>
      <c r="BJ441" s="19" t="s">
        <v>80</v>
      </c>
      <c r="BK441" s="226">
        <f>ROUND(I441*H441,2)</f>
        <v>0</v>
      </c>
      <c r="BL441" s="19" t="s">
        <v>302</v>
      </c>
      <c r="BM441" s="225" t="s">
        <v>3762</v>
      </c>
    </row>
    <row r="442" s="2" customFormat="1">
      <c r="A442" s="40"/>
      <c r="B442" s="41"/>
      <c r="C442" s="42"/>
      <c r="D442" s="227" t="s">
        <v>207</v>
      </c>
      <c r="E442" s="42"/>
      <c r="F442" s="228" t="s">
        <v>1789</v>
      </c>
      <c r="G442" s="42"/>
      <c r="H442" s="42"/>
      <c r="I442" s="229"/>
      <c r="J442" s="42"/>
      <c r="K442" s="42"/>
      <c r="L442" s="46"/>
      <c r="M442" s="230"/>
      <c r="N442" s="231"/>
      <c r="O442" s="86"/>
      <c r="P442" s="86"/>
      <c r="Q442" s="86"/>
      <c r="R442" s="86"/>
      <c r="S442" s="86"/>
      <c r="T442" s="87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T442" s="19" t="s">
        <v>207</v>
      </c>
      <c r="AU442" s="19" t="s">
        <v>82</v>
      </c>
    </row>
    <row r="443" s="13" customFormat="1">
      <c r="A443" s="13"/>
      <c r="B443" s="232"/>
      <c r="C443" s="233"/>
      <c r="D443" s="234" t="s">
        <v>218</v>
      </c>
      <c r="E443" s="235" t="s">
        <v>19</v>
      </c>
      <c r="F443" s="236" t="s">
        <v>3756</v>
      </c>
      <c r="G443" s="233"/>
      <c r="H443" s="237">
        <v>4.0199999999999996</v>
      </c>
      <c r="I443" s="238"/>
      <c r="J443" s="233"/>
      <c r="K443" s="233"/>
      <c r="L443" s="239"/>
      <c r="M443" s="240"/>
      <c r="N443" s="241"/>
      <c r="O443" s="241"/>
      <c r="P443" s="241"/>
      <c r="Q443" s="241"/>
      <c r="R443" s="241"/>
      <c r="S443" s="241"/>
      <c r="T443" s="242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T443" s="243" t="s">
        <v>218</v>
      </c>
      <c r="AU443" s="243" t="s">
        <v>82</v>
      </c>
      <c r="AV443" s="13" t="s">
        <v>82</v>
      </c>
      <c r="AW443" s="13" t="s">
        <v>35</v>
      </c>
      <c r="AX443" s="13" t="s">
        <v>80</v>
      </c>
      <c r="AY443" s="243" t="s">
        <v>198</v>
      </c>
    </row>
    <row r="444" s="2" customFormat="1" ht="24.15" customHeight="1">
      <c r="A444" s="40"/>
      <c r="B444" s="41"/>
      <c r="C444" s="214" t="s">
        <v>757</v>
      </c>
      <c r="D444" s="214" t="s">
        <v>200</v>
      </c>
      <c r="E444" s="215" t="s">
        <v>1791</v>
      </c>
      <c r="F444" s="216" t="s">
        <v>1792</v>
      </c>
      <c r="G444" s="217" t="s">
        <v>237</v>
      </c>
      <c r="H444" s="218">
        <v>10.039999999999999</v>
      </c>
      <c r="I444" s="219"/>
      <c r="J444" s="220">
        <f>ROUND(I444*H444,2)</f>
        <v>0</v>
      </c>
      <c r="K444" s="216" t="s">
        <v>19</v>
      </c>
      <c r="L444" s="46"/>
      <c r="M444" s="221" t="s">
        <v>19</v>
      </c>
      <c r="N444" s="222" t="s">
        <v>44</v>
      </c>
      <c r="O444" s="86"/>
      <c r="P444" s="223">
        <f>O444*H444</f>
        <v>0</v>
      </c>
      <c r="Q444" s="223">
        <v>0.00055000000000000003</v>
      </c>
      <c r="R444" s="223">
        <f>Q444*H444</f>
        <v>0.005522</v>
      </c>
      <c r="S444" s="223">
        <v>0</v>
      </c>
      <c r="T444" s="224">
        <f>S444*H444</f>
        <v>0</v>
      </c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R444" s="225" t="s">
        <v>302</v>
      </c>
      <c r="AT444" s="225" t="s">
        <v>200</v>
      </c>
      <c r="AU444" s="225" t="s">
        <v>82</v>
      </c>
      <c r="AY444" s="19" t="s">
        <v>198</v>
      </c>
      <c r="BE444" s="226">
        <f>IF(N444="základní",J444,0)</f>
        <v>0</v>
      </c>
      <c r="BF444" s="226">
        <f>IF(N444="snížená",J444,0)</f>
        <v>0</v>
      </c>
      <c r="BG444" s="226">
        <f>IF(N444="zákl. přenesená",J444,0)</f>
        <v>0</v>
      </c>
      <c r="BH444" s="226">
        <f>IF(N444="sníž. přenesená",J444,0)</f>
        <v>0</v>
      </c>
      <c r="BI444" s="226">
        <f>IF(N444="nulová",J444,0)</f>
        <v>0</v>
      </c>
      <c r="BJ444" s="19" t="s">
        <v>80</v>
      </c>
      <c r="BK444" s="226">
        <f>ROUND(I444*H444,2)</f>
        <v>0</v>
      </c>
      <c r="BL444" s="19" t="s">
        <v>302</v>
      </c>
      <c r="BM444" s="225" t="s">
        <v>3763</v>
      </c>
    </row>
    <row r="445" s="13" customFormat="1">
      <c r="A445" s="13"/>
      <c r="B445" s="232"/>
      <c r="C445" s="233"/>
      <c r="D445" s="234" t="s">
        <v>218</v>
      </c>
      <c r="E445" s="235" t="s">
        <v>19</v>
      </c>
      <c r="F445" s="236" t="s">
        <v>3764</v>
      </c>
      <c r="G445" s="233"/>
      <c r="H445" s="237">
        <v>10.039999999999999</v>
      </c>
      <c r="I445" s="238"/>
      <c r="J445" s="233"/>
      <c r="K445" s="233"/>
      <c r="L445" s="239"/>
      <c r="M445" s="240"/>
      <c r="N445" s="241"/>
      <c r="O445" s="241"/>
      <c r="P445" s="241"/>
      <c r="Q445" s="241"/>
      <c r="R445" s="241"/>
      <c r="S445" s="241"/>
      <c r="T445" s="242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T445" s="243" t="s">
        <v>218</v>
      </c>
      <c r="AU445" s="243" t="s">
        <v>82</v>
      </c>
      <c r="AV445" s="13" t="s">
        <v>82</v>
      </c>
      <c r="AW445" s="13" t="s">
        <v>35</v>
      </c>
      <c r="AX445" s="13" t="s">
        <v>80</v>
      </c>
      <c r="AY445" s="243" t="s">
        <v>198</v>
      </c>
    </row>
    <row r="446" s="2" customFormat="1" ht="24.15" customHeight="1">
      <c r="A446" s="40"/>
      <c r="B446" s="41"/>
      <c r="C446" s="214" t="s">
        <v>762</v>
      </c>
      <c r="D446" s="214" t="s">
        <v>200</v>
      </c>
      <c r="E446" s="215" t="s">
        <v>1803</v>
      </c>
      <c r="F446" s="216" t="s">
        <v>1804</v>
      </c>
      <c r="G446" s="217" t="s">
        <v>237</v>
      </c>
      <c r="H446" s="218">
        <v>28.943999999999999</v>
      </c>
      <c r="I446" s="219"/>
      <c r="J446" s="220">
        <f>ROUND(I446*H446,2)</f>
        <v>0</v>
      </c>
      <c r="K446" s="216" t="s">
        <v>204</v>
      </c>
      <c r="L446" s="46"/>
      <c r="M446" s="221" t="s">
        <v>19</v>
      </c>
      <c r="N446" s="222" t="s">
        <v>44</v>
      </c>
      <c r="O446" s="86"/>
      <c r="P446" s="223">
        <f>O446*H446</f>
        <v>0</v>
      </c>
      <c r="Q446" s="223">
        <v>3.0000000000000001E-05</v>
      </c>
      <c r="R446" s="223">
        <f>Q446*H446</f>
        <v>0.00086832000000000001</v>
      </c>
      <c r="S446" s="223">
        <v>0</v>
      </c>
      <c r="T446" s="224">
        <f>S446*H446</f>
        <v>0</v>
      </c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R446" s="225" t="s">
        <v>302</v>
      </c>
      <c r="AT446" s="225" t="s">
        <v>200</v>
      </c>
      <c r="AU446" s="225" t="s">
        <v>82</v>
      </c>
      <c r="AY446" s="19" t="s">
        <v>198</v>
      </c>
      <c r="BE446" s="226">
        <f>IF(N446="základní",J446,0)</f>
        <v>0</v>
      </c>
      <c r="BF446" s="226">
        <f>IF(N446="snížená",J446,0)</f>
        <v>0</v>
      </c>
      <c r="BG446" s="226">
        <f>IF(N446="zákl. přenesená",J446,0)</f>
        <v>0</v>
      </c>
      <c r="BH446" s="226">
        <f>IF(N446="sníž. přenesená",J446,0)</f>
        <v>0</v>
      </c>
      <c r="BI446" s="226">
        <f>IF(N446="nulová",J446,0)</f>
        <v>0</v>
      </c>
      <c r="BJ446" s="19" t="s">
        <v>80</v>
      </c>
      <c r="BK446" s="226">
        <f>ROUND(I446*H446,2)</f>
        <v>0</v>
      </c>
      <c r="BL446" s="19" t="s">
        <v>302</v>
      </c>
      <c r="BM446" s="225" t="s">
        <v>3765</v>
      </c>
    </row>
    <row r="447" s="2" customFormat="1">
      <c r="A447" s="40"/>
      <c r="B447" s="41"/>
      <c r="C447" s="42"/>
      <c r="D447" s="227" t="s">
        <v>207</v>
      </c>
      <c r="E447" s="42"/>
      <c r="F447" s="228" t="s">
        <v>1806</v>
      </c>
      <c r="G447" s="42"/>
      <c r="H447" s="42"/>
      <c r="I447" s="229"/>
      <c r="J447" s="42"/>
      <c r="K447" s="42"/>
      <c r="L447" s="46"/>
      <c r="M447" s="230"/>
      <c r="N447" s="231"/>
      <c r="O447" s="86"/>
      <c r="P447" s="86"/>
      <c r="Q447" s="86"/>
      <c r="R447" s="86"/>
      <c r="S447" s="86"/>
      <c r="T447" s="87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T447" s="19" t="s">
        <v>207</v>
      </c>
      <c r="AU447" s="19" t="s">
        <v>82</v>
      </c>
    </row>
    <row r="448" s="13" customFormat="1">
      <c r="A448" s="13"/>
      <c r="B448" s="232"/>
      <c r="C448" s="233"/>
      <c r="D448" s="234" t="s">
        <v>218</v>
      </c>
      <c r="E448" s="235" t="s">
        <v>19</v>
      </c>
      <c r="F448" s="236" t="s">
        <v>3766</v>
      </c>
      <c r="G448" s="233"/>
      <c r="H448" s="237">
        <v>28.943999999999999</v>
      </c>
      <c r="I448" s="238"/>
      <c r="J448" s="233"/>
      <c r="K448" s="233"/>
      <c r="L448" s="239"/>
      <c r="M448" s="240"/>
      <c r="N448" s="241"/>
      <c r="O448" s="241"/>
      <c r="P448" s="241"/>
      <c r="Q448" s="241"/>
      <c r="R448" s="241"/>
      <c r="S448" s="241"/>
      <c r="T448" s="242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T448" s="243" t="s">
        <v>218</v>
      </c>
      <c r="AU448" s="243" t="s">
        <v>82</v>
      </c>
      <c r="AV448" s="13" t="s">
        <v>82</v>
      </c>
      <c r="AW448" s="13" t="s">
        <v>35</v>
      </c>
      <c r="AX448" s="13" t="s">
        <v>80</v>
      </c>
      <c r="AY448" s="243" t="s">
        <v>198</v>
      </c>
    </row>
    <row r="449" s="2" customFormat="1" ht="49.05" customHeight="1">
      <c r="A449" s="40"/>
      <c r="B449" s="41"/>
      <c r="C449" s="214" t="s">
        <v>770</v>
      </c>
      <c r="D449" s="214" t="s">
        <v>200</v>
      </c>
      <c r="E449" s="215" t="s">
        <v>1809</v>
      </c>
      <c r="F449" s="216" t="s">
        <v>1810</v>
      </c>
      <c r="G449" s="217" t="s">
        <v>246</v>
      </c>
      <c r="H449" s="218">
        <v>0.090999999999999998</v>
      </c>
      <c r="I449" s="219"/>
      <c r="J449" s="220">
        <f>ROUND(I449*H449,2)</f>
        <v>0</v>
      </c>
      <c r="K449" s="216" t="s">
        <v>204</v>
      </c>
      <c r="L449" s="46"/>
      <c r="M449" s="221" t="s">
        <v>19</v>
      </c>
      <c r="N449" s="222" t="s">
        <v>44</v>
      </c>
      <c r="O449" s="86"/>
      <c r="P449" s="223">
        <f>O449*H449</f>
        <v>0</v>
      </c>
      <c r="Q449" s="223">
        <v>0</v>
      </c>
      <c r="R449" s="223">
        <f>Q449*H449</f>
        <v>0</v>
      </c>
      <c r="S449" s="223">
        <v>0</v>
      </c>
      <c r="T449" s="224">
        <f>S449*H449</f>
        <v>0</v>
      </c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R449" s="225" t="s">
        <v>302</v>
      </c>
      <c r="AT449" s="225" t="s">
        <v>200</v>
      </c>
      <c r="AU449" s="225" t="s">
        <v>82</v>
      </c>
      <c r="AY449" s="19" t="s">
        <v>198</v>
      </c>
      <c r="BE449" s="226">
        <f>IF(N449="základní",J449,0)</f>
        <v>0</v>
      </c>
      <c r="BF449" s="226">
        <f>IF(N449="snížená",J449,0)</f>
        <v>0</v>
      </c>
      <c r="BG449" s="226">
        <f>IF(N449="zákl. přenesená",J449,0)</f>
        <v>0</v>
      </c>
      <c r="BH449" s="226">
        <f>IF(N449="sníž. přenesená",J449,0)</f>
        <v>0</v>
      </c>
      <c r="BI449" s="226">
        <f>IF(N449="nulová",J449,0)</f>
        <v>0</v>
      </c>
      <c r="BJ449" s="19" t="s">
        <v>80</v>
      </c>
      <c r="BK449" s="226">
        <f>ROUND(I449*H449,2)</f>
        <v>0</v>
      </c>
      <c r="BL449" s="19" t="s">
        <v>302</v>
      </c>
      <c r="BM449" s="225" t="s">
        <v>3767</v>
      </c>
    </row>
    <row r="450" s="2" customFormat="1">
      <c r="A450" s="40"/>
      <c r="B450" s="41"/>
      <c r="C450" s="42"/>
      <c r="D450" s="227" t="s">
        <v>207</v>
      </c>
      <c r="E450" s="42"/>
      <c r="F450" s="228" t="s">
        <v>1812</v>
      </c>
      <c r="G450" s="42"/>
      <c r="H450" s="42"/>
      <c r="I450" s="229"/>
      <c r="J450" s="42"/>
      <c r="K450" s="42"/>
      <c r="L450" s="46"/>
      <c r="M450" s="230"/>
      <c r="N450" s="231"/>
      <c r="O450" s="86"/>
      <c r="P450" s="86"/>
      <c r="Q450" s="86"/>
      <c r="R450" s="86"/>
      <c r="S450" s="86"/>
      <c r="T450" s="87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T450" s="19" t="s">
        <v>207</v>
      </c>
      <c r="AU450" s="19" t="s">
        <v>82</v>
      </c>
    </row>
    <row r="451" s="12" customFormat="1" ht="22.8" customHeight="1">
      <c r="A451" s="12"/>
      <c r="B451" s="198"/>
      <c r="C451" s="199"/>
      <c r="D451" s="200" t="s">
        <v>72</v>
      </c>
      <c r="E451" s="212" t="s">
        <v>1841</v>
      </c>
      <c r="F451" s="212" t="s">
        <v>1842</v>
      </c>
      <c r="G451" s="199"/>
      <c r="H451" s="199"/>
      <c r="I451" s="202"/>
      <c r="J451" s="213">
        <f>BK451</f>
        <v>0</v>
      </c>
      <c r="K451" s="199"/>
      <c r="L451" s="204"/>
      <c r="M451" s="205"/>
      <c r="N451" s="206"/>
      <c r="O451" s="206"/>
      <c r="P451" s="207">
        <f>SUM(P452:P501)</f>
        <v>0</v>
      </c>
      <c r="Q451" s="206"/>
      <c r="R451" s="207">
        <f>SUM(R452:R501)</f>
        <v>0.67473435999999998</v>
      </c>
      <c r="S451" s="206"/>
      <c r="T451" s="208">
        <f>SUM(T452:T501)</f>
        <v>0.1342651</v>
      </c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R451" s="209" t="s">
        <v>82</v>
      </c>
      <c r="AT451" s="210" t="s">
        <v>72</v>
      </c>
      <c r="AU451" s="210" t="s">
        <v>80</v>
      </c>
      <c r="AY451" s="209" t="s">
        <v>198</v>
      </c>
      <c r="BK451" s="211">
        <f>SUM(BK452:BK501)</f>
        <v>0</v>
      </c>
    </row>
    <row r="452" s="2" customFormat="1" ht="16.5" customHeight="1">
      <c r="A452" s="40"/>
      <c r="B452" s="41"/>
      <c r="C452" s="214" t="s">
        <v>775</v>
      </c>
      <c r="D452" s="214" t="s">
        <v>200</v>
      </c>
      <c r="E452" s="215" t="s">
        <v>1844</v>
      </c>
      <c r="F452" s="216" t="s">
        <v>1845</v>
      </c>
      <c r="G452" s="217" t="s">
        <v>203</v>
      </c>
      <c r="H452" s="218">
        <v>370.20999999999998</v>
      </c>
      <c r="I452" s="219"/>
      <c r="J452" s="220">
        <f>ROUND(I452*H452,2)</f>
        <v>0</v>
      </c>
      <c r="K452" s="216" t="s">
        <v>204</v>
      </c>
      <c r="L452" s="46"/>
      <c r="M452" s="221" t="s">
        <v>19</v>
      </c>
      <c r="N452" s="222" t="s">
        <v>44</v>
      </c>
      <c r="O452" s="86"/>
      <c r="P452" s="223">
        <f>O452*H452</f>
        <v>0</v>
      </c>
      <c r="Q452" s="223">
        <v>0.001</v>
      </c>
      <c r="R452" s="223">
        <f>Q452*H452</f>
        <v>0.37020999999999998</v>
      </c>
      <c r="S452" s="223">
        <v>0.00031</v>
      </c>
      <c r="T452" s="224">
        <f>S452*H452</f>
        <v>0.1147651</v>
      </c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R452" s="225" t="s">
        <v>302</v>
      </c>
      <c r="AT452" s="225" t="s">
        <v>200</v>
      </c>
      <c r="AU452" s="225" t="s">
        <v>82</v>
      </c>
      <c r="AY452" s="19" t="s">
        <v>198</v>
      </c>
      <c r="BE452" s="226">
        <f>IF(N452="základní",J452,0)</f>
        <v>0</v>
      </c>
      <c r="BF452" s="226">
        <f>IF(N452="snížená",J452,0)</f>
        <v>0</v>
      </c>
      <c r="BG452" s="226">
        <f>IF(N452="zákl. přenesená",J452,0)</f>
        <v>0</v>
      </c>
      <c r="BH452" s="226">
        <f>IF(N452="sníž. přenesená",J452,0)</f>
        <v>0</v>
      </c>
      <c r="BI452" s="226">
        <f>IF(N452="nulová",J452,0)</f>
        <v>0</v>
      </c>
      <c r="BJ452" s="19" t="s">
        <v>80</v>
      </c>
      <c r="BK452" s="226">
        <f>ROUND(I452*H452,2)</f>
        <v>0</v>
      </c>
      <c r="BL452" s="19" t="s">
        <v>302</v>
      </c>
      <c r="BM452" s="225" t="s">
        <v>3768</v>
      </c>
    </row>
    <row r="453" s="2" customFormat="1">
      <c r="A453" s="40"/>
      <c r="B453" s="41"/>
      <c r="C453" s="42"/>
      <c r="D453" s="227" t="s">
        <v>207</v>
      </c>
      <c r="E453" s="42"/>
      <c r="F453" s="228" t="s">
        <v>1847</v>
      </c>
      <c r="G453" s="42"/>
      <c r="H453" s="42"/>
      <c r="I453" s="229"/>
      <c r="J453" s="42"/>
      <c r="K453" s="42"/>
      <c r="L453" s="46"/>
      <c r="M453" s="230"/>
      <c r="N453" s="231"/>
      <c r="O453" s="86"/>
      <c r="P453" s="86"/>
      <c r="Q453" s="86"/>
      <c r="R453" s="86"/>
      <c r="S453" s="86"/>
      <c r="T453" s="87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T453" s="19" t="s">
        <v>207</v>
      </c>
      <c r="AU453" s="19" t="s">
        <v>82</v>
      </c>
    </row>
    <row r="454" s="13" customFormat="1">
      <c r="A454" s="13"/>
      <c r="B454" s="232"/>
      <c r="C454" s="233"/>
      <c r="D454" s="234" t="s">
        <v>218</v>
      </c>
      <c r="E454" s="235" t="s">
        <v>19</v>
      </c>
      <c r="F454" s="236" t="s">
        <v>3603</v>
      </c>
      <c r="G454" s="233"/>
      <c r="H454" s="237">
        <v>44.07</v>
      </c>
      <c r="I454" s="238"/>
      <c r="J454" s="233"/>
      <c r="K454" s="233"/>
      <c r="L454" s="239"/>
      <c r="M454" s="240"/>
      <c r="N454" s="241"/>
      <c r="O454" s="241"/>
      <c r="P454" s="241"/>
      <c r="Q454" s="241"/>
      <c r="R454" s="241"/>
      <c r="S454" s="241"/>
      <c r="T454" s="242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T454" s="243" t="s">
        <v>218</v>
      </c>
      <c r="AU454" s="243" t="s">
        <v>82</v>
      </c>
      <c r="AV454" s="13" t="s">
        <v>82</v>
      </c>
      <c r="AW454" s="13" t="s">
        <v>35</v>
      </c>
      <c r="AX454" s="13" t="s">
        <v>73</v>
      </c>
      <c r="AY454" s="243" t="s">
        <v>198</v>
      </c>
    </row>
    <row r="455" s="13" customFormat="1">
      <c r="A455" s="13"/>
      <c r="B455" s="232"/>
      <c r="C455" s="233"/>
      <c r="D455" s="234" t="s">
        <v>218</v>
      </c>
      <c r="E455" s="235" t="s">
        <v>19</v>
      </c>
      <c r="F455" s="236" t="s">
        <v>3604</v>
      </c>
      <c r="G455" s="233"/>
      <c r="H455" s="237">
        <v>8.3499999999999996</v>
      </c>
      <c r="I455" s="238"/>
      <c r="J455" s="233"/>
      <c r="K455" s="233"/>
      <c r="L455" s="239"/>
      <c r="M455" s="240"/>
      <c r="N455" s="241"/>
      <c r="O455" s="241"/>
      <c r="P455" s="241"/>
      <c r="Q455" s="241"/>
      <c r="R455" s="241"/>
      <c r="S455" s="241"/>
      <c r="T455" s="242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T455" s="243" t="s">
        <v>218</v>
      </c>
      <c r="AU455" s="243" t="s">
        <v>82</v>
      </c>
      <c r="AV455" s="13" t="s">
        <v>82</v>
      </c>
      <c r="AW455" s="13" t="s">
        <v>35</v>
      </c>
      <c r="AX455" s="13" t="s">
        <v>73</v>
      </c>
      <c r="AY455" s="243" t="s">
        <v>198</v>
      </c>
    </row>
    <row r="456" s="13" customFormat="1">
      <c r="A456" s="13"/>
      <c r="B456" s="232"/>
      <c r="C456" s="233"/>
      <c r="D456" s="234" t="s">
        <v>218</v>
      </c>
      <c r="E456" s="235" t="s">
        <v>19</v>
      </c>
      <c r="F456" s="236" t="s">
        <v>3605</v>
      </c>
      <c r="G456" s="233"/>
      <c r="H456" s="237">
        <v>14.859999999999999</v>
      </c>
      <c r="I456" s="238"/>
      <c r="J456" s="233"/>
      <c r="K456" s="233"/>
      <c r="L456" s="239"/>
      <c r="M456" s="240"/>
      <c r="N456" s="241"/>
      <c r="O456" s="241"/>
      <c r="P456" s="241"/>
      <c r="Q456" s="241"/>
      <c r="R456" s="241"/>
      <c r="S456" s="241"/>
      <c r="T456" s="242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T456" s="243" t="s">
        <v>218</v>
      </c>
      <c r="AU456" s="243" t="s">
        <v>82</v>
      </c>
      <c r="AV456" s="13" t="s">
        <v>82</v>
      </c>
      <c r="AW456" s="13" t="s">
        <v>35</v>
      </c>
      <c r="AX456" s="13" t="s">
        <v>73</v>
      </c>
      <c r="AY456" s="243" t="s">
        <v>198</v>
      </c>
    </row>
    <row r="457" s="13" customFormat="1">
      <c r="A457" s="13"/>
      <c r="B457" s="232"/>
      <c r="C457" s="233"/>
      <c r="D457" s="234" t="s">
        <v>218</v>
      </c>
      <c r="E457" s="235" t="s">
        <v>19</v>
      </c>
      <c r="F457" s="236" t="s">
        <v>3606</v>
      </c>
      <c r="G457" s="233"/>
      <c r="H457" s="237">
        <v>20</v>
      </c>
      <c r="I457" s="238"/>
      <c r="J457" s="233"/>
      <c r="K457" s="233"/>
      <c r="L457" s="239"/>
      <c r="M457" s="240"/>
      <c r="N457" s="241"/>
      <c r="O457" s="241"/>
      <c r="P457" s="241"/>
      <c r="Q457" s="241"/>
      <c r="R457" s="241"/>
      <c r="S457" s="241"/>
      <c r="T457" s="242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T457" s="243" t="s">
        <v>218</v>
      </c>
      <c r="AU457" s="243" t="s">
        <v>82</v>
      </c>
      <c r="AV457" s="13" t="s">
        <v>82</v>
      </c>
      <c r="AW457" s="13" t="s">
        <v>35</v>
      </c>
      <c r="AX457" s="13" t="s">
        <v>73</v>
      </c>
      <c r="AY457" s="243" t="s">
        <v>198</v>
      </c>
    </row>
    <row r="458" s="13" customFormat="1">
      <c r="A458" s="13"/>
      <c r="B458" s="232"/>
      <c r="C458" s="233"/>
      <c r="D458" s="234" t="s">
        <v>218</v>
      </c>
      <c r="E458" s="235" t="s">
        <v>19</v>
      </c>
      <c r="F458" s="236" t="s">
        <v>3607</v>
      </c>
      <c r="G458" s="233"/>
      <c r="H458" s="237">
        <v>55.299999999999997</v>
      </c>
      <c r="I458" s="238"/>
      <c r="J458" s="233"/>
      <c r="K458" s="233"/>
      <c r="L458" s="239"/>
      <c r="M458" s="240"/>
      <c r="N458" s="241"/>
      <c r="O458" s="241"/>
      <c r="P458" s="241"/>
      <c r="Q458" s="241"/>
      <c r="R458" s="241"/>
      <c r="S458" s="241"/>
      <c r="T458" s="242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T458" s="243" t="s">
        <v>218</v>
      </c>
      <c r="AU458" s="243" t="s">
        <v>82</v>
      </c>
      <c r="AV458" s="13" t="s">
        <v>82</v>
      </c>
      <c r="AW458" s="13" t="s">
        <v>35</v>
      </c>
      <c r="AX458" s="13" t="s">
        <v>73</v>
      </c>
      <c r="AY458" s="243" t="s">
        <v>198</v>
      </c>
    </row>
    <row r="459" s="13" customFormat="1">
      <c r="A459" s="13"/>
      <c r="B459" s="232"/>
      <c r="C459" s="233"/>
      <c r="D459" s="234" t="s">
        <v>218</v>
      </c>
      <c r="E459" s="235" t="s">
        <v>19</v>
      </c>
      <c r="F459" s="236" t="s">
        <v>3608</v>
      </c>
      <c r="G459" s="233"/>
      <c r="H459" s="237">
        <v>56.759999999999998</v>
      </c>
      <c r="I459" s="238"/>
      <c r="J459" s="233"/>
      <c r="K459" s="233"/>
      <c r="L459" s="239"/>
      <c r="M459" s="240"/>
      <c r="N459" s="241"/>
      <c r="O459" s="241"/>
      <c r="P459" s="241"/>
      <c r="Q459" s="241"/>
      <c r="R459" s="241"/>
      <c r="S459" s="241"/>
      <c r="T459" s="242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T459" s="243" t="s">
        <v>218</v>
      </c>
      <c r="AU459" s="243" t="s">
        <v>82</v>
      </c>
      <c r="AV459" s="13" t="s">
        <v>82</v>
      </c>
      <c r="AW459" s="13" t="s">
        <v>35</v>
      </c>
      <c r="AX459" s="13" t="s">
        <v>73</v>
      </c>
      <c r="AY459" s="243" t="s">
        <v>198</v>
      </c>
    </row>
    <row r="460" s="13" customFormat="1">
      <c r="A460" s="13"/>
      <c r="B460" s="232"/>
      <c r="C460" s="233"/>
      <c r="D460" s="234" t="s">
        <v>218</v>
      </c>
      <c r="E460" s="235" t="s">
        <v>19</v>
      </c>
      <c r="F460" s="236" t="s">
        <v>3609</v>
      </c>
      <c r="G460" s="233"/>
      <c r="H460" s="237">
        <v>54.219999999999999</v>
      </c>
      <c r="I460" s="238"/>
      <c r="J460" s="233"/>
      <c r="K460" s="233"/>
      <c r="L460" s="239"/>
      <c r="M460" s="240"/>
      <c r="N460" s="241"/>
      <c r="O460" s="241"/>
      <c r="P460" s="241"/>
      <c r="Q460" s="241"/>
      <c r="R460" s="241"/>
      <c r="S460" s="241"/>
      <c r="T460" s="242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T460" s="243" t="s">
        <v>218</v>
      </c>
      <c r="AU460" s="243" t="s">
        <v>82</v>
      </c>
      <c r="AV460" s="13" t="s">
        <v>82</v>
      </c>
      <c r="AW460" s="13" t="s">
        <v>35</v>
      </c>
      <c r="AX460" s="13" t="s">
        <v>73</v>
      </c>
      <c r="AY460" s="243" t="s">
        <v>198</v>
      </c>
    </row>
    <row r="461" s="13" customFormat="1">
      <c r="A461" s="13"/>
      <c r="B461" s="232"/>
      <c r="C461" s="233"/>
      <c r="D461" s="234" t="s">
        <v>218</v>
      </c>
      <c r="E461" s="235" t="s">
        <v>19</v>
      </c>
      <c r="F461" s="236" t="s">
        <v>3610</v>
      </c>
      <c r="G461" s="233"/>
      <c r="H461" s="237">
        <v>23.149999999999999</v>
      </c>
      <c r="I461" s="238"/>
      <c r="J461" s="233"/>
      <c r="K461" s="233"/>
      <c r="L461" s="239"/>
      <c r="M461" s="240"/>
      <c r="N461" s="241"/>
      <c r="O461" s="241"/>
      <c r="P461" s="241"/>
      <c r="Q461" s="241"/>
      <c r="R461" s="241"/>
      <c r="S461" s="241"/>
      <c r="T461" s="242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T461" s="243" t="s">
        <v>218</v>
      </c>
      <c r="AU461" s="243" t="s">
        <v>82</v>
      </c>
      <c r="AV461" s="13" t="s">
        <v>82</v>
      </c>
      <c r="AW461" s="13" t="s">
        <v>35</v>
      </c>
      <c r="AX461" s="13" t="s">
        <v>73</v>
      </c>
      <c r="AY461" s="243" t="s">
        <v>198</v>
      </c>
    </row>
    <row r="462" s="13" customFormat="1">
      <c r="A462" s="13"/>
      <c r="B462" s="232"/>
      <c r="C462" s="233"/>
      <c r="D462" s="234" t="s">
        <v>218</v>
      </c>
      <c r="E462" s="235" t="s">
        <v>19</v>
      </c>
      <c r="F462" s="236" t="s">
        <v>3611</v>
      </c>
      <c r="G462" s="233"/>
      <c r="H462" s="237">
        <v>93.5</v>
      </c>
      <c r="I462" s="238"/>
      <c r="J462" s="233"/>
      <c r="K462" s="233"/>
      <c r="L462" s="239"/>
      <c r="M462" s="240"/>
      <c r="N462" s="241"/>
      <c r="O462" s="241"/>
      <c r="P462" s="241"/>
      <c r="Q462" s="241"/>
      <c r="R462" s="241"/>
      <c r="S462" s="241"/>
      <c r="T462" s="242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T462" s="243" t="s">
        <v>218</v>
      </c>
      <c r="AU462" s="243" t="s">
        <v>82</v>
      </c>
      <c r="AV462" s="13" t="s">
        <v>82</v>
      </c>
      <c r="AW462" s="13" t="s">
        <v>35</v>
      </c>
      <c r="AX462" s="13" t="s">
        <v>73</v>
      </c>
      <c r="AY462" s="243" t="s">
        <v>198</v>
      </c>
    </row>
    <row r="463" s="14" customFormat="1">
      <c r="A463" s="14"/>
      <c r="B463" s="244"/>
      <c r="C463" s="245"/>
      <c r="D463" s="234" t="s">
        <v>218</v>
      </c>
      <c r="E463" s="246" t="s">
        <v>19</v>
      </c>
      <c r="F463" s="247" t="s">
        <v>233</v>
      </c>
      <c r="G463" s="245"/>
      <c r="H463" s="248">
        <v>370.20999999999998</v>
      </c>
      <c r="I463" s="249"/>
      <c r="J463" s="245"/>
      <c r="K463" s="245"/>
      <c r="L463" s="250"/>
      <c r="M463" s="251"/>
      <c r="N463" s="252"/>
      <c r="O463" s="252"/>
      <c r="P463" s="252"/>
      <c r="Q463" s="252"/>
      <c r="R463" s="252"/>
      <c r="S463" s="252"/>
      <c r="T463" s="253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T463" s="254" t="s">
        <v>218</v>
      </c>
      <c r="AU463" s="254" t="s">
        <v>82</v>
      </c>
      <c r="AV463" s="14" t="s">
        <v>205</v>
      </c>
      <c r="AW463" s="14" t="s">
        <v>35</v>
      </c>
      <c r="AX463" s="14" t="s">
        <v>80</v>
      </c>
      <c r="AY463" s="254" t="s">
        <v>198</v>
      </c>
    </row>
    <row r="464" s="2" customFormat="1" ht="24.15" customHeight="1">
      <c r="A464" s="40"/>
      <c r="B464" s="41"/>
      <c r="C464" s="214" t="s">
        <v>797</v>
      </c>
      <c r="D464" s="214" t="s">
        <v>200</v>
      </c>
      <c r="E464" s="215" t="s">
        <v>1849</v>
      </c>
      <c r="F464" s="216" t="s">
        <v>1850</v>
      </c>
      <c r="G464" s="217" t="s">
        <v>203</v>
      </c>
      <c r="H464" s="218">
        <v>600</v>
      </c>
      <c r="I464" s="219"/>
      <c r="J464" s="220">
        <f>ROUND(I464*H464,2)</f>
        <v>0</v>
      </c>
      <c r="K464" s="216" t="s">
        <v>204</v>
      </c>
      <c r="L464" s="46"/>
      <c r="M464" s="221" t="s">
        <v>19</v>
      </c>
      <c r="N464" s="222" t="s">
        <v>44</v>
      </c>
      <c r="O464" s="86"/>
      <c r="P464" s="223">
        <f>O464*H464</f>
        <v>0</v>
      </c>
      <c r="Q464" s="223">
        <v>0</v>
      </c>
      <c r="R464" s="223">
        <f>Q464*H464</f>
        <v>0</v>
      </c>
      <c r="S464" s="223">
        <v>3.0000000000000001E-05</v>
      </c>
      <c r="T464" s="224">
        <f>S464*H464</f>
        <v>0.018000000000000002</v>
      </c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R464" s="225" t="s">
        <v>302</v>
      </c>
      <c r="AT464" s="225" t="s">
        <v>200</v>
      </c>
      <c r="AU464" s="225" t="s">
        <v>82</v>
      </c>
      <c r="AY464" s="19" t="s">
        <v>198</v>
      </c>
      <c r="BE464" s="226">
        <f>IF(N464="základní",J464,0)</f>
        <v>0</v>
      </c>
      <c r="BF464" s="226">
        <f>IF(N464="snížená",J464,0)</f>
        <v>0</v>
      </c>
      <c r="BG464" s="226">
        <f>IF(N464="zákl. přenesená",J464,0)</f>
        <v>0</v>
      </c>
      <c r="BH464" s="226">
        <f>IF(N464="sníž. přenesená",J464,0)</f>
        <v>0</v>
      </c>
      <c r="BI464" s="226">
        <f>IF(N464="nulová",J464,0)</f>
        <v>0</v>
      </c>
      <c r="BJ464" s="19" t="s">
        <v>80</v>
      </c>
      <c r="BK464" s="226">
        <f>ROUND(I464*H464,2)</f>
        <v>0</v>
      </c>
      <c r="BL464" s="19" t="s">
        <v>302</v>
      </c>
      <c r="BM464" s="225" t="s">
        <v>3769</v>
      </c>
    </row>
    <row r="465" s="2" customFormat="1">
      <c r="A465" s="40"/>
      <c r="B465" s="41"/>
      <c r="C465" s="42"/>
      <c r="D465" s="227" t="s">
        <v>207</v>
      </c>
      <c r="E465" s="42"/>
      <c r="F465" s="228" t="s">
        <v>1852</v>
      </c>
      <c r="G465" s="42"/>
      <c r="H465" s="42"/>
      <c r="I465" s="229"/>
      <c r="J465" s="42"/>
      <c r="K465" s="42"/>
      <c r="L465" s="46"/>
      <c r="M465" s="230"/>
      <c r="N465" s="231"/>
      <c r="O465" s="86"/>
      <c r="P465" s="86"/>
      <c r="Q465" s="86"/>
      <c r="R465" s="86"/>
      <c r="S465" s="86"/>
      <c r="T465" s="87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T465" s="19" t="s">
        <v>207</v>
      </c>
      <c r="AU465" s="19" t="s">
        <v>82</v>
      </c>
    </row>
    <row r="466" s="2" customFormat="1" ht="16.5" customHeight="1">
      <c r="A466" s="40"/>
      <c r="B466" s="41"/>
      <c r="C466" s="255" t="s">
        <v>814</v>
      </c>
      <c r="D466" s="255" t="s">
        <v>243</v>
      </c>
      <c r="E466" s="256" t="s">
        <v>1854</v>
      </c>
      <c r="F466" s="257" t="s">
        <v>1855</v>
      </c>
      <c r="G466" s="258" t="s">
        <v>203</v>
      </c>
      <c r="H466" s="259">
        <v>630</v>
      </c>
      <c r="I466" s="260"/>
      <c r="J466" s="261">
        <f>ROUND(I466*H466,2)</f>
        <v>0</v>
      </c>
      <c r="K466" s="257" t="s">
        <v>204</v>
      </c>
      <c r="L466" s="262"/>
      <c r="M466" s="263" t="s">
        <v>19</v>
      </c>
      <c r="N466" s="264" t="s">
        <v>44</v>
      </c>
      <c r="O466" s="86"/>
      <c r="P466" s="223">
        <f>O466*H466</f>
        <v>0</v>
      </c>
      <c r="Q466" s="223">
        <v>0</v>
      </c>
      <c r="R466" s="223">
        <f>Q466*H466</f>
        <v>0</v>
      </c>
      <c r="S466" s="223">
        <v>0</v>
      </c>
      <c r="T466" s="224">
        <f>S466*H466</f>
        <v>0</v>
      </c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R466" s="225" t="s">
        <v>399</v>
      </c>
      <c r="AT466" s="225" t="s">
        <v>243</v>
      </c>
      <c r="AU466" s="225" t="s">
        <v>82</v>
      </c>
      <c r="AY466" s="19" t="s">
        <v>198</v>
      </c>
      <c r="BE466" s="226">
        <f>IF(N466="základní",J466,0)</f>
        <v>0</v>
      </c>
      <c r="BF466" s="226">
        <f>IF(N466="snížená",J466,0)</f>
        <v>0</v>
      </c>
      <c r="BG466" s="226">
        <f>IF(N466="zákl. přenesená",J466,0)</f>
        <v>0</v>
      </c>
      <c r="BH466" s="226">
        <f>IF(N466="sníž. přenesená",J466,0)</f>
        <v>0</v>
      </c>
      <c r="BI466" s="226">
        <f>IF(N466="nulová",J466,0)</f>
        <v>0</v>
      </c>
      <c r="BJ466" s="19" t="s">
        <v>80</v>
      </c>
      <c r="BK466" s="226">
        <f>ROUND(I466*H466,2)</f>
        <v>0</v>
      </c>
      <c r="BL466" s="19" t="s">
        <v>302</v>
      </c>
      <c r="BM466" s="225" t="s">
        <v>3770</v>
      </c>
    </row>
    <row r="467" s="13" customFormat="1">
      <c r="A467" s="13"/>
      <c r="B467" s="232"/>
      <c r="C467" s="233"/>
      <c r="D467" s="234" t="s">
        <v>218</v>
      </c>
      <c r="E467" s="233"/>
      <c r="F467" s="236" t="s">
        <v>1865</v>
      </c>
      <c r="G467" s="233"/>
      <c r="H467" s="237">
        <v>630</v>
      </c>
      <c r="I467" s="238"/>
      <c r="J467" s="233"/>
      <c r="K467" s="233"/>
      <c r="L467" s="239"/>
      <c r="M467" s="240"/>
      <c r="N467" s="241"/>
      <c r="O467" s="241"/>
      <c r="P467" s="241"/>
      <c r="Q467" s="241"/>
      <c r="R467" s="241"/>
      <c r="S467" s="241"/>
      <c r="T467" s="242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243" t="s">
        <v>218</v>
      </c>
      <c r="AU467" s="243" t="s">
        <v>82</v>
      </c>
      <c r="AV467" s="13" t="s">
        <v>82</v>
      </c>
      <c r="AW467" s="13" t="s">
        <v>4</v>
      </c>
      <c r="AX467" s="13" t="s">
        <v>80</v>
      </c>
      <c r="AY467" s="243" t="s">
        <v>198</v>
      </c>
    </row>
    <row r="468" s="2" customFormat="1" ht="44.25" customHeight="1">
      <c r="A468" s="40"/>
      <c r="B468" s="41"/>
      <c r="C468" s="214" t="s">
        <v>819</v>
      </c>
      <c r="D468" s="214" t="s">
        <v>200</v>
      </c>
      <c r="E468" s="215" t="s">
        <v>1859</v>
      </c>
      <c r="F468" s="216" t="s">
        <v>1860</v>
      </c>
      <c r="G468" s="217" t="s">
        <v>203</v>
      </c>
      <c r="H468" s="218">
        <v>50</v>
      </c>
      <c r="I468" s="219"/>
      <c r="J468" s="220">
        <f>ROUND(I468*H468,2)</f>
        <v>0</v>
      </c>
      <c r="K468" s="216" t="s">
        <v>204</v>
      </c>
      <c r="L468" s="46"/>
      <c r="M468" s="221" t="s">
        <v>19</v>
      </c>
      <c r="N468" s="222" t="s">
        <v>44</v>
      </c>
      <c r="O468" s="86"/>
      <c r="P468" s="223">
        <f>O468*H468</f>
        <v>0</v>
      </c>
      <c r="Q468" s="223">
        <v>0</v>
      </c>
      <c r="R468" s="223">
        <f>Q468*H468</f>
        <v>0</v>
      </c>
      <c r="S468" s="223">
        <v>3.0000000000000001E-05</v>
      </c>
      <c r="T468" s="224">
        <f>S468*H468</f>
        <v>0.0015</v>
      </c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R468" s="225" t="s">
        <v>302</v>
      </c>
      <c r="AT468" s="225" t="s">
        <v>200</v>
      </c>
      <c r="AU468" s="225" t="s">
        <v>82</v>
      </c>
      <c r="AY468" s="19" t="s">
        <v>198</v>
      </c>
      <c r="BE468" s="226">
        <f>IF(N468="základní",J468,0)</f>
        <v>0</v>
      </c>
      <c r="BF468" s="226">
        <f>IF(N468="snížená",J468,0)</f>
        <v>0</v>
      </c>
      <c r="BG468" s="226">
        <f>IF(N468="zákl. přenesená",J468,0)</f>
        <v>0</v>
      </c>
      <c r="BH468" s="226">
        <f>IF(N468="sníž. přenesená",J468,0)</f>
        <v>0</v>
      </c>
      <c r="BI468" s="226">
        <f>IF(N468="nulová",J468,0)</f>
        <v>0</v>
      </c>
      <c r="BJ468" s="19" t="s">
        <v>80</v>
      </c>
      <c r="BK468" s="226">
        <f>ROUND(I468*H468,2)</f>
        <v>0</v>
      </c>
      <c r="BL468" s="19" t="s">
        <v>302</v>
      </c>
      <c r="BM468" s="225" t="s">
        <v>3771</v>
      </c>
    </row>
    <row r="469" s="2" customFormat="1">
      <c r="A469" s="40"/>
      <c r="B469" s="41"/>
      <c r="C469" s="42"/>
      <c r="D469" s="227" t="s">
        <v>207</v>
      </c>
      <c r="E469" s="42"/>
      <c r="F469" s="228" t="s">
        <v>1862</v>
      </c>
      <c r="G469" s="42"/>
      <c r="H469" s="42"/>
      <c r="I469" s="229"/>
      <c r="J469" s="42"/>
      <c r="K469" s="42"/>
      <c r="L469" s="46"/>
      <c r="M469" s="230"/>
      <c r="N469" s="231"/>
      <c r="O469" s="86"/>
      <c r="P469" s="86"/>
      <c r="Q469" s="86"/>
      <c r="R469" s="86"/>
      <c r="S469" s="86"/>
      <c r="T469" s="87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T469" s="19" t="s">
        <v>207</v>
      </c>
      <c r="AU469" s="19" t="s">
        <v>82</v>
      </c>
    </row>
    <row r="470" s="2" customFormat="1" ht="16.5" customHeight="1">
      <c r="A470" s="40"/>
      <c r="B470" s="41"/>
      <c r="C470" s="255" t="s">
        <v>833</v>
      </c>
      <c r="D470" s="255" t="s">
        <v>243</v>
      </c>
      <c r="E470" s="256" t="s">
        <v>1854</v>
      </c>
      <c r="F470" s="257" t="s">
        <v>1855</v>
      </c>
      <c r="G470" s="258" t="s">
        <v>203</v>
      </c>
      <c r="H470" s="259">
        <v>52.5</v>
      </c>
      <c r="I470" s="260"/>
      <c r="J470" s="261">
        <f>ROUND(I470*H470,2)</f>
        <v>0</v>
      </c>
      <c r="K470" s="257" t="s">
        <v>204</v>
      </c>
      <c r="L470" s="262"/>
      <c r="M470" s="263" t="s">
        <v>19</v>
      </c>
      <c r="N470" s="264" t="s">
        <v>44</v>
      </c>
      <c r="O470" s="86"/>
      <c r="P470" s="223">
        <f>O470*H470</f>
        <v>0</v>
      </c>
      <c r="Q470" s="223">
        <v>0</v>
      </c>
      <c r="R470" s="223">
        <f>Q470*H470</f>
        <v>0</v>
      </c>
      <c r="S470" s="223">
        <v>0</v>
      </c>
      <c r="T470" s="224">
        <f>S470*H470</f>
        <v>0</v>
      </c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R470" s="225" t="s">
        <v>399</v>
      </c>
      <c r="AT470" s="225" t="s">
        <v>243</v>
      </c>
      <c r="AU470" s="225" t="s">
        <v>82</v>
      </c>
      <c r="AY470" s="19" t="s">
        <v>198</v>
      </c>
      <c r="BE470" s="226">
        <f>IF(N470="základní",J470,0)</f>
        <v>0</v>
      </c>
      <c r="BF470" s="226">
        <f>IF(N470="snížená",J470,0)</f>
        <v>0</v>
      </c>
      <c r="BG470" s="226">
        <f>IF(N470="zákl. přenesená",J470,0)</f>
        <v>0</v>
      </c>
      <c r="BH470" s="226">
        <f>IF(N470="sníž. přenesená",J470,0)</f>
        <v>0</v>
      </c>
      <c r="BI470" s="226">
        <f>IF(N470="nulová",J470,0)</f>
        <v>0</v>
      </c>
      <c r="BJ470" s="19" t="s">
        <v>80</v>
      </c>
      <c r="BK470" s="226">
        <f>ROUND(I470*H470,2)</f>
        <v>0</v>
      </c>
      <c r="BL470" s="19" t="s">
        <v>302</v>
      </c>
      <c r="BM470" s="225" t="s">
        <v>3772</v>
      </c>
    </row>
    <row r="471" s="13" customFormat="1">
      <c r="A471" s="13"/>
      <c r="B471" s="232"/>
      <c r="C471" s="233"/>
      <c r="D471" s="234" t="s">
        <v>218</v>
      </c>
      <c r="E471" s="233"/>
      <c r="F471" s="236" t="s">
        <v>3773</v>
      </c>
      <c r="G471" s="233"/>
      <c r="H471" s="237">
        <v>52.5</v>
      </c>
      <c r="I471" s="238"/>
      <c r="J471" s="233"/>
      <c r="K471" s="233"/>
      <c r="L471" s="239"/>
      <c r="M471" s="240"/>
      <c r="N471" s="241"/>
      <c r="O471" s="241"/>
      <c r="P471" s="241"/>
      <c r="Q471" s="241"/>
      <c r="R471" s="241"/>
      <c r="S471" s="241"/>
      <c r="T471" s="242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T471" s="243" t="s">
        <v>218</v>
      </c>
      <c r="AU471" s="243" t="s">
        <v>82</v>
      </c>
      <c r="AV471" s="13" t="s">
        <v>82</v>
      </c>
      <c r="AW471" s="13" t="s">
        <v>4</v>
      </c>
      <c r="AX471" s="13" t="s">
        <v>80</v>
      </c>
      <c r="AY471" s="243" t="s">
        <v>198</v>
      </c>
    </row>
    <row r="472" s="2" customFormat="1" ht="33" customHeight="1">
      <c r="A472" s="40"/>
      <c r="B472" s="41"/>
      <c r="C472" s="214" t="s">
        <v>838</v>
      </c>
      <c r="D472" s="214" t="s">
        <v>200</v>
      </c>
      <c r="E472" s="215" t="s">
        <v>1867</v>
      </c>
      <c r="F472" s="216" t="s">
        <v>1868</v>
      </c>
      <c r="G472" s="217" t="s">
        <v>203</v>
      </c>
      <c r="H472" s="218">
        <v>625.04999999999995</v>
      </c>
      <c r="I472" s="219"/>
      <c r="J472" s="220">
        <f>ROUND(I472*H472,2)</f>
        <v>0</v>
      </c>
      <c r="K472" s="216" t="s">
        <v>204</v>
      </c>
      <c r="L472" s="46"/>
      <c r="M472" s="221" t="s">
        <v>19</v>
      </c>
      <c r="N472" s="222" t="s">
        <v>44</v>
      </c>
      <c r="O472" s="86"/>
      <c r="P472" s="223">
        <f>O472*H472</f>
        <v>0</v>
      </c>
      <c r="Q472" s="223">
        <v>0.00020120000000000001</v>
      </c>
      <c r="R472" s="223">
        <f>Q472*H472</f>
        <v>0.12576006000000001</v>
      </c>
      <c r="S472" s="223">
        <v>0</v>
      </c>
      <c r="T472" s="224">
        <f>S472*H472</f>
        <v>0</v>
      </c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R472" s="225" t="s">
        <v>302</v>
      </c>
      <c r="AT472" s="225" t="s">
        <v>200</v>
      </c>
      <c r="AU472" s="225" t="s">
        <v>82</v>
      </c>
      <c r="AY472" s="19" t="s">
        <v>198</v>
      </c>
      <c r="BE472" s="226">
        <f>IF(N472="základní",J472,0)</f>
        <v>0</v>
      </c>
      <c r="BF472" s="226">
        <f>IF(N472="snížená",J472,0)</f>
        <v>0</v>
      </c>
      <c r="BG472" s="226">
        <f>IF(N472="zákl. přenesená",J472,0)</f>
        <v>0</v>
      </c>
      <c r="BH472" s="226">
        <f>IF(N472="sníž. přenesená",J472,0)</f>
        <v>0</v>
      </c>
      <c r="BI472" s="226">
        <f>IF(N472="nulová",J472,0)</f>
        <v>0</v>
      </c>
      <c r="BJ472" s="19" t="s">
        <v>80</v>
      </c>
      <c r="BK472" s="226">
        <f>ROUND(I472*H472,2)</f>
        <v>0</v>
      </c>
      <c r="BL472" s="19" t="s">
        <v>302</v>
      </c>
      <c r="BM472" s="225" t="s">
        <v>3774</v>
      </c>
    </row>
    <row r="473" s="2" customFormat="1">
      <c r="A473" s="40"/>
      <c r="B473" s="41"/>
      <c r="C473" s="42"/>
      <c r="D473" s="227" t="s">
        <v>207</v>
      </c>
      <c r="E473" s="42"/>
      <c r="F473" s="228" t="s">
        <v>1870</v>
      </c>
      <c r="G473" s="42"/>
      <c r="H473" s="42"/>
      <c r="I473" s="229"/>
      <c r="J473" s="42"/>
      <c r="K473" s="42"/>
      <c r="L473" s="46"/>
      <c r="M473" s="230"/>
      <c r="N473" s="231"/>
      <c r="O473" s="86"/>
      <c r="P473" s="86"/>
      <c r="Q473" s="86"/>
      <c r="R473" s="86"/>
      <c r="S473" s="86"/>
      <c r="T473" s="87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T473" s="19" t="s">
        <v>207</v>
      </c>
      <c r="AU473" s="19" t="s">
        <v>82</v>
      </c>
    </row>
    <row r="474" s="13" customFormat="1">
      <c r="A474" s="13"/>
      <c r="B474" s="232"/>
      <c r="C474" s="233"/>
      <c r="D474" s="234" t="s">
        <v>218</v>
      </c>
      <c r="E474" s="235" t="s">
        <v>19</v>
      </c>
      <c r="F474" s="236" t="s">
        <v>3775</v>
      </c>
      <c r="G474" s="233"/>
      <c r="H474" s="237">
        <v>70.560000000000002</v>
      </c>
      <c r="I474" s="238"/>
      <c r="J474" s="233"/>
      <c r="K474" s="233"/>
      <c r="L474" s="239"/>
      <c r="M474" s="240"/>
      <c r="N474" s="241"/>
      <c r="O474" s="241"/>
      <c r="P474" s="241"/>
      <c r="Q474" s="241"/>
      <c r="R474" s="241"/>
      <c r="S474" s="241"/>
      <c r="T474" s="242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T474" s="243" t="s">
        <v>218</v>
      </c>
      <c r="AU474" s="243" t="s">
        <v>82</v>
      </c>
      <c r="AV474" s="13" t="s">
        <v>82</v>
      </c>
      <c r="AW474" s="13" t="s">
        <v>35</v>
      </c>
      <c r="AX474" s="13" t="s">
        <v>73</v>
      </c>
      <c r="AY474" s="243" t="s">
        <v>198</v>
      </c>
    </row>
    <row r="475" s="13" customFormat="1">
      <c r="A475" s="13"/>
      <c r="B475" s="232"/>
      <c r="C475" s="233"/>
      <c r="D475" s="234" t="s">
        <v>218</v>
      </c>
      <c r="E475" s="235" t="s">
        <v>19</v>
      </c>
      <c r="F475" s="236" t="s">
        <v>3776</v>
      </c>
      <c r="G475" s="233"/>
      <c r="H475" s="237">
        <v>20.859999999999999</v>
      </c>
      <c r="I475" s="238"/>
      <c r="J475" s="233"/>
      <c r="K475" s="233"/>
      <c r="L475" s="239"/>
      <c r="M475" s="240"/>
      <c r="N475" s="241"/>
      <c r="O475" s="241"/>
      <c r="P475" s="241"/>
      <c r="Q475" s="241"/>
      <c r="R475" s="241"/>
      <c r="S475" s="241"/>
      <c r="T475" s="242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T475" s="243" t="s">
        <v>218</v>
      </c>
      <c r="AU475" s="243" t="s">
        <v>82</v>
      </c>
      <c r="AV475" s="13" t="s">
        <v>82</v>
      </c>
      <c r="AW475" s="13" t="s">
        <v>35</v>
      </c>
      <c r="AX475" s="13" t="s">
        <v>73</v>
      </c>
      <c r="AY475" s="243" t="s">
        <v>198</v>
      </c>
    </row>
    <row r="476" s="13" customFormat="1">
      <c r="A476" s="13"/>
      <c r="B476" s="232"/>
      <c r="C476" s="233"/>
      <c r="D476" s="234" t="s">
        <v>218</v>
      </c>
      <c r="E476" s="235" t="s">
        <v>19</v>
      </c>
      <c r="F476" s="236" t="s">
        <v>3777</v>
      </c>
      <c r="G476" s="233"/>
      <c r="H476" s="237">
        <v>34.18</v>
      </c>
      <c r="I476" s="238"/>
      <c r="J476" s="233"/>
      <c r="K476" s="233"/>
      <c r="L476" s="239"/>
      <c r="M476" s="240"/>
      <c r="N476" s="241"/>
      <c r="O476" s="241"/>
      <c r="P476" s="241"/>
      <c r="Q476" s="241"/>
      <c r="R476" s="241"/>
      <c r="S476" s="241"/>
      <c r="T476" s="242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T476" s="243" t="s">
        <v>218</v>
      </c>
      <c r="AU476" s="243" t="s">
        <v>82</v>
      </c>
      <c r="AV476" s="13" t="s">
        <v>82</v>
      </c>
      <c r="AW476" s="13" t="s">
        <v>35</v>
      </c>
      <c r="AX476" s="13" t="s">
        <v>73</v>
      </c>
      <c r="AY476" s="243" t="s">
        <v>198</v>
      </c>
    </row>
    <row r="477" s="13" customFormat="1">
      <c r="A477" s="13"/>
      <c r="B477" s="232"/>
      <c r="C477" s="233"/>
      <c r="D477" s="234" t="s">
        <v>218</v>
      </c>
      <c r="E477" s="235" t="s">
        <v>19</v>
      </c>
      <c r="F477" s="236" t="s">
        <v>3778</v>
      </c>
      <c r="G477" s="233"/>
      <c r="H477" s="237">
        <v>23.420000000000002</v>
      </c>
      <c r="I477" s="238"/>
      <c r="J477" s="233"/>
      <c r="K477" s="233"/>
      <c r="L477" s="239"/>
      <c r="M477" s="240"/>
      <c r="N477" s="241"/>
      <c r="O477" s="241"/>
      <c r="P477" s="241"/>
      <c r="Q477" s="241"/>
      <c r="R477" s="241"/>
      <c r="S477" s="241"/>
      <c r="T477" s="242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T477" s="243" t="s">
        <v>218</v>
      </c>
      <c r="AU477" s="243" t="s">
        <v>82</v>
      </c>
      <c r="AV477" s="13" t="s">
        <v>82</v>
      </c>
      <c r="AW477" s="13" t="s">
        <v>35</v>
      </c>
      <c r="AX477" s="13" t="s">
        <v>73</v>
      </c>
      <c r="AY477" s="243" t="s">
        <v>198</v>
      </c>
    </row>
    <row r="478" s="13" customFormat="1">
      <c r="A478" s="13"/>
      <c r="B478" s="232"/>
      <c r="C478" s="233"/>
      <c r="D478" s="234" t="s">
        <v>218</v>
      </c>
      <c r="E478" s="235" t="s">
        <v>19</v>
      </c>
      <c r="F478" s="236" t="s">
        <v>3779</v>
      </c>
      <c r="G478" s="233"/>
      <c r="H478" s="237">
        <v>88.930000000000007</v>
      </c>
      <c r="I478" s="238"/>
      <c r="J478" s="233"/>
      <c r="K478" s="233"/>
      <c r="L478" s="239"/>
      <c r="M478" s="240"/>
      <c r="N478" s="241"/>
      <c r="O478" s="241"/>
      <c r="P478" s="241"/>
      <c r="Q478" s="241"/>
      <c r="R478" s="241"/>
      <c r="S478" s="241"/>
      <c r="T478" s="242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T478" s="243" t="s">
        <v>218</v>
      </c>
      <c r="AU478" s="243" t="s">
        <v>82</v>
      </c>
      <c r="AV478" s="13" t="s">
        <v>82</v>
      </c>
      <c r="AW478" s="13" t="s">
        <v>35</v>
      </c>
      <c r="AX478" s="13" t="s">
        <v>73</v>
      </c>
      <c r="AY478" s="243" t="s">
        <v>198</v>
      </c>
    </row>
    <row r="479" s="13" customFormat="1">
      <c r="A479" s="13"/>
      <c r="B479" s="232"/>
      <c r="C479" s="233"/>
      <c r="D479" s="234" t="s">
        <v>218</v>
      </c>
      <c r="E479" s="235" t="s">
        <v>19</v>
      </c>
      <c r="F479" s="236" t="s">
        <v>3780</v>
      </c>
      <c r="G479" s="233"/>
      <c r="H479" s="237">
        <v>81.640000000000001</v>
      </c>
      <c r="I479" s="238"/>
      <c r="J479" s="233"/>
      <c r="K479" s="233"/>
      <c r="L479" s="239"/>
      <c r="M479" s="240"/>
      <c r="N479" s="241"/>
      <c r="O479" s="241"/>
      <c r="P479" s="241"/>
      <c r="Q479" s="241"/>
      <c r="R479" s="241"/>
      <c r="S479" s="241"/>
      <c r="T479" s="242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T479" s="243" t="s">
        <v>218</v>
      </c>
      <c r="AU479" s="243" t="s">
        <v>82</v>
      </c>
      <c r="AV479" s="13" t="s">
        <v>82</v>
      </c>
      <c r="AW479" s="13" t="s">
        <v>35</v>
      </c>
      <c r="AX479" s="13" t="s">
        <v>73</v>
      </c>
      <c r="AY479" s="243" t="s">
        <v>198</v>
      </c>
    </row>
    <row r="480" s="13" customFormat="1">
      <c r="A480" s="13"/>
      <c r="B480" s="232"/>
      <c r="C480" s="233"/>
      <c r="D480" s="234" t="s">
        <v>218</v>
      </c>
      <c r="E480" s="235" t="s">
        <v>19</v>
      </c>
      <c r="F480" s="236" t="s">
        <v>3781</v>
      </c>
      <c r="G480" s="233"/>
      <c r="H480" s="237">
        <v>3</v>
      </c>
      <c r="I480" s="238"/>
      <c r="J480" s="233"/>
      <c r="K480" s="233"/>
      <c r="L480" s="239"/>
      <c r="M480" s="240"/>
      <c r="N480" s="241"/>
      <c r="O480" s="241"/>
      <c r="P480" s="241"/>
      <c r="Q480" s="241"/>
      <c r="R480" s="241"/>
      <c r="S480" s="241"/>
      <c r="T480" s="242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T480" s="243" t="s">
        <v>218</v>
      </c>
      <c r="AU480" s="243" t="s">
        <v>82</v>
      </c>
      <c r="AV480" s="13" t="s">
        <v>82</v>
      </c>
      <c r="AW480" s="13" t="s">
        <v>35</v>
      </c>
      <c r="AX480" s="13" t="s">
        <v>73</v>
      </c>
      <c r="AY480" s="243" t="s">
        <v>198</v>
      </c>
    </row>
    <row r="481" s="13" customFormat="1">
      <c r="A481" s="13"/>
      <c r="B481" s="232"/>
      <c r="C481" s="233"/>
      <c r="D481" s="234" t="s">
        <v>218</v>
      </c>
      <c r="E481" s="235" t="s">
        <v>19</v>
      </c>
      <c r="F481" s="236" t="s">
        <v>3782</v>
      </c>
      <c r="G481" s="233"/>
      <c r="H481" s="237">
        <v>90.370000000000005</v>
      </c>
      <c r="I481" s="238"/>
      <c r="J481" s="233"/>
      <c r="K481" s="233"/>
      <c r="L481" s="239"/>
      <c r="M481" s="240"/>
      <c r="N481" s="241"/>
      <c r="O481" s="241"/>
      <c r="P481" s="241"/>
      <c r="Q481" s="241"/>
      <c r="R481" s="241"/>
      <c r="S481" s="241"/>
      <c r="T481" s="242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T481" s="243" t="s">
        <v>218</v>
      </c>
      <c r="AU481" s="243" t="s">
        <v>82</v>
      </c>
      <c r="AV481" s="13" t="s">
        <v>82</v>
      </c>
      <c r="AW481" s="13" t="s">
        <v>35</v>
      </c>
      <c r="AX481" s="13" t="s">
        <v>73</v>
      </c>
      <c r="AY481" s="243" t="s">
        <v>198</v>
      </c>
    </row>
    <row r="482" s="13" customFormat="1">
      <c r="A482" s="13"/>
      <c r="B482" s="232"/>
      <c r="C482" s="233"/>
      <c r="D482" s="234" t="s">
        <v>218</v>
      </c>
      <c r="E482" s="235" t="s">
        <v>19</v>
      </c>
      <c r="F482" s="236" t="s">
        <v>3783</v>
      </c>
      <c r="G482" s="233"/>
      <c r="H482" s="237">
        <v>65.730000000000004</v>
      </c>
      <c r="I482" s="238"/>
      <c r="J482" s="233"/>
      <c r="K482" s="233"/>
      <c r="L482" s="239"/>
      <c r="M482" s="240"/>
      <c r="N482" s="241"/>
      <c r="O482" s="241"/>
      <c r="P482" s="241"/>
      <c r="Q482" s="241"/>
      <c r="R482" s="241"/>
      <c r="S482" s="241"/>
      <c r="T482" s="242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T482" s="243" t="s">
        <v>218</v>
      </c>
      <c r="AU482" s="243" t="s">
        <v>82</v>
      </c>
      <c r="AV482" s="13" t="s">
        <v>82</v>
      </c>
      <c r="AW482" s="13" t="s">
        <v>35</v>
      </c>
      <c r="AX482" s="13" t="s">
        <v>73</v>
      </c>
      <c r="AY482" s="243" t="s">
        <v>198</v>
      </c>
    </row>
    <row r="483" s="13" customFormat="1">
      <c r="A483" s="13"/>
      <c r="B483" s="232"/>
      <c r="C483" s="233"/>
      <c r="D483" s="234" t="s">
        <v>218</v>
      </c>
      <c r="E483" s="235" t="s">
        <v>19</v>
      </c>
      <c r="F483" s="236" t="s">
        <v>3784</v>
      </c>
      <c r="G483" s="233"/>
      <c r="H483" s="237">
        <v>119.09</v>
      </c>
      <c r="I483" s="238"/>
      <c r="J483" s="233"/>
      <c r="K483" s="233"/>
      <c r="L483" s="239"/>
      <c r="M483" s="240"/>
      <c r="N483" s="241"/>
      <c r="O483" s="241"/>
      <c r="P483" s="241"/>
      <c r="Q483" s="241"/>
      <c r="R483" s="241"/>
      <c r="S483" s="241"/>
      <c r="T483" s="242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T483" s="243" t="s">
        <v>218</v>
      </c>
      <c r="AU483" s="243" t="s">
        <v>82</v>
      </c>
      <c r="AV483" s="13" t="s">
        <v>82</v>
      </c>
      <c r="AW483" s="13" t="s">
        <v>35</v>
      </c>
      <c r="AX483" s="13" t="s">
        <v>73</v>
      </c>
      <c r="AY483" s="243" t="s">
        <v>198</v>
      </c>
    </row>
    <row r="484" s="13" customFormat="1">
      <c r="A484" s="13"/>
      <c r="B484" s="232"/>
      <c r="C484" s="233"/>
      <c r="D484" s="234" t="s">
        <v>218</v>
      </c>
      <c r="E484" s="235" t="s">
        <v>19</v>
      </c>
      <c r="F484" s="236" t="s">
        <v>3785</v>
      </c>
      <c r="G484" s="233"/>
      <c r="H484" s="237">
        <v>20.41</v>
      </c>
      <c r="I484" s="238"/>
      <c r="J484" s="233"/>
      <c r="K484" s="233"/>
      <c r="L484" s="239"/>
      <c r="M484" s="240"/>
      <c r="N484" s="241"/>
      <c r="O484" s="241"/>
      <c r="P484" s="241"/>
      <c r="Q484" s="241"/>
      <c r="R484" s="241"/>
      <c r="S484" s="241"/>
      <c r="T484" s="242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T484" s="243" t="s">
        <v>218</v>
      </c>
      <c r="AU484" s="243" t="s">
        <v>82</v>
      </c>
      <c r="AV484" s="13" t="s">
        <v>82</v>
      </c>
      <c r="AW484" s="13" t="s">
        <v>35</v>
      </c>
      <c r="AX484" s="13" t="s">
        <v>73</v>
      </c>
      <c r="AY484" s="243" t="s">
        <v>198</v>
      </c>
    </row>
    <row r="485" s="13" customFormat="1">
      <c r="A485" s="13"/>
      <c r="B485" s="232"/>
      <c r="C485" s="233"/>
      <c r="D485" s="234" t="s">
        <v>218</v>
      </c>
      <c r="E485" s="235" t="s">
        <v>19</v>
      </c>
      <c r="F485" s="236" t="s">
        <v>3786</v>
      </c>
      <c r="G485" s="233"/>
      <c r="H485" s="237">
        <v>6.8600000000000003</v>
      </c>
      <c r="I485" s="238"/>
      <c r="J485" s="233"/>
      <c r="K485" s="233"/>
      <c r="L485" s="239"/>
      <c r="M485" s="240"/>
      <c r="N485" s="241"/>
      <c r="O485" s="241"/>
      <c r="P485" s="241"/>
      <c r="Q485" s="241"/>
      <c r="R485" s="241"/>
      <c r="S485" s="241"/>
      <c r="T485" s="242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T485" s="243" t="s">
        <v>218</v>
      </c>
      <c r="AU485" s="243" t="s">
        <v>82</v>
      </c>
      <c r="AV485" s="13" t="s">
        <v>82</v>
      </c>
      <c r="AW485" s="13" t="s">
        <v>35</v>
      </c>
      <c r="AX485" s="13" t="s">
        <v>73</v>
      </c>
      <c r="AY485" s="243" t="s">
        <v>198</v>
      </c>
    </row>
    <row r="486" s="14" customFormat="1">
      <c r="A486" s="14"/>
      <c r="B486" s="244"/>
      <c r="C486" s="245"/>
      <c r="D486" s="234" t="s">
        <v>218</v>
      </c>
      <c r="E486" s="246" t="s">
        <v>19</v>
      </c>
      <c r="F486" s="247" t="s">
        <v>233</v>
      </c>
      <c r="G486" s="245"/>
      <c r="H486" s="248">
        <v>625.04999999999995</v>
      </c>
      <c r="I486" s="249"/>
      <c r="J486" s="245"/>
      <c r="K486" s="245"/>
      <c r="L486" s="250"/>
      <c r="M486" s="251"/>
      <c r="N486" s="252"/>
      <c r="O486" s="252"/>
      <c r="P486" s="252"/>
      <c r="Q486" s="252"/>
      <c r="R486" s="252"/>
      <c r="S486" s="252"/>
      <c r="T486" s="253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T486" s="254" t="s">
        <v>218</v>
      </c>
      <c r="AU486" s="254" t="s">
        <v>82</v>
      </c>
      <c r="AV486" s="14" t="s">
        <v>205</v>
      </c>
      <c r="AW486" s="14" t="s">
        <v>35</v>
      </c>
      <c r="AX486" s="14" t="s">
        <v>80</v>
      </c>
      <c r="AY486" s="254" t="s">
        <v>198</v>
      </c>
    </row>
    <row r="487" s="2" customFormat="1" ht="37.8" customHeight="1">
      <c r="A487" s="40"/>
      <c r="B487" s="41"/>
      <c r="C487" s="214" t="s">
        <v>846</v>
      </c>
      <c r="D487" s="214" t="s">
        <v>200</v>
      </c>
      <c r="E487" s="215" t="s">
        <v>1902</v>
      </c>
      <c r="F487" s="216" t="s">
        <v>1903</v>
      </c>
      <c r="G487" s="217" t="s">
        <v>203</v>
      </c>
      <c r="H487" s="218">
        <v>625.04999999999995</v>
      </c>
      <c r="I487" s="219"/>
      <c r="J487" s="220">
        <f>ROUND(I487*H487,2)</f>
        <v>0</v>
      </c>
      <c r="K487" s="216" t="s">
        <v>204</v>
      </c>
      <c r="L487" s="46"/>
      <c r="M487" s="221" t="s">
        <v>19</v>
      </c>
      <c r="N487" s="222" t="s">
        <v>44</v>
      </c>
      <c r="O487" s="86"/>
      <c r="P487" s="223">
        <f>O487*H487</f>
        <v>0</v>
      </c>
      <c r="Q487" s="223">
        <v>0.00028600000000000001</v>
      </c>
      <c r="R487" s="223">
        <f>Q487*H487</f>
        <v>0.17876429999999999</v>
      </c>
      <c r="S487" s="223">
        <v>0</v>
      </c>
      <c r="T487" s="224">
        <f>S487*H487</f>
        <v>0</v>
      </c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R487" s="225" t="s">
        <v>302</v>
      </c>
      <c r="AT487" s="225" t="s">
        <v>200</v>
      </c>
      <c r="AU487" s="225" t="s">
        <v>82</v>
      </c>
      <c r="AY487" s="19" t="s">
        <v>198</v>
      </c>
      <c r="BE487" s="226">
        <f>IF(N487="základní",J487,0)</f>
        <v>0</v>
      </c>
      <c r="BF487" s="226">
        <f>IF(N487="snížená",J487,0)</f>
        <v>0</v>
      </c>
      <c r="BG487" s="226">
        <f>IF(N487="zákl. přenesená",J487,0)</f>
        <v>0</v>
      </c>
      <c r="BH487" s="226">
        <f>IF(N487="sníž. přenesená",J487,0)</f>
        <v>0</v>
      </c>
      <c r="BI487" s="226">
        <f>IF(N487="nulová",J487,0)</f>
        <v>0</v>
      </c>
      <c r="BJ487" s="19" t="s">
        <v>80</v>
      </c>
      <c r="BK487" s="226">
        <f>ROUND(I487*H487,2)</f>
        <v>0</v>
      </c>
      <c r="BL487" s="19" t="s">
        <v>302</v>
      </c>
      <c r="BM487" s="225" t="s">
        <v>3787</v>
      </c>
    </row>
    <row r="488" s="2" customFormat="1">
      <c r="A488" s="40"/>
      <c r="B488" s="41"/>
      <c r="C488" s="42"/>
      <c r="D488" s="227" t="s">
        <v>207</v>
      </c>
      <c r="E488" s="42"/>
      <c r="F488" s="228" t="s">
        <v>1905</v>
      </c>
      <c r="G488" s="42"/>
      <c r="H488" s="42"/>
      <c r="I488" s="229"/>
      <c r="J488" s="42"/>
      <c r="K488" s="42"/>
      <c r="L488" s="46"/>
      <c r="M488" s="230"/>
      <c r="N488" s="231"/>
      <c r="O488" s="86"/>
      <c r="P488" s="86"/>
      <c r="Q488" s="86"/>
      <c r="R488" s="86"/>
      <c r="S488" s="86"/>
      <c r="T488" s="87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T488" s="19" t="s">
        <v>207</v>
      </c>
      <c r="AU488" s="19" t="s">
        <v>82</v>
      </c>
    </row>
    <row r="489" s="13" customFormat="1">
      <c r="A489" s="13"/>
      <c r="B489" s="232"/>
      <c r="C489" s="233"/>
      <c r="D489" s="234" t="s">
        <v>218</v>
      </c>
      <c r="E489" s="235" t="s">
        <v>19</v>
      </c>
      <c r="F489" s="236" t="s">
        <v>3775</v>
      </c>
      <c r="G489" s="233"/>
      <c r="H489" s="237">
        <v>70.560000000000002</v>
      </c>
      <c r="I489" s="238"/>
      <c r="J489" s="233"/>
      <c r="K489" s="233"/>
      <c r="L489" s="239"/>
      <c r="M489" s="240"/>
      <c r="N489" s="241"/>
      <c r="O489" s="241"/>
      <c r="P489" s="241"/>
      <c r="Q489" s="241"/>
      <c r="R489" s="241"/>
      <c r="S489" s="241"/>
      <c r="T489" s="242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T489" s="243" t="s">
        <v>218</v>
      </c>
      <c r="AU489" s="243" t="s">
        <v>82</v>
      </c>
      <c r="AV489" s="13" t="s">
        <v>82</v>
      </c>
      <c r="AW489" s="13" t="s">
        <v>35</v>
      </c>
      <c r="AX489" s="13" t="s">
        <v>73</v>
      </c>
      <c r="AY489" s="243" t="s">
        <v>198</v>
      </c>
    </row>
    <row r="490" s="13" customFormat="1">
      <c r="A490" s="13"/>
      <c r="B490" s="232"/>
      <c r="C490" s="233"/>
      <c r="D490" s="234" t="s">
        <v>218</v>
      </c>
      <c r="E490" s="235" t="s">
        <v>19</v>
      </c>
      <c r="F490" s="236" t="s">
        <v>3776</v>
      </c>
      <c r="G490" s="233"/>
      <c r="H490" s="237">
        <v>20.859999999999999</v>
      </c>
      <c r="I490" s="238"/>
      <c r="J490" s="233"/>
      <c r="K490" s="233"/>
      <c r="L490" s="239"/>
      <c r="M490" s="240"/>
      <c r="N490" s="241"/>
      <c r="O490" s="241"/>
      <c r="P490" s="241"/>
      <c r="Q490" s="241"/>
      <c r="R490" s="241"/>
      <c r="S490" s="241"/>
      <c r="T490" s="242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T490" s="243" t="s">
        <v>218</v>
      </c>
      <c r="AU490" s="243" t="s">
        <v>82</v>
      </c>
      <c r="AV490" s="13" t="s">
        <v>82</v>
      </c>
      <c r="AW490" s="13" t="s">
        <v>35</v>
      </c>
      <c r="AX490" s="13" t="s">
        <v>73</v>
      </c>
      <c r="AY490" s="243" t="s">
        <v>198</v>
      </c>
    </row>
    <row r="491" s="13" customFormat="1">
      <c r="A491" s="13"/>
      <c r="B491" s="232"/>
      <c r="C491" s="233"/>
      <c r="D491" s="234" t="s">
        <v>218</v>
      </c>
      <c r="E491" s="235" t="s">
        <v>19</v>
      </c>
      <c r="F491" s="236" t="s">
        <v>3777</v>
      </c>
      <c r="G491" s="233"/>
      <c r="H491" s="237">
        <v>34.18</v>
      </c>
      <c r="I491" s="238"/>
      <c r="J491" s="233"/>
      <c r="K491" s="233"/>
      <c r="L491" s="239"/>
      <c r="M491" s="240"/>
      <c r="N491" s="241"/>
      <c r="O491" s="241"/>
      <c r="P491" s="241"/>
      <c r="Q491" s="241"/>
      <c r="R491" s="241"/>
      <c r="S491" s="241"/>
      <c r="T491" s="242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T491" s="243" t="s">
        <v>218</v>
      </c>
      <c r="AU491" s="243" t="s">
        <v>82</v>
      </c>
      <c r="AV491" s="13" t="s">
        <v>82</v>
      </c>
      <c r="AW491" s="13" t="s">
        <v>35</v>
      </c>
      <c r="AX491" s="13" t="s">
        <v>73</v>
      </c>
      <c r="AY491" s="243" t="s">
        <v>198</v>
      </c>
    </row>
    <row r="492" s="13" customFormat="1">
      <c r="A492" s="13"/>
      <c r="B492" s="232"/>
      <c r="C492" s="233"/>
      <c r="D492" s="234" t="s">
        <v>218</v>
      </c>
      <c r="E492" s="235" t="s">
        <v>19</v>
      </c>
      <c r="F492" s="236" t="s">
        <v>3778</v>
      </c>
      <c r="G492" s="233"/>
      <c r="H492" s="237">
        <v>23.420000000000002</v>
      </c>
      <c r="I492" s="238"/>
      <c r="J492" s="233"/>
      <c r="K492" s="233"/>
      <c r="L492" s="239"/>
      <c r="M492" s="240"/>
      <c r="N492" s="241"/>
      <c r="O492" s="241"/>
      <c r="P492" s="241"/>
      <c r="Q492" s="241"/>
      <c r="R492" s="241"/>
      <c r="S492" s="241"/>
      <c r="T492" s="242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T492" s="243" t="s">
        <v>218</v>
      </c>
      <c r="AU492" s="243" t="s">
        <v>82</v>
      </c>
      <c r="AV492" s="13" t="s">
        <v>82</v>
      </c>
      <c r="AW492" s="13" t="s">
        <v>35</v>
      </c>
      <c r="AX492" s="13" t="s">
        <v>73</v>
      </c>
      <c r="AY492" s="243" t="s">
        <v>198</v>
      </c>
    </row>
    <row r="493" s="13" customFormat="1">
      <c r="A493" s="13"/>
      <c r="B493" s="232"/>
      <c r="C493" s="233"/>
      <c r="D493" s="234" t="s">
        <v>218</v>
      </c>
      <c r="E493" s="235" t="s">
        <v>19</v>
      </c>
      <c r="F493" s="236" t="s">
        <v>3779</v>
      </c>
      <c r="G493" s="233"/>
      <c r="H493" s="237">
        <v>88.930000000000007</v>
      </c>
      <c r="I493" s="238"/>
      <c r="J493" s="233"/>
      <c r="K493" s="233"/>
      <c r="L493" s="239"/>
      <c r="M493" s="240"/>
      <c r="N493" s="241"/>
      <c r="O493" s="241"/>
      <c r="P493" s="241"/>
      <c r="Q493" s="241"/>
      <c r="R493" s="241"/>
      <c r="S493" s="241"/>
      <c r="T493" s="242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T493" s="243" t="s">
        <v>218</v>
      </c>
      <c r="AU493" s="243" t="s">
        <v>82</v>
      </c>
      <c r="AV493" s="13" t="s">
        <v>82</v>
      </c>
      <c r="AW493" s="13" t="s">
        <v>35</v>
      </c>
      <c r="AX493" s="13" t="s">
        <v>73</v>
      </c>
      <c r="AY493" s="243" t="s">
        <v>198</v>
      </c>
    </row>
    <row r="494" s="13" customFormat="1">
      <c r="A494" s="13"/>
      <c r="B494" s="232"/>
      <c r="C494" s="233"/>
      <c r="D494" s="234" t="s">
        <v>218</v>
      </c>
      <c r="E494" s="235" t="s">
        <v>19</v>
      </c>
      <c r="F494" s="236" t="s">
        <v>3780</v>
      </c>
      <c r="G494" s="233"/>
      <c r="H494" s="237">
        <v>81.640000000000001</v>
      </c>
      <c r="I494" s="238"/>
      <c r="J494" s="233"/>
      <c r="K494" s="233"/>
      <c r="L494" s="239"/>
      <c r="M494" s="240"/>
      <c r="N494" s="241"/>
      <c r="O494" s="241"/>
      <c r="P494" s="241"/>
      <c r="Q494" s="241"/>
      <c r="R494" s="241"/>
      <c r="S494" s="241"/>
      <c r="T494" s="242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T494" s="243" t="s">
        <v>218</v>
      </c>
      <c r="AU494" s="243" t="s">
        <v>82</v>
      </c>
      <c r="AV494" s="13" t="s">
        <v>82</v>
      </c>
      <c r="AW494" s="13" t="s">
        <v>35</v>
      </c>
      <c r="AX494" s="13" t="s">
        <v>73</v>
      </c>
      <c r="AY494" s="243" t="s">
        <v>198</v>
      </c>
    </row>
    <row r="495" s="13" customFormat="1">
      <c r="A495" s="13"/>
      <c r="B495" s="232"/>
      <c r="C495" s="233"/>
      <c r="D495" s="234" t="s">
        <v>218</v>
      </c>
      <c r="E495" s="235" t="s">
        <v>19</v>
      </c>
      <c r="F495" s="236" t="s">
        <v>3781</v>
      </c>
      <c r="G495" s="233"/>
      <c r="H495" s="237">
        <v>3</v>
      </c>
      <c r="I495" s="238"/>
      <c r="J495" s="233"/>
      <c r="K495" s="233"/>
      <c r="L495" s="239"/>
      <c r="M495" s="240"/>
      <c r="N495" s="241"/>
      <c r="O495" s="241"/>
      <c r="P495" s="241"/>
      <c r="Q495" s="241"/>
      <c r="R495" s="241"/>
      <c r="S495" s="241"/>
      <c r="T495" s="242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T495" s="243" t="s">
        <v>218</v>
      </c>
      <c r="AU495" s="243" t="s">
        <v>82</v>
      </c>
      <c r="AV495" s="13" t="s">
        <v>82</v>
      </c>
      <c r="AW495" s="13" t="s">
        <v>35</v>
      </c>
      <c r="AX495" s="13" t="s">
        <v>73</v>
      </c>
      <c r="AY495" s="243" t="s">
        <v>198</v>
      </c>
    </row>
    <row r="496" s="13" customFormat="1">
      <c r="A496" s="13"/>
      <c r="B496" s="232"/>
      <c r="C496" s="233"/>
      <c r="D496" s="234" t="s">
        <v>218</v>
      </c>
      <c r="E496" s="235" t="s">
        <v>19</v>
      </c>
      <c r="F496" s="236" t="s">
        <v>3782</v>
      </c>
      <c r="G496" s="233"/>
      <c r="H496" s="237">
        <v>90.370000000000005</v>
      </c>
      <c r="I496" s="238"/>
      <c r="J496" s="233"/>
      <c r="K496" s="233"/>
      <c r="L496" s="239"/>
      <c r="M496" s="240"/>
      <c r="N496" s="241"/>
      <c r="O496" s="241"/>
      <c r="P496" s="241"/>
      <c r="Q496" s="241"/>
      <c r="R496" s="241"/>
      <c r="S496" s="241"/>
      <c r="T496" s="242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T496" s="243" t="s">
        <v>218</v>
      </c>
      <c r="AU496" s="243" t="s">
        <v>82</v>
      </c>
      <c r="AV496" s="13" t="s">
        <v>82</v>
      </c>
      <c r="AW496" s="13" t="s">
        <v>35</v>
      </c>
      <c r="AX496" s="13" t="s">
        <v>73</v>
      </c>
      <c r="AY496" s="243" t="s">
        <v>198</v>
      </c>
    </row>
    <row r="497" s="13" customFormat="1">
      <c r="A497" s="13"/>
      <c r="B497" s="232"/>
      <c r="C497" s="233"/>
      <c r="D497" s="234" t="s">
        <v>218</v>
      </c>
      <c r="E497" s="235" t="s">
        <v>19</v>
      </c>
      <c r="F497" s="236" t="s">
        <v>3783</v>
      </c>
      <c r="G497" s="233"/>
      <c r="H497" s="237">
        <v>65.730000000000004</v>
      </c>
      <c r="I497" s="238"/>
      <c r="J497" s="233"/>
      <c r="K497" s="233"/>
      <c r="L497" s="239"/>
      <c r="M497" s="240"/>
      <c r="N497" s="241"/>
      <c r="O497" s="241"/>
      <c r="P497" s="241"/>
      <c r="Q497" s="241"/>
      <c r="R497" s="241"/>
      <c r="S497" s="241"/>
      <c r="T497" s="242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T497" s="243" t="s">
        <v>218</v>
      </c>
      <c r="AU497" s="243" t="s">
        <v>82</v>
      </c>
      <c r="AV497" s="13" t="s">
        <v>82</v>
      </c>
      <c r="AW497" s="13" t="s">
        <v>35</v>
      </c>
      <c r="AX497" s="13" t="s">
        <v>73</v>
      </c>
      <c r="AY497" s="243" t="s">
        <v>198</v>
      </c>
    </row>
    <row r="498" s="13" customFormat="1">
      <c r="A498" s="13"/>
      <c r="B498" s="232"/>
      <c r="C498" s="233"/>
      <c r="D498" s="234" t="s">
        <v>218</v>
      </c>
      <c r="E498" s="235" t="s">
        <v>19</v>
      </c>
      <c r="F498" s="236" t="s">
        <v>3784</v>
      </c>
      <c r="G498" s="233"/>
      <c r="H498" s="237">
        <v>119.09</v>
      </c>
      <c r="I498" s="238"/>
      <c r="J498" s="233"/>
      <c r="K498" s="233"/>
      <c r="L498" s="239"/>
      <c r="M498" s="240"/>
      <c r="N498" s="241"/>
      <c r="O498" s="241"/>
      <c r="P498" s="241"/>
      <c r="Q498" s="241"/>
      <c r="R498" s="241"/>
      <c r="S498" s="241"/>
      <c r="T498" s="242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T498" s="243" t="s">
        <v>218</v>
      </c>
      <c r="AU498" s="243" t="s">
        <v>82</v>
      </c>
      <c r="AV498" s="13" t="s">
        <v>82</v>
      </c>
      <c r="AW498" s="13" t="s">
        <v>35</v>
      </c>
      <c r="AX498" s="13" t="s">
        <v>73</v>
      </c>
      <c r="AY498" s="243" t="s">
        <v>198</v>
      </c>
    </row>
    <row r="499" s="13" customFormat="1">
      <c r="A499" s="13"/>
      <c r="B499" s="232"/>
      <c r="C499" s="233"/>
      <c r="D499" s="234" t="s">
        <v>218</v>
      </c>
      <c r="E499" s="235" t="s">
        <v>19</v>
      </c>
      <c r="F499" s="236" t="s">
        <v>3785</v>
      </c>
      <c r="G499" s="233"/>
      <c r="H499" s="237">
        <v>20.41</v>
      </c>
      <c r="I499" s="238"/>
      <c r="J499" s="233"/>
      <c r="K499" s="233"/>
      <c r="L499" s="239"/>
      <c r="M499" s="240"/>
      <c r="N499" s="241"/>
      <c r="O499" s="241"/>
      <c r="P499" s="241"/>
      <c r="Q499" s="241"/>
      <c r="R499" s="241"/>
      <c r="S499" s="241"/>
      <c r="T499" s="242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T499" s="243" t="s">
        <v>218</v>
      </c>
      <c r="AU499" s="243" t="s">
        <v>82</v>
      </c>
      <c r="AV499" s="13" t="s">
        <v>82</v>
      </c>
      <c r="AW499" s="13" t="s">
        <v>35</v>
      </c>
      <c r="AX499" s="13" t="s">
        <v>73</v>
      </c>
      <c r="AY499" s="243" t="s">
        <v>198</v>
      </c>
    </row>
    <row r="500" s="13" customFormat="1">
      <c r="A500" s="13"/>
      <c r="B500" s="232"/>
      <c r="C500" s="233"/>
      <c r="D500" s="234" t="s">
        <v>218</v>
      </c>
      <c r="E500" s="235" t="s">
        <v>19</v>
      </c>
      <c r="F500" s="236" t="s">
        <v>3786</v>
      </c>
      <c r="G500" s="233"/>
      <c r="H500" s="237">
        <v>6.8600000000000003</v>
      </c>
      <c r="I500" s="238"/>
      <c r="J500" s="233"/>
      <c r="K500" s="233"/>
      <c r="L500" s="239"/>
      <c r="M500" s="240"/>
      <c r="N500" s="241"/>
      <c r="O500" s="241"/>
      <c r="P500" s="241"/>
      <c r="Q500" s="241"/>
      <c r="R500" s="241"/>
      <c r="S500" s="241"/>
      <c r="T500" s="242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T500" s="243" t="s">
        <v>218</v>
      </c>
      <c r="AU500" s="243" t="s">
        <v>82</v>
      </c>
      <c r="AV500" s="13" t="s">
        <v>82</v>
      </c>
      <c r="AW500" s="13" t="s">
        <v>35</v>
      </c>
      <c r="AX500" s="13" t="s">
        <v>73</v>
      </c>
      <c r="AY500" s="243" t="s">
        <v>198</v>
      </c>
    </row>
    <row r="501" s="14" customFormat="1">
      <c r="A501" s="14"/>
      <c r="B501" s="244"/>
      <c r="C501" s="245"/>
      <c r="D501" s="234" t="s">
        <v>218</v>
      </c>
      <c r="E501" s="246" t="s">
        <v>19</v>
      </c>
      <c r="F501" s="247" t="s">
        <v>233</v>
      </c>
      <c r="G501" s="245"/>
      <c r="H501" s="248">
        <v>625.04999999999995</v>
      </c>
      <c r="I501" s="249"/>
      <c r="J501" s="245"/>
      <c r="K501" s="245"/>
      <c r="L501" s="250"/>
      <c r="M501" s="251"/>
      <c r="N501" s="252"/>
      <c r="O501" s="252"/>
      <c r="P501" s="252"/>
      <c r="Q501" s="252"/>
      <c r="R501" s="252"/>
      <c r="S501" s="252"/>
      <c r="T501" s="253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T501" s="254" t="s">
        <v>218</v>
      </c>
      <c r="AU501" s="254" t="s">
        <v>82</v>
      </c>
      <c r="AV501" s="14" t="s">
        <v>205</v>
      </c>
      <c r="AW501" s="14" t="s">
        <v>35</v>
      </c>
      <c r="AX501" s="14" t="s">
        <v>80</v>
      </c>
      <c r="AY501" s="254" t="s">
        <v>198</v>
      </c>
    </row>
    <row r="502" s="12" customFormat="1" ht="25.92" customHeight="1">
      <c r="A502" s="12"/>
      <c r="B502" s="198"/>
      <c r="C502" s="199"/>
      <c r="D502" s="200" t="s">
        <v>72</v>
      </c>
      <c r="E502" s="201" t="s">
        <v>1906</v>
      </c>
      <c r="F502" s="201" t="s">
        <v>1907</v>
      </c>
      <c r="G502" s="199"/>
      <c r="H502" s="199"/>
      <c r="I502" s="202"/>
      <c r="J502" s="203">
        <f>BK502</f>
        <v>0</v>
      </c>
      <c r="K502" s="199"/>
      <c r="L502" s="204"/>
      <c r="M502" s="205"/>
      <c r="N502" s="206"/>
      <c r="O502" s="206"/>
      <c r="P502" s="207">
        <f>SUM(P503:P511)</f>
        <v>0</v>
      </c>
      <c r="Q502" s="206"/>
      <c r="R502" s="207">
        <f>SUM(R503:R511)</f>
        <v>0</v>
      </c>
      <c r="S502" s="206"/>
      <c r="T502" s="208">
        <f>SUM(T503:T511)</f>
        <v>0</v>
      </c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R502" s="209" t="s">
        <v>205</v>
      </c>
      <c r="AT502" s="210" t="s">
        <v>72</v>
      </c>
      <c r="AU502" s="210" t="s">
        <v>73</v>
      </c>
      <c r="AY502" s="209" t="s">
        <v>198</v>
      </c>
      <c r="BK502" s="211">
        <f>SUM(BK503:BK511)</f>
        <v>0</v>
      </c>
    </row>
    <row r="503" s="2" customFormat="1" ht="24.15" customHeight="1">
      <c r="A503" s="40"/>
      <c r="B503" s="41"/>
      <c r="C503" s="214" t="s">
        <v>851</v>
      </c>
      <c r="D503" s="214" t="s">
        <v>200</v>
      </c>
      <c r="E503" s="215" t="s">
        <v>1909</v>
      </c>
      <c r="F503" s="216" t="s">
        <v>1910</v>
      </c>
      <c r="G503" s="217" t="s">
        <v>1911</v>
      </c>
      <c r="H503" s="218">
        <v>80</v>
      </c>
      <c r="I503" s="219"/>
      <c r="J503" s="220">
        <f>ROUND(I503*H503,2)</f>
        <v>0</v>
      </c>
      <c r="K503" s="216" t="s">
        <v>204</v>
      </c>
      <c r="L503" s="46"/>
      <c r="M503" s="221" t="s">
        <v>19</v>
      </c>
      <c r="N503" s="222" t="s">
        <v>44</v>
      </c>
      <c r="O503" s="86"/>
      <c r="P503" s="223">
        <f>O503*H503</f>
        <v>0</v>
      </c>
      <c r="Q503" s="223">
        <v>0</v>
      </c>
      <c r="R503" s="223">
        <f>Q503*H503</f>
        <v>0</v>
      </c>
      <c r="S503" s="223">
        <v>0</v>
      </c>
      <c r="T503" s="224">
        <f>S503*H503</f>
        <v>0</v>
      </c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R503" s="225" t="s">
        <v>1912</v>
      </c>
      <c r="AT503" s="225" t="s">
        <v>200</v>
      </c>
      <c r="AU503" s="225" t="s">
        <v>80</v>
      </c>
      <c r="AY503" s="19" t="s">
        <v>198</v>
      </c>
      <c r="BE503" s="226">
        <f>IF(N503="základní",J503,0)</f>
        <v>0</v>
      </c>
      <c r="BF503" s="226">
        <f>IF(N503="snížená",J503,0)</f>
        <v>0</v>
      </c>
      <c r="BG503" s="226">
        <f>IF(N503="zákl. přenesená",J503,0)</f>
        <v>0</v>
      </c>
      <c r="BH503" s="226">
        <f>IF(N503="sníž. přenesená",J503,0)</f>
        <v>0</v>
      </c>
      <c r="BI503" s="226">
        <f>IF(N503="nulová",J503,0)</f>
        <v>0</v>
      </c>
      <c r="BJ503" s="19" t="s">
        <v>80</v>
      </c>
      <c r="BK503" s="226">
        <f>ROUND(I503*H503,2)</f>
        <v>0</v>
      </c>
      <c r="BL503" s="19" t="s">
        <v>1912</v>
      </c>
      <c r="BM503" s="225" t="s">
        <v>3788</v>
      </c>
    </row>
    <row r="504" s="2" customFormat="1">
      <c r="A504" s="40"/>
      <c r="B504" s="41"/>
      <c r="C504" s="42"/>
      <c r="D504" s="227" t="s">
        <v>207</v>
      </c>
      <c r="E504" s="42"/>
      <c r="F504" s="228" t="s">
        <v>1914</v>
      </c>
      <c r="G504" s="42"/>
      <c r="H504" s="42"/>
      <c r="I504" s="229"/>
      <c r="J504" s="42"/>
      <c r="K504" s="42"/>
      <c r="L504" s="46"/>
      <c r="M504" s="230"/>
      <c r="N504" s="231"/>
      <c r="O504" s="86"/>
      <c r="P504" s="86"/>
      <c r="Q504" s="86"/>
      <c r="R504" s="86"/>
      <c r="S504" s="86"/>
      <c r="T504" s="87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T504" s="19" t="s">
        <v>207</v>
      </c>
      <c r="AU504" s="19" t="s">
        <v>80</v>
      </c>
    </row>
    <row r="505" s="13" customFormat="1">
      <c r="A505" s="13"/>
      <c r="B505" s="232"/>
      <c r="C505" s="233"/>
      <c r="D505" s="234" t="s">
        <v>218</v>
      </c>
      <c r="E505" s="235" t="s">
        <v>19</v>
      </c>
      <c r="F505" s="236" t="s">
        <v>3789</v>
      </c>
      <c r="G505" s="233"/>
      <c r="H505" s="237">
        <v>80</v>
      </c>
      <c r="I505" s="238"/>
      <c r="J505" s="233"/>
      <c r="K505" s="233"/>
      <c r="L505" s="239"/>
      <c r="M505" s="240"/>
      <c r="N505" s="241"/>
      <c r="O505" s="241"/>
      <c r="P505" s="241"/>
      <c r="Q505" s="241"/>
      <c r="R505" s="241"/>
      <c r="S505" s="241"/>
      <c r="T505" s="242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T505" s="243" t="s">
        <v>218</v>
      </c>
      <c r="AU505" s="243" t="s">
        <v>80</v>
      </c>
      <c r="AV505" s="13" t="s">
        <v>82</v>
      </c>
      <c r="AW505" s="13" t="s">
        <v>35</v>
      </c>
      <c r="AX505" s="13" t="s">
        <v>80</v>
      </c>
      <c r="AY505" s="243" t="s">
        <v>198</v>
      </c>
    </row>
    <row r="506" s="2" customFormat="1" ht="24.15" customHeight="1">
      <c r="A506" s="40"/>
      <c r="B506" s="41"/>
      <c r="C506" s="214" t="s">
        <v>862</v>
      </c>
      <c r="D506" s="214" t="s">
        <v>200</v>
      </c>
      <c r="E506" s="215" t="s">
        <v>3790</v>
      </c>
      <c r="F506" s="216" t="s">
        <v>3791</v>
      </c>
      <c r="G506" s="217" t="s">
        <v>1911</v>
      </c>
      <c r="H506" s="218">
        <v>50</v>
      </c>
      <c r="I506" s="219"/>
      <c r="J506" s="220">
        <f>ROUND(I506*H506,2)</f>
        <v>0</v>
      </c>
      <c r="K506" s="216" t="s">
        <v>204</v>
      </c>
      <c r="L506" s="46"/>
      <c r="M506" s="221" t="s">
        <v>19</v>
      </c>
      <c r="N506" s="222" t="s">
        <v>44</v>
      </c>
      <c r="O506" s="86"/>
      <c r="P506" s="223">
        <f>O506*H506</f>
        <v>0</v>
      </c>
      <c r="Q506" s="223">
        <v>0</v>
      </c>
      <c r="R506" s="223">
        <f>Q506*H506</f>
        <v>0</v>
      </c>
      <c r="S506" s="223">
        <v>0</v>
      </c>
      <c r="T506" s="224">
        <f>S506*H506</f>
        <v>0</v>
      </c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R506" s="225" t="s">
        <v>1912</v>
      </c>
      <c r="AT506" s="225" t="s">
        <v>200</v>
      </c>
      <c r="AU506" s="225" t="s">
        <v>80</v>
      </c>
      <c r="AY506" s="19" t="s">
        <v>198</v>
      </c>
      <c r="BE506" s="226">
        <f>IF(N506="základní",J506,0)</f>
        <v>0</v>
      </c>
      <c r="BF506" s="226">
        <f>IF(N506="snížená",J506,0)</f>
        <v>0</v>
      </c>
      <c r="BG506" s="226">
        <f>IF(N506="zákl. přenesená",J506,0)</f>
        <v>0</v>
      </c>
      <c r="BH506" s="226">
        <f>IF(N506="sníž. přenesená",J506,0)</f>
        <v>0</v>
      </c>
      <c r="BI506" s="226">
        <f>IF(N506="nulová",J506,0)</f>
        <v>0</v>
      </c>
      <c r="BJ506" s="19" t="s">
        <v>80</v>
      </c>
      <c r="BK506" s="226">
        <f>ROUND(I506*H506,2)</f>
        <v>0</v>
      </c>
      <c r="BL506" s="19" t="s">
        <v>1912</v>
      </c>
      <c r="BM506" s="225" t="s">
        <v>3792</v>
      </c>
    </row>
    <row r="507" s="2" customFormat="1">
      <c r="A507" s="40"/>
      <c r="B507" s="41"/>
      <c r="C507" s="42"/>
      <c r="D507" s="227" t="s">
        <v>207</v>
      </c>
      <c r="E507" s="42"/>
      <c r="F507" s="228" t="s">
        <v>3793</v>
      </c>
      <c r="G507" s="42"/>
      <c r="H507" s="42"/>
      <c r="I507" s="229"/>
      <c r="J507" s="42"/>
      <c r="K507" s="42"/>
      <c r="L507" s="46"/>
      <c r="M507" s="230"/>
      <c r="N507" s="231"/>
      <c r="O507" s="86"/>
      <c r="P507" s="86"/>
      <c r="Q507" s="86"/>
      <c r="R507" s="86"/>
      <c r="S507" s="86"/>
      <c r="T507" s="87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T507" s="19" t="s">
        <v>207</v>
      </c>
      <c r="AU507" s="19" t="s">
        <v>80</v>
      </c>
    </row>
    <row r="508" s="13" customFormat="1">
      <c r="A508" s="13"/>
      <c r="B508" s="232"/>
      <c r="C508" s="233"/>
      <c r="D508" s="234" t="s">
        <v>218</v>
      </c>
      <c r="E508" s="235" t="s">
        <v>19</v>
      </c>
      <c r="F508" s="236" t="s">
        <v>1921</v>
      </c>
      <c r="G508" s="233"/>
      <c r="H508" s="237">
        <v>50</v>
      </c>
      <c r="I508" s="238"/>
      <c r="J508" s="233"/>
      <c r="K508" s="233"/>
      <c r="L508" s="239"/>
      <c r="M508" s="240"/>
      <c r="N508" s="241"/>
      <c r="O508" s="241"/>
      <c r="P508" s="241"/>
      <c r="Q508" s="241"/>
      <c r="R508" s="241"/>
      <c r="S508" s="241"/>
      <c r="T508" s="242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T508" s="243" t="s">
        <v>218</v>
      </c>
      <c r="AU508" s="243" t="s">
        <v>80</v>
      </c>
      <c r="AV508" s="13" t="s">
        <v>82</v>
      </c>
      <c r="AW508" s="13" t="s">
        <v>35</v>
      </c>
      <c r="AX508" s="13" t="s">
        <v>80</v>
      </c>
      <c r="AY508" s="243" t="s">
        <v>198</v>
      </c>
    </row>
    <row r="509" s="2" customFormat="1" ht="24.15" customHeight="1">
      <c r="A509" s="40"/>
      <c r="B509" s="41"/>
      <c r="C509" s="214" t="s">
        <v>868</v>
      </c>
      <c r="D509" s="214" t="s">
        <v>200</v>
      </c>
      <c r="E509" s="215" t="s">
        <v>3794</v>
      </c>
      <c r="F509" s="216" t="s">
        <v>3795</v>
      </c>
      <c r="G509" s="217" t="s">
        <v>1911</v>
      </c>
      <c r="H509" s="218">
        <v>50</v>
      </c>
      <c r="I509" s="219"/>
      <c r="J509" s="220">
        <f>ROUND(I509*H509,2)</f>
        <v>0</v>
      </c>
      <c r="K509" s="216" t="s">
        <v>204</v>
      </c>
      <c r="L509" s="46"/>
      <c r="M509" s="221" t="s">
        <v>19</v>
      </c>
      <c r="N509" s="222" t="s">
        <v>44</v>
      </c>
      <c r="O509" s="86"/>
      <c r="P509" s="223">
        <f>O509*H509</f>
        <v>0</v>
      </c>
      <c r="Q509" s="223">
        <v>0</v>
      </c>
      <c r="R509" s="223">
        <f>Q509*H509</f>
        <v>0</v>
      </c>
      <c r="S509" s="223">
        <v>0</v>
      </c>
      <c r="T509" s="224">
        <f>S509*H509</f>
        <v>0</v>
      </c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R509" s="225" t="s">
        <v>1912</v>
      </c>
      <c r="AT509" s="225" t="s">
        <v>200</v>
      </c>
      <c r="AU509" s="225" t="s">
        <v>80</v>
      </c>
      <c r="AY509" s="19" t="s">
        <v>198</v>
      </c>
      <c r="BE509" s="226">
        <f>IF(N509="základní",J509,0)</f>
        <v>0</v>
      </c>
      <c r="BF509" s="226">
        <f>IF(N509="snížená",J509,0)</f>
        <v>0</v>
      </c>
      <c r="BG509" s="226">
        <f>IF(N509="zákl. přenesená",J509,0)</f>
        <v>0</v>
      </c>
      <c r="BH509" s="226">
        <f>IF(N509="sníž. přenesená",J509,0)</f>
        <v>0</v>
      </c>
      <c r="BI509" s="226">
        <f>IF(N509="nulová",J509,0)</f>
        <v>0</v>
      </c>
      <c r="BJ509" s="19" t="s">
        <v>80</v>
      </c>
      <c r="BK509" s="226">
        <f>ROUND(I509*H509,2)</f>
        <v>0</v>
      </c>
      <c r="BL509" s="19" t="s">
        <v>1912</v>
      </c>
      <c r="BM509" s="225" t="s">
        <v>3796</v>
      </c>
    </row>
    <row r="510" s="2" customFormat="1">
      <c r="A510" s="40"/>
      <c r="B510" s="41"/>
      <c r="C510" s="42"/>
      <c r="D510" s="227" t="s">
        <v>207</v>
      </c>
      <c r="E510" s="42"/>
      <c r="F510" s="228" t="s">
        <v>3797</v>
      </c>
      <c r="G510" s="42"/>
      <c r="H510" s="42"/>
      <c r="I510" s="229"/>
      <c r="J510" s="42"/>
      <c r="K510" s="42"/>
      <c r="L510" s="46"/>
      <c r="M510" s="230"/>
      <c r="N510" s="231"/>
      <c r="O510" s="86"/>
      <c r="P510" s="86"/>
      <c r="Q510" s="86"/>
      <c r="R510" s="86"/>
      <c r="S510" s="86"/>
      <c r="T510" s="87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T510" s="19" t="s">
        <v>207</v>
      </c>
      <c r="AU510" s="19" t="s">
        <v>80</v>
      </c>
    </row>
    <row r="511" s="13" customFormat="1">
      <c r="A511" s="13"/>
      <c r="B511" s="232"/>
      <c r="C511" s="233"/>
      <c r="D511" s="234" t="s">
        <v>218</v>
      </c>
      <c r="E511" s="235" t="s">
        <v>19</v>
      </c>
      <c r="F511" s="236" t="s">
        <v>3798</v>
      </c>
      <c r="G511" s="233"/>
      <c r="H511" s="237">
        <v>50</v>
      </c>
      <c r="I511" s="238"/>
      <c r="J511" s="233"/>
      <c r="K511" s="233"/>
      <c r="L511" s="239"/>
      <c r="M511" s="240"/>
      <c r="N511" s="241"/>
      <c r="O511" s="241"/>
      <c r="P511" s="241"/>
      <c r="Q511" s="241"/>
      <c r="R511" s="241"/>
      <c r="S511" s="241"/>
      <c r="T511" s="242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T511" s="243" t="s">
        <v>218</v>
      </c>
      <c r="AU511" s="243" t="s">
        <v>80</v>
      </c>
      <c r="AV511" s="13" t="s">
        <v>82</v>
      </c>
      <c r="AW511" s="13" t="s">
        <v>35</v>
      </c>
      <c r="AX511" s="13" t="s">
        <v>80</v>
      </c>
      <c r="AY511" s="243" t="s">
        <v>198</v>
      </c>
    </row>
    <row r="512" s="12" customFormat="1" ht="25.92" customHeight="1">
      <c r="A512" s="12"/>
      <c r="B512" s="198"/>
      <c r="C512" s="199"/>
      <c r="D512" s="200" t="s">
        <v>72</v>
      </c>
      <c r="E512" s="201" t="s">
        <v>145</v>
      </c>
      <c r="F512" s="201" t="s">
        <v>146</v>
      </c>
      <c r="G512" s="199"/>
      <c r="H512" s="199"/>
      <c r="I512" s="202"/>
      <c r="J512" s="203">
        <f>BK512</f>
        <v>0</v>
      </c>
      <c r="K512" s="199"/>
      <c r="L512" s="204"/>
      <c r="M512" s="205"/>
      <c r="N512" s="206"/>
      <c r="O512" s="206"/>
      <c r="P512" s="207">
        <f>P513</f>
        <v>0</v>
      </c>
      <c r="Q512" s="206"/>
      <c r="R512" s="207">
        <f>R513</f>
        <v>0</v>
      </c>
      <c r="S512" s="206"/>
      <c r="T512" s="208">
        <f>T513</f>
        <v>0</v>
      </c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R512" s="209" t="s">
        <v>224</v>
      </c>
      <c r="AT512" s="210" t="s">
        <v>72</v>
      </c>
      <c r="AU512" s="210" t="s">
        <v>73</v>
      </c>
      <c r="AY512" s="209" t="s">
        <v>198</v>
      </c>
      <c r="BK512" s="211">
        <f>BK513</f>
        <v>0</v>
      </c>
    </row>
    <row r="513" s="12" customFormat="1" ht="22.8" customHeight="1">
      <c r="A513" s="12"/>
      <c r="B513" s="198"/>
      <c r="C513" s="199"/>
      <c r="D513" s="200" t="s">
        <v>72</v>
      </c>
      <c r="E513" s="212" t="s">
        <v>1922</v>
      </c>
      <c r="F513" s="212" t="s">
        <v>1923</v>
      </c>
      <c r="G513" s="199"/>
      <c r="H513" s="199"/>
      <c r="I513" s="202"/>
      <c r="J513" s="213">
        <f>BK513</f>
        <v>0</v>
      </c>
      <c r="K513" s="199"/>
      <c r="L513" s="204"/>
      <c r="M513" s="205"/>
      <c r="N513" s="206"/>
      <c r="O513" s="206"/>
      <c r="P513" s="207">
        <f>SUM(P514:P515)</f>
        <v>0</v>
      </c>
      <c r="Q513" s="206"/>
      <c r="R513" s="207">
        <f>SUM(R514:R515)</f>
        <v>0</v>
      </c>
      <c r="S513" s="206"/>
      <c r="T513" s="208">
        <f>SUM(T514:T515)</f>
        <v>0</v>
      </c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R513" s="209" t="s">
        <v>224</v>
      </c>
      <c r="AT513" s="210" t="s">
        <v>72</v>
      </c>
      <c r="AU513" s="210" t="s">
        <v>80</v>
      </c>
      <c r="AY513" s="209" t="s">
        <v>198</v>
      </c>
      <c r="BK513" s="211">
        <f>SUM(BK514:BK515)</f>
        <v>0</v>
      </c>
    </row>
    <row r="514" s="2" customFormat="1" ht="16.5" customHeight="1">
      <c r="A514" s="40"/>
      <c r="B514" s="41"/>
      <c r="C514" s="214" t="s">
        <v>873</v>
      </c>
      <c r="D514" s="214" t="s">
        <v>200</v>
      </c>
      <c r="E514" s="215" t="s">
        <v>1925</v>
      </c>
      <c r="F514" s="216" t="s">
        <v>1926</v>
      </c>
      <c r="G514" s="217" t="s">
        <v>1135</v>
      </c>
      <c r="H514" s="218">
        <v>1</v>
      </c>
      <c r="I514" s="219"/>
      <c r="J514" s="220">
        <f>ROUND(I514*H514,2)</f>
        <v>0</v>
      </c>
      <c r="K514" s="216" t="s">
        <v>204</v>
      </c>
      <c r="L514" s="46"/>
      <c r="M514" s="221" t="s">
        <v>19</v>
      </c>
      <c r="N514" s="222" t="s">
        <v>44</v>
      </c>
      <c r="O514" s="86"/>
      <c r="P514" s="223">
        <f>O514*H514</f>
        <v>0</v>
      </c>
      <c r="Q514" s="223">
        <v>0</v>
      </c>
      <c r="R514" s="223">
        <f>Q514*H514</f>
        <v>0</v>
      </c>
      <c r="S514" s="223">
        <v>0</v>
      </c>
      <c r="T514" s="224">
        <f>S514*H514</f>
        <v>0</v>
      </c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R514" s="225" t="s">
        <v>1927</v>
      </c>
      <c r="AT514" s="225" t="s">
        <v>200</v>
      </c>
      <c r="AU514" s="225" t="s">
        <v>82</v>
      </c>
      <c r="AY514" s="19" t="s">
        <v>198</v>
      </c>
      <c r="BE514" s="226">
        <f>IF(N514="základní",J514,0)</f>
        <v>0</v>
      </c>
      <c r="BF514" s="226">
        <f>IF(N514="snížená",J514,0)</f>
        <v>0</v>
      </c>
      <c r="BG514" s="226">
        <f>IF(N514="zákl. přenesená",J514,0)</f>
        <v>0</v>
      </c>
      <c r="BH514" s="226">
        <f>IF(N514="sníž. přenesená",J514,0)</f>
        <v>0</v>
      </c>
      <c r="BI514" s="226">
        <f>IF(N514="nulová",J514,0)</f>
        <v>0</v>
      </c>
      <c r="BJ514" s="19" t="s">
        <v>80</v>
      </c>
      <c r="BK514" s="226">
        <f>ROUND(I514*H514,2)</f>
        <v>0</v>
      </c>
      <c r="BL514" s="19" t="s">
        <v>1927</v>
      </c>
      <c r="BM514" s="225" t="s">
        <v>3799</v>
      </c>
    </row>
    <row r="515" s="2" customFormat="1">
      <c r="A515" s="40"/>
      <c r="B515" s="41"/>
      <c r="C515" s="42"/>
      <c r="D515" s="227" t="s">
        <v>207</v>
      </c>
      <c r="E515" s="42"/>
      <c r="F515" s="228" t="s">
        <v>1929</v>
      </c>
      <c r="G515" s="42"/>
      <c r="H515" s="42"/>
      <c r="I515" s="229"/>
      <c r="J515" s="42"/>
      <c r="K515" s="42"/>
      <c r="L515" s="46"/>
      <c r="M515" s="276"/>
      <c r="N515" s="277"/>
      <c r="O515" s="278"/>
      <c r="P515" s="278"/>
      <c r="Q515" s="278"/>
      <c r="R515" s="278"/>
      <c r="S515" s="278"/>
      <c r="T515" s="279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T515" s="19" t="s">
        <v>207</v>
      </c>
      <c r="AU515" s="19" t="s">
        <v>82</v>
      </c>
    </row>
    <row r="516" s="2" customFormat="1" ht="6.96" customHeight="1">
      <c r="A516" s="40"/>
      <c r="B516" s="61"/>
      <c r="C516" s="62"/>
      <c r="D516" s="62"/>
      <c r="E516" s="62"/>
      <c r="F516" s="62"/>
      <c r="G516" s="62"/>
      <c r="H516" s="62"/>
      <c r="I516" s="62"/>
      <c r="J516" s="62"/>
      <c r="K516" s="62"/>
      <c r="L516" s="46"/>
      <c r="M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</row>
  </sheetData>
  <sheetProtection sheet="1" autoFilter="0" formatColumns="0" formatRows="0" objects="1" scenarios="1" spinCount="100000" saltValue="bRkjZOT2QX79v/0plKDJ5UT3gzXc9pWdF+PFAv1yS8iiyc33l6eCeflrLCuQ9nfWtGGHlW2sJ6Y/6RRc0LupJQ==" hashValue="3VYFVhaKM91HNEzmEGDPyRVTaxXgXWh3jGjPz7yf3JAr1TBFf/71xbtbtWsEfw0JkIlF19xFdDprrNksUgnllg==" algorithmName="SHA-512" password="CC35"/>
  <autoFilter ref="C101:K515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90:H90"/>
    <mergeCell ref="E92:H92"/>
    <mergeCell ref="E94:H94"/>
    <mergeCell ref="L2:V2"/>
  </mergeCells>
  <hyperlinks>
    <hyperlink ref="F106" r:id="rId1" display="https://podminky.urs.cz/item/CS_URS_2024_01/310238211"/>
    <hyperlink ref="F109" r:id="rId2" display="https://podminky.urs.cz/item/CS_URS_2024_01/310239211"/>
    <hyperlink ref="F114" r:id="rId3" display="https://podminky.urs.cz/item/CS_URS_2024_01/311272031"/>
    <hyperlink ref="F117" r:id="rId4" display="https://podminky.urs.cz/item/CS_URS_2024_01/317142422"/>
    <hyperlink ref="F120" r:id="rId5" display="https://podminky.urs.cz/item/CS_URS_2024_01/317142442"/>
    <hyperlink ref="F123" r:id="rId6" display="https://podminky.urs.cz/item/CS_URS_2024_01/317143434"/>
    <hyperlink ref="F126" r:id="rId7" display="https://podminky.urs.cz/item/CS_URS_2024_01/317234410"/>
    <hyperlink ref="F132" r:id="rId8" display="https://podminky.urs.cz/item/CS_URS_2024_01/317941125"/>
    <hyperlink ref="F142" r:id="rId9" display="https://podminky.urs.cz/item/CS_URS_2024_01/342272245"/>
    <hyperlink ref="F147" r:id="rId10" display="https://podminky.urs.cz/item/CS_URS_2024_01/346244382"/>
    <hyperlink ref="F154" r:id="rId11" display="https://podminky.urs.cz/item/CS_URS_2024_01/612142001"/>
    <hyperlink ref="F167" r:id="rId12" display="https://podminky.urs.cz/item/CS_URS_2024_01/612315411"/>
    <hyperlink ref="F179" r:id="rId13" display="https://podminky.urs.cz/item/CS_URS_2024_01/612381036"/>
    <hyperlink ref="F192" r:id="rId14" display="https://podminky.urs.cz/item/CS_URS_2024_01/642945111"/>
    <hyperlink ref="F201" r:id="rId15" display="https://podminky.urs.cz/item/CS_URS_2024_01/642945112"/>
    <hyperlink ref="F209" r:id="rId16" display="https://podminky.urs.cz/item/CS_URS_2024_01/949101111"/>
    <hyperlink ref="F211" r:id="rId17" display="https://podminky.urs.cz/item/CS_URS_2024_01/968062376"/>
    <hyperlink ref="F218" r:id="rId18" display="https://podminky.urs.cz/item/CS_URS_2024_01/968072455"/>
    <hyperlink ref="F223" r:id="rId19" display="https://podminky.urs.cz/item/CS_URS_2024_01/968072456"/>
    <hyperlink ref="F226" r:id="rId20" display="https://podminky.urs.cz/item/CS_URS_2024_01/971033621"/>
    <hyperlink ref="F230" r:id="rId21" display="https://podminky.urs.cz/item/CS_URS_2024_01/971033681"/>
    <hyperlink ref="F238" r:id="rId22" display="https://podminky.urs.cz/item/CS_URS_2024_01/997013113"/>
    <hyperlink ref="F240" r:id="rId23" display="https://podminky.urs.cz/item/CS_URS_2024_01/997013501"/>
    <hyperlink ref="F242" r:id="rId24" display="https://podminky.urs.cz/item/CS_URS_2024_01/997013509"/>
    <hyperlink ref="F245" r:id="rId25" display="https://podminky.urs.cz/item/CS_URS_2024_01/997013869"/>
    <hyperlink ref="F248" r:id="rId26" display="https://podminky.urs.cz/item/CS_URS_2024_01/998012022"/>
    <hyperlink ref="F254" r:id="rId27" display="https://podminky.urs.cz/item/CS_URS_2024_01/763131421"/>
    <hyperlink ref="F259" r:id="rId28" display="https://podminky.urs.cz/item/CS_URS_2024_01/763131712"/>
    <hyperlink ref="F262" r:id="rId29" display="https://podminky.urs.cz/item/CS_URS_2024_01/763135102"/>
    <hyperlink ref="F270" r:id="rId30" display="https://podminky.urs.cz/item/CS_URS_2024_01/763135701"/>
    <hyperlink ref="F275" r:id="rId31" display="https://podminky.urs.cz/item/CS_URS_2024_01/998763302"/>
    <hyperlink ref="F278" r:id="rId32" display="https://podminky.urs.cz/item/CS_URS_2024_01/766622116"/>
    <hyperlink ref="F282" r:id="rId33" display="https://podminky.urs.cz/item/CS_URS_2024_01/766660021"/>
    <hyperlink ref="F286" r:id="rId34" display="https://podminky.urs.cz/item/CS_URS_2024_01/766660022"/>
    <hyperlink ref="F290" r:id="rId35" display="https://podminky.urs.cz/item/CS_URS_2024_01/766660031"/>
    <hyperlink ref="F294" r:id="rId36" display="https://podminky.urs.cz/item/CS_URS_2024_01/766660012"/>
    <hyperlink ref="F298" r:id="rId37" display="https://podminky.urs.cz/item/CS_URS_2024_01/766691914"/>
    <hyperlink ref="F300" r:id="rId38" display="https://podminky.urs.cz/item/CS_URS_2024_01/998766102"/>
    <hyperlink ref="F303" r:id="rId39" display="https://podminky.urs.cz/item/CS_URS_2024_01/771121011"/>
    <hyperlink ref="F309" r:id="rId40" display="https://podminky.urs.cz/item/CS_URS_2024_01/771471810"/>
    <hyperlink ref="F316" r:id="rId41" display="https://podminky.urs.cz/item/CS_URS_2024_01/771474112"/>
    <hyperlink ref="F322" r:id="rId42" display="https://podminky.urs.cz/item/CS_URS_2024_01/771571810"/>
    <hyperlink ref="F329" r:id="rId43" display="https://podminky.urs.cz/item/CS_URS_2024_01/771574112"/>
    <hyperlink ref="F341" r:id="rId44" display="https://podminky.urs.cz/item/CS_URS_2024_01/771577211"/>
    <hyperlink ref="F347" r:id="rId45" display="https://podminky.urs.cz/item/CS_URS_2024_01/771591112"/>
    <hyperlink ref="F353" r:id="rId46" display="https://podminky.urs.cz/item/CS_URS_2024_01/998771102"/>
    <hyperlink ref="F365" r:id="rId47" display="https://podminky.urs.cz/item/CS_URS_2024_01/776111311"/>
    <hyperlink ref="F375" r:id="rId48" display="https://podminky.urs.cz/item/CS_URS_2024_01/776121321"/>
    <hyperlink ref="F385" r:id="rId49" display="https://podminky.urs.cz/item/CS_URS_2024_01/776251111"/>
    <hyperlink ref="F397" r:id="rId50" display="https://podminky.urs.cz/item/CS_URS_2024_01/776251411"/>
    <hyperlink ref="F400" r:id="rId51" display="https://podminky.urs.cz/item/CS_URS_2024_01/776421111"/>
    <hyperlink ref="F412" r:id="rId52" display="https://podminky.urs.cz/item/CS_URS_2024_01/776421711"/>
    <hyperlink ref="F424" r:id="rId53" display="https://podminky.urs.cz/item/CS_URS_2024_01/998776102"/>
    <hyperlink ref="F427" r:id="rId54" display="https://podminky.urs.cz/item/CS_URS_2024_01/781121011"/>
    <hyperlink ref="F430" r:id="rId55" display="https://podminky.urs.cz/item/CS_URS_2024_01/781131112"/>
    <hyperlink ref="F433" r:id="rId56" display="https://podminky.urs.cz/item/CS_URS_2024_01/781131232"/>
    <hyperlink ref="F436" r:id="rId57" display="https://podminky.urs.cz/item/CS_URS_2024_01/781472217"/>
    <hyperlink ref="F442" r:id="rId58" display="https://podminky.urs.cz/item/CS_URS_2024_01/781472291"/>
    <hyperlink ref="F447" r:id="rId59" display="https://podminky.urs.cz/item/CS_URS_2024_01/781495115"/>
    <hyperlink ref="F450" r:id="rId60" display="https://podminky.urs.cz/item/CS_URS_2024_01/998781102"/>
    <hyperlink ref="F453" r:id="rId61" display="https://podminky.urs.cz/item/CS_URS_2024_01/784121001"/>
    <hyperlink ref="F465" r:id="rId62" display="https://podminky.urs.cz/item/CS_URS_2024_01/784171101"/>
    <hyperlink ref="F469" r:id="rId63" display="https://podminky.urs.cz/item/CS_URS_2024_01/784171111"/>
    <hyperlink ref="F473" r:id="rId64" display="https://podminky.urs.cz/item/CS_URS_2024_01/784181101"/>
    <hyperlink ref="F488" r:id="rId65" display="https://podminky.urs.cz/item/CS_URS_2024_01/784221101"/>
    <hyperlink ref="F504" r:id="rId66" display="https://podminky.urs.cz/item/CS_URS_2024_01/HZS1292"/>
    <hyperlink ref="F507" r:id="rId67" display="https://podminky.urs.cz/item/CS_URS_2024_01/HZS1301"/>
    <hyperlink ref="F510" r:id="rId68" display="https://podminky.urs.cz/item/CS_URS_2024_01/HZS1311"/>
    <hyperlink ref="F515" r:id="rId69" display="https://podminky.urs.cz/item/CS_URS_2024_01/013294000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70"/>
</worksheet>
</file>

<file path=docProps/core.xml><?xml version="1.0" encoding="utf-8"?>
<cp:coreProperties xmlns:dc="http://purl.org/dc/elements/1.1/" xmlns:dcterms="http://purl.org/dc/terms/" xmlns:xsi="http://www.w3.org/2001/XMLSchema-instance" xmlns:cp="http://schemas.openxmlformats.org/package/2006/metadata/core-properties">
  <dc:creator>H3</dc:creator>
  <cp:lastModifiedBy>H3</cp:lastModifiedBy>
  <dcterms:created xsi:type="dcterms:W3CDTF">2024-04-16T10:35:29Z</dcterms:created>
  <dcterms:modified xsi:type="dcterms:W3CDTF">2024-04-16T10:36:12Z</dcterms:modified>
</cp:coreProperties>
</file>