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http://schemas.openxmlformats.org/spreadsheetml/2006/main">
  <bookViews>
    <workbookView xWindow="0" yWindow="0" windowWidth="0" windowHeight="0"/>
  </bookViews>
  <sheets>
    <sheet name="Rekapitulace stavby" sheetId="1" r:id="rId1"/>
    <sheet name="Z18141 - Schodiště a před..." sheetId="2" r:id="rId2"/>
  </sheets>
  <definedNames>
    <definedName name="_xlnm.Print_Area" localSheetId="0">'Rekapitulace stavby'!$D$4:$AO$36,'Rekapitulace stavby'!$C$42:$AQ$56</definedName>
    <definedName name="_xlnm.Print_Titles" localSheetId="0">'Rekapitulace stavby'!$52:$52</definedName>
    <definedName name="_xlnm._FilterDatabase" localSheetId="1" hidden="1">'Z18141 - Schodiště a před...'!$C$89:$K$440</definedName>
    <definedName name="_xlnm.Print_Area" localSheetId="1">'Z18141 - Schodiště a před...'!$C$79:$K$440</definedName>
    <definedName name="_xlnm.Print_Titles" localSheetId="1">'Z18141 - Schodiště a před...'!$89:$89</definedName>
  </definedNames>
  <calcPr/>
</workbook>
</file>

<file path=xl/calcChain.xml><?xml version="1.0" encoding="utf-8"?>
<calcChain xmlns="http://schemas.openxmlformats.org/spreadsheetml/2006/main">
  <c i="2" r="J35"/>
  <c r="J34"/>
  <c i="1" r="AY55"/>
  <c i="2" r="J33"/>
  <c i="1" r="AX55"/>
  <c i="2" r="BI440"/>
  <c r="BH440"/>
  <c r="BG440"/>
  <c r="BF440"/>
  <c r="T440"/>
  <c r="R440"/>
  <c r="P440"/>
  <c r="BK440"/>
  <c r="J440"/>
  <c r="BE440"/>
  <c r="BI438"/>
  <c r="BH438"/>
  <c r="BG438"/>
  <c r="BF438"/>
  <c r="T438"/>
  <c r="T437"/>
  <c r="R438"/>
  <c r="R437"/>
  <c r="P438"/>
  <c r="P437"/>
  <c r="BK438"/>
  <c r="BK437"/>
  <c r="J437"/>
  <c r="J438"/>
  <c r="BE438"/>
  <c r="J72"/>
  <c r="BI436"/>
  <c r="BH436"/>
  <c r="BG436"/>
  <c r="BF436"/>
  <c r="T436"/>
  <c r="R436"/>
  <c r="P436"/>
  <c r="BK436"/>
  <c r="J436"/>
  <c r="BE436"/>
  <c r="BI434"/>
  <c r="BH434"/>
  <c r="BG434"/>
  <c r="BF434"/>
  <c r="T434"/>
  <c r="T433"/>
  <c r="R434"/>
  <c r="R433"/>
  <c r="P434"/>
  <c r="P433"/>
  <c r="BK434"/>
  <c r="BK433"/>
  <c r="J433"/>
  <c r="J434"/>
  <c r="BE434"/>
  <c r="J71"/>
  <c r="BI432"/>
  <c r="BH432"/>
  <c r="BG432"/>
  <c r="BF432"/>
  <c r="T432"/>
  <c r="R432"/>
  <c r="P432"/>
  <c r="BK432"/>
  <c r="J432"/>
  <c r="BE432"/>
  <c r="BI431"/>
  <c r="BH431"/>
  <c r="BG431"/>
  <c r="BF431"/>
  <c r="T431"/>
  <c r="R431"/>
  <c r="P431"/>
  <c r="BK431"/>
  <c r="J431"/>
  <c r="BE431"/>
  <c r="BI430"/>
  <c r="BH430"/>
  <c r="BG430"/>
  <c r="BF430"/>
  <c r="T430"/>
  <c r="R430"/>
  <c r="P430"/>
  <c r="BK430"/>
  <c r="J430"/>
  <c r="BE430"/>
  <c r="BI429"/>
  <c r="BH429"/>
  <c r="BG429"/>
  <c r="BF429"/>
  <c r="T429"/>
  <c r="R429"/>
  <c r="P429"/>
  <c r="BK429"/>
  <c r="J429"/>
  <c r="BE429"/>
  <c r="BI427"/>
  <c r="BH427"/>
  <c r="BG427"/>
  <c r="BF427"/>
  <c r="T427"/>
  <c r="R427"/>
  <c r="P427"/>
  <c r="BK427"/>
  <c r="J427"/>
  <c r="BE427"/>
  <c r="BI426"/>
  <c r="BH426"/>
  <c r="BG426"/>
  <c r="BF426"/>
  <c r="T426"/>
  <c r="T425"/>
  <c r="T424"/>
  <c r="R426"/>
  <c r="R425"/>
  <c r="R424"/>
  <c r="P426"/>
  <c r="P425"/>
  <c r="P424"/>
  <c r="BK426"/>
  <c r="BK425"/>
  <c r="J425"/>
  <c r="BK424"/>
  <c r="J424"/>
  <c r="J426"/>
  <c r="BE426"/>
  <c r="J70"/>
  <c r="J69"/>
  <c r="BI422"/>
  <c r="BH422"/>
  <c r="BG422"/>
  <c r="BF422"/>
  <c r="T422"/>
  <c r="R422"/>
  <c r="P422"/>
  <c r="BK422"/>
  <c r="J422"/>
  <c r="BE422"/>
  <c r="BI421"/>
  <c r="BH421"/>
  <c r="BG421"/>
  <c r="BF421"/>
  <c r="T421"/>
  <c r="R421"/>
  <c r="P421"/>
  <c r="BK421"/>
  <c r="J421"/>
  <c r="BE421"/>
  <c r="BI419"/>
  <c r="BH419"/>
  <c r="BG419"/>
  <c r="BF419"/>
  <c r="T419"/>
  <c r="R419"/>
  <c r="P419"/>
  <c r="BK419"/>
  <c r="J419"/>
  <c r="BE419"/>
  <c r="BI418"/>
  <c r="BH418"/>
  <c r="BG418"/>
  <c r="BF418"/>
  <c r="T418"/>
  <c r="R418"/>
  <c r="P418"/>
  <c r="BK418"/>
  <c r="J418"/>
  <c r="BE418"/>
  <c r="BI416"/>
  <c r="BH416"/>
  <c r="BG416"/>
  <c r="BF416"/>
  <c r="T416"/>
  <c r="R416"/>
  <c r="P416"/>
  <c r="BK416"/>
  <c r="J416"/>
  <c r="BE416"/>
  <c r="BI415"/>
  <c r="BH415"/>
  <c r="BG415"/>
  <c r="BF415"/>
  <c r="T415"/>
  <c r="R415"/>
  <c r="P415"/>
  <c r="BK415"/>
  <c r="J415"/>
  <c r="BE415"/>
  <c r="BI411"/>
  <c r="BH411"/>
  <c r="BG411"/>
  <c r="BF411"/>
  <c r="T411"/>
  <c r="R411"/>
  <c r="P411"/>
  <c r="BK411"/>
  <c r="J411"/>
  <c r="BE411"/>
  <c r="BI410"/>
  <c r="BH410"/>
  <c r="BG410"/>
  <c r="BF410"/>
  <c r="T410"/>
  <c r="R410"/>
  <c r="P410"/>
  <c r="BK410"/>
  <c r="J410"/>
  <c r="BE410"/>
  <c r="BI408"/>
  <c r="BH408"/>
  <c r="BG408"/>
  <c r="BF408"/>
  <c r="T408"/>
  <c r="T407"/>
  <c r="R408"/>
  <c r="R407"/>
  <c r="P408"/>
  <c r="P407"/>
  <c r="BK408"/>
  <c r="BK407"/>
  <c r="J407"/>
  <c r="J408"/>
  <c r="BE408"/>
  <c r="J68"/>
  <c r="BI405"/>
  <c r="BH405"/>
  <c r="BG405"/>
  <c r="BF405"/>
  <c r="T405"/>
  <c r="R405"/>
  <c r="P405"/>
  <c r="BK405"/>
  <c r="J405"/>
  <c r="BE405"/>
  <c r="BI403"/>
  <c r="BH403"/>
  <c r="BG403"/>
  <c r="BF403"/>
  <c r="T403"/>
  <c r="R403"/>
  <c r="P403"/>
  <c r="BK403"/>
  <c r="J403"/>
  <c r="BE403"/>
  <c r="BI399"/>
  <c r="BH399"/>
  <c r="BG399"/>
  <c r="BF399"/>
  <c r="T399"/>
  <c r="R399"/>
  <c r="P399"/>
  <c r="BK399"/>
  <c r="J399"/>
  <c r="BE399"/>
  <c r="BI397"/>
  <c r="BH397"/>
  <c r="BG397"/>
  <c r="BF397"/>
  <c r="T397"/>
  <c r="R397"/>
  <c r="P397"/>
  <c r="BK397"/>
  <c r="J397"/>
  <c r="BE397"/>
  <c r="BI395"/>
  <c r="BH395"/>
  <c r="BG395"/>
  <c r="BF395"/>
  <c r="T395"/>
  <c r="T394"/>
  <c r="T393"/>
  <c r="R395"/>
  <c r="R394"/>
  <c r="R393"/>
  <c r="P395"/>
  <c r="P394"/>
  <c r="P393"/>
  <c r="BK395"/>
  <c r="BK394"/>
  <c r="J394"/>
  <c r="BK393"/>
  <c r="J393"/>
  <c r="J395"/>
  <c r="BE395"/>
  <c r="J67"/>
  <c r="J66"/>
  <c r="BI391"/>
  <c r="BH391"/>
  <c r="BG391"/>
  <c r="BF391"/>
  <c r="T391"/>
  <c r="T390"/>
  <c r="R391"/>
  <c r="R390"/>
  <c r="P391"/>
  <c r="P390"/>
  <c r="BK391"/>
  <c r="BK390"/>
  <c r="J390"/>
  <c r="J391"/>
  <c r="BE391"/>
  <c r="J65"/>
  <c r="BI387"/>
  <c r="BH387"/>
  <c r="BG387"/>
  <c r="BF387"/>
  <c r="T387"/>
  <c r="R387"/>
  <c r="P387"/>
  <c r="BK387"/>
  <c r="J387"/>
  <c r="BE387"/>
  <c r="BI385"/>
  <c r="BH385"/>
  <c r="BG385"/>
  <c r="BF385"/>
  <c r="T385"/>
  <c r="R385"/>
  <c r="P385"/>
  <c r="BK385"/>
  <c r="J385"/>
  <c r="BE385"/>
  <c r="BI383"/>
  <c r="BH383"/>
  <c r="BG383"/>
  <c r="BF383"/>
  <c r="T383"/>
  <c r="R383"/>
  <c r="P383"/>
  <c r="BK383"/>
  <c r="J383"/>
  <c r="BE383"/>
  <c r="BI380"/>
  <c r="BH380"/>
  <c r="BG380"/>
  <c r="BF380"/>
  <c r="T380"/>
  <c r="R380"/>
  <c r="P380"/>
  <c r="BK380"/>
  <c r="J380"/>
  <c r="BE380"/>
  <c r="BI378"/>
  <c r="BH378"/>
  <c r="BG378"/>
  <c r="BF378"/>
  <c r="T378"/>
  <c r="R378"/>
  <c r="P378"/>
  <c r="BK378"/>
  <c r="J378"/>
  <c r="BE378"/>
  <c r="BI375"/>
  <c r="BH375"/>
  <c r="BG375"/>
  <c r="BF375"/>
  <c r="T375"/>
  <c r="R375"/>
  <c r="P375"/>
  <c r="BK375"/>
  <c r="J375"/>
  <c r="BE375"/>
  <c r="BI373"/>
  <c r="BH373"/>
  <c r="BG373"/>
  <c r="BF373"/>
  <c r="T373"/>
  <c r="R373"/>
  <c r="P373"/>
  <c r="BK373"/>
  <c r="J373"/>
  <c r="BE373"/>
  <c r="BI371"/>
  <c r="BH371"/>
  <c r="BG371"/>
  <c r="BF371"/>
  <c r="T371"/>
  <c r="R371"/>
  <c r="P371"/>
  <c r="BK371"/>
  <c r="J371"/>
  <c r="BE371"/>
  <c r="BI369"/>
  <c r="BH369"/>
  <c r="BG369"/>
  <c r="BF369"/>
  <c r="T369"/>
  <c r="T368"/>
  <c r="R369"/>
  <c r="R368"/>
  <c r="P369"/>
  <c r="P368"/>
  <c r="BK369"/>
  <c r="BK368"/>
  <c r="J368"/>
  <c r="J369"/>
  <c r="BE369"/>
  <c r="J64"/>
  <c r="BI352"/>
  <c r="BH352"/>
  <c r="BG352"/>
  <c r="BF352"/>
  <c r="T352"/>
  <c r="R352"/>
  <c r="P352"/>
  <c r="BK352"/>
  <c r="J352"/>
  <c r="BE352"/>
  <c r="BI351"/>
  <c r="BH351"/>
  <c r="BG351"/>
  <c r="BF351"/>
  <c r="T351"/>
  <c r="R351"/>
  <c r="P351"/>
  <c r="BK351"/>
  <c r="J351"/>
  <c r="BE351"/>
  <c r="BI349"/>
  <c r="BH349"/>
  <c r="BG349"/>
  <c r="BF349"/>
  <c r="T349"/>
  <c r="R349"/>
  <c r="P349"/>
  <c r="BK349"/>
  <c r="J349"/>
  <c r="BE349"/>
  <c r="BI348"/>
  <c r="BH348"/>
  <c r="BG348"/>
  <c r="BF348"/>
  <c r="T348"/>
  <c r="R348"/>
  <c r="P348"/>
  <c r="BK348"/>
  <c r="J348"/>
  <c r="BE348"/>
  <c r="BI346"/>
  <c r="BH346"/>
  <c r="BG346"/>
  <c r="BF346"/>
  <c r="T346"/>
  <c r="R346"/>
  <c r="P346"/>
  <c r="BK346"/>
  <c r="J346"/>
  <c r="BE346"/>
  <c r="BI345"/>
  <c r="BH345"/>
  <c r="BG345"/>
  <c r="BF345"/>
  <c r="T345"/>
  <c r="R345"/>
  <c r="P345"/>
  <c r="BK345"/>
  <c r="J345"/>
  <c r="BE345"/>
  <c r="BI343"/>
  <c r="BH343"/>
  <c r="BG343"/>
  <c r="BF343"/>
  <c r="T343"/>
  <c r="R343"/>
  <c r="P343"/>
  <c r="BK343"/>
  <c r="J343"/>
  <c r="BE343"/>
  <c r="BI341"/>
  <c r="BH341"/>
  <c r="BG341"/>
  <c r="BF341"/>
  <c r="T341"/>
  <c r="R341"/>
  <c r="P341"/>
  <c r="BK341"/>
  <c r="J341"/>
  <c r="BE341"/>
  <c r="BI339"/>
  <c r="BH339"/>
  <c r="BG339"/>
  <c r="BF339"/>
  <c r="T339"/>
  <c r="R339"/>
  <c r="P339"/>
  <c r="BK339"/>
  <c r="J339"/>
  <c r="BE339"/>
  <c r="BI338"/>
  <c r="BH338"/>
  <c r="BG338"/>
  <c r="BF338"/>
  <c r="T338"/>
  <c r="R338"/>
  <c r="P338"/>
  <c r="BK338"/>
  <c r="J338"/>
  <c r="BE338"/>
  <c r="BI336"/>
  <c r="BH336"/>
  <c r="BG336"/>
  <c r="BF336"/>
  <c r="T336"/>
  <c r="R336"/>
  <c r="P336"/>
  <c r="BK336"/>
  <c r="J336"/>
  <c r="BE336"/>
  <c r="BI335"/>
  <c r="BH335"/>
  <c r="BG335"/>
  <c r="BF335"/>
  <c r="T335"/>
  <c r="R335"/>
  <c r="P335"/>
  <c r="BK335"/>
  <c r="J335"/>
  <c r="BE335"/>
  <c r="BI333"/>
  <c r="BH333"/>
  <c r="BG333"/>
  <c r="BF333"/>
  <c r="T333"/>
  <c r="T332"/>
  <c r="R333"/>
  <c r="R332"/>
  <c r="P333"/>
  <c r="P332"/>
  <c r="BK333"/>
  <c r="BK332"/>
  <c r="J332"/>
  <c r="J333"/>
  <c r="BE333"/>
  <c r="J63"/>
  <c r="BI313"/>
  <c r="BH313"/>
  <c r="BG313"/>
  <c r="BF313"/>
  <c r="T313"/>
  <c r="T312"/>
  <c r="R313"/>
  <c r="R312"/>
  <c r="P313"/>
  <c r="P312"/>
  <c r="BK313"/>
  <c r="BK312"/>
  <c r="J312"/>
  <c r="J313"/>
  <c r="BE313"/>
  <c r="J62"/>
  <c r="BI310"/>
  <c r="BH310"/>
  <c r="BG310"/>
  <c r="BF310"/>
  <c r="T310"/>
  <c r="R310"/>
  <c r="P310"/>
  <c r="BK310"/>
  <c r="J310"/>
  <c r="BE310"/>
  <c r="BI306"/>
  <c r="BH306"/>
  <c r="BG306"/>
  <c r="BF306"/>
  <c r="T306"/>
  <c r="R306"/>
  <c r="P306"/>
  <c r="BK306"/>
  <c r="J306"/>
  <c r="BE306"/>
  <c r="BI299"/>
  <c r="BH299"/>
  <c r="BG299"/>
  <c r="BF299"/>
  <c r="T299"/>
  <c r="R299"/>
  <c r="P299"/>
  <c r="BK299"/>
  <c r="J299"/>
  <c r="BE299"/>
  <c r="BI294"/>
  <c r="BH294"/>
  <c r="BG294"/>
  <c r="BF294"/>
  <c r="T294"/>
  <c r="R294"/>
  <c r="P294"/>
  <c r="BK294"/>
  <c r="J294"/>
  <c r="BE294"/>
  <c r="BI291"/>
  <c r="BH291"/>
  <c r="BG291"/>
  <c r="BF291"/>
  <c r="T291"/>
  <c r="T290"/>
  <c r="R291"/>
  <c r="R290"/>
  <c r="P291"/>
  <c r="P290"/>
  <c r="BK291"/>
  <c r="BK290"/>
  <c r="J290"/>
  <c r="J291"/>
  <c r="BE291"/>
  <c r="J61"/>
  <c r="BI286"/>
  <c r="BH286"/>
  <c r="BG286"/>
  <c r="BF286"/>
  <c r="T286"/>
  <c r="R286"/>
  <c r="P286"/>
  <c r="BK286"/>
  <c r="J286"/>
  <c r="BE286"/>
  <c r="BI285"/>
  <c r="BH285"/>
  <c r="BG285"/>
  <c r="BF285"/>
  <c r="T285"/>
  <c r="R285"/>
  <c r="P285"/>
  <c r="BK285"/>
  <c r="J285"/>
  <c r="BE285"/>
  <c r="BI284"/>
  <c r="BH284"/>
  <c r="BG284"/>
  <c r="BF284"/>
  <c r="T284"/>
  <c r="R284"/>
  <c r="P284"/>
  <c r="BK284"/>
  <c r="J284"/>
  <c r="BE284"/>
  <c r="BI282"/>
  <c r="BH282"/>
  <c r="BG282"/>
  <c r="BF282"/>
  <c r="T282"/>
  <c r="R282"/>
  <c r="P282"/>
  <c r="BK282"/>
  <c r="J282"/>
  <c r="BE282"/>
  <c r="BI276"/>
  <c r="BH276"/>
  <c r="BG276"/>
  <c r="BF276"/>
  <c r="T276"/>
  <c r="R276"/>
  <c r="P276"/>
  <c r="BK276"/>
  <c r="J276"/>
  <c r="BE276"/>
  <c r="BI275"/>
  <c r="BH275"/>
  <c r="BG275"/>
  <c r="BF275"/>
  <c r="T275"/>
  <c r="R275"/>
  <c r="P275"/>
  <c r="BK275"/>
  <c r="J275"/>
  <c r="BE275"/>
  <c r="BI272"/>
  <c r="BH272"/>
  <c r="BG272"/>
  <c r="BF272"/>
  <c r="T272"/>
  <c r="R272"/>
  <c r="P272"/>
  <c r="BK272"/>
  <c r="J272"/>
  <c r="BE272"/>
  <c r="BI271"/>
  <c r="BH271"/>
  <c r="BG271"/>
  <c r="BF271"/>
  <c r="T271"/>
  <c r="R271"/>
  <c r="P271"/>
  <c r="BK271"/>
  <c r="J271"/>
  <c r="BE271"/>
  <c r="BI252"/>
  <c r="BH252"/>
  <c r="BG252"/>
  <c r="BF252"/>
  <c r="T252"/>
  <c r="R252"/>
  <c r="P252"/>
  <c r="BK252"/>
  <c r="J252"/>
  <c r="BE252"/>
  <c r="BI251"/>
  <c r="BH251"/>
  <c r="BG251"/>
  <c r="BF251"/>
  <c r="T251"/>
  <c r="R251"/>
  <c r="P251"/>
  <c r="BK251"/>
  <c r="J251"/>
  <c r="BE251"/>
  <c r="BI250"/>
  <c r="BH250"/>
  <c r="BG250"/>
  <c r="BF250"/>
  <c r="T250"/>
  <c r="R250"/>
  <c r="P250"/>
  <c r="BK250"/>
  <c r="J250"/>
  <c r="BE250"/>
  <c r="BI248"/>
  <c r="BH248"/>
  <c r="BG248"/>
  <c r="BF248"/>
  <c r="T248"/>
  <c r="R248"/>
  <c r="P248"/>
  <c r="BK248"/>
  <c r="J248"/>
  <c r="BE248"/>
  <c r="BI246"/>
  <c r="BH246"/>
  <c r="BG246"/>
  <c r="BF246"/>
  <c r="T246"/>
  <c r="R246"/>
  <c r="P246"/>
  <c r="BK246"/>
  <c r="J246"/>
  <c r="BE246"/>
  <c r="BI226"/>
  <c r="BH226"/>
  <c r="BG226"/>
  <c r="BF226"/>
  <c r="T226"/>
  <c r="R226"/>
  <c r="P226"/>
  <c r="BK226"/>
  <c r="J226"/>
  <c r="BE226"/>
  <c r="BI221"/>
  <c r="BH221"/>
  <c r="BG221"/>
  <c r="BF221"/>
  <c r="T221"/>
  <c r="T220"/>
  <c r="R221"/>
  <c r="R220"/>
  <c r="P221"/>
  <c r="P220"/>
  <c r="BK221"/>
  <c r="BK220"/>
  <c r="J220"/>
  <c r="J221"/>
  <c r="BE221"/>
  <c r="J60"/>
  <c r="BI218"/>
  <c r="BH218"/>
  <c r="BG218"/>
  <c r="BF218"/>
  <c r="T218"/>
  <c r="R218"/>
  <c r="P218"/>
  <c r="BK218"/>
  <c r="J218"/>
  <c r="BE218"/>
  <c r="BI216"/>
  <c r="BH216"/>
  <c r="BG216"/>
  <c r="BF216"/>
  <c r="T216"/>
  <c r="R216"/>
  <c r="P216"/>
  <c r="BK216"/>
  <c r="J216"/>
  <c r="BE216"/>
  <c r="BI202"/>
  <c r="BH202"/>
  <c r="BG202"/>
  <c r="BF202"/>
  <c r="T202"/>
  <c r="R202"/>
  <c r="P202"/>
  <c r="BK202"/>
  <c r="J202"/>
  <c r="BE202"/>
  <c r="BI187"/>
  <c r="BH187"/>
  <c r="BG187"/>
  <c r="BF187"/>
  <c r="T187"/>
  <c r="T186"/>
  <c r="R187"/>
  <c r="R186"/>
  <c r="P187"/>
  <c r="P186"/>
  <c r="BK187"/>
  <c r="BK186"/>
  <c r="J186"/>
  <c r="J187"/>
  <c r="BE187"/>
  <c r="J59"/>
  <c r="BI183"/>
  <c r="BH183"/>
  <c r="BG183"/>
  <c r="BF183"/>
  <c r="T183"/>
  <c r="R183"/>
  <c r="P183"/>
  <c r="BK183"/>
  <c r="J183"/>
  <c r="BE183"/>
  <c r="BI181"/>
  <c r="BH181"/>
  <c r="BG181"/>
  <c r="BF181"/>
  <c r="T181"/>
  <c r="R181"/>
  <c r="P181"/>
  <c r="BK181"/>
  <c r="J181"/>
  <c r="BE181"/>
  <c r="BI177"/>
  <c r="BH177"/>
  <c r="BG177"/>
  <c r="BF177"/>
  <c r="T177"/>
  <c r="T176"/>
  <c r="R177"/>
  <c r="R176"/>
  <c r="P177"/>
  <c r="P176"/>
  <c r="BK177"/>
  <c r="BK176"/>
  <c r="J176"/>
  <c r="J177"/>
  <c r="BE177"/>
  <c r="J58"/>
  <c r="BI173"/>
  <c r="BH173"/>
  <c r="BG173"/>
  <c r="BF173"/>
  <c r="T173"/>
  <c r="R173"/>
  <c r="P173"/>
  <c r="BK173"/>
  <c r="J173"/>
  <c r="BE173"/>
  <c r="BI164"/>
  <c r="BH164"/>
  <c r="BG164"/>
  <c r="BF164"/>
  <c r="T164"/>
  <c r="R164"/>
  <c r="P164"/>
  <c r="BK164"/>
  <c r="J164"/>
  <c r="BE164"/>
  <c r="BI161"/>
  <c r="BH161"/>
  <c r="BG161"/>
  <c r="BF161"/>
  <c r="T161"/>
  <c r="R161"/>
  <c r="P161"/>
  <c r="BK161"/>
  <c r="J161"/>
  <c r="BE161"/>
  <c r="BI155"/>
  <c r="BH155"/>
  <c r="BG155"/>
  <c r="BF155"/>
  <c r="T155"/>
  <c r="R155"/>
  <c r="P155"/>
  <c r="BK155"/>
  <c r="J155"/>
  <c r="BE155"/>
  <c r="BI152"/>
  <c r="BH152"/>
  <c r="BG152"/>
  <c r="BF152"/>
  <c r="T152"/>
  <c r="R152"/>
  <c r="P152"/>
  <c r="BK152"/>
  <c r="J152"/>
  <c r="BE152"/>
  <c r="BI149"/>
  <c r="BH149"/>
  <c r="BG149"/>
  <c r="BF149"/>
  <c r="T149"/>
  <c r="R149"/>
  <c r="P149"/>
  <c r="BK149"/>
  <c r="J149"/>
  <c r="BE149"/>
  <c r="BI134"/>
  <c r="BH134"/>
  <c r="BG134"/>
  <c r="BF134"/>
  <c r="T134"/>
  <c r="R134"/>
  <c r="P134"/>
  <c r="BK134"/>
  <c r="J134"/>
  <c r="BE134"/>
  <c r="BI132"/>
  <c r="BH132"/>
  <c r="BG132"/>
  <c r="BF132"/>
  <c r="T132"/>
  <c r="R132"/>
  <c r="P132"/>
  <c r="BK132"/>
  <c r="J132"/>
  <c r="BE132"/>
  <c r="BI128"/>
  <c r="BH128"/>
  <c r="BG128"/>
  <c r="BF128"/>
  <c r="T128"/>
  <c r="R128"/>
  <c r="P128"/>
  <c r="BK128"/>
  <c r="J128"/>
  <c r="BE128"/>
  <c r="BI122"/>
  <c r="BH122"/>
  <c r="BG122"/>
  <c r="BF122"/>
  <c r="T122"/>
  <c r="R122"/>
  <c r="P122"/>
  <c r="BK122"/>
  <c r="J122"/>
  <c r="BE122"/>
  <c r="BI116"/>
  <c r="BH116"/>
  <c r="BG116"/>
  <c r="BF116"/>
  <c r="T116"/>
  <c r="R116"/>
  <c r="P116"/>
  <c r="BK116"/>
  <c r="J116"/>
  <c r="BE116"/>
  <c r="BI110"/>
  <c r="BH110"/>
  <c r="BG110"/>
  <c r="BF110"/>
  <c r="T110"/>
  <c r="R110"/>
  <c r="P110"/>
  <c r="BK110"/>
  <c r="J110"/>
  <c r="BE110"/>
  <c r="BI108"/>
  <c r="BH108"/>
  <c r="BG108"/>
  <c r="BF108"/>
  <c r="T108"/>
  <c r="R108"/>
  <c r="P108"/>
  <c r="BK108"/>
  <c r="J108"/>
  <c r="BE108"/>
  <c r="BI93"/>
  <c r="F35"/>
  <c i="1" r="BD55"/>
  <c i="2" r="BH93"/>
  <c r="F34"/>
  <c i="1" r="BC55"/>
  <c i="2" r="BG93"/>
  <c r="F33"/>
  <c i="1" r="BB55"/>
  <c i="2" r="BF93"/>
  <c r="J32"/>
  <c i="1" r="AW55"/>
  <c i="2" r="F32"/>
  <c i="1" r="BA55"/>
  <c i="2" r="T93"/>
  <c r="T92"/>
  <c r="T91"/>
  <c r="T90"/>
  <c r="R93"/>
  <c r="R92"/>
  <c r="R91"/>
  <c r="R90"/>
  <c r="P93"/>
  <c r="P92"/>
  <c r="P91"/>
  <c r="P90"/>
  <c i="1" r="AU55"/>
  <c i="2" r="BK93"/>
  <c r="BK92"/>
  <c r="J92"/>
  <c r="BK91"/>
  <c r="J91"/>
  <c r="BK90"/>
  <c r="J90"/>
  <c r="J55"/>
  <c r="J28"/>
  <c i="1" r="AG55"/>
  <c i="2" r="J93"/>
  <c r="BE93"/>
  <c r="J31"/>
  <c i="1" r="AV55"/>
  <c i="2" r="F31"/>
  <c i="1" r="AZ55"/>
  <c i="2" r="J57"/>
  <c r="J56"/>
  <c r="J87"/>
  <c r="J86"/>
  <c r="F86"/>
  <c r="F84"/>
  <c r="E82"/>
  <c r="J51"/>
  <c r="J50"/>
  <c r="F50"/>
  <c r="F48"/>
  <c r="E46"/>
  <c r="J37"/>
  <c r="J16"/>
  <c r="E16"/>
  <c r="F87"/>
  <c r="F51"/>
  <c r="J15"/>
  <c r="J10"/>
  <c r="J84"/>
  <c r="J48"/>
  <c i="1" r="BD54"/>
  <c r="W33"/>
  <c r="BC54"/>
  <c r="W32"/>
  <c r="BB54"/>
  <c r="W31"/>
  <c r="BA54"/>
  <c r="W30"/>
  <c r="AZ54"/>
  <c r="W29"/>
  <c r="AY54"/>
  <c r="AX54"/>
  <c r="AW54"/>
  <c r="AK30"/>
  <c r="AV54"/>
  <c r="AK29"/>
  <c r="AU54"/>
  <c r="AT54"/>
  <c r="AS54"/>
  <c r="AG54"/>
  <c r="AK26"/>
  <c r="AT55"/>
  <c r="AN55"/>
  <c r="AN54"/>
  <c r="L50"/>
  <c r="AM50"/>
  <c r="AM49"/>
  <c r="L49"/>
  <c r="AM47"/>
  <c r="L47"/>
  <c r="L45"/>
  <c r="L44"/>
  <c r="AK35"/>
</calcChain>
</file>

<file path=xl/sharedStrings.xml><?xml version="1.0" encoding="utf-8"?>
<sst xmlns="http://schemas.openxmlformats.org/spreadsheetml/2006/main">
  <si>
    <t>Export Komplet</t>
  </si>
  <si>
    <t>VZ</t>
  </si>
  <si>
    <t>2.0</t>
  </si>
  <si>
    <t>ZAMOK</t>
  </si>
  <si>
    <t>False</t>
  </si>
  <si>
    <t>{1288285f-e73b-46b0-a09b-9755f50274ba}</t>
  </si>
  <si>
    <t>0,01</t>
  </si>
  <si>
    <t>21</t>
  </si>
  <si>
    <t>15</t>
  </si>
  <si>
    <t>REKAPITULACE STAVBY</t>
  </si>
  <si>
    <t xml:space="preserve">v ---  níže se nacházejí doplnkové a pomocné údaje k sestavám  --- v</t>
  </si>
  <si>
    <t>Návod na vyplnění</t>
  </si>
  <si>
    <t>0,001</t>
  </si>
  <si>
    <t>Kód:</t>
  </si>
  <si>
    <t>Z18141</t>
  </si>
  <si>
    <t>Měnit lze pouze buňky se žlutým podbarvením!_x000d_
_x000d_
1) v Rekapitulaci stavby vyplňte údaje o Uchazeči (přenesou se do ostatních sestav i v jiných listech)_x000d_
_x000d_
2) na vybraných listech vyplňte v sestavě Soupis prací ceny u položek</t>
  </si>
  <si>
    <t>Stavba:</t>
  </si>
  <si>
    <t>Schodiště a předprostor ZŠ Vizovice</t>
  </si>
  <si>
    <t>KSO:</t>
  </si>
  <si>
    <t/>
  </si>
  <si>
    <t>CC-CZ:</t>
  </si>
  <si>
    <t>Místo:</t>
  </si>
  <si>
    <t>Vizovice</t>
  </si>
  <si>
    <t>Datum:</t>
  </si>
  <si>
    <t>12. 12. 2018</t>
  </si>
  <si>
    <t>Zadavatel:</t>
  </si>
  <si>
    <t>IČ:</t>
  </si>
  <si>
    <t>Město Vizovice</t>
  </si>
  <si>
    <t>DIČ:</t>
  </si>
  <si>
    <t>Uchazeč:</t>
  </si>
  <si>
    <t>Vyplň údaj</t>
  </si>
  <si>
    <t>Projektant:</t>
  </si>
  <si>
    <t>Gábor architekti</t>
  </si>
  <si>
    <t>True</t>
  </si>
  <si>
    <t>Zpracovatel:</t>
  </si>
  <si>
    <t>Lukáš Hykyš</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</si>
  <si>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</si>
  <si>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www.cs-urs.cz, sekce Cenové a technické podmínky.</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</si>
  <si>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</si>
  <si>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</si>
  <si>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</si>
  <si>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</si>
  <si>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</si>
  <si>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</si>
  <si>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</si>
  <si>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</si>
  <si>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</si>
  <si>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</si>
  <si>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</si>
  <si>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</si>
  <si>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</si>
  <si>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</si>
  <si>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</si>
  <si>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</si>
  <si>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</si>
  <si>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</si>
  <si>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</si>
  <si>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</si>
  <si>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</si>
  <si>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</si>
  <si>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</si>
  <si>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</si>
  <si>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</si>
  <si>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</si>
  <si>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</si>
  <si>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</si>
  <si>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</si>
  <si>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</si>
  <si>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</si>
  <si>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</si>
  <si>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</si>
  <si>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</si>
  <si>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</si>
  <si>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IMPORT</t>
  </si>
  <si>
    <t>{00000000-0000-0000-0000-000000000000}</t>
  </si>
  <si>
    <t>/</t>
  </si>
  <si>
    <t>STA</t>
  </si>
  <si>
    <t>1</t>
  </si>
  <si>
    <t>###NOINSERT###</t>
  </si>
  <si>
    <t>2</t>
  </si>
  <si>
    <t>KRYCÍ LIST SOUPISU PRACÍ</t>
  </si>
  <si>
    <t>REKAPITULACE ČLENĚNÍ SOUPISU PRACÍ</t>
  </si>
  <si>
    <t>Kód dílu - Popis</t>
  </si>
  <si>
    <t>Cena celkem [CZK]</t>
  </si>
  <si>
    <t>-1</t>
  </si>
  <si>
    <t>HSV - Práce a dodávky HSV</t>
  </si>
  <si>
    <t xml:space="preserve">    1 - Zemní práce</t>
  </si>
  <si>
    <t xml:space="preserve">    2 - Zakládání</t>
  </si>
  <si>
    <t xml:space="preserve">    3 - Svislé a kompletní konstrukce</t>
  </si>
  <si>
    <t xml:space="preserve">    4 - Vodorovné konstrukce</t>
  </si>
  <si>
    <t xml:space="preserve">    5 - Komunikace pozemní</t>
  </si>
  <si>
    <t xml:space="preserve">    6 - Úpravy povrchů, podlahy a osazování výplní</t>
  </si>
  <si>
    <t xml:space="preserve">    9 - Ostatní konstrukce a práce, bourání</t>
  </si>
  <si>
    <t xml:space="preserve">    997 - Přesun sutě</t>
  </si>
  <si>
    <t xml:space="preserve">    998 - Přesun hmot</t>
  </si>
  <si>
    <t>PSV - Práce a dodávky PSV</t>
  </si>
  <si>
    <t xml:space="preserve">    711 - Izolace proti vodě, vlhkosti a plynům</t>
  </si>
  <si>
    <t xml:space="preserve">    767 - Konstrukce zámečnické</t>
  </si>
  <si>
    <t>VRN - Vedlejší rozpočtové náklady</t>
  </si>
  <si>
    <t xml:space="preserve">    VRN1 - Průzkumné, geodetické a projektové práce</t>
  </si>
  <si>
    <t xml:space="preserve">    VRN3 - Zařízení staveniště</t>
  </si>
  <si>
    <t xml:space="preserve">    VRN4 - Inženýrská činnost</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</si>
  <si>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</si>
  <si>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</si>
  <si>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</si>
  <si>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</si>
  <si>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</si>
  <si>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</si>
  <si>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</si>
  <si>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</si>
  <si>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</si>
  <si>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</si>
  <si>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</si>
  <si>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</si>
  <si>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</si>
  <si>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</si>
  <si>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</si>
  <si>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</si>
  <si>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Zemní práce</t>
  </si>
  <si>
    <t>K</t>
  </si>
  <si>
    <t>113106122</t>
  </si>
  <si>
    <t>Rozebrání dlažeb komunikací pro pěší s přemístěním hmot na skládku na vzdálenost do 3 m nebo s naložením na dopravní prostředek s ložem z kameniva nebo živice a s jakoukoliv výplní spár ručně z kamenných dlaždic nebo desek</t>
  </si>
  <si>
    <t>m2</t>
  </si>
  <si>
    <t>CS ÚRS 2019 01</t>
  </si>
  <si>
    <t>4</t>
  </si>
  <si>
    <t>-1550530441</t>
  </si>
  <si>
    <t>PSC</t>
  </si>
  <si>
    <t xml:space="preserve">Poznámka k souboru cen:_x000d_
1. Ceny jsou určeny pro rozebrání dlažeb včetně odstranění lože._x000d_
2. Ceny nelze použít pro rozebrání dlažeb uložených do betonového lože nebo do cementové malty, které se oceňují cenami pro odstranění podkladů nebo krytů z betonu prostého souboru cen 113 10-7. Pro volbu těchto cen je rozhodující tloušťka bourané dlažby včetně lože nebo podkladu._x000d_
3. V cenách nejsou započteny náklady na popř. nutné očištění:_x000d_
a) dlažebních nebo mozaikových kostek, které se oceňuje cenami souboru cen 979 07-11 Očištění vybouraných dlažebních kostek části C01,_x000d_
b) betonových, kameninových nebo kamenných desek nebo dlaždic, které se oceňuje cenami souboru cen 979 0 . - . . Očištění vybouraných obrubníků, krajníků, desek nebo dílců části C01._x000d_
4. Přemístění vybourané dlažby včetně materiálu z lože a spár na vzdálenost přes 3 m se oceňuje cenami souborů cen 997 22-1 Vodorovná doprava suti a vybouraných hmot._x000d_
</t>
  </si>
  <si>
    <t>VV</t>
  </si>
  <si>
    <t>"odstranění žulových krycích desek dle výkresu č. 01 - bourané kce - situace"</t>
  </si>
  <si>
    <t>1,80*3,75*2,00</t>
  </si>
  <si>
    <t>3,75*0,30*8,00*2,00</t>
  </si>
  <si>
    <t>1,80*0,51*2,00*2,00</t>
  </si>
  <si>
    <t>0,70*0,51*6,00*2,00</t>
  </si>
  <si>
    <t>0,675*0,51*2,00*2,00</t>
  </si>
  <si>
    <t>Mezisoučet</t>
  </si>
  <si>
    <t>3</t>
  </si>
  <si>
    <t>9,00*0,30*2,00</t>
  </si>
  <si>
    <t>0,70*2,00*9,00</t>
  </si>
  <si>
    <t>0,30*2,00*10,00</t>
  </si>
  <si>
    <t>(3,75+0,51)*4,00</t>
  </si>
  <si>
    <t>Součet</t>
  </si>
  <si>
    <t>113107322</t>
  </si>
  <si>
    <t>Odstranění podkladů nebo krytů strojně plochy jednotlivě do 50 m2 s přemístěním hmot na skládku na vzdálenost do 3 m nebo s naložením na dopravní prostředek z kameniva hrubého drceného, o tl. vrstvy přes 100 do 200 mm</t>
  </si>
  <si>
    <t>547867301</t>
  </si>
  <si>
    <t xml:space="preserve">Poznámka k souboru cen:_x000d_
1. Pro volbu cen z hlediska množství se uvažuje každá souvisle odstraňovaná plocha krytu nebo podkladu stejného druhu samostatně. Odstraňuje-li se několik vrstev vozovky najednou, jednotlivé vrstvy se oceňují každá samostatně._x000d_
2. Ceny_x000d_
a) –7111 až –7113, –7151 až -7153, -7211 až -7213 a -7311 až -7313 lze použít i pro odstranění podkladů nebo krytů ze štěrkopísku, škváry, strusky nebo z mechanicky zpevněných zemin,_x000d_
b) –7121 až 7125, –7161 až -7165, -7221 až -7225 a -7321 až -7325 lze použít i pro odstranění podkladů nebo krytů ze zemin stabilizovaných vápnem,_x000d_
c) –7130 až -7134, –7170 až -7174, –7230 až -7234 a -7330 až -7334 lze použít i pro odstranění dlažeb uložených do betonového lože a dlažeb z mozaiky uložených do cementové malty nebo podkladu ze zemin stabilizovaných cementem._x000d_
3. Ceny lze použít i pro odstranění podkladů nebo krytů opatřených živičnými postřiky nebo nátěry._x000d_
4. Ceny odlišené podle tloušťky (např. do 100 mm, do 200 mm) jsou určeny vždy pro celou tloušťku jednotlivých konstrukcí._x000d_
5. V cenách nejsou započteny náklady na zarovnání styčných ploch betonových nebo živičných podkladů nebo krytů, které se oceňuje cenami souboru cen 919 73- Zarovnání styčné plochy části C 01 tohoto ceníku. Množství suti získané ze zarovnání styčných ploch podkladů nebo krytů se zvlášť nevykazuje._x000d_
6. Přemístění vybouraného materiálu větší vzdálenost, než je uvedeno, se oceňuje cenami souborů cen 997 22-1 Vodorovná doprava suti._x000d_
7. Ceny -714 . , -718 . , –724 . a -734 . nelze použít pro odstranění podkladu nebo krytu frézováním._x000d_
</t>
  </si>
  <si>
    <t>113107330</t>
  </si>
  <si>
    <t>Odstranění podkladů nebo krytů strojně plochy jednotlivě do 50 m2 s přemístěním hmot na skládku na vzdálenost do 3 m nebo s naložením na dopravní prostředek z betonu prostého, o tl. vrstvy do 100 mm</t>
  </si>
  <si>
    <t>876743108</t>
  </si>
  <si>
    <t>"podklad pod stávajícím živičným povrchem - předpoklad"</t>
  </si>
  <si>
    <t>4,86*9,00</t>
  </si>
  <si>
    <t>0,60*3,50</t>
  </si>
  <si>
    <t>113107341</t>
  </si>
  <si>
    <t>Odstranění podkladů nebo krytů strojně plochy jednotlivě do 50 m2 s přemístěním hmot na skládku na vzdálenost do 3 m nebo s naložením na dopravní prostředek živičných, o tl. vrstvy do 50 mm</t>
  </si>
  <si>
    <t>-149449272</t>
  </si>
  <si>
    <t>"stávající živičný povrch"</t>
  </si>
  <si>
    <t>5</t>
  </si>
  <si>
    <t>130951103</t>
  </si>
  <si>
    <t>Bourání konstrukcí v hloubených vykopávkách s přemístěním suti na hromady na vzdálenost do 20 m nebo s naložením na dopravní prostředek strojně ze zdiva cihelného nebo smíšeného na maltu cementovou</t>
  </si>
  <si>
    <t>m3</t>
  </si>
  <si>
    <t>-167668547</t>
  </si>
  <si>
    <t xml:space="preserve">Poznámka k souboru cen:_x000d_
1. Ceny jsou určeny pouze pro bourání konstrukcí ze zdiva nebo z betonu ve výkopišti při provádění zemních prací, jsou-li zdivo nebo beton obklopeny horninou nebo sypaninou tak, že k nim bez vykopávky není přístup._x000d_
2. Ceny lze použít i pro bourání konstrukcí při vykopávkách zářezů._x000d_
3. Ceny nelze použít pro bourání konstrukcí_x000d_
a) na suchu ze zdiva nebo z betonu jako samostatnou stavební práci, i když jsou bourané konstrukce pod úrovní terénu, jako např. zdi, stropy a klenby v suterénu,_x000d_
b) pod vodou.; toto bourání se oceňuje individuálně._x000d_
4. Svislé, příp. vodorovné přemístění materiálu z rozbouraných konstrukcí ve výkopišti se oceňuje jako přemístění výkopku z hornin 5 až 7 cenami souboru cen 161 10-11 Svislé přemístění výkopku, příp. 162 . 0-1 . Vodorovné přemístění výkopku se složením, ale bez naložení a rozprostření._x000d_
5. Objem vybouraného materiálu pro přemístění se rovná objemu konstrukcí před rozbouráním._x000d_
</t>
  </si>
  <si>
    <t>"vybourání stávající opěrné stěny"</t>
  </si>
  <si>
    <t>14,605*1,20*0,20</t>
  </si>
  <si>
    <t>14,605*1,00*0,40</t>
  </si>
  <si>
    <t>6</t>
  </si>
  <si>
    <t>131201101</t>
  </si>
  <si>
    <t>Hloubení nezapažených jam a zářezů s urovnáním dna do předepsaného profilu a spádu v hornině tř. 3 do 100 m3</t>
  </si>
  <si>
    <t>1266954204</t>
  </si>
  <si>
    <t xml:space="preserve">Poznámka k souboru cen:_x000d_
1. Hloubení jam ve stržích a jam pro základy pro příčná a podélná zpevnění dna a břehů pod obrysem výkopu pro koryta vodotečí při lesnicko-technických melioracích (LTM) zejména vykopávky pro konstrukce těles, stupňů, boků, předprahů, prahů, podháněk, výhonů a pro základy zdí, dlažeb, rovnanin, plůtků a hatí se oceňují cenami příslušnými pro objem výkopů do 100 m3, i když skutečný objem výkopu je větší._x000d_
2. Ceny lze použít i pro hloubení nezapažených jam a zářezů pro podzemní vedení, jsou-li tyto práce prováděny z povrchu území._x000d_
3. Předepisuje-li projekt hloubit jámy popsané v pozn. č. 1 v hornině 5 až 7 bez použití trhavin, oceňuje se toto hloubení_x000d_
a) v suchu nebo v mokru cenami 138 40-1101, 138 50-1101 a 138 60-1101 Dolamování zapažených nebo nezapažených hloubených vykopávek;_x000d_
b) v tekoucí vodě při jakékoliv její rychlosti individuálně._x000d_
4. Hloubení nezapažených jam hloubky přes 16 m se oceňuje individuálně._x000d_
5. V cenách jsou započteny i náklady na případné nutné přemístění výkopku ve výkopišti a na přehození výkopku na přilehlém terénu na vzdálenost do 3 m od okraje jámy nebo naložení na dopravní prostředek._x000d_
6. Náklady na svislé přemístění výkopku nad 1 m hloubky se určí dle ustanovení článku č. 3161 všeobecných podmínek katalogu._x000d_
</t>
  </si>
  <si>
    <t>"zasakovací objekt" 2,00*2,00*1,00</t>
  </si>
  <si>
    <t>7</t>
  </si>
  <si>
    <t>131201109</t>
  </si>
  <si>
    <t>Hloubení nezapažených jam a zářezů s urovnáním dna do předepsaného profilu a spádu Příplatek k cenám za lepivost horniny tř. 3</t>
  </si>
  <si>
    <t>1864049884</t>
  </si>
  <si>
    <t>8</t>
  </si>
  <si>
    <t>132201201</t>
  </si>
  <si>
    <t>Hloubení zapažených i nezapažených rýh šířky přes 600 do 2 000 mm s urovnáním dna do předepsaného profilu a spádu v hornině tř. 3 do 100 m3</t>
  </si>
  <si>
    <t>-900075016</t>
  </si>
  <si>
    <t xml:space="preserve">Poznámka k souboru cen:_x000d_
1. V cenách jsou započteny i náklady na případné nutné přemístění výkopku ve výkopišti na vzdálenost do 3 m a na přehození výkopku na přilehlém terénu na vzdálenost do 5 m od okraje jámy nebo naložení na dopravní prostředek._x000d_
2. Hloubení rýh při lesnicko-technických melioracích se oceňuje:_x000d_
a) ve stržích cenami platnými pro objem výkopu do 100 m3, i když skutečný objem výkopu je větší,_x000d_
b) mimo strže pro příčná a podélná zpevnění dna a břehů pod obrysem výkopu pro koryta vodotečí, zejména pro konstrukce těles, stupňů, boků, předprahů, prahů, odháněk, výhonů a pro základy zdí, dlažeb, rovnanin, plůtků a hatí, pro jakoukoliv šířku rýhy, při objemu do 100 m3 cenami příslušnými pro objem výkopu do 100 m3 a při jakémkoliv objemu výkopu přes 100 m3 cenami příslušnými pro objem výkopu přes 100 do 1 000 m3._x000d_
3. Náklady na svislé přemístění výkopku nad 1 m hloubky se určí dle ustanovení článku č. 3161 všeobecných podmínek katalogu._x000d_
4. Předepisuje-li projekt hloubit rýhy 5 až 7 bez použití trhavin, oceňuje se toto hloubení:_x000d_
a) v suchu nebo mokru cenami 138 40-1201, 138 50-1201 a 138 60-1201 Dolamování hloubených vykopávek,_x000d_
b) v tekoucí vodě při jakékoliv její rychlosti individuálně._x000d_
5. Ceny nelze použít pro hloubení rýh a hloubky přes 16 m. Tyto práce se oceňují individuálně._x000d_
</t>
  </si>
  <si>
    <t>"opěrná stěna A"</t>
  </si>
  <si>
    <t>(4,61+9,995)*1,00*0,45</t>
  </si>
  <si>
    <t>(4,691+9,995)*1,10*((0,60+1,20)/2)</t>
  </si>
  <si>
    <t>"opěrná stěna B1+B2+SCH1 (sdružený výkop)"</t>
  </si>
  <si>
    <t>9,483*((3,00+4,20)/2)*1,10</t>
  </si>
  <si>
    <t>"SCH2 +SCH3 základ"</t>
  </si>
  <si>
    <t>0,35*0,30*3,50*2,00</t>
  </si>
  <si>
    <t>0,80*0,30*3,50*2,00</t>
  </si>
  <si>
    <t>0,80*0,20*3,50*2,00</t>
  </si>
  <si>
    <t>9</t>
  </si>
  <si>
    <t>132201209</t>
  </si>
  <si>
    <t>Hloubení zapažených i nezapažených rýh šířky přes 600 do 2 000 mm s urovnáním dna do předepsaného profilu a spádu v hornině tř. 3 Příplatek k cenám za lepivost horniny tř. 3</t>
  </si>
  <si>
    <t>384574716</t>
  </si>
  <si>
    <t>62,199*0,5 'Přepočtené koeficientem množství</t>
  </si>
  <si>
    <t>10</t>
  </si>
  <si>
    <t>161101101</t>
  </si>
  <si>
    <t>Svislé přemístění výkopku bez naložení do dopravní nádoby avšak s vyprázdněním dopravní nádoby na hromadu nebo do dopravního prostředku z horniny tř. 1 až 4, při hloubce výkopu přes 1 do 2,5 m</t>
  </si>
  <si>
    <t>788967890</t>
  </si>
  <si>
    <t xml:space="preserve">Poznámka k souboru cen:_x000d_
1. Ceny -1151 až -1158 lze použít i pro svislé přemístění materiálu a stavební suti z konstrukcí ze zdiva cihelného nebo kamenného, z betonu prostého, prokládaného, železového i předpjatého, pokud tyto konstrukce byly vybourány ve výkopišti._x000d_
2. Ceny pro hloubku přes 1 do 2,5 m, přes 2,5 m do 4 m atd. jsou určeny pro svislé přemístění výkopku od 0 do 2,5 m, od 0 do 4 m atd._x000d_
3. Množství materiálu i stavební suti z rozbouraných konstrukcí pro přemístění se rovná objemu konstrukcí před rozbouráním._x000d_
</t>
  </si>
  <si>
    <t>62,199*0,3 'Přepočtené koeficientem množství</t>
  </si>
  <si>
    <t>11</t>
  </si>
  <si>
    <t>162701105</t>
  </si>
  <si>
    <t>Vodorovné přemístění výkopku nebo sypaniny po suchu na obvyklém dopravním prostředku, bez naložení výkopku, avšak se složením bez rozhrnutí z horniny tř. 1 až 4 na vzdálenost přes 9 000 do 10 000 m</t>
  </si>
  <si>
    <t>389988976</t>
  </si>
  <si>
    <t xml:space="preserve">Poznámka k souboru cen:_x000d_
1. Ceny nelze použít, předepisuje-li projekt přemístit výkopek na místo nepřístupné obvyklým dopravním prostředkům; toto přemístění se oceňuje individuálně._x000d_
2. V cenách jsou započteny i náhrady za jízdu loženého vozidla v terénu ve výkopišti nebo na násypišti._x000d_
3. V cenách nejsou započteny náklady na rozhrnutí výkopku na násypišti; toto rozhrnutí se oceňuje cenami souboru cen 171 . 0- . . Uložení sypaniny do násypů a 171 20-1201 Uložení sypaniny na skládky._x000d_
4. Je-li na dopravní dráze pro vodorovné přemístění nějaká překážka, pro kterou je nutno překládat výkopek z jednoho obvyklého dopravního prostředku na jiný obvyklý dopravní prostředek, oceňuje se toto lomené vodorovné přemístění výkopku v každém úseku samostatně příslušnou cenou tohoto souboru cen a překládání výkopku cenami souboru cen 167 10-3 . Nakládání neulehlého výkopku z hromad s ohledem na ustanovení pozn. číslo 5._x000d_
5. Přemísťuje-li se výkopek z dočasných skládek vzdálených do 50 m, neoceňuje se nakládání výkopku, i když se provádí. Toto ustanovení neplatí, vylučuje-li projekt použití dozeru._x000d_
6. V cenách vodorovného přemístění sypaniny nejsou započteny náklady na dodávku materiálu, tyto se oceňují ve specifikaci._x000d_
</t>
  </si>
  <si>
    <t>"kubatura vytěžené zeminy" 62,199</t>
  </si>
  <si>
    <t>"zásyp vytěženou zeminou" -(33,40/2,00)</t>
  </si>
  <si>
    <t>"zasakovací objekt" 4,00</t>
  </si>
  <si>
    <t>12</t>
  </si>
  <si>
    <t>171201211</t>
  </si>
  <si>
    <t>Poplatek za uložení stavebního odpadu na skládce (skládkovné) zeminy a kameniva zatříděného do Katalogu odpadů pod kódem 170 504</t>
  </si>
  <si>
    <t>t</t>
  </si>
  <si>
    <t>986773762</t>
  </si>
  <si>
    <t xml:space="preserve">Poznámka k souboru cen:_x000d_
1. Ceny uvedené v souboru cen lze po dohodě upravit podle místních podmínek._x000d_
</t>
  </si>
  <si>
    <t>49,499*1,8 'Přepočtené koeficientem množství</t>
  </si>
  <si>
    <t>13</t>
  </si>
  <si>
    <t>174101101</t>
  </si>
  <si>
    <t>Zásyp sypaninou z jakékoliv horniny s uložením výkopku ve vrstvách se zhutněním jam, šachet, rýh nebo kolem objektů v těchto vykopávkách</t>
  </si>
  <si>
    <t>-1358213016</t>
  </si>
  <si>
    <t xml:space="preserve">Poznámka k souboru cen:_x000d_
1. Ceny 174 10- . . jsou určeny pro zhutněné zásypy s mírou zhutnění:_x000d_
a) z hornin soudržných do 100 % PS,_x000d_
b) z hornin nesoudržných do I(d) 0,9,_x000d_
c) z hornin kamenitých pro jakoukoliv míru zhutnění._x000d_
2. Je-li projektem předepsáno vyšší zhutnění, podle bodu a) a b) poznámky č 1., ocení se zásyp individuálně._x000d_
3. Ceny nelze použít pro zásyp rýh pro drenážní trativody pro lesnicko-technické meliorace a zemědělské. Zásyp těchto rýh se oceňuje cenami souboru cen 174 20-3 . části A 03 Zemní práce pro objekty oborů 831 až 833. Nezhutněný zásyp odvodňovacích kanálů z betonových a železobetonových trub v polních a lučních tratích se oceňuje cenou -1101 Zásyp sypaninou rýh bez ohledu na šířku kanálu; cena obsahuje i náklady na ruční nezhutněný zásyp výšky do 200 mm nad vrchol potrubí._x000d_
4. V cenách 10-1101, 10-1103, 20-1101 a 20-1103 je započteno přemístění sypaniny ze vzdálenosti 10 m od kraje výkopu nebo zasypávaného prostoru, měřeno k těžišti skládky._x000d_
5. V ceně 10-1102 je započteno přemístění sypaniny ze vzdálenosti 15 m od hrany zasypávaného prostoru, měřeno k těžišti skládky._x000d_
6. Objem zásypu je rozdíl objemu výkopu a objemu do něho vestavěných konstrukcí nebo uložených vedení i s jejich obklady a podklady (tento objem se nazývá objemem horniny vytlačené konstrukcí). Objem potrubí do DN 180, příp. i s obalem, se od objemu zásypu neodečítá. Pro stanovení objemu zásypu se od objemu výkopu odečítá i objem obsypu potrubí oceňovaný cenami souboru cen 175 10-11 Obsyp potrubí, přichází-li v úvahu ._x000d_
7. Odklizení zbylého výkopku po provedení zásypu zářezů se šikmými stěnami pro podzemní vedení nebo zásypu jam a rýh pro podzemní vedení se oceňuje, je-li objem zbylého výkopku:_x000d_
a) do 1 m3 na 1 m vedení a jedná se o výkopek neulehlý - cenami souboru cen 167 10-110 Nakládání výkopku nebo sypaniny a 162 . 0-1 . Vodorovné přemístění výkopku. V případě, že se jedná o výkopek ulehlý - rozpojení a naložení výkopku cenami souboru cen 122 . 0-1 . souboru cen 162 . 0-1 . Vodorovné přemístění výkopku;_x000d_
b) přes 1 m3 na 1 m vedení, jestliže projekt předepíše, že se zbylý výkopek bude odklízet zároveň s prováděním vykopávky, pouze přemístění výkopku cenami souboru cen 162 . 0-1 . Vodorovné přemístění výkopku. Při zmíněném objemu zbylého výkopku se neoceňuje ani naložení ani rozpojení výkopku. Jestliže se zbylý výkopek neodklízí, nýbrž rozprostírá podél výkopu a nad výkopem, platí poznámka č. 8._x000d_
8. Rozprostření zbylého výkopku podél výkopu a nad výkopem po provedení zásypů zářezů se šikmými stěnami pro podzemní vedení nebo zásypu jam a rýh pro podzemní vedení se oceňuje:_x000d_
a) cenou 171 20-1101 Uložení sypaniny do nezhutněných násypů, není-li projektem předepsáno zhutnění rozprostřeného zbylého výkopku,_x000d_
b) cenou 171 10-1111 Uložení sypaniny do násypů z hornin sypkých, je-li předepsáno zhutnění rozprostřeného zbylého výkopku, a to v objemu vypočteném podle poznámky č.6, příp. zmenšeném o objem výkopku, který byl již odklizen._x000d_
9. Míru zhutnění předepisuje projekt._x000d_
</t>
  </si>
  <si>
    <t>"schodiště č.1" (9,483*1,45*0,60)+(9,483*0,45*0,90*2,00)+(2,00*0,37*0,70)+(2,00*0,40*0,27)+(2,00*0,40*0,60)+(2,00*0,40*0,50)</t>
  </si>
  <si>
    <t>"opěrná stěna A"(4,691+9,995)*1,10*((0,60+1,20)/2)</t>
  </si>
  <si>
    <t>"schodiště č.2 a 3" (2,00*0,37*0,70)+(2,00*0,37*0,70)+(2,00*0,20*0,70)</t>
  </si>
  <si>
    <t>14</t>
  </si>
  <si>
    <t>M</t>
  </si>
  <si>
    <t>58331200</t>
  </si>
  <si>
    <t>štěrkopísek netříděný zásypový</t>
  </si>
  <si>
    <t>-1020379976</t>
  </si>
  <si>
    <t>P</t>
  </si>
  <si>
    <t>Poznámka k položce:_x000d_
náhrada nevhodného zásypového materiálu, předpoklad 50%, bude účtováno dle skutečnosti</t>
  </si>
  <si>
    <t>16,7*2 'Přepočtené koeficientem množství</t>
  </si>
  <si>
    <t>Zakládání</t>
  </si>
  <si>
    <t>211971110</t>
  </si>
  <si>
    <t>Zřízení opláštění výplně z geotextilie odvodňovacích žeber nebo trativodů v rýze nebo zářezu se stěnami šikmými o sklonu do 1:2</t>
  </si>
  <si>
    <t>1501705193</t>
  </si>
  <si>
    <t xml:space="preserve">Poznámka k souboru cen:_x000d_
1. Ceny jsou určeny:_x000d_
a) pro jakékoliv druhy a rozměry geotextilií,_x000d_
b) i pro zřízení svislého drénu z jedné nebo více vrstev geotextilie přiložených na stěnu rýhy nebo zářezu,_x000d_
c) pro způsob spojování geotextilií přesahy._x000d_
2. Ceny nelze použít:_x000d_
a) pro zřízení opláštění výplně v zapažených rýhách; toto opláštění se oceňuje individuálně,_x000d_
b) pro knotové drény (geodrény); tyto drény se oceňují cenami souboru cen 211 97-21 Vpichování svislých konsolidačních prefabrikovaných drénů,_x000d_
c) pro zřízení vrstev z geotextilií; toto zřízení vrstev z geotextilií se ocení cenami souboru cen 213 14 Zřízení vrstvy z geotextilie._x000d_
3. V cenách jsou započteny i náklady na zřízení předepsaných přesahů a na potřebné zatěžování nebo připevňování geotextilie ke stěnám výkopu při provádění._x000d_
4. V cenách nejsou započteny náklady na dodání geotextilie; toto dodání se oceňuje ve specifikaci. Ztratné lze dohodnout ve výši 2 %._x000d_
5. Množství měrných jednotek:_x000d_
a) se určuje v m2 rozvinuté plochy opláštění bez jakýchkoliv přesahů. Při opláštění z více vrstev geotextilií se pro určení množství měrných jednotek oceňuje každá vrstva samostatně,_x000d_
b) pro dodání geotextilie oceňované ve specifikaci se určí v m2 geotextilie včetně přesahů a prořezů stanovených projektovou dokumentací._x000d_
</t>
  </si>
  <si>
    <t>4,00*5,00</t>
  </si>
  <si>
    <t>16</t>
  </si>
  <si>
    <t>69311006</t>
  </si>
  <si>
    <t>geotextilie tkaná separační, filtrační, výztužná PP pevnost v tahu 15kN/m</t>
  </si>
  <si>
    <t>1697686142</t>
  </si>
  <si>
    <t>20*1,15 'Přepočtené koeficientem množství</t>
  </si>
  <si>
    <t>17</t>
  </si>
  <si>
    <t>212752212</t>
  </si>
  <si>
    <t>Trativody z drenážních trubek se zřízením štěrkopískového lože pod trubky a s jejich obsypem v průměrném celkovém množství do 0,15 m3/m v otevřeném výkopu z trubek plastových flexibilních D přes 65 do 100 mm</t>
  </si>
  <si>
    <t>m</t>
  </si>
  <si>
    <t>-152321246</t>
  </si>
  <si>
    <t>5,00</t>
  </si>
  <si>
    <t>Svislé a kompletní konstrukce</t>
  </si>
  <si>
    <t>18</t>
  </si>
  <si>
    <t>311321411</t>
  </si>
  <si>
    <t>Nadzákladové zdi z betonu železového (bez výztuže) nosné bez zvláštních nároků na vliv prostředí tř. C 25/30</t>
  </si>
  <si>
    <t>353818077</t>
  </si>
  <si>
    <t xml:space="preserve">Poznámka k souboru cen:_x000d_
1. Při betonování do ztraceného bednění z desek je zohledněna zvýšená opatrnost, aby se předešlo poškození zabudovaných desek._x000d_
2. Při stanovení množství měrných jednotek betonu do ztraceného bednění z desek je třeba zohlednit skutečnou spotřebu betonu v m3 zdiva._x000d_
3. V cenách nejsou započteny náklady na:_x000d_
a) bednění; tyto se oceňují cenami souboru cen:_x000d_
- 31* 35-1 Bednění nadzákladových zdí,_x000d_
- 31* 35-12 Ztracené bednění nadzákladových zdí ze štěpkocementových desek,_x000d_
b) dodání a uložení výztuže; tyto se oceňují cenami souboru cen 31* 36- . . Výztuž nadzákladových zdí._x000d_
4. V cenách pohledového betonu -1812 až -1818 jsou započteny i náklady na pečlivé hutnění zejména při líci konstrukce pro docílení neporušeného maltového povrchu bez vzhledových kazů._x000d_
</t>
  </si>
  <si>
    <t>"Opěrná stěna A"</t>
  </si>
  <si>
    <t>"Opěrná stěna B1"</t>
  </si>
  <si>
    <t>9,316*1,10*0,27</t>
  </si>
  <si>
    <t>9,316*0,50*0,57</t>
  </si>
  <si>
    <t>"Opěrná stěna B2"</t>
  </si>
  <si>
    <t>9,483*1,10*0,27</t>
  </si>
  <si>
    <t>9,483*0,50*0,27</t>
  </si>
  <si>
    <t>19</t>
  </si>
  <si>
    <t>311351121</t>
  </si>
  <si>
    <t>Bednění nadzákladových zdí nosných rovné oboustranné za každou stranu zřízení</t>
  </si>
  <si>
    <t>-700496451</t>
  </si>
  <si>
    <t xml:space="preserve">Poznámka k souboru cen:_x000d_
1. Ceny jsou určeny pro bednění svislé nebo šikmé (odkloněné), půdorysně přímé nebo zalomené ve volném prostranství, ve volných nebo zapažených jamách a rýhách._x000d_
2. Ceny jsou určeny pro bednění výšky do 4 m. Bednění větších výšek se oceňuje individuálně._x000d_
3. Ceny jsou určeny pro bedněné plochy s nízkými požadavky na pohledovost - třída pohledového betonu PB1 dle TP ČSB 03 (garáže, sklepy, apod.)_x000d_
4. Příplatek k cenám za pohledový beton je určen pro třídu pohledového betonu PB2 (běžné budovy). Vyšší třídy pohledovosti se oceňují individuálně._x000d_
5. Kruhové nebo obloukové bednění poloměru do 1 m se oceňuje individuálně._x000d_
</t>
  </si>
  <si>
    <t>14,605*1,20*2,00</t>
  </si>
  <si>
    <t>9,316*1,10</t>
  </si>
  <si>
    <t>9,316*1,60</t>
  </si>
  <si>
    <t>9,483*1,10</t>
  </si>
  <si>
    <t>9,483*1,60</t>
  </si>
  <si>
    <t>20</t>
  </si>
  <si>
    <t>311351122</t>
  </si>
  <si>
    <t>Bednění nadzákladových zdí nosných rovné oboustranné za každou stranu odstranění</t>
  </si>
  <si>
    <t>1416535007</t>
  </si>
  <si>
    <t>311361821</t>
  </si>
  <si>
    <t>Výztuž nadzákladových zdí nosných svislých nebo odkloněných od svislice, rovných nebo oblých z betonářské oceli 10 505 (R) nebo BSt 500</t>
  </si>
  <si>
    <t>370021669</t>
  </si>
  <si>
    <t>18,865*0,12 'Přepočtené koeficientem množství</t>
  </si>
  <si>
    <t>Vodorovné konstrukce</t>
  </si>
  <si>
    <t>22</t>
  </si>
  <si>
    <t>430321414</t>
  </si>
  <si>
    <t>Schodišťové konstrukce a rampy z betonu železového (bez výztuže) stupně, schodnice, ramena, podesty s nosníky tř. C 25/30</t>
  </si>
  <si>
    <t>1745747915</t>
  </si>
  <si>
    <t>3,30*0,165*0,30</t>
  </si>
  <si>
    <t>3,30*0,330*0,30</t>
  </si>
  <si>
    <t>23</t>
  </si>
  <si>
    <t>430321515</t>
  </si>
  <si>
    <t>Schodišťové konstrukce a rampy z betonu železového (bez výztuže) stupně, schodnice, ramena, podesty s nosníky tř. C 20/25</t>
  </si>
  <si>
    <t>62201030</t>
  </si>
  <si>
    <t>"SCH1"</t>
  </si>
  <si>
    <t>0,60*0,80*2,00</t>
  </si>
  <si>
    <t>1,05*0,6*2</t>
  </si>
  <si>
    <t>0,909*2*0,15</t>
  </si>
  <si>
    <t>9*(0,3*2*0,15)/2</t>
  </si>
  <si>
    <t>9*(0,6*2*0,15)/2</t>
  </si>
  <si>
    <t>"DNO ŠACHTY"</t>
  </si>
  <si>
    <t>3,50*1,80*0,05</t>
  </si>
  <si>
    <t>0,8*0,3*3,5</t>
  </si>
  <si>
    <t>1,15*0,5*3,5</t>
  </si>
  <si>
    <t>0,2*1,15*3,5</t>
  </si>
  <si>
    <t>3,5*2,64*0,15</t>
  </si>
  <si>
    <t>8*(0,15*0,3*3,5)/2</t>
  </si>
  <si>
    <t>"SCH 3"</t>
  </si>
  <si>
    <t>5,9885</t>
  </si>
  <si>
    <t>24</t>
  </si>
  <si>
    <t>430361821</t>
  </si>
  <si>
    <t>Výztuž schodišťových konstrukcí a ramp stupňů, schodnic, ramen, podest s nosníky z betonářské oceli 10 505 (R) nebo BSt 500</t>
  </si>
  <si>
    <t>-1836600881</t>
  </si>
  <si>
    <t>0,653*0,09 'Přepočtené koeficientem množství</t>
  </si>
  <si>
    <t>25</t>
  </si>
  <si>
    <t>430362021</t>
  </si>
  <si>
    <t>Výztuž schodišťových konstrukcí a ramp stupňů, schodnic, ramen, podest s nosníky ze svařovaných sítí z drátů typu KARI</t>
  </si>
  <si>
    <t>-1870625294</t>
  </si>
  <si>
    <t>15,686*0,055 'Přepočtené koeficientem množství</t>
  </si>
  <si>
    <t>26</t>
  </si>
  <si>
    <t>431123901</t>
  </si>
  <si>
    <t>Montáž podestových panelů s nesvařovanými spoji, v budovách výšky do 18 m hmotnosti do 2 t</t>
  </si>
  <si>
    <t>kus</t>
  </si>
  <si>
    <t>-172776219</t>
  </si>
  <si>
    <t>27</t>
  </si>
  <si>
    <t>R0073780.1</t>
  </si>
  <si>
    <t>podesta SCH01-SCH02</t>
  </si>
  <si>
    <t>-495780878</t>
  </si>
  <si>
    <t>28</t>
  </si>
  <si>
    <t>433351131</t>
  </si>
  <si>
    <t>Bednění schodnic včetně podpěrné konstrukce výšky do 4 m půdorysně přímočarých zřízení</t>
  </si>
  <si>
    <t>-1712004847</t>
  </si>
  <si>
    <t>"SCH 1"</t>
  </si>
  <si>
    <t>(0,90*2,00*2,00)*2,00</t>
  </si>
  <si>
    <t>(0,6*0,9*2)*2</t>
  </si>
  <si>
    <t>10*0,3*2</t>
  </si>
  <si>
    <t>9*0,6*2</t>
  </si>
  <si>
    <t>19*0,15*2</t>
  </si>
  <si>
    <t>9*2</t>
  </si>
  <si>
    <t>"SCH 2"</t>
  </si>
  <si>
    <t>0,80*3,50*2,00*2,00</t>
  </si>
  <si>
    <t>0,3*0,8*2*2</t>
  </si>
  <si>
    <t>1,15*3,5*2</t>
  </si>
  <si>
    <t>0,2*1,115*2</t>
  </si>
  <si>
    <t>8*0,3*3,5</t>
  </si>
  <si>
    <t>8*0,15*3,5</t>
  </si>
  <si>
    <t>2,64*3,5</t>
  </si>
  <si>
    <t>42,496</t>
  </si>
  <si>
    <t>29</t>
  </si>
  <si>
    <t>433351132</t>
  </si>
  <si>
    <t>Bednění schodnic včetně podpěrné konstrukce výšky do 4 m půdorysně přímočarých odstranění</t>
  </si>
  <si>
    <t>-113906873</t>
  </si>
  <si>
    <t>30</t>
  </si>
  <si>
    <t>434121426</t>
  </si>
  <si>
    <t>Osazování schodišťových stupňů železobetonových s vyspárováním styčných spár, s provizorním dřevěným zábradlím a dočasným zakrytím stupnic prkny na desku, stupňů drsných</t>
  </si>
  <si>
    <t>-101659628</t>
  </si>
  <si>
    <t xml:space="preserve">Poznámka k souboru cen:_x000d_
1. U cen -1441, -1442, -1451, -1452 je započtena podpěrná konstrukce visuté části stupňů._x000d_
2. Množství měrných jednotek se určuje v m délky stupňů včetně uložení._x000d_
3. Dodávka stupňů se oceňuje ve specifikaci._x000d_
</t>
  </si>
  <si>
    <t>2,00*28,00</t>
  </si>
  <si>
    <t>31</t>
  </si>
  <si>
    <t>R0073757.1</t>
  </si>
  <si>
    <t>stupeň schodišťový nosný ŽB 200x33x15 cm tryskaný</t>
  </si>
  <si>
    <t>-1613429993</t>
  </si>
  <si>
    <t>32</t>
  </si>
  <si>
    <t>434351141</t>
  </si>
  <si>
    <t>Bednění stupňů betonovaných na podstupňové desce nebo na terénu půdorysně přímočarých zřízení</t>
  </si>
  <si>
    <t>-839198611</t>
  </si>
  <si>
    <t xml:space="preserve">Poznámka k souboru cen:_x000d_
1. Množství měrných jednotek bednění stupňů se určuje v m2 plochy stupnic a podstupnic._x000d_
</t>
  </si>
  <si>
    <t>3,30*0,165</t>
  </si>
  <si>
    <t>3,30*0,330</t>
  </si>
  <si>
    <t>33</t>
  </si>
  <si>
    <t>434351142</t>
  </si>
  <si>
    <t>Bednění stupňů betonovaných na podstupňové desce nebo na terénu půdorysně přímočarých odstranění</t>
  </si>
  <si>
    <t>93020922</t>
  </si>
  <si>
    <t>34</t>
  </si>
  <si>
    <t>435123901</t>
  </si>
  <si>
    <t>Montáž schodišťových ramen s nesvařovanými spoji, v budovách výšky do 18 m, hmotnosti do 2 t</t>
  </si>
  <si>
    <t>-2055856936</t>
  </si>
  <si>
    <t>35</t>
  </si>
  <si>
    <t>R0072190.1</t>
  </si>
  <si>
    <t>rameno schodišťové ŽB SCH01-02</t>
  </si>
  <si>
    <t>1975432213</t>
  </si>
  <si>
    <t>36</t>
  </si>
  <si>
    <t>457531112</t>
  </si>
  <si>
    <t>Filtrační vrstvy jakékoliv tloušťky a sklonu z hrubého drceného kameniva bez zhutnění, frakce od 16-63 do 32-63 mm</t>
  </si>
  <si>
    <t>128317263</t>
  </si>
  <si>
    <t xml:space="preserve">Poznámka k souboru cen:_x000d_
1. Ceny jsou určeny při jakémkoliv množství filtračních vrstev._x000d_
2. Ceny neplatí, je-li předepsáno mísení více frakcí kameniva v jedné vrstvě; tyto práce se oceňují individuálně._x000d_
3. V cenách jsou započteny i náklady na:_x000d_
a) průměrné množství kameniva zatlačeného do podloží,_x000d_
b) urovnání líce vrstvy._x000d_
4. Objem se stanoví v m3 filtrační vrstvy._x000d_
5. Příplatek k cenám je určen pro položky -1111 až -2111._x000d_
</t>
  </si>
  <si>
    <t>Komunikace pozemní</t>
  </si>
  <si>
    <t>37</t>
  </si>
  <si>
    <t>564831111</t>
  </si>
  <si>
    <t>Podklad ze štěrkodrti ŠD s rozprostřením a zhutněním, po zhutnění tl. 100 mm</t>
  </si>
  <si>
    <t>488499511</t>
  </si>
  <si>
    <t>"dna šachet sch 1+ sch 2"3,5*1,8*2</t>
  </si>
  <si>
    <t>38</t>
  </si>
  <si>
    <t>564851111</t>
  </si>
  <si>
    <t>Podklad ze štěrkodrti ŠD s rozprostřením a zhutněním, po zhutnění tl. 150 mm</t>
  </si>
  <si>
    <t>562168463</t>
  </si>
  <si>
    <t>13,34*4,25</t>
  </si>
  <si>
    <t>2*8</t>
  </si>
  <si>
    <t>39</t>
  </si>
  <si>
    <t>564861111</t>
  </si>
  <si>
    <t>Podklad ze štěrkodrti ŠD s rozprostřením a zhutněním, po zhutnění tl. 200 mm</t>
  </si>
  <si>
    <t>1642884692</t>
  </si>
  <si>
    <t>"SCH 1"9,09*2</t>
  </si>
  <si>
    <t>"SCH 2"2,64*3,5</t>
  </si>
  <si>
    <t>"SCH 3"2,64*3,5</t>
  </si>
  <si>
    <t>"ŽLABY"0,125*4,44*2*52</t>
  </si>
  <si>
    <t>2,05*2*0,2</t>
  </si>
  <si>
    <t>40</t>
  </si>
  <si>
    <t>581121214</t>
  </si>
  <si>
    <t>Kryt cementobetonový silničních komunikací skupiny CB II tl. 140 mm</t>
  </si>
  <si>
    <t>-1639161531</t>
  </si>
  <si>
    <t xml:space="preserve">Poznámka k souboru cen:_x000d_
1. Ceny jsou určeny i pro vyztužený cementobetonový kryt silničních komunikací._x000d_
2. Ceny nelze použít pro cementobetonové kryty:_x000d_
a) komunikací pro pěší, které se oceňují cenami souboru cen 581 11-41 Kryt z prostého betonu komunikací pro pěší,_x000d_
b) letištních ploch, které se oceňují cenami souboru cen 581 1 . -61 Kryt cementobetonový letištních ploch skupiny L._x000d_
3. V cenách jsou započteny i náklady na:_x000d_
a) ošetření povrchu krytu vodou,_x000d_
b) postřik proti odpařování vody._x000d_
4. V cenách nejsou započteny náklady na:_x000d_
a) výztuž cementobetonových krytů vyztužených, která se oceňuje cenou 919 71-6111 Ocelová výztuž cementobetonového krytu,_x000d_
b) živičné postřiky, nátěry nebo mezivrstvy, které se oceňují cenami souborů cen stavebního dílu 57 Kryty pozemních komunikací,_x000d_
c) vložky z lepenky, které se oceňují cenami souboru cen 919 7. -51 Vložka pod litý asfalt,_x000d_
d) dilatační spáry vkládané, které se oceňují cenami souboru cen 911 12-41 Dilatační spáry vkládané,_x000d_
e) dilatační spáry řezané, které se oceňují cenami souboru cen 911 11-1 Řezání dilatačních spár a 911 12-. Těsnění dilatačních spár v cementobetonovém krytu,_x000d_
f) postřiky povrchu ochrannou emulzí, které se oceňují cenou 919 74-8111 Provedení postřiku povrchu cementobetonového krytu nebo podkladu ochrannou emulzí,_x000d_
g) kotvy a kluzné trny spár, které se oceňují cenami souboru cen 911 13-4. Vyztužení dilatačních spár v cementobetonovém krytu._x000d_
</t>
  </si>
  <si>
    <t>41</t>
  </si>
  <si>
    <t>631319206</t>
  </si>
  <si>
    <t>Příplatek k cenám betonových mazanin za vyztužení ocelovými vlákny (drátkobeton) objemové vyztužení 40 kg/m3</t>
  </si>
  <si>
    <t>1158749885</t>
  </si>
  <si>
    <t>56,695*0,14</t>
  </si>
  <si>
    <t>Úpravy povrchů, podlahy a osazování výplní</t>
  </si>
  <si>
    <t>42</t>
  </si>
  <si>
    <t>631311122</t>
  </si>
  <si>
    <t>Mazanina z betonu prostého bez zvýšených nároků na prostředí tl. přes 80 do 120 mm tř. C 8/10</t>
  </si>
  <si>
    <t>1228927525</t>
  </si>
  <si>
    <t xml:space="preserve">Poznámka k souboru cen:_x000d_
1. Ceny jsou určeny pro mazaniny krycí (pochůzné i pojízdné), popř. podkladní, plovoucí, vyrovnávací nebo oddělující pod potěry, podlahy, průmyslové podlahy, popř. pro podlévání provizorně podklínovaných patek usazených strojů a technologických zařízení (s náležitým zatemováním hutného betonu)._x000d_
2. Pro mazaniny tlouštěk větších než 240 mm jsou určeny:_x000d_
a) pro mazaniny ukládané na zeminu (v halách apod.) ceny souborů cen 27* 31- Základy z betonu prostého a 27* 32 - Základy z betonu železového,_x000d_
b) pro mazaniny v nadzemních podlažích ceny souboru cen 411 31- . . Beton kleneb._x000d_
3. Ceny lze použít i pro betonový okapový chodníček budovy (včetně tvarování rigolového žlábku) v příslušných tloušťkách. Jeho podloží se oceňuje samostatně._x000d_
4. V ceně jsou započteny i náklady na:_x000d_
a) základní stržení povrchu mazaniny s urovnáním vibrační lištou nebo dřevěným hladítkem,_x000d_
b) vytvoření dilatačních spár v mazanině bez zaplnění, pokud jsou dilatační spáry vytvářeny při provádění betonáže. Jestliže jsou dilatační spáry řezány dodatečně, oceňují se cenami souboru cen 634 91-11 Řezání dilatačních nebo smršťovacích spár._x000d_
</t>
  </si>
  <si>
    <t>1,00*2,00*2,00*0,10</t>
  </si>
  <si>
    <t>"OPĚRKA B"</t>
  </si>
  <si>
    <t>1,00*9,316*0,10</t>
  </si>
  <si>
    <t>1*9,486*0,1</t>
  </si>
  <si>
    <t>3,00*0,10*3,50*0,45</t>
  </si>
  <si>
    <t>0,4725</t>
  </si>
  <si>
    <t>"OPĚRKA A"</t>
  </si>
  <si>
    <t>0,60*0,10*41,93</t>
  </si>
  <si>
    <t>0,60*0,1*9,995</t>
  </si>
  <si>
    <t>"VE ŽLABU"</t>
  </si>
  <si>
    <t>0,125*0,05*4,44*2,00*2,00</t>
  </si>
  <si>
    <t>"OZ"</t>
  </si>
  <si>
    <t>1,70</t>
  </si>
  <si>
    <t>Ostatní konstrukce a práce, bourání</t>
  </si>
  <si>
    <t>43</t>
  </si>
  <si>
    <t>R00912111113.1</t>
  </si>
  <si>
    <t>Montáž zábrany parkovací tvaru sloupku do výšky 1000 mm přichycené šrouby</t>
  </si>
  <si>
    <t>663602534</t>
  </si>
  <si>
    <t xml:space="preserve">Poznámka k souboru cen:_x000d_
1. V cenách jsou započteny i náklady na:_x000d_
a) montáž sloupku včetně upevňovacího materiálu,_x000d_
b) vykopání jamky a zabetonování u cen -1111, -1112,_x000d_
c) upevňovací patky včetně betonu a upevňovacího materiálu u ceny -1112._x000d_
2. V cenách nejsou započteny náklady na dodání zábrany, tyto se oceňují ve specifikaci._x000d_
</t>
  </si>
  <si>
    <t>44</t>
  </si>
  <si>
    <t>R0010176.1</t>
  </si>
  <si>
    <t>sloupek parkovací pevný výšky 1000mm</t>
  </si>
  <si>
    <t>448919652</t>
  </si>
  <si>
    <t>45</t>
  </si>
  <si>
    <t>916231113</t>
  </si>
  <si>
    <t>Osazení chodníkového obrubníku betonového se zřízením lože, s vyplněním a zatřením spár cementovou maltou ležatého s boční opěrou z betonu prostého, do lože z betonu prostého</t>
  </si>
  <si>
    <t>-422680760</t>
  </si>
  <si>
    <t xml:space="preserve">Poznámka k souboru cen:_x000d_
1. V cenách chodníkových obrubníků ležatých i stojatých jsou započteny pro osazení_x000d_
a) do lože z kameniva těženého i náklady na dodání hmot pro lože tl. 80 až 100 mm,_x000d_
b) do lože z betonu prostého i náklady na dodání hmot pro lože tl. 80 až 100 mm; v cenách -1113 a -1213 též náklady na zřízení bočních opěr._x000d_
2. Část lože z betonu prostého přesahující tl. 100 mm se oceňuje cenou 916 99-1121 Lože pod obrubníky, krajníky nebo obruby z dlažebních kostek._x000d_
3. V cenách nejsou započteny náklady na dodání obrubníků, tyto se oceňují ve specifikaci._x000d_
</t>
  </si>
  <si>
    <t>46</t>
  </si>
  <si>
    <t>59218002</t>
  </si>
  <si>
    <t>krajník betonový silniční 500x250x100mm</t>
  </si>
  <si>
    <t>-339111457</t>
  </si>
  <si>
    <t>47</t>
  </si>
  <si>
    <t>919111114</t>
  </si>
  <si>
    <t>Řezání dilatačních spár v čerstvém cementobetonovém krytu příčných nebo podélných, šířky 4 mm, hloubky přes 90 do 100 mm</t>
  </si>
  <si>
    <t>-19129695</t>
  </si>
  <si>
    <t xml:space="preserve">Poznámka k souboru cen:_x000d_
1. V cenách jsou započteny i náklady na vyčištění spár po řezání._x000d_
</t>
  </si>
  <si>
    <t>48</t>
  </si>
  <si>
    <t>919124121</t>
  </si>
  <si>
    <t>Dilatační spáry vkládané v cementobetonovém krytu s odstraněním vložek, s vyčištěním a vyplněním spár asfaltovou zálivkou</t>
  </si>
  <si>
    <t>-907017209</t>
  </si>
  <si>
    <t xml:space="preserve">Poznámka k souboru cen:_x000d_
1. Ceny lze použít i pro vkládané spáry do podkladu z prostého betonu._x000d_
</t>
  </si>
  <si>
    <t>49</t>
  </si>
  <si>
    <t>936104213</t>
  </si>
  <si>
    <t>Montáž odpadkového koše přichycením kotevními šrouby</t>
  </si>
  <si>
    <t>353307958</t>
  </si>
  <si>
    <t xml:space="preserve">Poznámka k souboru cen:_x000d_
1. V ceně-4211 jsou započteny i náklady na zemní práce._x000d_
2. V cenách -4212 a -4213 jsou započteny i náklady na upevňovací materiál._x000d_
3. V cenách nejsou započteny náklady na dodání odpadkového koše, tyto se oceňují ve specifikaci._x000d_
</t>
  </si>
  <si>
    <t>50</t>
  </si>
  <si>
    <t>74910130</t>
  </si>
  <si>
    <t>koš odpadkový kovový kotvený, uzamykatelný v 885mm š 370mm obsah 60L</t>
  </si>
  <si>
    <t>-663771733</t>
  </si>
  <si>
    <t>51</t>
  </si>
  <si>
    <t>936124111</t>
  </si>
  <si>
    <t>Montáž lavičky parkové stabilní bez zabetonování noh s udusáním sypaniny</t>
  </si>
  <si>
    <t>1721239574</t>
  </si>
  <si>
    <t xml:space="preserve">Poznámka k souboru cen:_x000d_
1. V cenách -4111 a -4112 jsou započteny i náklady na zemní práce s odhozem výkopku na vzdálenost do 3 m._x000d_
2. V cenách nejsou započteny náklady na:_x000d_
a) vysekání otvorů pro osazení noh do stávajících konstrukcí; tyto práce se oceňují cenami souboru cen 974 04-25 Vysekání rýh částí B01 katalogu 801-3 Budovy a haly – bourání konstrukcí,_x000d_
b) dodání lavičky, tyto se oceňují ve specifikaci,_x000d_
c) odklizení výkopku, tyto se oceňují cenami části A 01 katalogu 800-1 Zemní práce._x000d_
</t>
  </si>
  <si>
    <t>52</t>
  </si>
  <si>
    <t>74910103.1</t>
  </si>
  <si>
    <t xml:space="preserve">lavička bez opěradla nekotvená 2000x400x450mm  konstrukce-beton, sedák-beton</t>
  </si>
  <si>
    <t>1490330543</t>
  </si>
  <si>
    <t>53</t>
  </si>
  <si>
    <t>936124113</t>
  </si>
  <si>
    <t>Montáž lavičky parkové stabilní přichycené kotevními šrouby</t>
  </si>
  <si>
    <t>-1046520668</t>
  </si>
  <si>
    <t>54</t>
  </si>
  <si>
    <t>749R0010101.1</t>
  </si>
  <si>
    <t xml:space="preserve">lavička bez opěradla (kotvená) konstrukce -  dřevo, sedák - dřevo</t>
  </si>
  <si>
    <t>1565407063</t>
  </si>
  <si>
    <t>55</t>
  </si>
  <si>
    <t>961055111</t>
  </si>
  <si>
    <t>Bourání základů z betonu železového</t>
  </si>
  <si>
    <t>-875151343</t>
  </si>
  <si>
    <t>2,00*0,15*9,50</t>
  </si>
  <si>
    <t>9*(0,6*0,15*2)/2</t>
  </si>
  <si>
    <t>8*(0,3*0,15*2)/2</t>
  </si>
  <si>
    <t>"ZÁKLAD"</t>
  </si>
  <si>
    <t>0,95*2,00*0,70*2,00</t>
  </si>
  <si>
    <t>"SCH2"</t>
  </si>
  <si>
    <t>2,64*0,15*3,50</t>
  </si>
  <si>
    <t>0,89*0,30*3,50*2,00</t>
  </si>
  <si>
    <t>"SCH3"</t>
  </si>
  <si>
    <t>2,016</t>
  </si>
  <si>
    <t>1,869</t>
  </si>
  <si>
    <t>997</t>
  </si>
  <si>
    <t>Přesun sutě</t>
  </si>
  <si>
    <t>56</t>
  </si>
  <si>
    <t>997013801</t>
  </si>
  <si>
    <t>Poplatek za uložení stavebního odpadu na skládce (skládkovné) z prostého betonu zatříděného do Katalogu odpadů pod kódem 170 101</t>
  </si>
  <si>
    <t>-1510769246</t>
  </si>
  <si>
    <t xml:space="preserve">Poznámka k souboru cen:_x000d_
1. Ceny uvedené v souboru cen je doporučeno upravit podle aktuálních cen místně příslušné skládky odpadů._x000d_
2. Uložení odpadů neuvedených v souboru cen se oceňuje individuálně._x000d_
3. V cenách je započítán poplatek za ukládaní odpadu dle zákona 185/2001 Sb._x000d_
4. Případné drcení stavebního odpadu lze ocenit souborem cen 997 00-60 Drcení stavebního odpadu z katalogu 800-6 Demolice objektů._x000d_
</t>
  </si>
  <si>
    <t>57</t>
  </si>
  <si>
    <t>997013802</t>
  </si>
  <si>
    <t>Poplatek za uložení stavebního odpadu na skládce (skládkovné) z armovaného betonu zatříděného do Katalogu odpadů pod kódem 170 101</t>
  </si>
  <si>
    <t>712726196</t>
  </si>
  <si>
    <t>58</t>
  </si>
  <si>
    <t>997013803</t>
  </si>
  <si>
    <t>Poplatek za uložení stavebního odpadu na skládce (skládkovné) cihelného zatříděného do Katalogu odpadů pod kódem 170 102</t>
  </si>
  <si>
    <t>CS ÚRS 2018 01</t>
  </si>
  <si>
    <t>1497214457</t>
  </si>
  <si>
    <t xml:space="preserve">Poznámka k souboru cen:_x000d_
1. Ceny uvedenév souboru cen je doporučeno upravit podle aktuálních cen místně příslušné skládky odpadů._x000d_
2. Uložení odpadů neuvedených v souboru cen se oceňuje individuálně._x000d_
3. V cenách je započítán poplatek za ukládaní odpadu dle zákona 185/2001 Sb._x000d_
4. Případné drcení stavebního odpadu lze ocenit souborem cen 997 00-60 Drcení stavebního odpadu z katalogu 800-6 Demolice objektů._x000d_
</t>
  </si>
  <si>
    <t>59</t>
  </si>
  <si>
    <t>997013831</t>
  </si>
  <si>
    <t>Poplatek za uložení stavebního odpadu na skládce (skládkovné) směsného stavebního a demoličního zatříděného do Katalogu odpadů pod kódem 170 904</t>
  </si>
  <si>
    <t>-1566967454</t>
  </si>
  <si>
    <t>Poznámka k položce:_x000d_
kamenná dlažba</t>
  </si>
  <si>
    <t>60</t>
  </si>
  <si>
    <t>997221551</t>
  </si>
  <si>
    <t>Vodorovná doprava suti bez naložení, ale se složením a s hrubým urovnáním ze sypkých materiálů, na vzdálenost do 1 km</t>
  </si>
  <si>
    <t>1220542464</t>
  </si>
  <si>
    <t xml:space="preserve">Poznámka k souboru cen:_x000d_
1. Ceny nelze použít pro vodorovnou dopravu suti po železnici, po vodě nebo neobvyklými dopravními prostředky._x000d_
2. Je-li na dopravní dráze pro vodorovnou dopravu suti překážka, pro kterou je nutno suť překládat z jednoho dopravního prostředku na druhý, oceňuje se tato doprava v každém úseku samostatně._x000d_
3. Ceny 997 22-155 jsou určeny pro sypký materiál, např. kamenivo a hmoty kamenitého charakteru stmelené vápnem, cementem nebo živicí._x000d_
4. Ceny 997 22-156 jsou určeny pro drobný kusový materiál (dlažební kostky, lomový kámen)._x000d_
</t>
  </si>
  <si>
    <t>61</t>
  </si>
  <si>
    <t>997221559</t>
  </si>
  <si>
    <t>Vodorovná doprava suti bez naložení, ale se složením a s hrubým urovnáním Příplatek k ceně za každý další i započatý 1 km přes 1 km</t>
  </si>
  <si>
    <t>-86339738</t>
  </si>
  <si>
    <t>82,708*19 'Přepočtené koeficientem množství</t>
  </si>
  <si>
    <t>62</t>
  </si>
  <si>
    <t>997221611</t>
  </si>
  <si>
    <t>Nakládání na dopravní prostředky pro vodorovnou dopravu suti</t>
  </si>
  <si>
    <t>-1337360656</t>
  </si>
  <si>
    <t xml:space="preserve">Poznámka k souboru cen:_x000d_
1. Ceny lze použít i pro překládání při lomené dopravě._x000d_
2. Ceny nelze použít při dopravě po železnici, po vodě nebo neobvyklými dopravními prostředky._x000d_
</t>
  </si>
  <si>
    <t>63</t>
  </si>
  <si>
    <t>997223845</t>
  </si>
  <si>
    <t>Poplatek za uložení stavebního odpadu na skládce (skládkovné) asfaltového bez obsahu dehtu zatříděného do Katalogu odpadů pod kódem 170 302</t>
  </si>
  <si>
    <t>161565257</t>
  </si>
  <si>
    <t>64</t>
  </si>
  <si>
    <t>997223855</t>
  </si>
  <si>
    <t>846882313</t>
  </si>
  <si>
    <t>Poznámka k položce:_x000d_
podklad z kameniva</t>
  </si>
  <si>
    <t>998</t>
  </si>
  <si>
    <t>Přesun hmot</t>
  </si>
  <si>
    <t>65</t>
  </si>
  <si>
    <t>998225111</t>
  </si>
  <si>
    <t>Přesun hmot pro komunikace s krytem z kameniva, monolitickým betonovým nebo živičným dopravní vzdálenost do 200 m jakékoliv délky objektu</t>
  </si>
  <si>
    <t>2017917545</t>
  </si>
  <si>
    <t xml:space="preserve">Poznámka k souboru cen:_x000d_
1. Ceny lze použít i pro plochy letišť s krytem monolitickým betonovým nebo živičným._x000d_
</t>
  </si>
  <si>
    <t>PSV</t>
  </si>
  <si>
    <t>Práce a dodávky PSV</t>
  </si>
  <si>
    <t>711</t>
  </si>
  <si>
    <t>Izolace proti vodě, vlhkosti a plynům</t>
  </si>
  <si>
    <t>66</t>
  </si>
  <si>
    <t>711112002</t>
  </si>
  <si>
    <t>Provedení izolace proti zemní vlhkosti natěradly a tmely za studena na ploše svislé S nátěrem lakem asfaltovým</t>
  </si>
  <si>
    <t>805222863</t>
  </si>
  <si>
    <t xml:space="preserve">Poznámka k souboru cen:_x000d_
1. Izolace plochy jednotlivě do 10 m2 se oceňují skladebně cenou příslušné izolace a cenou 711 19-9095 Příplatek za plochu do 10 m2._x000d_
</t>
  </si>
  <si>
    <t>67</t>
  </si>
  <si>
    <t>11163152</t>
  </si>
  <si>
    <t>lak hydroizolační asfaltový</t>
  </si>
  <si>
    <t>-586821040</t>
  </si>
  <si>
    <t>14*0,00045 'Přepočtené koeficientem množství</t>
  </si>
  <si>
    <t>68</t>
  </si>
  <si>
    <t>711491272</t>
  </si>
  <si>
    <t>Provedení izolace proti povrchové a podpovrchové tlakové vodě ostatní na ploše svislé S z textilií, vrstva ochranná</t>
  </si>
  <si>
    <t>-938317725</t>
  </si>
  <si>
    <t xml:space="preserve">Poznámka k souboru cen:_x000d_
1. Cenami -9095 až -9097 lze oceňovat jen tehdy, nepřesáhne-li součet souvislé plochy vodorovné a svislé izolační vrstvy 10 m2._x000d_
2. Cenou -1175 lze oceňovat i připevnění izolace na ploše svislé._x000d_
3. Cenami -1171 až -1273 lze oceňovat i izolace proti zemní vlhkosti._x000d_
4. V ceně -1177 jsou započteny i náklady na navrtání, osazení hmoždinek a zatmelení._x000d_
</t>
  </si>
  <si>
    <t>"CB Kryt" 56,695</t>
  </si>
  <si>
    <t>69</t>
  </si>
  <si>
    <t>1345566033</t>
  </si>
  <si>
    <t>56,695*1,05 'Přepočtené koeficientem množství</t>
  </si>
  <si>
    <t>70</t>
  </si>
  <si>
    <t>998711101</t>
  </si>
  <si>
    <t>Přesun hmot pro izolace proti vodě, vlhkosti a plynům stanovený z hmotnosti přesunovaného materiálu vodorovná dopravní vzdálenost do 50 m v objektech výšky do 6 m</t>
  </si>
  <si>
    <t>983757214</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</si>
  <si>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specifikaci._x000d_
2. Pokud nelze jednoznačně stanovit hmotnost přesunovaných materiálů, lze pro výpočet přesunu hmot použít orientačně procentní sazbu. Touto sazbou se vynásobí rozpočtové náklady za celý stavební díl včetně nákladů na materiál ve specifikacích._x000d_
3. Příplatek k cenám -1181 pro přesun prováděný bez použití mechanizace, tj. za ztížených podmínek, lze použít pouze pro hmotnost materiálu, která se tímto způsobem skutečně přemísťuje._x000d_
</t>
  </si>
  <si>
    <t>767</t>
  </si>
  <si>
    <t>Konstrukce zámečnické</t>
  </si>
  <si>
    <t>71</t>
  </si>
  <si>
    <t>767220120</t>
  </si>
  <si>
    <t>Montáž schodišťového zábradlí z trubek nebo tenkostěnných profilů do zdiva, hmotnosti 1 m zábradlí přes 15 do 25 kg</t>
  </si>
  <si>
    <t>351962833</t>
  </si>
  <si>
    <t xml:space="preserve">Poznámka k souboru cen:_x000d_
1. Cenou -0550 nelze oceňovat montáž osazení samostatného sloupku vertikálně průběžného schodištěm; tyto práce lze oceňovat cenami souboru cen 767 99- . . Montáž ostatních atypických zámečnických konstrukcí._x000d_
2. V cenách nejsou započteny náklady na:_x000d_
a) vytvoření ohybu nebo ohybníku; tyto práce se oceňují cenou 767 22-0191 nebo -0490 Příplatek za vytvoření ohybu,_x000d_
b) montáž hliníkových krycích lišt; tyto práce se oceňují cenami 767 89-6110 až -6115 Montáž lišt a okopových plechů,_x000d_
c) montáž výplně tvarovaným plechem._x000d_
3. Montáž madel se oceňuje cenami souboru cen 767 16- . . Montáž zábradlí rovného; množství se určuje v m v ose madla._x000d_
</t>
  </si>
  <si>
    <t>72</t>
  </si>
  <si>
    <t>137R0056620.1</t>
  </si>
  <si>
    <t>Zábradlí nerez (viz PD)</t>
  </si>
  <si>
    <t>-1739751845</t>
  </si>
  <si>
    <t>73</t>
  </si>
  <si>
    <t>767531111</t>
  </si>
  <si>
    <t>Montáž vstupních čistících zón z rohoží kovových nebo plastových</t>
  </si>
  <si>
    <t>58491595</t>
  </si>
  <si>
    <t xml:space="preserve">Poznámka k souboru cen:_x000d_
1. Cena -1111 je určena pro všechny typy rohoží kromě textilních, tj. hliníkové nebo plastové v kombinaci s různými typy kartáčů, kovové - škrabáky, pryžové, z vláken z plastických hmot, apod._x000d_
2. Textilní rohože se oceňují souborem cen 776 57-3 Montáž textilních čistících zón katalogu 800-776 Podlahy povlakové._x000d_
</t>
  </si>
  <si>
    <t>0,80*2,40*2,00</t>
  </si>
  <si>
    <t>74</t>
  </si>
  <si>
    <t>69752001</t>
  </si>
  <si>
    <t>rohož vstupní provedení hliník standard 27 mm</t>
  </si>
  <si>
    <t>2123033915</t>
  </si>
  <si>
    <t>75</t>
  </si>
  <si>
    <t>767531121</t>
  </si>
  <si>
    <t>Montáž vstupních čistících zón z rohoží osazení rámu mosazného nebo hliníkového zapuštěného z L profilů</t>
  </si>
  <si>
    <t>-707579091</t>
  </si>
  <si>
    <t>76</t>
  </si>
  <si>
    <t>69752160</t>
  </si>
  <si>
    <t>rám pro zapuštění profil L-30/30 25/25 20/30 15/30-Al</t>
  </si>
  <si>
    <t>1549834744</t>
  </si>
  <si>
    <t>77</t>
  </si>
  <si>
    <t>767531125</t>
  </si>
  <si>
    <t>Montáž vstupních čistících zón z rohoží osazení rámu mosazného nebo hliníkového náběhového širokého - 65 mm</t>
  </si>
  <si>
    <t>196982136</t>
  </si>
  <si>
    <t>78</t>
  </si>
  <si>
    <t>69752150</t>
  </si>
  <si>
    <t>rámy náběhové-náběh široký-65mm-Al</t>
  </si>
  <si>
    <t>423626824</t>
  </si>
  <si>
    <t>79</t>
  </si>
  <si>
    <t>998767101</t>
  </si>
  <si>
    <t>Přesun hmot pro zámečnické konstrukce stanovený z hmotnosti přesunovaného materiálu vodorovná dopravní vzdálenost do 50 m v objektech výšky do 6 m</t>
  </si>
  <si>
    <t>117992388</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</si>
  <si>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specifikaci._x000d_
2. Pokud nelze jednoznačně stanovit hmotnost přesunovaných materiálů, lze pro výpočet přesunu hmot použít orientačně procentní sazbu. Touto sazbou se vynásobí rozpočtové náklady za celý stavební díl včetně nákladů na materiál ve specifikacích._x000d_
3. Příplatek k cenám -7181 pro přesun prováděný bez použití mechanizace, tj. za ztížených podmínek, lze použít pouze pro hmotnost materiálu, která se tímto způsobem skutečně přemísťuje._x000d_
</t>
  </si>
  <si>
    <t>VRN</t>
  </si>
  <si>
    <t>Vedlejší rozpočtové náklady</t>
  </si>
  <si>
    <t>VRN1</t>
  </si>
  <si>
    <t>Průzkumné, geodetické a projektové práce</t>
  </si>
  <si>
    <t>80</t>
  </si>
  <si>
    <t>012002000</t>
  </si>
  <si>
    <t>Geodetické práce</t>
  </si>
  <si>
    <t>kpl</t>
  </si>
  <si>
    <t>1024</t>
  </si>
  <si>
    <t>-719972805</t>
  </si>
  <si>
    <t>81</t>
  </si>
  <si>
    <t>012103000</t>
  </si>
  <si>
    <t>Geodetické práce před výstavbou</t>
  </si>
  <si>
    <t>-1985211894</t>
  </si>
  <si>
    <t>Poznámka k položce:_x000d_
zaměření stávajících inženýrských sítí</t>
  </si>
  <si>
    <t>82</t>
  </si>
  <si>
    <t>012203000</t>
  </si>
  <si>
    <t>Geodetické práce při provádění stavby</t>
  </si>
  <si>
    <t>-1782117827</t>
  </si>
  <si>
    <t>83</t>
  </si>
  <si>
    <t>012303000</t>
  </si>
  <si>
    <t>Geodetické práce po výstavbě</t>
  </si>
  <si>
    <t>1701364094</t>
  </si>
  <si>
    <t>84</t>
  </si>
  <si>
    <t>012403000</t>
  </si>
  <si>
    <t>Kartografické práce</t>
  </si>
  <si>
    <t>664599122</t>
  </si>
  <si>
    <t>85</t>
  </si>
  <si>
    <t>013254000</t>
  </si>
  <si>
    <t>Dokumentace skutečného provedení stavby</t>
  </si>
  <si>
    <t>1108524206</t>
  </si>
  <si>
    <t>VRN3</t>
  </si>
  <si>
    <t>Zařízení staveniště</t>
  </si>
  <si>
    <t>86</t>
  </si>
  <si>
    <t>030001000</t>
  </si>
  <si>
    <t>-1957187309</t>
  </si>
  <si>
    <t>Poznámka k položce:_x000d_
3% ze ZRN</t>
  </si>
  <si>
    <t>87</t>
  </si>
  <si>
    <t>034203000.1</t>
  </si>
  <si>
    <t>Opatření na ochranu konstrukcí - ochrana sloupu V.O.</t>
  </si>
  <si>
    <t>-1302705985</t>
  </si>
  <si>
    <t>VRN4</t>
  </si>
  <si>
    <t>Inženýrská činnost</t>
  </si>
  <si>
    <t>88</t>
  </si>
  <si>
    <t>040001000</t>
  </si>
  <si>
    <t>-1042914128</t>
  </si>
  <si>
    <t>Poznámka k položce:_x000d_
Předání díla investorovi</t>
  </si>
  <si>
    <t>89</t>
  </si>
  <si>
    <t>043134000</t>
  </si>
  <si>
    <t>Zkoušky zatěžovací</t>
  </si>
  <si>
    <t>1371936828</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</si>
</sst>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38">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800080"/>
      <name val="Arial CE"/>
    </font>
    <font>
      <sz val="8"/>
      <color rgb="FF505050"/>
      <name val="Arial CE"/>
    </font>
    <font>
      <sz val="8"/>
      <color rgb="FF0000A8"/>
      <name val="Arial CE"/>
    </font>
    <font>
      <sz val="8"/>
      <color rgb="FFFF0000"/>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i/>
      <sz val="7"/>
      <color rgb="FF969696"/>
      <name val="Arial CE"/>
    </font>
    <font>
      <i/>
      <sz val="9"/>
      <color rgb="FF0000FF"/>
      <name val="Arial CE"/>
    </font>
    <font>
      <i/>
      <sz val="8"/>
      <color rgb="FF0000FF"/>
      <name val="Arial CE"/>
    </font>
    <font>
      <u/>
      <sz val="11"/>
      <color theme="10"/>
      <name val="Calibri"/>
      <scheme val="minor"/>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23">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s>
  <cellStyleXfs count="2">
    <xf numFmtId="0" fontId="0" fillId="0" borderId="0"/>
    <xf numFmtId="0" fontId="37" fillId="0" borderId="0" applyNumberFormat="0" applyFill="0" applyBorder="0" applyAlignment="0" applyProtection="0"/>
  </cellStyleXfs>
  <cellXfs count="278">
    <xf numFmtId="0" fontId="0" fillId="0" borderId="0" xfId="0"/>
    <xf numFmtId="0" fontId="0" fillId="0" borderId="0" xfId="0" applyFont="1"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Font="1"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Font="1"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horizontal="left" vertical="center"/>
    </xf>
    <xf numFmtId="0" fontId="0" fillId="0" borderId="0" xfId="0" applyFont="1" applyAlignment="1">
      <alignment horizontal="left" vertical="center"/>
    </xf>
    <xf numFmtId="0" fontId="0" fillId="0" borderId="1" xfId="0" applyBorder="1" applyProtection="1"/>
    <xf numFmtId="0" fontId="0" fillId="0" borderId="2" xfId="0" applyBorder="1" applyProtection="1"/>
    <xf numFmtId="0" fontId="0" fillId="0" borderId="3" xfId="0" applyBorder="1"/>
    <xf numFmtId="0" fontId="0" fillId="0" borderId="3" xfId="0" applyBorder="1" applyProtection="1"/>
    <xf numFmtId="0" fontId="0" fillId="0" borderId="0" xfId="0" applyProtection="1"/>
    <xf numFmtId="0" fontId="14" fillId="0" borderId="0" xfId="0" applyFont="1" applyAlignment="1" applyProtection="1">
      <alignment horizontal="left" vertical="center"/>
    </xf>
    <xf numFmtId="0" fontId="15" fillId="0" borderId="0" xfId="0" applyFont="1" applyAlignment="1">
      <alignment horizontal="left" vertical="center"/>
    </xf>
    <xf numFmtId="0" fontId="16"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7"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7"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4" xfId="0" applyBorder="1" applyProtection="1"/>
    <xf numFmtId="0" fontId="0" fillId="0" borderId="3" xfId="0" applyFont="1" applyBorder="1" applyAlignment="1" applyProtection="1">
      <alignment vertical="center"/>
    </xf>
    <xf numFmtId="0" fontId="0" fillId="0" borderId="0" xfId="0" applyFont="1" applyAlignment="1" applyProtection="1">
      <alignment vertical="center"/>
    </xf>
    <xf numFmtId="0" fontId="18" fillId="0" borderId="5" xfId="0" applyFont="1" applyBorder="1" applyAlignment="1" applyProtection="1">
      <alignment horizontal="left" vertical="center"/>
    </xf>
    <xf numFmtId="0" fontId="0" fillId="0" borderId="5" xfId="0" applyFont="1" applyBorder="1" applyAlignment="1" applyProtection="1">
      <alignment vertical="center"/>
    </xf>
    <xf numFmtId="4" fontId="18" fillId="0" borderId="5" xfId="0" applyNumberFormat="1" applyFont="1" applyBorder="1" applyAlignment="1" applyProtection="1">
      <alignment vertical="center"/>
    </xf>
    <xf numFmtId="0" fontId="0" fillId="0" borderId="3" xfId="0" applyFont="1" applyBorder="1" applyAlignment="1">
      <alignment vertical="center"/>
    </xf>
    <xf numFmtId="0" fontId="1" fillId="0" borderId="0" xfId="0" applyFont="1" applyAlignment="1" applyProtection="1">
      <alignment horizontal="right" vertical="center"/>
    </xf>
    <xf numFmtId="0" fontId="1" fillId="0" borderId="3"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19" fillId="0" borderId="0" xfId="0" applyNumberFormat="1" applyFont="1" applyAlignment="1" applyProtection="1">
      <alignment vertical="center"/>
    </xf>
    <xf numFmtId="0" fontId="1" fillId="0" borderId="3" xfId="0" applyFont="1" applyBorder="1" applyAlignment="1">
      <alignment vertical="center"/>
    </xf>
    <xf numFmtId="0" fontId="19" fillId="0" borderId="0" xfId="0" applyFont="1" applyAlignment="1">
      <alignment horizontal="left" vertical="center"/>
    </xf>
    <xf numFmtId="0" fontId="0" fillId="3" borderId="0" xfId="0" applyFont="1" applyFill="1" applyAlignment="1" applyProtection="1">
      <alignment vertical="center"/>
    </xf>
    <xf numFmtId="0" fontId="4" fillId="3" borderId="6" xfId="0" applyFont="1" applyFill="1" applyBorder="1" applyAlignment="1" applyProtection="1">
      <alignment horizontal="left" vertical="center"/>
    </xf>
    <xf numFmtId="0" fontId="0" fillId="3" borderId="7" xfId="0" applyFont="1" applyFill="1" applyBorder="1" applyAlignment="1" applyProtection="1">
      <alignment vertical="center"/>
    </xf>
    <xf numFmtId="0" fontId="4" fillId="3" borderId="7" xfId="0" applyFont="1" applyFill="1" applyBorder="1" applyAlignment="1" applyProtection="1">
      <alignment horizontal="center" vertical="center"/>
    </xf>
    <xf numFmtId="0" fontId="4" fillId="3" borderId="7" xfId="0" applyFont="1" applyFill="1" applyBorder="1" applyAlignment="1" applyProtection="1">
      <alignment horizontal="left" vertical="center"/>
    </xf>
    <xf numFmtId="4" fontId="4" fillId="3" borderId="7" xfId="0" applyNumberFormat="1" applyFont="1" applyFill="1" applyBorder="1" applyAlignment="1" applyProtection="1">
      <alignment vertical="center"/>
    </xf>
    <xf numFmtId="0" fontId="0" fillId="3" borderId="8" xfId="0" applyFont="1" applyFill="1" applyBorder="1" applyAlignment="1" applyProtection="1">
      <alignment vertical="center"/>
    </xf>
    <xf numFmtId="0" fontId="0" fillId="0" borderId="9" xfId="0" applyFont="1" applyBorder="1" applyAlignment="1" applyProtection="1">
      <alignment vertical="center"/>
    </xf>
    <xf numFmtId="0" fontId="0" fillId="0" borderId="10" xfId="0" applyFont="1" applyBorder="1" applyAlignment="1" applyProtection="1">
      <alignment vertical="center"/>
    </xf>
    <xf numFmtId="0" fontId="0" fillId="0" borderId="1" xfId="0" applyFont="1" applyBorder="1" applyAlignment="1" applyProtection="1">
      <alignment vertical="center"/>
    </xf>
    <xf numFmtId="0" fontId="0" fillId="0" borderId="2" xfId="0" applyFont="1" applyBorder="1" applyAlignment="1" applyProtection="1">
      <alignment vertical="center"/>
    </xf>
    <xf numFmtId="0" fontId="2" fillId="0" borderId="3" xfId="0" applyFont="1" applyBorder="1" applyAlignment="1" applyProtection="1">
      <alignment vertical="center"/>
    </xf>
    <xf numFmtId="0" fontId="2" fillId="0" borderId="0" xfId="0" applyFont="1" applyAlignment="1" applyProtection="1">
      <alignment vertical="center"/>
    </xf>
    <xf numFmtId="0" fontId="2" fillId="0" borderId="3" xfId="0" applyFont="1" applyBorder="1" applyAlignment="1">
      <alignment vertical="center"/>
    </xf>
    <xf numFmtId="0" fontId="3" fillId="0" borderId="3"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3" xfId="0" applyFont="1" applyBorder="1" applyAlignment="1">
      <alignment vertical="center"/>
    </xf>
    <xf numFmtId="0" fontId="18"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0" fillId="0" borderId="11" xfId="0" applyFont="1" applyBorder="1" applyAlignment="1">
      <alignment horizontal="center" vertical="center"/>
    </xf>
    <xf numFmtId="0" fontId="20" fillId="0" borderId="12" xfId="0" applyFont="1" applyBorder="1" applyAlignment="1">
      <alignment horizontal="left" vertical="center"/>
    </xf>
    <xf numFmtId="0" fontId="0" fillId="0" borderId="12" xfId="0" applyFont="1" applyBorder="1" applyAlignment="1">
      <alignment vertical="center"/>
    </xf>
    <xf numFmtId="0" fontId="0" fillId="0" borderId="13" xfId="0" applyFont="1" applyBorder="1" applyAlignment="1">
      <alignment vertical="center"/>
    </xf>
    <xf numFmtId="0" fontId="21" fillId="0" borderId="14" xfId="0" applyFont="1" applyBorder="1" applyAlignment="1">
      <alignment horizontal="left" vertical="center"/>
    </xf>
    <xf numFmtId="0" fontId="21" fillId="0" borderId="0" xfId="0" applyFont="1" applyBorder="1" applyAlignment="1">
      <alignment horizontal="left" vertical="center"/>
    </xf>
    <xf numFmtId="0" fontId="0" fillId="0" borderId="0" xfId="0" applyFont="1" applyBorder="1" applyAlignment="1">
      <alignment vertical="center"/>
    </xf>
    <xf numFmtId="0" fontId="0" fillId="0" borderId="15" xfId="0" applyFont="1" applyBorder="1" applyAlignment="1">
      <alignment vertical="center"/>
    </xf>
    <xf numFmtId="0" fontId="21" fillId="0" borderId="14" xfId="0" applyFont="1" applyBorder="1" applyAlignment="1" applyProtection="1">
      <alignment horizontal="left" vertical="center"/>
    </xf>
    <xf numFmtId="0" fontId="21"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5" xfId="0" applyFont="1" applyBorder="1" applyAlignment="1" applyProtection="1">
      <alignment vertical="center"/>
    </xf>
    <xf numFmtId="0" fontId="22" fillId="4" borderId="6" xfId="0" applyFont="1" applyFill="1" applyBorder="1" applyAlignment="1" applyProtection="1">
      <alignment horizontal="center" vertical="center"/>
    </xf>
    <xf numFmtId="0" fontId="22" fillId="4" borderId="7" xfId="0" applyFont="1" applyFill="1" applyBorder="1" applyAlignment="1" applyProtection="1">
      <alignment horizontal="left" vertical="center"/>
    </xf>
    <xf numFmtId="0" fontId="0" fillId="4" borderId="7" xfId="0" applyFont="1" applyFill="1" applyBorder="1" applyAlignment="1" applyProtection="1">
      <alignment vertical="center"/>
    </xf>
    <xf numFmtId="0" fontId="22" fillId="4" borderId="7" xfId="0" applyFont="1" applyFill="1" applyBorder="1" applyAlignment="1" applyProtection="1">
      <alignment horizontal="center" vertical="center"/>
    </xf>
    <xf numFmtId="0" fontId="22" fillId="4" borderId="7" xfId="0" applyFont="1" applyFill="1" applyBorder="1" applyAlignment="1" applyProtection="1">
      <alignment horizontal="right" vertical="center"/>
    </xf>
    <xf numFmtId="0" fontId="22" fillId="4" borderId="8" xfId="0" applyFont="1" applyFill="1" applyBorder="1" applyAlignment="1" applyProtection="1">
      <alignment horizontal="center" vertical="center"/>
    </xf>
    <xf numFmtId="0" fontId="23" fillId="0" borderId="16" xfId="0" applyFont="1" applyBorder="1" applyAlignment="1" applyProtection="1">
      <alignment horizontal="center" vertical="center" wrapText="1"/>
    </xf>
    <xf numFmtId="0" fontId="23" fillId="0" borderId="17" xfId="0" applyFont="1" applyBorder="1" applyAlignment="1" applyProtection="1">
      <alignment horizontal="center" vertical="center" wrapText="1"/>
    </xf>
    <xf numFmtId="0" fontId="23" fillId="0" borderId="18" xfId="0" applyFont="1" applyBorder="1" applyAlignment="1" applyProtection="1">
      <alignment horizontal="center" vertical="center" wrapText="1"/>
    </xf>
    <xf numFmtId="0" fontId="0" fillId="0" borderId="11" xfId="0" applyFont="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4" fillId="0" borderId="3" xfId="0" applyFont="1" applyBorder="1" applyAlignment="1" applyProtection="1">
      <alignment vertical="center"/>
    </xf>
    <xf numFmtId="0" fontId="24" fillId="0" borderId="0" xfId="0" applyFont="1" applyAlignment="1" applyProtection="1">
      <alignment horizontal="left" vertical="center"/>
    </xf>
    <xf numFmtId="0" fontId="24" fillId="0" borderId="0" xfId="0" applyFont="1" applyAlignment="1" applyProtection="1">
      <alignment vertical="center"/>
    </xf>
    <xf numFmtId="4" fontId="24" fillId="0" borderId="0" xfId="0" applyNumberFormat="1" applyFont="1" applyAlignment="1" applyProtection="1">
      <alignment horizontal="right" vertical="center"/>
    </xf>
    <xf numFmtId="4" fontId="24"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3" xfId="0" applyFont="1" applyBorder="1" applyAlignment="1">
      <alignment vertical="center"/>
    </xf>
    <xf numFmtId="4" fontId="20" fillId="0" borderId="14" xfId="0" applyNumberFormat="1" applyFont="1" applyBorder="1" applyAlignment="1" applyProtection="1">
      <alignment vertical="center"/>
    </xf>
    <xf numFmtId="4" fontId="20" fillId="0" borderId="0" xfId="0" applyNumberFormat="1" applyFont="1" applyBorder="1" applyAlignment="1" applyProtection="1">
      <alignment vertical="center"/>
    </xf>
    <xf numFmtId="166" fontId="20" fillId="0" borderId="0" xfId="0" applyNumberFormat="1" applyFont="1" applyBorder="1" applyAlignment="1" applyProtection="1">
      <alignment vertical="center"/>
    </xf>
    <xf numFmtId="4" fontId="20" fillId="0" borderId="15" xfId="0" applyNumberFormat="1" applyFont="1" applyBorder="1" applyAlignment="1" applyProtection="1">
      <alignment vertical="center"/>
    </xf>
    <xf numFmtId="0" fontId="4" fillId="0" borderId="0" xfId="0" applyFont="1" applyAlignment="1">
      <alignment horizontal="left" vertical="center"/>
    </xf>
    <xf numFmtId="0" fontId="25" fillId="0" borderId="0" xfId="1" applyFont="1" applyAlignment="1">
      <alignment horizontal="center" vertical="center"/>
    </xf>
    <xf numFmtId="0" fontId="5" fillId="0" borderId="3" xfId="0" applyFont="1" applyBorder="1" applyAlignment="1" applyProtection="1">
      <alignment vertical="center"/>
    </xf>
    <xf numFmtId="0" fontId="26" fillId="0" borderId="0" xfId="0" applyFont="1" applyAlignment="1" applyProtection="1">
      <alignment vertical="center"/>
    </xf>
    <xf numFmtId="0" fontId="26" fillId="0" borderId="0" xfId="0" applyFont="1" applyAlignment="1" applyProtection="1">
      <alignment horizontal="left" vertical="center" wrapText="1"/>
    </xf>
    <xf numFmtId="0" fontId="27" fillId="0" borderId="0" xfId="0" applyFont="1" applyAlignment="1" applyProtection="1">
      <alignment vertical="center"/>
    </xf>
    <xf numFmtId="4" fontId="27"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3" xfId="0" applyFont="1" applyBorder="1" applyAlignment="1">
      <alignment vertical="center"/>
    </xf>
    <xf numFmtId="4" fontId="28" fillId="0" borderId="19" xfId="0" applyNumberFormat="1" applyFont="1" applyBorder="1" applyAlignment="1" applyProtection="1">
      <alignment vertical="center"/>
    </xf>
    <xf numFmtId="4" fontId="28" fillId="0" borderId="20" xfId="0" applyNumberFormat="1" applyFont="1" applyBorder="1" applyAlignment="1" applyProtection="1">
      <alignment vertical="center"/>
    </xf>
    <xf numFmtId="166" fontId="28" fillId="0" borderId="20" xfId="0" applyNumberFormat="1" applyFont="1" applyBorder="1" applyAlignment="1" applyProtection="1">
      <alignment vertical="center"/>
    </xf>
    <xf numFmtId="4" fontId="28" fillId="0" borderId="21" xfId="0" applyNumberFormat="1" applyFont="1" applyBorder="1" applyAlignment="1" applyProtection="1">
      <alignment vertical="center"/>
    </xf>
    <xf numFmtId="0" fontId="5" fillId="0" borderId="0" xfId="0" applyFont="1" applyAlignment="1">
      <alignment horizontal="left" vertical="center"/>
    </xf>
    <xf numFmtId="0" fontId="0" fillId="0" borderId="0" xfId="0" applyProtection="1">
      <protection locked="0"/>
    </xf>
    <xf numFmtId="0" fontId="0" fillId="0" borderId="1" xfId="0" applyBorder="1"/>
    <xf numFmtId="0" fontId="0" fillId="0" borderId="2" xfId="0" applyBorder="1"/>
    <xf numFmtId="0" fontId="0" fillId="0" borderId="2" xfId="0" applyBorder="1" applyProtection="1">
      <protection locked="0"/>
    </xf>
    <xf numFmtId="0" fontId="14" fillId="0" borderId="0" xfId="0" applyFont="1" applyAlignment="1">
      <alignment horizontal="left" vertical="center"/>
    </xf>
    <xf numFmtId="0" fontId="29" fillId="0" borderId="0" xfId="0" applyFont="1" applyAlignment="1">
      <alignment horizontal="left" vertical="center"/>
    </xf>
    <xf numFmtId="0" fontId="1" fillId="0" borderId="0" xfId="0" applyFont="1" applyAlignment="1">
      <alignment horizontal="left" vertical="center"/>
    </xf>
    <xf numFmtId="0" fontId="0" fillId="0" borderId="0" xfId="0" applyFont="1" applyAlignment="1" applyProtection="1">
      <alignment vertical="center"/>
      <protection locked="0"/>
    </xf>
    <xf numFmtId="0" fontId="3" fillId="0" borderId="0" xfId="0" applyFont="1" applyAlignment="1">
      <alignment horizontal="left" vertical="center" wrapText="1"/>
    </xf>
    <xf numFmtId="0" fontId="2" fillId="0" borderId="0" xfId="0" applyFont="1" applyAlignment="1">
      <alignment horizontal="left" vertical="center"/>
    </xf>
    <xf numFmtId="0" fontId="1" fillId="0" borderId="0" xfId="0" applyFont="1" applyAlignment="1" applyProtection="1">
      <alignment horizontal="left" vertical="center"/>
      <protection locked="0"/>
    </xf>
    <xf numFmtId="165" fontId="2" fillId="0" borderId="0" xfId="0" applyNumberFormat="1" applyFont="1" applyAlignment="1">
      <alignment horizontal="left" vertical="center"/>
    </xf>
    <xf numFmtId="0" fontId="0" fillId="0" borderId="3" xfId="0" applyFont="1" applyBorder="1" applyAlignment="1">
      <alignment vertical="center" wrapText="1"/>
    </xf>
    <xf numFmtId="0" fontId="2" fillId="0" borderId="0" xfId="0" applyFont="1" applyAlignment="1">
      <alignment horizontal="left" vertical="center" wrapText="1"/>
    </xf>
    <xf numFmtId="0" fontId="0" fillId="0" borderId="0" xfId="0" applyFont="1" applyAlignment="1" applyProtection="1">
      <alignment vertical="center" wrapText="1"/>
      <protection locked="0"/>
    </xf>
    <xf numFmtId="0" fontId="0" fillId="0" borderId="12" xfId="0" applyFont="1" applyBorder="1" applyAlignment="1" applyProtection="1">
      <alignment vertical="center"/>
      <protection locked="0"/>
    </xf>
    <xf numFmtId="0" fontId="18" fillId="0" borderId="0" xfId="0" applyFont="1" applyAlignment="1">
      <alignment horizontal="left" vertical="center"/>
    </xf>
    <xf numFmtId="4" fontId="24" fillId="0" borderId="0" xfId="0" applyNumberFormat="1" applyFont="1" applyAlignment="1">
      <alignment vertical="center"/>
    </xf>
    <xf numFmtId="0" fontId="1" fillId="0" borderId="0" xfId="0" applyFont="1" applyAlignment="1">
      <alignment horizontal="right" vertical="center"/>
    </xf>
    <xf numFmtId="0" fontId="1" fillId="0" borderId="0" xfId="0" applyFont="1" applyAlignment="1" applyProtection="1">
      <alignment horizontal="right" vertical="center"/>
      <protection locked="0"/>
    </xf>
    <xf numFmtId="0" fontId="21"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pplyProtection="1">
      <alignment horizontal="right" vertical="center"/>
      <protection locked="0"/>
    </xf>
    <xf numFmtId="0" fontId="0" fillId="4" borderId="0" xfId="0" applyFont="1" applyFill="1" applyAlignment="1">
      <alignment vertical="center"/>
    </xf>
    <xf numFmtId="0" fontId="4" fillId="4" borderId="6" xfId="0" applyFont="1" applyFill="1" applyBorder="1" applyAlignment="1">
      <alignment horizontal="left" vertical="center"/>
    </xf>
    <xf numFmtId="0" fontId="0" fillId="4" borderId="7" xfId="0" applyFont="1" applyFill="1" applyBorder="1" applyAlignment="1">
      <alignment vertical="center"/>
    </xf>
    <xf numFmtId="0" fontId="4" fillId="4" borderId="7" xfId="0" applyFont="1" applyFill="1" applyBorder="1" applyAlignment="1">
      <alignment horizontal="right" vertical="center"/>
    </xf>
    <xf numFmtId="0" fontId="4" fillId="4" borderId="7" xfId="0" applyFont="1" applyFill="1" applyBorder="1" applyAlignment="1">
      <alignment horizontal="center" vertical="center"/>
    </xf>
    <xf numFmtId="0" fontId="0" fillId="4" borderId="7" xfId="0" applyFont="1" applyFill="1" applyBorder="1" applyAlignment="1" applyProtection="1">
      <alignment vertical="center"/>
      <protection locked="0"/>
    </xf>
    <xf numFmtId="4" fontId="4" fillId="4" borderId="7" xfId="0" applyNumberFormat="1" applyFont="1" applyFill="1" applyBorder="1" applyAlignment="1">
      <alignment vertical="center"/>
    </xf>
    <xf numFmtId="0" fontId="0" fillId="4" borderId="8" xfId="0" applyFont="1" applyFill="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0" xfId="0" applyFont="1" applyBorder="1" applyAlignment="1" applyProtection="1">
      <alignment vertical="center"/>
      <protection locked="0"/>
    </xf>
    <xf numFmtId="0" fontId="0" fillId="0" borderId="1" xfId="0" applyFont="1" applyBorder="1" applyAlignment="1">
      <alignment vertical="center"/>
    </xf>
    <xf numFmtId="0" fontId="0" fillId="0" borderId="2" xfId="0" applyFont="1" applyBorder="1" applyAlignment="1">
      <alignment vertical="center"/>
    </xf>
    <xf numFmtId="0" fontId="0" fillId="0" borderId="2" xfId="0" applyFont="1" applyBorder="1" applyAlignment="1" applyProtection="1">
      <alignment vertical="center"/>
      <protection locked="0"/>
    </xf>
    <xf numFmtId="0" fontId="22" fillId="4" borderId="0" xfId="0" applyFont="1" applyFill="1" applyAlignment="1" applyProtection="1">
      <alignment horizontal="left" vertical="center"/>
    </xf>
    <xf numFmtId="0" fontId="0" fillId="4" borderId="0" xfId="0" applyFont="1" applyFill="1" applyAlignment="1" applyProtection="1">
      <alignment vertical="center"/>
    </xf>
    <xf numFmtId="0" fontId="0" fillId="4" borderId="0" xfId="0" applyFont="1" applyFill="1" applyAlignment="1" applyProtection="1">
      <alignment vertical="center"/>
      <protection locked="0"/>
    </xf>
    <xf numFmtId="0" fontId="22" fillId="4" borderId="0" xfId="0" applyFont="1" applyFill="1" applyAlignment="1" applyProtection="1">
      <alignment horizontal="right" vertical="center"/>
    </xf>
    <xf numFmtId="0" fontId="30" fillId="0" borderId="0" xfId="0" applyFont="1" applyAlignment="1" applyProtection="1">
      <alignment horizontal="left" vertical="center"/>
    </xf>
    <xf numFmtId="0" fontId="6" fillId="0" borderId="3" xfId="0" applyFont="1" applyBorder="1" applyAlignment="1" applyProtection="1">
      <alignment vertical="center"/>
    </xf>
    <xf numFmtId="0" fontId="6" fillId="0" borderId="0" xfId="0" applyFont="1" applyAlignment="1" applyProtection="1">
      <alignment vertical="center"/>
    </xf>
    <xf numFmtId="0" fontId="6" fillId="0" borderId="20" xfId="0" applyFont="1" applyBorder="1" applyAlignment="1" applyProtection="1">
      <alignment horizontal="left" vertical="center"/>
    </xf>
    <xf numFmtId="0" fontId="6" fillId="0" borderId="20" xfId="0" applyFont="1" applyBorder="1" applyAlignment="1" applyProtection="1">
      <alignment vertical="center"/>
    </xf>
    <xf numFmtId="0" fontId="6" fillId="0" borderId="20" xfId="0" applyFont="1" applyBorder="1" applyAlignment="1" applyProtection="1">
      <alignment vertical="center"/>
      <protection locked="0"/>
    </xf>
    <xf numFmtId="4" fontId="6" fillId="0" borderId="20" xfId="0" applyNumberFormat="1" applyFont="1" applyBorder="1" applyAlignment="1" applyProtection="1">
      <alignment vertical="center"/>
    </xf>
    <xf numFmtId="0" fontId="6" fillId="0" borderId="3" xfId="0" applyFont="1" applyBorder="1" applyAlignment="1">
      <alignment vertical="center"/>
    </xf>
    <xf numFmtId="0" fontId="7" fillId="0" borderId="3" xfId="0" applyFont="1" applyBorder="1" applyAlignment="1" applyProtection="1">
      <alignment vertical="center"/>
    </xf>
    <xf numFmtId="0" fontId="7" fillId="0" borderId="0" xfId="0" applyFont="1" applyAlignment="1" applyProtection="1">
      <alignment vertical="center"/>
    </xf>
    <xf numFmtId="0" fontId="7" fillId="0" borderId="20" xfId="0" applyFont="1" applyBorder="1" applyAlignment="1" applyProtection="1">
      <alignment horizontal="left" vertical="center"/>
    </xf>
    <xf numFmtId="0" fontId="7" fillId="0" borderId="20" xfId="0" applyFont="1" applyBorder="1" applyAlignment="1" applyProtection="1">
      <alignment vertical="center"/>
    </xf>
    <xf numFmtId="0" fontId="7" fillId="0" borderId="20" xfId="0" applyFont="1" applyBorder="1" applyAlignment="1" applyProtection="1">
      <alignment vertical="center"/>
      <protection locked="0"/>
    </xf>
    <xf numFmtId="4" fontId="7" fillId="0" borderId="20" xfId="0" applyNumberFormat="1" applyFont="1" applyBorder="1" applyAlignment="1" applyProtection="1">
      <alignment vertical="center"/>
    </xf>
    <xf numFmtId="0" fontId="7" fillId="0" borderId="3" xfId="0" applyFont="1" applyBorder="1" applyAlignment="1">
      <alignment vertical="center"/>
    </xf>
    <xf numFmtId="0" fontId="0" fillId="0" borderId="3" xfId="0" applyFont="1" applyBorder="1" applyAlignment="1" applyProtection="1">
      <alignment horizontal="center" vertical="center" wrapText="1"/>
    </xf>
    <xf numFmtId="0" fontId="22" fillId="4" borderId="16" xfId="0" applyFont="1" applyFill="1" applyBorder="1" applyAlignment="1" applyProtection="1">
      <alignment horizontal="center" vertical="center" wrapText="1"/>
    </xf>
    <xf numFmtId="0" fontId="22" fillId="4" borderId="17" xfId="0" applyFont="1" applyFill="1" applyBorder="1" applyAlignment="1" applyProtection="1">
      <alignment horizontal="center" vertical="center" wrapText="1"/>
    </xf>
    <xf numFmtId="0" fontId="22" fillId="4" borderId="17" xfId="0" applyFont="1" applyFill="1" applyBorder="1" applyAlignment="1" applyProtection="1">
      <alignment horizontal="center" vertical="center" wrapText="1"/>
      <protection locked="0"/>
    </xf>
    <xf numFmtId="0" fontId="22" fillId="4" borderId="18" xfId="0" applyFont="1" applyFill="1" applyBorder="1" applyAlignment="1" applyProtection="1">
      <alignment horizontal="center" vertical="center" wrapText="1"/>
    </xf>
    <xf numFmtId="0" fontId="0" fillId="0" borderId="3" xfId="0" applyFont="1" applyBorder="1" applyAlignment="1">
      <alignment horizontal="center" vertical="center" wrapText="1"/>
    </xf>
    <xf numFmtId="4" fontId="24" fillId="0" borderId="0" xfId="0" applyNumberFormat="1" applyFont="1" applyAlignment="1" applyProtection="1"/>
    <xf numFmtId="166" fontId="31" fillId="0" borderId="12" xfId="0" applyNumberFormat="1" applyFont="1" applyBorder="1" applyAlignment="1" applyProtection="1"/>
    <xf numFmtId="166" fontId="31" fillId="0" borderId="13" xfId="0" applyNumberFormat="1" applyFont="1" applyBorder="1" applyAlignment="1" applyProtection="1"/>
    <xf numFmtId="4" fontId="32" fillId="0" borderId="0" xfId="0" applyNumberFormat="1" applyFont="1" applyAlignment="1">
      <alignment vertical="center"/>
    </xf>
    <xf numFmtId="0" fontId="8" fillId="0" borderId="3"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3" xfId="0" applyFont="1" applyBorder="1" applyAlignment="1"/>
    <xf numFmtId="0" fontId="8" fillId="0" borderId="14"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5"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2" fillId="0" borderId="22" xfId="0" applyFont="1" applyBorder="1" applyAlignment="1" applyProtection="1">
      <alignment horizontal="center" vertical="center"/>
    </xf>
    <xf numFmtId="49" fontId="22" fillId="0" borderId="22" xfId="0" applyNumberFormat="1" applyFont="1" applyBorder="1" applyAlignment="1" applyProtection="1">
      <alignment horizontal="left" vertical="center" wrapText="1"/>
    </xf>
    <xf numFmtId="0" fontId="22" fillId="0" borderId="22" xfId="0" applyFont="1" applyBorder="1" applyAlignment="1" applyProtection="1">
      <alignment horizontal="left" vertical="center" wrapText="1"/>
    </xf>
    <xf numFmtId="0" fontId="22" fillId="0" borderId="22" xfId="0" applyFont="1" applyBorder="1" applyAlignment="1" applyProtection="1">
      <alignment horizontal="center" vertical="center" wrapText="1"/>
    </xf>
    <xf numFmtId="167" fontId="22" fillId="0" borderId="22" xfId="0" applyNumberFormat="1" applyFont="1" applyBorder="1" applyAlignment="1" applyProtection="1">
      <alignment vertical="center"/>
    </xf>
    <xf numFmtId="4" fontId="22" fillId="2" borderId="22" xfId="0" applyNumberFormat="1" applyFont="1" applyFill="1" applyBorder="1" applyAlignment="1" applyProtection="1">
      <alignment vertical="center"/>
      <protection locked="0"/>
    </xf>
    <xf numFmtId="4" fontId="22" fillId="0" borderId="22" xfId="0" applyNumberFormat="1" applyFont="1" applyBorder="1" applyAlignment="1" applyProtection="1">
      <alignment vertical="center"/>
    </xf>
    <xf numFmtId="0" fontId="23" fillId="2" borderId="14" xfId="0" applyFont="1" applyFill="1" applyBorder="1" applyAlignment="1" applyProtection="1">
      <alignment horizontal="left" vertical="center"/>
      <protection locked="0"/>
    </xf>
    <xf numFmtId="0" fontId="23" fillId="0" borderId="0" xfId="0" applyFont="1" applyBorder="1" applyAlignment="1" applyProtection="1">
      <alignment horizontal="center" vertical="center"/>
    </xf>
    <xf numFmtId="166" fontId="23" fillId="0" borderId="0" xfId="0" applyNumberFormat="1" applyFont="1" applyBorder="1" applyAlignment="1" applyProtection="1">
      <alignment vertical="center"/>
    </xf>
    <xf numFmtId="166" fontId="23" fillId="0" borderId="15" xfId="0" applyNumberFormat="1" applyFont="1" applyBorder="1" applyAlignment="1" applyProtection="1">
      <alignment vertical="center"/>
    </xf>
    <xf numFmtId="0" fontId="22" fillId="0" borderId="0" xfId="0" applyFont="1" applyAlignment="1">
      <alignment horizontal="left" vertical="center"/>
    </xf>
    <xf numFmtId="4" fontId="0" fillId="0" borderId="0" xfId="0" applyNumberFormat="1" applyFont="1" applyAlignment="1">
      <alignment vertical="center"/>
    </xf>
    <xf numFmtId="0" fontId="33" fillId="0" borderId="0" xfId="0" applyFont="1" applyAlignment="1" applyProtection="1">
      <alignment horizontal="left" vertical="center"/>
    </xf>
    <xf numFmtId="0" fontId="34" fillId="0" borderId="0" xfId="0" applyFont="1" applyAlignment="1" applyProtection="1">
      <alignment vertical="center" wrapText="1"/>
    </xf>
    <xf numFmtId="0" fontId="0" fillId="0" borderId="14" xfId="0" applyFont="1" applyBorder="1" applyAlignment="1" applyProtection="1">
      <alignment vertical="center"/>
    </xf>
    <xf numFmtId="0" fontId="9" fillId="0" borderId="3" xfId="0" applyFont="1" applyBorder="1" applyAlignment="1" applyProtection="1">
      <alignment vertical="center"/>
    </xf>
    <xf numFmtId="0" fontId="9" fillId="0" borderId="0" xfId="0" applyFont="1" applyAlignment="1" applyProtection="1">
      <alignmen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0" fontId="9" fillId="0" borderId="0" xfId="0" applyFont="1" applyAlignment="1" applyProtection="1">
      <alignment vertical="center"/>
      <protection locked="0"/>
    </xf>
    <xf numFmtId="0" fontId="9" fillId="0" borderId="3" xfId="0" applyFont="1" applyBorder="1" applyAlignment="1">
      <alignment vertical="center"/>
    </xf>
    <xf numFmtId="0" fontId="9" fillId="0" borderId="14" xfId="0" applyFont="1" applyBorder="1" applyAlignment="1" applyProtection="1">
      <alignment vertical="center"/>
    </xf>
    <xf numFmtId="0" fontId="9" fillId="0" borderId="0" xfId="0" applyFont="1" applyBorder="1" applyAlignment="1" applyProtection="1">
      <alignment vertical="center"/>
    </xf>
    <xf numFmtId="0" fontId="9" fillId="0" borderId="15" xfId="0" applyFont="1" applyBorder="1" applyAlignment="1" applyProtection="1">
      <alignment vertical="center"/>
    </xf>
    <xf numFmtId="0" fontId="9" fillId="0" borderId="0" xfId="0" applyFont="1" applyAlignment="1">
      <alignment horizontal="left" vertical="center"/>
    </xf>
    <xf numFmtId="0" fontId="10" fillId="0" borderId="3"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3" xfId="0" applyFont="1" applyBorder="1" applyAlignment="1">
      <alignment vertical="center"/>
    </xf>
    <xf numFmtId="0" fontId="10" fillId="0" borderId="14" xfId="0" applyFont="1" applyBorder="1" applyAlignment="1" applyProtection="1">
      <alignment vertical="center"/>
    </xf>
    <xf numFmtId="0" fontId="10" fillId="0" borderId="0" xfId="0" applyFont="1" applyBorder="1" applyAlignment="1" applyProtection="1">
      <alignment vertical="center"/>
    </xf>
    <xf numFmtId="0" fontId="10" fillId="0" borderId="15" xfId="0" applyFont="1" applyBorder="1" applyAlignment="1" applyProtection="1">
      <alignment vertical="center"/>
    </xf>
    <xf numFmtId="0" fontId="10" fillId="0" borderId="0" xfId="0" applyFont="1" applyAlignment="1">
      <alignment horizontal="left" vertical="center"/>
    </xf>
    <xf numFmtId="0" fontId="11" fillId="0" borderId="3"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167" fontId="11" fillId="0" borderId="0" xfId="0" applyNumberFormat="1" applyFont="1" applyAlignment="1" applyProtection="1">
      <alignment vertical="center"/>
    </xf>
    <xf numFmtId="0" fontId="11" fillId="0" borderId="0" xfId="0" applyFont="1" applyAlignment="1" applyProtection="1">
      <alignment vertical="center"/>
      <protection locked="0"/>
    </xf>
    <xf numFmtId="0" fontId="11" fillId="0" borderId="3" xfId="0" applyFont="1" applyBorder="1" applyAlignment="1">
      <alignment vertical="center"/>
    </xf>
    <xf numFmtId="0" fontId="11" fillId="0" borderId="14" xfId="0" applyFont="1" applyBorder="1" applyAlignment="1" applyProtection="1">
      <alignment vertical="center"/>
    </xf>
    <xf numFmtId="0" fontId="11" fillId="0" borderId="0" xfId="0" applyFont="1" applyBorder="1" applyAlignment="1" applyProtection="1">
      <alignment vertical="center"/>
    </xf>
    <xf numFmtId="0" fontId="11" fillId="0" borderId="15" xfId="0" applyFont="1" applyBorder="1" applyAlignment="1" applyProtection="1">
      <alignment vertical="center"/>
    </xf>
    <xf numFmtId="0" fontId="11" fillId="0" borderId="0" xfId="0" applyFont="1" applyAlignment="1">
      <alignment horizontal="left" vertical="center"/>
    </xf>
    <xf numFmtId="0" fontId="12" fillId="0" borderId="3" xfId="0" applyFont="1" applyBorder="1" applyAlignment="1" applyProtection="1">
      <alignment vertical="center"/>
    </xf>
    <xf numFmtId="0" fontId="12" fillId="0" borderId="0" xfId="0" applyFont="1" applyAlignment="1" applyProtection="1">
      <alignment vertical="center"/>
    </xf>
    <xf numFmtId="0" fontId="12" fillId="0" borderId="0" xfId="0" applyFont="1" applyAlignment="1" applyProtection="1">
      <alignment horizontal="left" vertical="center"/>
    </xf>
    <xf numFmtId="0" fontId="12" fillId="0" borderId="0" xfId="0" applyFont="1" applyAlignment="1" applyProtection="1">
      <alignment horizontal="left" vertical="center" wrapText="1"/>
    </xf>
    <xf numFmtId="167" fontId="12" fillId="0" borderId="0" xfId="0" applyNumberFormat="1" applyFont="1" applyAlignment="1" applyProtection="1">
      <alignment vertical="center"/>
    </xf>
    <xf numFmtId="0" fontId="12" fillId="0" borderId="0" xfId="0" applyFont="1" applyAlignment="1" applyProtection="1">
      <alignment vertical="center"/>
      <protection locked="0"/>
    </xf>
    <xf numFmtId="0" fontId="12" fillId="0" borderId="3" xfId="0" applyFont="1" applyBorder="1" applyAlignment="1">
      <alignment vertical="center"/>
    </xf>
    <xf numFmtId="0" fontId="12" fillId="0" borderId="14" xfId="0" applyFont="1" applyBorder="1" applyAlignment="1" applyProtection="1">
      <alignment vertical="center"/>
    </xf>
    <xf numFmtId="0" fontId="12" fillId="0" borderId="0" xfId="0" applyFont="1" applyBorder="1" applyAlignment="1" applyProtection="1">
      <alignment vertical="center"/>
    </xf>
    <xf numFmtId="0" fontId="12" fillId="0" borderId="15" xfId="0" applyFont="1" applyBorder="1" applyAlignment="1" applyProtection="1">
      <alignment vertical="center"/>
    </xf>
    <xf numFmtId="0" fontId="12" fillId="0" borderId="0" xfId="0" applyFont="1" applyAlignment="1">
      <alignment horizontal="left" vertical="center"/>
    </xf>
    <xf numFmtId="0" fontId="35" fillId="0" borderId="22" xfId="0" applyFont="1" applyBorder="1" applyAlignment="1" applyProtection="1">
      <alignment horizontal="center" vertical="center"/>
    </xf>
    <xf numFmtId="49" fontId="35" fillId="0" borderId="22" xfId="0" applyNumberFormat="1" applyFont="1" applyBorder="1" applyAlignment="1" applyProtection="1">
      <alignment horizontal="left" vertical="center" wrapText="1"/>
    </xf>
    <xf numFmtId="0" fontId="35" fillId="0" borderId="22" xfId="0" applyFont="1" applyBorder="1" applyAlignment="1" applyProtection="1">
      <alignment horizontal="left" vertical="center" wrapText="1"/>
    </xf>
    <xf numFmtId="0" fontId="35" fillId="0" borderId="22" xfId="0" applyFont="1" applyBorder="1" applyAlignment="1" applyProtection="1">
      <alignment horizontal="center" vertical="center" wrapText="1"/>
    </xf>
    <xf numFmtId="167" fontId="35" fillId="0" borderId="22" xfId="0" applyNumberFormat="1" applyFont="1" applyBorder="1" applyAlignment="1" applyProtection="1">
      <alignment vertical="center"/>
    </xf>
    <xf numFmtId="4" fontId="35" fillId="2" borderId="22" xfId="0" applyNumberFormat="1" applyFont="1" applyFill="1" applyBorder="1" applyAlignment="1" applyProtection="1">
      <alignment vertical="center"/>
      <protection locked="0"/>
    </xf>
    <xf numFmtId="4" fontId="35" fillId="0" borderId="22" xfId="0" applyNumberFormat="1" applyFont="1" applyBorder="1" applyAlignment="1" applyProtection="1">
      <alignment vertical="center"/>
    </xf>
    <xf numFmtId="0" fontId="36" fillId="0" borderId="3" xfId="0" applyFont="1" applyBorder="1" applyAlignment="1">
      <alignment vertical="center"/>
    </xf>
    <xf numFmtId="0" fontId="35" fillId="2" borderId="14" xfId="0" applyFont="1" applyFill="1" applyBorder="1" applyAlignment="1" applyProtection="1">
      <alignment horizontal="left" vertical="center"/>
      <protection locked="0"/>
    </xf>
    <xf numFmtId="0" fontId="35" fillId="0" borderId="0" xfId="0" applyFont="1" applyBorder="1" applyAlignment="1" applyProtection="1">
      <alignment horizontal="center" vertical="center"/>
    </xf>
    <xf numFmtId="0" fontId="23" fillId="2" borderId="19" xfId="0" applyFont="1" applyFill="1" applyBorder="1" applyAlignment="1" applyProtection="1">
      <alignment horizontal="left" vertical="center"/>
      <protection locked="0"/>
    </xf>
    <xf numFmtId="0" fontId="23" fillId="0" borderId="20" xfId="0" applyFont="1" applyBorder="1" applyAlignment="1" applyProtection="1">
      <alignment horizontal="center" vertical="center"/>
    </xf>
    <xf numFmtId="0" fontId="0" fillId="0" borderId="20" xfId="0" applyFont="1" applyBorder="1" applyAlignment="1" applyProtection="1">
      <alignment vertical="center"/>
    </xf>
    <xf numFmtId="166" fontId="23" fillId="0" borderId="20" xfId="0" applyNumberFormat="1" applyFont="1" applyBorder="1" applyAlignment="1" applyProtection="1">
      <alignment vertical="center"/>
    </xf>
    <xf numFmtId="166" fontId="23" fillId="0" borderId="21" xfId="0" applyNumberFormat="1" applyFont="1" applyBorder="1" applyAlignment="1" applyProtection="1">
      <alignment vertical="center"/>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styles" Target="styles.xml" /><Relationship Id="rId4" Type="http://schemas.openxmlformats.org/officeDocument/2006/relationships/theme" Target="theme/theme1.xml" /><Relationship Id="rId5" Type="http://schemas.openxmlformats.org/officeDocument/2006/relationships/calcChain" Target="calcChain.xml" /><Relationship Id="rId6"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2.xml.rels>&#65279;<?xml version="1.0" encoding="utf-8"?><Relationships xmlns="http://schemas.openxmlformats.org/package/2006/relationships"><Relationship Id="rId1" Type="http://schemas.openxmlformats.org/officeDocument/2006/relationships/drawing" Target="../drawings/drawing2.xml"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 customWidth="1"/>
    <col min="2" max="2" width="1.67" customWidth="1"/>
    <col min="3" max="3" width="4.17" customWidth="1"/>
    <col min="4" max="4" width="2.67" customWidth="1"/>
    <col min="5" max="5" width="2.67" customWidth="1"/>
    <col min="6" max="6" width="2.67" customWidth="1"/>
    <col min="7" max="7" width="2.67" customWidth="1"/>
    <col min="8" max="8" width="2.67" customWidth="1"/>
    <col min="9" max="9" width="2.67" customWidth="1"/>
    <col min="10" max="10" width="2.67" customWidth="1"/>
    <col min="11" max="11" width="2.67" customWidth="1"/>
    <col min="12" max="12" width="2.67" customWidth="1"/>
    <col min="13" max="13" width="2.67" customWidth="1"/>
    <col min="14" max="14" width="2.67" customWidth="1"/>
    <col min="15" max="15" width="2.67" customWidth="1"/>
    <col min="16" max="16" width="2.67" customWidth="1"/>
    <col min="17" max="17" width="2.67" customWidth="1"/>
    <col min="18" max="18" width="2.67" customWidth="1"/>
    <col min="19" max="19" width="2.67" customWidth="1"/>
    <col min="20" max="20" width="2.67" customWidth="1"/>
    <col min="21" max="21" width="2.67" customWidth="1"/>
    <col min="22" max="22" width="2.67" customWidth="1"/>
    <col min="23" max="23" width="2.67" customWidth="1"/>
    <col min="24" max="24" width="2.67" customWidth="1"/>
    <col min="25" max="25" width="2.67" customWidth="1"/>
    <col min="26" max="26" width="2.67" customWidth="1"/>
    <col min="27" max="27" width="2.67" customWidth="1"/>
    <col min="28" max="28" width="2.67" customWidth="1"/>
    <col min="29" max="29" width="2.67" customWidth="1"/>
    <col min="30" max="30" width="2.67" customWidth="1"/>
    <col min="31" max="31" width="2.67" customWidth="1"/>
    <col min="32" max="32" width="2.67" customWidth="1"/>
    <col min="33" max="33" width="2.67" customWidth="1"/>
    <col min="34" max="34" width="3.33" customWidth="1"/>
    <col min="35" max="35" width="31.67" customWidth="1"/>
    <col min="36" max="36" width="2.5" customWidth="1"/>
    <col min="37" max="37" width="2.5" customWidth="1"/>
    <col min="38" max="38" width="8.33" customWidth="1"/>
    <col min="39" max="39" width="3.33" customWidth="1"/>
    <col min="40" max="40" width="13.33" customWidth="1"/>
    <col min="41" max="41" width="7.5" customWidth="1"/>
    <col min="42" max="42" width="4.17" customWidth="1"/>
    <col min="43" max="43" width="15.67" customWidth="1"/>
    <col min="44" max="44" width="13.67" customWidth="1"/>
    <col min="45" max="45" width="25.83" hidden="1" customWidth="1"/>
    <col min="46" max="46" width="25.83" hidden="1" customWidth="1"/>
    <col min="47" max="47" width="25.83" hidden="1" customWidth="1"/>
    <col min="48" max="48" width="21.67" hidden="1" customWidth="1"/>
    <col min="49" max="49" width="21.67" hidden="1" customWidth="1"/>
    <col min="50" max="50" width="25" hidden="1" customWidth="1"/>
    <col min="51" max="51" width="25" hidden="1" customWidth="1"/>
    <col min="52" max="52" width="21.67" hidden="1" customWidth="1"/>
    <col min="53" max="53" width="19.17" hidden="1" customWidth="1"/>
    <col min="54" max="54" width="25" hidden="1" customWidth="1"/>
    <col min="55" max="55" width="21.67" hidden="1" customWidth="1"/>
    <col min="56" max="56" width="19.17" hidden="1" customWidth="1"/>
    <col min="57" max="57" width="66.5" customWidth="1"/>
    <col min="71" max="71" width="9.33" hidden="1"/>
    <col min="72" max="72" width="9.33" hidden="1"/>
    <col min="73" max="73" width="9.33" hidden="1"/>
    <col min="74" max="74" width="9.33" hidden="1"/>
    <col min="75" max="75" width="9.33" hidden="1"/>
    <col min="76" max="76" width="9.33" hidden="1"/>
    <col min="77" max="77" width="9.33" hidden="1"/>
    <col min="78" max="78" width="9.33" hidden="1"/>
    <col min="79" max="79" width="9.33" hidden="1"/>
    <col min="80" max="80" width="9.33" hidden="1"/>
    <col min="81" max="81" width="9.33" hidden="1"/>
    <col min="82" max="82" width="9.33" hidden="1"/>
    <col min="83" max="83" width="9.33" hidden="1"/>
    <col min="84" max="84" width="9.33" hidden="1"/>
    <col min="85" max="85" width="9.33" hidden="1"/>
    <col min="86" max="86" width="9.33" hidden="1"/>
    <col min="87" max="87" width="9.33" hidden="1"/>
    <col min="88" max="88" width="9.33" hidden="1"/>
    <col min="89" max="89" width="9.33" hidden="1"/>
    <col min="90" max="90" width="9.33" hidden="1"/>
    <col min="91" max="91" width="9.33" hidden="1"/>
  </cols>
  <sheetData>
    <row r="1">
      <c r="A1" s="16" t="s">
        <v>0</v>
      </c>
      <c r="AZ1" s="16" t="s">
        <v>1</v>
      </c>
      <c r="BA1" s="16" t="s">
        <v>2</v>
      </c>
      <c r="BB1" s="16" t="s">
        <v>3</v>
      </c>
      <c r="BT1" s="16" t="s">
        <v>4</v>
      </c>
      <c r="BU1" s="16" t="s">
        <v>4</v>
      </c>
      <c r="BV1" s="16" t="s">
        <v>5</v>
      </c>
    </row>
    <row r="2" ht="36.96" customHeight="1">
      <c r="AR2"/>
      <c r="BS2" s="17" t="s">
        <v>6</v>
      </c>
      <c r="BT2" s="17" t="s">
        <v>7</v>
      </c>
    </row>
    <row r="3" ht="6.96" customHeight="1">
      <c r="B3" s="18"/>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20"/>
      <c r="BS3" s="17" t="s">
        <v>6</v>
      </c>
      <c r="BT3" s="17" t="s">
        <v>8</v>
      </c>
    </row>
    <row r="4" ht="24.96" customHeight="1">
      <c r="B4" s="21"/>
      <c r="C4" s="22"/>
      <c r="D4" s="23" t="s">
        <v>9</v>
      </c>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0"/>
      <c r="AS4" s="24" t="s">
        <v>10</v>
      </c>
      <c r="BE4" s="25" t="s">
        <v>11</v>
      </c>
      <c r="BS4" s="17" t="s">
        <v>12</v>
      </c>
    </row>
    <row r="5" ht="12" customHeight="1">
      <c r="B5" s="21"/>
      <c r="C5" s="22"/>
      <c r="D5" s="26" t="s">
        <v>13</v>
      </c>
      <c r="E5" s="22"/>
      <c r="F5" s="22"/>
      <c r="G5" s="22"/>
      <c r="H5" s="22"/>
      <c r="I5" s="22"/>
      <c r="J5" s="22"/>
      <c r="K5" s="27" t="s">
        <v>14</v>
      </c>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0"/>
      <c r="BE5" s="28" t="s">
        <v>15</v>
      </c>
      <c r="BS5" s="17" t="s">
        <v>6</v>
      </c>
    </row>
    <row r="6" ht="36.96" customHeight="1">
      <c r="B6" s="21"/>
      <c r="C6" s="22"/>
      <c r="D6" s="29" t="s">
        <v>16</v>
      </c>
      <c r="E6" s="22"/>
      <c r="F6" s="22"/>
      <c r="G6" s="22"/>
      <c r="H6" s="22"/>
      <c r="I6" s="22"/>
      <c r="J6" s="22"/>
      <c r="K6" s="30" t="s">
        <v>17</v>
      </c>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0"/>
      <c r="BE6" s="31"/>
      <c r="BS6" s="17" t="s">
        <v>6</v>
      </c>
    </row>
    <row r="7" ht="12" customHeight="1">
      <c r="B7" s="21"/>
      <c r="C7" s="22"/>
      <c r="D7" s="32" t="s">
        <v>18</v>
      </c>
      <c r="E7" s="22"/>
      <c r="F7" s="22"/>
      <c r="G7" s="22"/>
      <c r="H7" s="22"/>
      <c r="I7" s="22"/>
      <c r="J7" s="22"/>
      <c r="K7" s="27" t="s">
        <v>19</v>
      </c>
      <c r="L7" s="22"/>
      <c r="M7" s="22"/>
      <c r="N7" s="22"/>
      <c r="O7" s="22"/>
      <c r="P7" s="22"/>
      <c r="Q7" s="22"/>
      <c r="R7" s="22"/>
      <c r="S7" s="22"/>
      <c r="T7" s="22"/>
      <c r="U7" s="22"/>
      <c r="V7" s="22"/>
      <c r="W7" s="22"/>
      <c r="X7" s="22"/>
      <c r="Y7" s="22"/>
      <c r="Z7" s="22"/>
      <c r="AA7" s="22"/>
      <c r="AB7" s="22"/>
      <c r="AC7" s="22"/>
      <c r="AD7" s="22"/>
      <c r="AE7" s="22"/>
      <c r="AF7" s="22"/>
      <c r="AG7" s="22"/>
      <c r="AH7" s="22"/>
      <c r="AI7" s="22"/>
      <c r="AJ7" s="22"/>
      <c r="AK7" s="32" t="s">
        <v>20</v>
      </c>
      <c r="AL7" s="22"/>
      <c r="AM7" s="22"/>
      <c r="AN7" s="27" t="s">
        <v>19</v>
      </c>
      <c r="AO7" s="22"/>
      <c r="AP7" s="22"/>
      <c r="AQ7" s="22"/>
      <c r="AR7" s="20"/>
      <c r="BE7" s="31"/>
      <c r="BS7" s="17" t="s">
        <v>6</v>
      </c>
    </row>
    <row r="8" ht="12" customHeight="1">
      <c r="B8" s="21"/>
      <c r="C8" s="22"/>
      <c r="D8" s="32" t="s">
        <v>21</v>
      </c>
      <c r="E8" s="22"/>
      <c r="F8" s="22"/>
      <c r="G8" s="22"/>
      <c r="H8" s="22"/>
      <c r="I8" s="22"/>
      <c r="J8" s="22"/>
      <c r="K8" s="27" t="s">
        <v>22</v>
      </c>
      <c r="L8" s="22"/>
      <c r="M8" s="22"/>
      <c r="N8" s="22"/>
      <c r="O8" s="22"/>
      <c r="P8" s="22"/>
      <c r="Q8" s="22"/>
      <c r="R8" s="22"/>
      <c r="S8" s="22"/>
      <c r="T8" s="22"/>
      <c r="U8" s="22"/>
      <c r="V8" s="22"/>
      <c r="W8" s="22"/>
      <c r="X8" s="22"/>
      <c r="Y8" s="22"/>
      <c r="Z8" s="22"/>
      <c r="AA8" s="22"/>
      <c r="AB8" s="22"/>
      <c r="AC8" s="22"/>
      <c r="AD8" s="22"/>
      <c r="AE8" s="22"/>
      <c r="AF8" s="22"/>
      <c r="AG8" s="22"/>
      <c r="AH8" s="22"/>
      <c r="AI8" s="22"/>
      <c r="AJ8" s="22"/>
      <c r="AK8" s="32" t="s">
        <v>23</v>
      </c>
      <c r="AL8" s="22"/>
      <c r="AM8" s="22"/>
      <c r="AN8" s="33" t="s">
        <v>24</v>
      </c>
      <c r="AO8" s="22"/>
      <c r="AP8" s="22"/>
      <c r="AQ8" s="22"/>
      <c r="AR8" s="20"/>
      <c r="BE8" s="31"/>
      <c r="BS8" s="17" t="s">
        <v>6</v>
      </c>
    </row>
    <row r="9" ht="14.4" customHeight="1">
      <c r="B9" s="21"/>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0"/>
      <c r="BE9" s="31"/>
      <c r="BS9" s="17" t="s">
        <v>6</v>
      </c>
    </row>
    <row r="10" ht="12" customHeight="1">
      <c r="B10" s="21"/>
      <c r="C10" s="22"/>
      <c r="D10" s="32" t="s">
        <v>25</v>
      </c>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32" t="s">
        <v>26</v>
      </c>
      <c r="AL10" s="22"/>
      <c r="AM10" s="22"/>
      <c r="AN10" s="27" t="s">
        <v>19</v>
      </c>
      <c r="AO10" s="22"/>
      <c r="AP10" s="22"/>
      <c r="AQ10" s="22"/>
      <c r="AR10" s="20"/>
      <c r="BE10" s="31"/>
      <c r="BS10" s="17" t="s">
        <v>6</v>
      </c>
    </row>
    <row r="11" ht="18.48" customHeight="1">
      <c r="B11" s="21"/>
      <c r="C11" s="22"/>
      <c r="D11" s="22"/>
      <c r="E11" s="27" t="s">
        <v>27</v>
      </c>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32" t="s">
        <v>28</v>
      </c>
      <c r="AL11" s="22"/>
      <c r="AM11" s="22"/>
      <c r="AN11" s="27" t="s">
        <v>19</v>
      </c>
      <c r="AO11" s="22"/>
      <c r="AP11" s="22"/>
      <c r="AQ11" s="22"/>
      <c r="AR11" s="20"/>
      <c r="BE11" s="31"/>
      <c r="BS11" s="17" t="s">
        <v>6</v>
      </c>
    </row>
    <row r="12" ht="6.96" customHeight="1">
      <c r="B12" s="21"/>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0"/>
      <c r="BE12" s="31"/>
      <c r="BS12" s="17" t="s">
        <v>6</v>
      </c>
    </row>
    <row r="13" ht="12" customHeight="1">
      <c r="B13" s="21"/>
      <c r="C13" s="22"/>
      <c r="D13" s="32" t="s">
        <v>29</v>
      </c>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32" t="s">
        <v>26</v>
      </c>
      <c r="AL13" s="22"/>
      <c r="AM13" s="22"/>
      <c r="AN13" s="34" t="s">
        <v>30</v>
      </c>
      <c r="AO13" s="22"/>
      <c r="AP13" s="22"/>
      <c r="AQ13" s="22"/>
      <c r="AR13" s="20"/>
      <c r="BE13" s="31"/>
      <c r="BS13" s="17" t="s">
        <v>6</v>
      </c>
    </row>
    <row r="14">
      <c r="B14" s="21"/>
      <c r="C14" s="22"/>
      <c r="D14" s="22"/>
      <c r="E14" s="34" t="s">
        <v>30</v>
      </c>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2" t="s">
        <v>28</v>
      </c>
      <c r="AL14" s="22"/>
      <c r="AM14" s="22"/>
      <c r="AN14" s="34" t="s">
        <v>30</v>
      </c>
      <c r="AO14" s="22"/>
      <c r="AP14" s="22"/>
      <c r="AQ14" s="22"/>
      <c r="AR14" s="20"/>
      <c r="BE14" s="31"/>
      <c r="BS14" s="17" t="s">
        <v>6</v>
      </c>
    </row>
    <row r="15" ht="6.96" customHeight="1">
      <c r="B15" s="21"/>
      <c r="C15" s="22"/>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0"/>
      <c r="BE15" s="31"/>
      <c r="BS15" s="17" t="s">
        <v>4</v>
      </c>
    </row>
    <row r="16" ht="12" customHeight="1">
      <c r="B16" s="21"/>
      <c r="C16" s="22"/>
      <c r="D16" s="32" t="s">
        <v>31</v>
      </c>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32" t="s">
        <v>26</v>
      </c>
      <c r="AL16" s="22"/>
      <c r="AM16" s="22"/>
      <c r="AN16" s="27" t="s">
        <v>19</v>
      </c>
      <c r="AO16" s="22"/>
      <c r="AP16" s="22"/>
      <c r="AQ16" s="22"/>
      <c r="AR16" s="20"/>
      <c r="BE16" s="31"/>
      <c r="BS16" s="17" t="s">
        <v>4</v>
      </c>
    </row>
    <row r="17" ht="18.48" customHeight="1">
      <c r="B17" s="21"/>
      <c r="C17" s="22"/>
      <c r="D17" s="22"/>
      <c r="E17" s="27" t="s">
        <v>32</v>
      </c>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32" t="s">
        <v>28</v>
      </c>
      <c r="AL17" s="22"/>
      <c r="AM17" s="22"/>
      <c r="AN17" s="27" t="s">
        <v>19</v>
      </c>
      <c r="AO17" s="22"/>
      <c r="AP17" s="22"/>
      <c r="AQ17" s="22"/>
      <c r="AR17" s="20"/>
      <c r="BE17" s="31"/>
      <c r="BS17" s="17" t="s">
        <v>33</v>
      </c>
    </row>
    <row r="18" ht="6.96" customHeight="1">
      <c r="B18" s="21"/>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0"/>
      <c r="BE18" s="31"/>
      <c r="BS18" s="17" t="s">
        <v>6</v>
      </c>
    </row>
    <row r="19" ht="12" customHeight="1">
      <c r="B19" s="21"/>
      <c r="C19" s="22"/>
      <c r="D19" s="32" t="s">
        <v>34</v>
      </c>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32" t="s">
        <v>26</v>
      </c>
      <c r="AL19" s="22"/>
      <c r="AM19" s="22"/>
      <c r="AN19" s="27" t="s">
        <v>19</v>
      </c>
      <c r="AO19" s="22"/>
      <c r="AP19" s="22"/>
      <c r="AQ19" s="22"/>
      <c r="AR19" s="20"/>
      <c r="BE19" s="31"/>
      <c r="BS19" s="17" t="s">
        <v>6</v>
      </c>
    </row>
    <row r="20" ht="18.48" customHeight="1">
      <c r="B20" s="21"/>
      <c r="C20" s="22"/>
      <c r="D20" s="22"/>
      <c r="E20" s="27" t="s">
        <v>35</v>
      </c>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32" t="s">
        <v>28</v>
      </c>
      <c r="AL20" s="22"/>
      <c r="AM20" s="22"/>
      <c r="AN20" s="27" t="s">
        <v>19</v>
      </c>
      <c r="AO20" s="22"/>
      <c r="AP20" s="22"/>
      <c r="AQ20" s="22"/>
      <c r="AR20" s="20"/>
      <c r="BE20" s="31"/>
      <c r="BS20" s="17" t="s">
        <v>4</v>
      </c>
    </row>
    <row r="21" ht="6.96" customHeight="1">
      <c r="B21" s="21"/>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0"/>
      <c r="BE21" s="31"/>
    </row>
    <row r="22" ht="12" customHeight="1">
      <c r="B22" s="21"/>
      <c r="C22" s="22"/>
      <c r="D22" s="32" t="s">
        <v>36</v>
      </c>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0"/>
      <c r="BE22" s="31"/>
    </row>
    <row r="23" ht="51" customHeight="1">
      <c r="B23" s="21"/>
      <c r="C23" s="22"/>
      <c r="D23" s="22"/>
      <c r="E23" s="36" t="s">
        <v>37</v>
      </c>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22"/>
      <c r="AP23" s="22"/>
      <c r="AQ23" s="22"/>
      <c r="AR23" s="20"/>
      <c r="BE23" s="31"/>
    </row>
    <row r="24" ht="6.96" customHeight="1">
      <c r="B24" s="21"/>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0"/>
      <c r="BE24" s="31"/>
    </row>
    <row r="25" ht="6.96" customHeight="1">
      <c r="B25" s="21"/>
      <c r="C25" s="22"/>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22"/>
      <c r="AQ25" s="22"/>
      <c r="AR25" s="20"/>
      <c r="BE25" s="31"/>
    </row>
    <row r="26" s="1" customFormat="1" ht="25.92" customHeight="1">
      <c r="B26" s="38"/>
      <c r="C26" s="39"/>
      <c r="D26" s="40" t="s">
        <v>38</v>
      </c>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2">
        <f>ROUND(AG54,2)</f>
        <v>0</v>
      </c>
      <c r="AL26" s="41"/>
      <c r="AM26" s="41"/>
      <c r="AN26" s="41"/>
      <c r="AO26" s="41"/>
      <c r="AP26" s="39"/>
      <c r="AQ26" s="39"/>
      <c r="AR26" s="43"/>
      <c r="BE26" s="31"/>
    </row>
    <row r="27" s="1" customFormat="1" ht="6.96" customHeight="1">
      <c r="B27" s="38"/>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43"/>
      <c r="BE27" s="31"/>
    </row>
    <row r="28" s="1" customFormat="1">
      <c r="B28" s="38"/>
      <c r="C28" s="39"/>
      <c r="D28" s="39"/>
      <c r="E28" s="39"/>
      <c r="F28" s="39"/>
      <c r="G28" s="39"/>
      <c r="H28" s="39"/>
      <c r="I28" s="39"/>
      <c r="J28" s="39"/>
      <c r="K28" s="39"/>
      <c r="L28" s="44" t="s">
        <v>39</v>
      </c>
      <c r="M28" s="44"/>
      <c r="N28" s="44"/>
      <c r="O28" s="44"/>
      <c r="P28" s="44"/>
      <c r="Q28" s="39"/>
      <c r="R28" s="39"/>
      <c r="S28" s="39"/>
      <c r="T28" s="39"/>
      <c r="U28" s="39"/>
      <c r="V28" s="39"/>
      <c r="W28" s="44" t="s">
        <v>40</v>
      </c>
      <c r="X28" s="44"/>
      <c r="Y28" s="44"/>
      <c r="Z28" s="44"/>
      <c r="AA28" s="44"/>
      <c r="AB28" s="44"/>
      <c r="AC28" s="44"/>
      <c r="AD28" s="44"/>
      <c r="AE28" s="44"/>
      <c r="AF28" s="39"/>
      <c r="AG28" s="39"/>
      <c r="AH28" s="39"/>
      <c r="AI28" s="39"/>
      <c r="AJ28" s="39"/>
      <c r="AK28" s="44" t="s">
        <v>41</v>
      </c>
      <c r="AL28" s="44"/>
      <c r="AM28" s="44"/>
      <c r="AN28" s="44"/>
      <c r="AO28" s="44"/>
      <c r="AP28" s="39"/>
      <c r="AQ28" s="39"/>
      <c r="AR28" s="43"/>
      <c r="BE28" s="31"/>
    </row>
    <row r="29" s="2" customFormat="1" ht="14.4" customHeight="1">
      <c r="B29" s="45"/>
      <c r="C29" s="46"/>
      <c r="D29" s="32" t="s">
        <v>42</v>
      </c>
      <c r="E29" s="46"/>
      <c r="F29" s="32" t="s">
        <v>43</v>
      </c>
      <c r="G29" s="46"/>
      <c r="H29" s="46"/>
      <c r="I29" s="46"/>
      <c r="J29" s="46"/>
      <c r="K29" s="46"/>
      <c r="L29" s="47">
        <v>0.20999999999999999</v>
      </c>
      <c r="M29" s="46"/>
      <c r="N29" s="46"/>
      <c r="O29" s="46"/>
      <c r="P29" s="46"/>
      <c r="Q29" s="46"/>
      <c r="R29" s="46"/>
      <c r="S29" s="46"/>
      <c r="T29" s="46"/>
      <c r="U29" s="46"/>
      <c r="V29" s="46"/>
      <c r="W29" s="48">
        <f>ROUND(AZ54, 2)</f>
        <v>0</v>
      </c>
      <c r="X29" s="46"/>
      <c r="Y29" s="46"/>
      <c r="Z29" s="46"/>
      <c r="AA29" s="46"/>
      <c r="AB29" s="46"/>
      <c r="AC29" s="46"/>
      <c r="AD29" s="46"/>
      <c r="AE29" s="46"/>
      <c r="AF29" s="46"/>
      <c r="AG29" s="46"/>
      <c r="AH29" s="46"/>
      <c r="AI29" s="46"/>
      <c r="AJ29" s="46"/>
      <c r="AK29" s="48">
        <f>ROUND(AV54, 2)</f>
        <v>0</v>
      </c>
      <c r="AL29" s="46"/>
      <c r="AM29" s="46"/>
      <c r="AN29" s="46"/>
      <c r="AO29" s="46"/>
      <c r="AP29" s="46"/>
      <c r="AQ29" s="46"/>
      <c r="AR29" s="49"/>
      <c r="BE29" s="50"/>
    </row>
    <row r="30" s="2" customFormat="1" ht="14.4" customHeight="1">
      <c r="B30" s="45"/>
      <c r="C30" s="46"/>
      <c r="D30" s="46"/>
      <c r="E30" s="46"/>
      <c r="F30" s="32" t="s">
        <v>44</v>
      </c>
      <c r="G30" s="46"/>
      <c r="H30" s="46"/>
      <c r="I30" s="46"/>
      <c r="J30" s="46"/>
      <c r="K30" s="46"/>
      <c r="L30" s="47">
        <v>0.14999999999999999</v>
      </c>
      <c r="M30" s="46"/>
      <c r="N30" s="46"/>
      <c r="O30" s="46"/>
      <c r="P30" s="46"/>
      <c r="Q30" s="46"/>
      <c r="R30" s="46"/>
      <c r="S30" s="46"/>
      <c r="T30" s="46"/>
      <c r="U30" s="46"/>
      <c r="V30" s="46"/>
      <c r="W30" s="48">
        <f>ROUND(BA54, 2)</f>
        <v>0</v>
      </c>
      <c r="X30" s="46"/>
      <c r="Y30" s="46"/>
      <c r="Z30" s="46"/>
      <c r="AA30" s="46"/>
      <c r="AB30" s="46"/>
      <c r="AC30" s="46"/>
      <c r="AD30" s="46"/>
      <c r="AE30" s="46"/>
      <c r="AF30" s="46"/>
      <c r="AG30" s="46"/>
      <c r="AH30" s="46"/>
      <c r="AI30" s="46"/>
      <c r="AJ30" s="46"/>
      <c r="AK30" s="48">
        <f>ROUND(AW54, 2)</f>
        <v>0</v>
      </c>
      <c r="AL30" s="46"/>
      <c r="AM30" s="46"/>
      <c r="AN30" s="46"/>
      <c r="AO30" s="46"/>
      <c r="AP30" s="46"/>
      <c r="AQ30" s="46"/>
      <c r="AR30" s="49"/>
      <c r="BE30" s="50"/>
    </row>
    <row r="31" hidden="1" s="2" customFormat="1" ht="14.4" customHeight="1">
      <c r="B31" s="45"/>
      <c r="C31" s="46"/>
      <c r="D31" s="46"/>
      <c r="E31" s="46"/>
      <c r="F31" s="32" t="s">
        <v>45</v>
      </c>
      <c r="G31" s="46"/>
      <c r="H31" s="46"/>
      <c r="I31" s="46"/>
      <c r="J31" s="46"/>
      <c r="K31" s="46"/>
      <c r="L31" s="47">
        <v>0.20999999999999999</v>
      </c>
      <c r="M31" s="46"/>
      <c r="N31" s="46"/>
      <c r="O31" s="46"/>
      <c r="P31" s="46"/>
      <c r="Q31" s="46"/>
      <c r="R31" s="46"/>
      <c r="S31" s="46"/>
      <c r="T31" s="46"/>
      <c r="U31" s="46"/>
      <c r="V31" s="46"/>
      <c r="W31" s="48">
        <f>ROUND(BB54, 2)</f>
        <v>0</v>
      </c>
      <c r="X31" s="46"/>
      <c r="Y31" s="46"/>
      <c r="Z31" s="46"/>
      <c r="AA31" s="46"/>
      <c r="AB31" s="46"/>
      <c r="AC31" s="46"/>
      <c r="AD31" s="46"/>
      <c r="AE31" s="46"/>
      <c r="AF31" s="46"/>
      <c r="AG31" s="46"/>
      <c r="AH31" s="46"/>
      <c r="AI31" s="46"/>
      <c r="AJ31" s="46"/>
      <c r="AK31" s="48">
        <v>0</v>
      </c>
      <c r="AL31" s="46"/>
      <c r="AM31" s="46"/>
      <c r="AN31" s="46"/>
      <c r="AO31" s="46"/>
      <c r="AP31" s="46"/>
      <c r="AQ31" s="46"/>
      <c r="AR31" s="49"/>
      <c r="BE31" s="50"/>
    </row>
    <row r="32" hidden="1" s="2" customFormat="1" ht="14.4" customHeight="1">
      <c r="B32" s="45"/>
      <c r="C32" s="46"/>
      <c r="D32" s="46"/>
      <c r="E32" s="46"/>
      <c r="F32" s="32" t="s">
        <v>46</v>
      </c>
      <c r="G32" s="46"/>
      <c r="H32" s="46"/>
      <c r="I32" s="46"/>
      <c r="J32" s="46"/>
      <c r="K32" s="46"/>
      <c r="L32" s="47">
        <v>0.14999999999999999</v>
      </c>
      <c r="M32" s="46"/>
      <c r="N32" s="46"/>
      <c r="O32" s="46"/>
      <c r="P32" s="46"/>
      <c r="Q32" s="46"/>
      <c r="R32" s="46"/>
      <c r="S32" s="46"/>
      <c r="T32" s="46"/>
      <c r="U32" s="46"/>
      <c r="V32" s="46"/>
      <c r="W32" s="48">
        <f>ROUND(BC54, 2)</f>
        <v>0</v>
      </c>
      <c r="X32" s="46"/>
      <c r="Y32" s="46"/>
      <c r="Z32" s="46"/>
      <c r="AA32" s="46"/>
      <c r="AB32" s="46"/>
      <c r="AC32" s="46"/>
      <c r="AD32" s="46"/>
      <c r="AE32" s="46"/>
      <c r="AF32" s="46"/>
      <c r="AG32" s="46"/>
      <c r="AH32" s="46"/>
      <c r="AI32" s="46"/>
      <c r="AJ32" s="46"/>
      <c r="AK32" s="48">
        <v>0</v>
      </c>
      <c r="AL32" s="46"/>
      <c r="AM32" s="46"/>
      <c r="AN32" s="46"/>
      <c r="AO32" s="46"/>
      <c r="AP32" s="46"/>
      <c r="AQ32" s="46"/>
      <c r="AR32" s="49"/>
      <c r="BE32" s="50"/>
    </row>
    <row r="33" hidden="1" s="2" customFormat="1" ht="14.4" customHeight="1">
      <c r="B33" s="45"/>
      <c r="C33" s="46"/>
      <c r="D33" s="46"/>
      <c r="E33" s="46"/>
      <c r="F33" s="32" t="s">
        <v>47</v>
      </c>
      <c r="G33" s="46"/>
      <c r="H33" s="46"/>
      <c r="I33" s="46"/>
      <c r="J33" s="46"/>
      <c r="K33" s="46"/>
      <c r="L33" s="47">
        <v>0</v>
      </c>
      <c r="M33" s="46"/>
      <c r="N33" s="46"/>
      <c r="O33" s="46"/>
      <c r="P33" s="46"/>
      <c r="Q33" s="46"/>
      <c r="R33" s="46"/>
      <c r="S33" s="46"/>
      <c r="T33" s="46"/>
      <c r="U33" s="46"/>
      <c r="V33" s="46"/>
      <c r="W33" s="48">
        <f>ROUND(BD54, 2)</f>
        <v>0</v>
      </c>
      <c r="X33" s="46"/>
      <c r="Y33" s="46"/>
      <c r="Z33" s="46"/>
      <c r="AA33" s="46"/>
      <c r="AB33" s="46"/>
      <c r="AC33" s="46"/>
      <c r="AD33" s="46"/>
      <c r="AE33" s="46"/>
      <c r="AF33" s="46"/>
      <c r="AG33" s="46"/>
      <c r="AH33" s="46"/>
      <c r="AI33" s="46"/>
      <c r="AJ33" s="46"/>
      <c r="AK33" s="48">
        <v>0</v>
      </c>
      <c r="AL33" s="46"/>
      <c r="AM33" s="46"/>
      <c r="AN33" s="46"/>
      <c r="AO33" s="46"/>
      <c r="AP33" s="46"/>
      <c r="AQ33" s="46"/>
      <c r="AR33" s="49"/>
    </row>
    <row r="34" s="1" customFormat="1" ht="6.96" customHeight="1">
      <c r="B34" s="38"/>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43"/>
    </row>
    <row r="35" s="1" customFormat="1" ht="25.92" customHeight="1">
      <c r="B35" s="38"/>
      <c r="C35" s="51"/>
      <c r="D35" s="52" t="s">
        <v>48</v>
      </c>
      <c r="E35" s="53"/>
      <c r="F35" s="53"/>
      <c r="G35" s="53"/>
      <c r="H35" s="53"/>
      <c r="I35" s="53"/>
      <c r="J35" s="53"/>
      <c r="K35" s="53"/>
      <c r="L35" s="53"/>
      <c r="M35" s="53"/>
      <c r="N35" s="53"/>
      <c r="O35" s="53"/>
      <c r="P35" s="53"/>
      <c r="Q35" s="53"/>
      <c r="R35" s="53"/>
      <c r="S35" s="53"/>
      <c r="T35" s="54" t="s">
        <v>49</v>
      </c>
      <c r="U35" s="53"/>
      <c r="V35" s="53"/>
      <c r="W35" s="53"/>
      <c r="X35" s="55" t="s">
        <v>50</v>
      </c>
      <c r="Y35" s="53"/>
      <c r="Z35" s="53"/>
      <c r="AA35" s="53"/>
      <c r="AB35" s="53"/>
      <c r="AC35" s="53"/>
      <c r="AD35" s="53"/>
      <c r="AE35" s="53"/>
      <c r="AF35" s="53"/>
      <c r="AG35" s="53"/>
      <c r="AH35" s="53"/>
      <c r="AI35" s="53"/>
      <c r="AJ35" s="53"/>
      <c r="AK35" s="56">
        <f>SUM(AK26:AK33)</f>
        <v>0</v>
      </c>
      <c r="AL35" s="53"/>
      <c r="AM35" s="53"/>
      <c r="AN35" s="53"/>
      <c r="AO35" s="57"/>
      <c r="AP35" s="51"/>
      <c r="AQ35" s="51"/>
      <c r="AR35" s="43"/>
    </row>
    <row r="36" s="1" customFormat="1" ht="6.96" customHeight="1">
      <c r="B36" s="38"/>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43"/>
    </row>
    <row r="37" s="1" customFormat="1" ht="6.96" customHeight="1">
      <c r="B37" s="58"/>
      <c r="C37" s="59"/>
      <c r="D37" s="59"/>
      <c r="E37" s="59"/>
      <c r="F37" s="59"/>
      <c r="G37" s="59"/>
      <c r="H37" s="59"/>
      <c r="I37" s="59"/>
      <c r="J37" s="59"/>
      <c r="K37" s="59"/>
      <c r="L37" s="59"/>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c r="AO37" s="59"/>
      <c r="AP37" s="59"/>
      <c r="AQ37" s="59"/>
      <c r="AR37" s="43"/>
    </row>
    <row r="41" s="1" customFormat="1" ht="6.96" customHeight="1">
      <c r="B41" s="60"/>
      <c r="C41" s="61"/>
      <c r="D41" s="61"/>
      <c r="E41" s="61"/>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43"/>
    </row>
    <row r="42" s="1" customFormat="1" ht="24.96" customHeight="1">
      <c r="B42" s="38"/>
      <c r="C42" s="23" t="s">
        <v>51</v>
      </c>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43"/>
    </row>
    <row r="43" s="1" customFormat="1" ht="6.96" customHeight="1">
      <c r="B43" s="38"/>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43"/>
    </row>
    <row r="44" s="3" customFormat="1" ht="12" customHeight="1">
      <c r="B44" s="62"/>
      <c r="C44" s="32" t="s">
        <v>13</v>
      </c>
      <c r="D44" s="63"/>
      <c r="E44" s="63"/>
      <c r="F44" s="63"/>
      <c r="G44" s="63"/>
      <c r="H44" s="63"/>
      <c r="I44" s="63"/>
      <c r="J44" s="63"/>
      <c r="K44" s="63"/>
      <c r="L44" s="63" t="str">
        <f>K5</f>
        <v>Z18141</v>
      </c>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c r="AL44" s="63"/>
      <c r="AM44" s="63"/>
      <c r="AN44" s="63"/>
      <c r="AO44" s="63"/>
      <c r="AP44" s="63"/>
      <c r="AQ44" s="63"/>
      <c r="AR44" s="64"/>
    </row>
    <row r="45" s="4" customFormat="1" ht="36.96" customHeight="1">
      <c r="B45" s="65"/>
      <c r="C45" s="66" t="s">
        <v>16</v>
      </c>
      <c r="D45" s="67"/>
      <c r="E45" s="67"/>
      <c r="F45" s="67"/>
      <c r="G45" s="67"/>
      <c r="H45" s="67"/>
      <c r="I45" s="67"/>
      <c r="J45" s="67"/>
      <c r="K45" s="67"/>
      <c r="L45" s="68" t="str">
        <f>K6</f>
        <v>Schodiště a předprostor ZŠ Vizovice</v>
      </c>
      <c r="M45" s="67"/>
      <c r="N45" s="67"/>
      <c r="O45" s="67"/>
      <c r="P45" s="67"/>
      <c r="Q45" s="67"/>
      <c r="R45" s="67"/>
      <c r="S45" s="67"/>
      <c r="T45" s="67"/>
      <c r="U45" s="67"/>
      <c r="V45" s="67"/>
      <c r="W45" s="67"/>
      <c r="X45" s="67"/>
      <c r="Y45" s="67"/>
      <c r="Z45" s="67"/>
      <c r="AA45" s="67"/>
      <c r="AB45" s="67"/>
      <c r="AC45" s="67"/>
      <c r="AD45" s="67"/>
      <c r="AE45" s="67"/>
      <c r="AF45" s="67"/>
      <c r="AG45" s="67"/>
      <c r="AH45" s="67"/>
      <c r="AI45" s="67"/>
      <c r="AJ45" s="67"/>
      <c r="AK45" s="67"/>
      <c r="AL45" s="67"/>
      <c r="AM45" s="67"/>
      <c r="AN45" s="67"/>
      <c r="AO45" s="67"/>
      <c r="AP45" s="67"/>
      <c r="AQ45" s="67"/>
      <c r="AR45" s="69"/>
    </row>
    <row r="46" s="1" customFormat="1" ht="6.96" customHeight="1">
      <c r="B46" s="38"/>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43"/>
    </row>
    <row r="47" s="1" customFormat="1" ht="12" customHeight="1">
      <c r="B47" s="38"/>
      <c r="C47" s="32" t="s">
        <v>21</v>
      </c>
      <c r="D47" s="39"/>
      <c r="E47" s="39"/>
      <c r="F47" s="39"/>
      <c r="G47" s="39"/>
      <c r="H47" s="39"/>
      <c r="I47" s="39"/>
      <c r="J47" s="39"/>
      <c r="K47" s="39"/>
      <c r="L47" s="70" t="str">
        <f>IF(K8="","",K8)</f>
        <v>Vizovice</v>
      </c>
      <c r="M47" s="39"/>
      <c r="N47" s="39"/>
      <c r="O47" s="39"/>
      <c r="P47" s="39"/>
      <c r="Q47" s="39"/>
      <c r="R47" s="39"/>
      <c r="S47" s="39"/>
      <c r="T47" s="39"/>
      <c r="U47" s="39"/>
      <c r="V47" s="39"/>
      <c r="W47" s="39"/>
      <c r="X47" s="39"/>
      <c r="Y47" s="39"/>
      <c r="Z47" s="39"/>
      <c r="AA47" s="39"/>
      <c r="AB47" s="39"/>
      <c r="AC47" s="39"/>
      <c r="AD47" s="39"/>
      <c r="AE47" s="39"/>
      <c r="AF47" s="39"/>
      <c r="AG47" s="39"/>
      <c r="AH47" s="39"/>
      <c r="AI47" s="32" t="s">
        <v>23</v>
      </c>
      <c r="AJ47" s="39"/>
      <c r="AK47" s="39"/>
      <c r="AL47" s="39"/>
      <c r="AM47" s="71" t="str">
        <f>IF(AN8= "","",AN8)</f>
        <v>12. 12. 2018</v>
      </c>
      <c r="AN47" s="71"/>
      <c r="AO47" s="39"/>
      <c r="AP47" s="39"/>
      <c r="AQ47" s="39"/>
      <c r="AR47" s="43"/>
    </row>
    <row r="48" s="1" customFormat="1" ht="6.96" customHeight="1">
      <c r="B48" s="38"/>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39"/>
      <c r="AM48" s="39"/>
      <c r="AN48" s="39"/>
      <c r="AO48" s="39"/>
      <c r="AP48" s="39"/>
      <c r="AQ48" s="39"/>
      <c r="AR48" s="43"/>
    </row>
    <row r="49" s="1" customFormat="1" ht="15.15" customHeight="1">
      <c r="B49" s="38"/>
      <c r="C49" s="32" t="s">
        <v>25</v>
      </c>
      <c r="D49" s="39"/>
      <c r="E49" s="39"/>
      <c r="F49" s="39"/>
      <c r="G49" s="39"/>
      <c r="H49" s="39"/>
      <c r="I49" s="39"/>
      <c r="J49" s="39"/>
      <c r="K49" s="39"/>
      <c r="L49" s="63" t="str">
        <f>IF(E11= "","",E11)</f>
        <v>Město Vizovice</v>
      </c>
      <c r="M49" s="39"/>
      <c r="N49" s="39"/>
      <c r="O49" s="39"/>
      <c r="P49" s="39"/>
      <c r="Q49" s="39"/>
      <c r="R49" s="39"/>
      <c r="S49" s="39"/>
      <c r="T49" s="39"/>
      <c r="U49" s="39"/>
      <c r="V49" s="39"/>
      <c r="W49" s="39"/>
      <c r="X49" s="39"/>
      <c r="Y49" s="39"/>
      <c r="Z49" s="39"/>
      <c r="AA49" s="39"/>
      <c r="AB49" s="39"/>
      <c r="AC49" s="39"/>
      <c r="AD49" s="39"/>
      <c r="AE49" s="39"/>
      <c r="AF49" s="39"/>
      <c r="AG49" s="39"/>
      <c r="AH49" s="39"/>
      <c r="AI49" s="32" t="s">
        <v>31</v>
      </c>
      <c r="AJ49" s="39"/>
      <c r="AK49" s="39"/>
      <c r="AL49" s="39"/>
      <c r="AM49" s="72" t="str">
        <f>IF(E17="","",E17)</f>
        <v>Gábor architekti</v>
      </c>
      <c r="AN49" s="63"/>
      <c r="AO49" s="63"/>
      <c r="AP49" s="63"/>
      <c r="AQ49" s="39"/>
      <c r="AR49" s="43"/>
      <c r="AS49" s="73" t="s">
        <v>52</v>
      </c>
      <c r="AT49" s="74"/>
      <c r="AU49" s="75"/>
      <c r="AV49" s="75"/>
      <c r="AW49" s="75"/>
      <c r="AX49" s="75"/>
      <c r="AY49" s="75"/>
      <c r="AZ49" s="75"/>
      <c r="BA49" s="75"/>
      <c r="BB49" s="75"/>
      <c r="BC49" s="75"/>
      <c r="BD49" s="76"/>
    </row>
    <row r="50" s="1" customFormat="1" ht="15.15" customHeight="1">
      <c r="B50" s="38"/>
      <c r="C50" s="32" t="s">
        <v>29</v>
      </c>
      <c r="D50" s="39"/>
      <c r="E50" s="39"/>
      <c r="F50" s="39"/>
      <c r="G50" s="39"/>
      <c r="H50" s="39"/>
      <c r="I50" s="39"/>
      <c r="J50" s="39"/>
      <c r="K50" s="39"/>
      <c r="L50" s="63" t="str">
        <f>IF(E14= "Vyplň údaj","",E14)</f>
        <v/>
      </c>
      <c r="M50" s="39"/>
      <c r="N50" s="39"/>
      <c r="O50" s="39"/>
      <c r="P50" s="39"/>
      <c r="Q50" s="39"/>
      <c r="R50" s="39"/>
      <c r="S50" s="39"/>
      <c r="T50" s="39"/>
      <c r="U50" s="39"/>
      <c r="V50" s="39"/>
      <c r="W50" s="39"/>
      <c r="X50" s="39"/>
      <c r="Y50" s="39"/>
      <c r="Z50" s="39"/>
      <c r="AA50" s="39"/>
      <c r="AB50" s="39"/>
      <c r="AC50" s="39"/>
      <c r="AD50" s="39"/>
      <c r="AE50" s="39"/>
      <c r="AF50" s="39"/>
      <c r="AG50" s="39"/>
      <c r="AH50" s="39"/>
      <c r="AI50" s="32" t="s">
        <v>34</v>
      </c>
      <c r="AJ50" s="39"/>
      <c r="AK50" s="39"/>
      <c r="AL50" s="39"/>
      <c r="AM50" s="72" t="str">
        <f>IF(E20="","",E20)</f>
        <v>Lukáš Hykyš</v>
      </c>
      <c r="AN50" s="63"/>
      <c r="AO50" s="63"/>
      <c r="AP50" s="63"/>
      <c r="AQ50" s="39"/>
      <c r="AR50" s="43"/>
      <c r="AS50" s="77"/>
      <c r="AT50" s="78"/>
      <c r="AU50" s="79"/>
      <c r="AV50" s="79"/>
      <c r="AW50" s="79"/>
      <c r="AX50" s="79"/>
      <c r="AY50" s="79"/>
      <c r="AZ50" s="79"/>
      <c r="BA50" s="79"/>
      <c r="BB50" s="79"/>
      <c r="BC50" s="79"/>
      <c r="BD50" s="80"/>
    </row>
    <row r="51" s="1" customFormat="1" ht="10.8" customHeight="1">
      <c r="B51" s="38"/>
      <c r="C51" s="39"/>
      <c r="D51" s="39"/>
      <c r="E51" s="39"/>
      <c r="F51" s="39"/>
      <c r="G51" s="39"/>
      <c r="H51" s="39"/>
      <c r="I51" s="39"/>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39"/>
      <c r="AI51" s="39"/>
      <c r="AJ51" s="39"/>
      <c r="AK51" s="39"/>
      <c r="AL51" s="39"/>
      <c r="AM51" s="39"/>
      <c r="AN51" s="39"/>
      <c r="AO51" s="39"/>
      <c r="AP51" s="39"/>
      <c r="AQ51" s="39"/>
      <c r="AR51" s="43"/>
      <c r="AS51" s="81"/>
      <c r="AT51" s="82"/>
      <c r="AU51" s="83"/>
      <c r="AV51" s="83"/>
      <c r="AW51" s="83"/>
      <c r="AX51" s="83"/>
      <c r="AY51" s="83"/>
      <c r="AZ51" s="83"/>
      <c r="BA51" s="83"/>
      <c r="BB51" s="83"/>
      <c r="BC51" s="83"/>
      <c r="BD51" s="84"/>
    </row>
    <row r="52" s="1" customFormat="1" ht="29.28" customHeight="1">
      <c r="B52" s="38"/>
      <c r="C52" s="85" t="s">
        <v>53</v>
      </c>
      <c r="D52" s="86"/>
      <c r="E52" s="86"/>
      <c r="F52" s="86"/>
      <c r="G52" s="86"/>
      <c r="H52" s="87"/>
      <c r="I52" s="88" t="s">
        <v>54</v>
      </c>
      <c r="J52" s="86"/>
      <c r="K52" s="86"/>
      <c r="L52" s="86"/>
      <c r="M52" s="86"/>
      <c r="N52" s="86"/>
      <c r="O52" s="86"/>
      <c r="P52" s="86"/>
      <c r="Q52" s="86"/>
      <c r="R52" s="86"/>
      <c r="S52" s="86"/>
      <c r="T52" s="86"/>
      <c r="U52" s="86"/>
      <c r="V52" s="86"/>
      <c r="W52" s="86"/>
      <c r="X52" s="86"/>
      <c r="Y52" s="86"/>
      <c r="Z52" s="86"/>
      <c r="AA52" s="86"/>
      <c r="AB52" s="86"/>
      <c r="AC52" s="86"/>
      <c r="AD52" s="86"/>
      <c r="AE52" s="86"/>
      <c r="AF52" s="86"/>
      <c r="AG52" s="89" t="s">
        <v>55</v>
      </c>
      <c r="AH52" s="86"/>
      <c r="AI52" s="86"/>
      <c r="AJ52" s="86"/>
      <c r="AK52" s="86"/>
      <c r="AL52" s="86"/>
      <c r="AM52" s="86"/>
      <c r="AN52" s="88" t="s">
        <v>56</v>
      </c>
      <c r="AO52" s="86"/>
      <c r="AP52" s="86"/>
      <c r="AQ52" s="90" t="s">
        <v>57</v>
      </c>
      <c r="AR52" s="43"/>
      <c r="AS52" s="91" t="s">
        <v>58</v>
      </c>
      <c r="AT52" s="92" t="s">
        <v>59</v>
      </c>
      <c r="AU52" s="92" t="s">
        <v>60</v>
      </c>
      <c r="AV52" s="92" t="s">
        <v>61</v>
      </c>
      <c r="AW52" s="92" t="s">
        <v>62</v>
      </c>
      <c r="AX52" s="92" t="s">
        <v>63</v>
      </c>
      <c r="AY52" s="92" t="s">
        <v>64</v>
      </c>
      <c r="AZ52" s="92" t="s">
        <v>65</v>
      </c>
      <c r="BA52" s="92" t="s">
        <v>66</v>
      </c>
      <c r="BB52" s="92" t="s">
        <v>67</v>
      </c>
      <c r="BC52" s="92" t="s">
        <v>68</v>
      </c>
      <c r="BD52" s="93" t="s">
        <v>69</v>
      </c>
    </row>
    <row r="53" s="1" customFormat="1" ht="10.8" customHeight="1">
      <c r="B53" s="38"/>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43"/>
      <c r="AS53" s="94"/>
      <c r="AT53" s="95"/>
      <c r="AU53" s="95"/>
      <c r="AV53" s="95"/>
      <c r="AW53" s="95"/>
      <c r="AX53" s="95"/>
      <c r="AY53" s="95"/>
      <c r="AZ53" s="95"/>
      <c r="BA53" s="95"/>
      <c r="BB53" s="95"/>
      <c r="BC53" s="95"/>
      <c r="BD53" s="96"/>
    </row>
    <row r="54" s="5" customFormat="1" ht="32.4" customHeight="1">
      <c r="B54" s="97"/>
      <c r="C54" s="98" t="s">
        <v>70</v>
      </c>
      <c r="D54" s="99"/>
      <c r="E54" s="99"/>
      <c r="F54" s="99"/>
      <c r="G54" s="99"/>
      <c r="H54" s="99"/>
      <c r="I54" s="99"/>
      <c r="J54" s="99"/>
      <c r="K54" s="99"/>
      <c r="L54" s="99"/>
      <c r="M54" s="99"/>
      <c r="N54" s="99"/>
      <c r="O54" s="99"/>
      <c r="P54" s="99"/>
      <c r="Q54" s="99"/>
      <c r="R54" s="99"/>
      <c r="S54" s="99"/>
      <c r="T54" s="99"/>
      <c r="U54" s="99"/>
      <c r="V54" s="99"/>
      <c r="W54" s="99"/>
      <c r="X54" s="99"/>
      <c r="Y54" s="99"/>
      <c r="Z54" s="99"/>
      <c r="AA54" s="99"/>
      <c r="AB54" s="99"/>
      <c r="AC54" s="99"/>
      <c r="AD54" s="99"/>
      <c r="AE54" s="99"/>
      <c r="AF54" s="99"/>
      <c r="AG54" s="100">
        <f>ROUND(AG55,2)</f>
        <v>0</v>
      </c>
      <c r="AH54" s="100"/>
      <c r="AI54" s="100"/>
      <c r="AJ54" s="100"/>
      <c r="AK54" s="100"/>
      <c r="AL54" s="100"/>
      <c r="AM54" s="100"/>
      <c r="AN54" s="101">
        <f>SUM(AG54,AT54)</f>
        <v>0</v>
      </c>
      <c r="AO54" s="101"/>
      <c r="AP54" s="101"/>
      <c r="AQ54" s="102" t="s">
        <v>19</v>
      </c>
      <c r="AR54" s="103"/>
      <c r="AS54" s="104">
        <f>ROUND(AS55,2)</f>
        <v>0</v>
      </c>
      <c r="AT54" s="105">
        <f>ROUND(SUM(AV54:AW54),2)</f>
        <v>0</v>
      </c>
      <c r="AU54" s="106">
        <f>ROUND(AU55,5)</f>
        <v>0</v>
      </c>
      <c r="AV54" s="105">
        <f>ROUND(AZ54*L29,2)</f>
        <v>0</v>
      </c>
      <c r="AW54" s="105">
        <f>ROUND(BA54*L30,2)</f>
        <v>0</v>
      </c>
      <c r="AX54" s="105">
        <f>ROUND(BB54*L29,2)</f>
        <v>0</v>
      </c>
      <c r="AY54" s="105">
        <f>ROUND(BC54*L30,2)</f>
        <v>0</v>
      </c>
      <c r="AZ54" s="105">
        <f>ROUND(AZ55,2)</f>
        <v>0</v>
      </c>
      <c r="BA54" s="105">
        <f>ROUND(BA55,2)</f>
        <v>0</v>
      </c>
      <c r="BB54" s="105">
        <f>ROUND(BB55,2)</f>
        <v>0</v>
      </c>
      <c r="BC54" s="105">
        <f>ROUND(BC55,2)</f>
        <v>0</v>
      </c>
      <c r="BD54" s="107">
        <f>ROUND(BD55,2)</f>
        <v>0</v>
      </c>
      <c r="BS54" s="108" t="s">
        <v>71</v>
      </c>
      <c r="BT54" s="108" t="s">
        <v>72</v>
      </c>
      <c r="BV54" s="108" t="s">
        <v>73</v>
      </c>
      <c r="BW54" s="108" t="s">
        <v>5</v>
      </c>
      <c r="BX54" s="108" t="s">
        <v>74</v>
      </c>
      <c r="CL54" s="108" t="s">
        <v>19</v>
      </c>
    </row>
    <row r="55" s="6" customFormat="1" ht="16.5" customHeight="1">
      <c r="A55" s="109" t="s">
        <v>75</v>
      </c>
      <c r="B55" s="110"/>
      <c r="C55" s="111"/>
      <c r="D55" s="112" t="s">
        <v>14</v>
      </c>
      <c r="E55" s="112"/>
      <c r="F55" s="112"/>
      <c r="G55" s="112"/>
      <c r="H55" s="112"/>
      <c r="I55" s="113"/>
      <c r="J55" s="112" t="s">
        <v>17</v>
      </c>
      <c r="K55" s="112"/>
      <c r="L55" s="112"/>
      <c r="M55" s="112"/>
      <c r="N55" s="112"/>
      <c r="O55" s="112"/>
      <c r="P55" s="112"/>
      <c r="Q55" s="112"/>
      <c r="R55" s="112"/>
      <c r="S55" s="112"/>
      <c r="T55" s="112"/>
      <c r="U55" s="112"/>
      <c r="V55" s="112"/>
      <c r="W55" s="112"/>
      <c r="X55" s="112"/>
      <c r="Y55" s="112"/>
      <c r="Z55" s="112"/>
      <c r="AA55" s="112"/>
      <c r="AB55" s="112"/>
      <c r="AC55" s="112"/>
      <c r="AD55" s="112"/>
      <c r="AE55" s="112"/>
      <c r="AF55" s="112"/>
      <c r="AG55" s="114">
        <f>'Z18141 - Schodiště a před...'!J28</f>
        <v>0</v>
      </c>
      <c r="AH55" s="113"/>
      <c r="AI55" s="113"/>
      <c r="AJ55" s="113"/>
      <c r="AK55" s="113"/>
      <c r="AL55" s="113"/>
      <c r="AM55" s="113"/>
      <c r="AN55" s="114">
        <f>SUM(AG55,AT55)</f>
        <v>0</v>
      </c>
      <c r="AO55" s="113"/>
      <c r="AP55" s="113"/>
      <c r="AQ55" s="115" t="s">
        <v>76</v>
      </c>
      <c r="AR55" s="116"/>
      <c r="AS55" s="117">
        <v>0</v>
      </c>
      <c r="AT55" s="118">
        <f>ROUND(SUM(AV55:AW55),2)</f>
        <v>0</v>
      </c>
      <c r="AU55" s="119">
        <f>'Z18141 - Schodiště a před...'!P90</f>
        <v>0</v>
      </c>
      <c r="AV55" s="118">
        <f>'Z18141 - Schodiště a před...'!J31</f>
        <v>0</v>
      </c>
      <c r="AW55" s="118">
        <f>'Z18141 - Schodiště a před...'!J32</f>
        <v>0</v>
      </c>
      <c r="AX55" s="118">
        <f>'Z18141 - Schodiště a před...'!J33</f>
        <v>0</v>
      </c>
      <c r="AY55" s="118">
        <f>'Z18141 - Schodiště a před...'!J34</f>
        <v>0</v>
      </c>
      <c r="AZ55" s="118">
        <f>'Z18141 - Schodiště a před...'!F31</f>
        <v>0</v>
      </c>
      <c r="BA55" s="118">
        <f>'Z18141 - Schodiště a před...'!F32</f>
        <v>0</v>
      </c>
      <c r="BB55" s="118">
        <f>'Z18141 - Schodiště a před...'!F33</f>
        <v>0</v>
      </c>
      <c r="BC55" s="118">
        <f>'Z18141 - Schodiště a před...'!F34</f>
        <v>0</v>
      </c>
      <c r="BD55" s="120">
        <f>'Z18141 - Schodiště a před...'!F35</f>
        <v>0</v>
      </c>
      <c r="BT55" s="121" t="s">
        <v>77</v>
      </c>
      <c r="BU55" s="121" t="s">
        <v>78</v>
      </c>
      <c r="BV55" s="121" t="s">
        <v>73</v>
      </c>
      <c r="BW55" s="121" t="s">
        <v>5</v>
      </c>
      <c r="BX55" s="121" t="s">
        <v>74</v>
      </c>
      <c r="CL55" s="121" t="s">
        <v>19</v>
      </c>
    </row>
    <row r="56" s="1" customFormat="1" ht="30" customHeight="1">
      <c r="B56" s="38"/>
      <c r="C56" s="3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L56" s="39"/>
      <c r="AM56" s="39"/>
      <c r="AN56" s="39"/>
      <c r="AO56" s="39"/>
      <c r="AP56" s="39"/>
      <c r="AQ56" s="39"/>
      <c r="AR56" s="43"/>
    </row>
    <row r="57" s="1" customFormat="1" ht="6.96" customHeight="1">
      <c r="B57" s="58"/>
      <c r="C57" s="59"/>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59"/>
      <c r="AL57" s="59"/>
      <c r="AM57" s="59"/>
      <c r="AN57" s="59"/>
      <c r="AO57" s="59"/>
      <c r="AP57" s="59"/>
      <c r="AQ57" s="59"/>
      <c r="AR57" s="43"/>
    </row>
  </sheetData>
  <sheetProtection sheet="1" formatColumns="0" formatRows="0" objects="1" scenarios="1" spinCount="100000" saltValue="Wxwln+lXMiUzb5lTij3hpoNzx3NuKWWKlH7JIH/BVJW+GBLS8flz1dspOXNUUXSiStcjUahscSF6yfkgsaigEg==" hashValue="F0qyLDeN+R6SRRVsehpMUPO3Elr1/O3VEsxMdpregU+Cpfy4OtUuYdNgBpAMfP0m0JuGLTOa+P2DgALJ0g5Vtg==" algorithmName="SHA-512" password="CC35"/>
  <mergeCells count="42">
    <mergeCell ref="W31:AE31"/>
    <mergeCell ref="BE5:BE32"/>
    <mergeCell ref="AK26:AO26"/>
    <mergeCell ref="W29:AE29"/>
    <mergeCell ref="AK29:AO29"/>
    <mergeCell ref="W30:AE30"/>
    <mergeCell ref="AK30:AO30"/>
    <mergeCell ref="AK31:AO31"/>
    <mergeCell ref="W32:AE32"/>
    <mergeCell ref="AK32:AO32"/>
    <mergeCell ref="W33:AE33"/>
    <mergeCell ref="AK33:AO33"/>
    <mergeCell ref="X35:AB35"/>
    <mergeCell ref="AK35:AO35"/>
    <mergeCell ref="AR2:BE2"/>
    <mergeCell ref="AM50:AP50"/>
    <mergeCell ref="L45:AO45"/>
    <mergeCell ref="AM47:AN47"/>
    <mergeCell ref="AM49:AP49"/>
    <mergeCell ref="AS49:AT51"/>
    <mergeCell ref="C52:G52"/>
    <mergeCell ref="I52:AF52"/>
    <mergeCell ref="AG52:AM52"/>
    <mergeCell ref="AN52:AP52"/>
    <mergeCell ref="AN55:AP55"/>
    <mergeCell ref="AG55:AM55"/>
    <mergeCell ref="D55:H55"/>
    <mergeCell ref="J55:AF55"/>
    <mergeCell ref="AG54:AM54"/>
    <mergeCell ref="AN54:AP54"/>
    <mergeCell ref="K5:AO5"/>
    <mergeCell ref="K6:AO6"/>
    <mergeCell ref="E14:AJ14"/>
    <mergeCell ref="E23:AN23"/>
    <mergeCell ref="L28:P28"/>
    <mergeCell ref="W28:AE28"/>
    <mergeCell ref="AK28:AO28"/>
    <mergeCell ref="L29:P29"/>
    <mergeCell ref="L30:P30"/>
    <mergeCell ref="L31:P31"/>
    <mergeCell ref="L32:P32"/>
    <mergeCell ref="L33:P33"/>
  </mergeCells>
  <hyperlinks>
    <hyperlink ref="A55" location="'Z18141 - Schodiště a před...'!C2" display="/"/>
  </hyperlinks>
  <pageMargins left="0.39375" right="0.39375" top="0.39375" bottom="0.39375" header="0" footer="0"/>
  <pageSetup paperSize="9" orientation="landscape" blackAndWhite="1" fitToHeight="100"/>
  <headerFooter>
    <oddFooter>&amp;CStrana &amp;P z &amp;N</oddFooter>
  </headerFooter>
  <drawing r:id="rId1"/>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 customWidth="1"/>
    <col min="2" max="2" width="1.67" customWidth="1"/>
    <col min="3" max="3" width="4.17" customWidth="1"/>
    <col min="4" max="4" width="4.33" customWidth="1"/>
    <col min="5" max="5" width="17.17" customWidth="1"/>
    <col min="6" max="6" width="100.83" customWidth="1"/>
    <col min="7" max="7" width="7" customWidth="1"/>
    <col min="8" max="8" width="11.5" customWidth="1"/>
    <col min="9" max="9" width="20.17" style="122" customWidth="1"/>
    <col min="10" max="10" width="20.17" customWidth="1"/>
    <col min="11" max="11" width="20.17" customWidth="1"/>
    <col min="12" max="12" width="9.33" customWidth="1"/>
    <col min="13" max="13" width="10.83" hidden="1" customWidth="1"/>
    <col min="14" max="14" width="9.33" hidden="1"/>
    <col min="15" max="15" width="14.17" hidden="1" customWidth="1"/>
    <col min="16" max="16" width="14.17" hidden="1" customWidth="1"/>
    <col min="17" max="17" width="14.17" hidden="1" customWidth="1"/>
    <col min="18" max="18" width="14.17" hidden="1" customWidth="1"/>
    <col min="19" max="19" width="14.17" hidden="1" customWidth="1"/>
    <col min="20" max="20" width="14.17" hidden="1" customWidth="1"/>
    <col min="21" max="21" width="16.33" hidden="1" customWidth="1"/>
    <col min="22" max="22" width="12.33" customWidth="1"/>
    <col min="23" max="23" width="16.33" customWidth="1"/>
    <col min="24" max="24" width="12.33" customWidth="1"/>
    <col min="25" max="25" width="15" customWidth="1"/>
    <col min="26" max="26" width="11" customWidth="1"/>
    <col min="27" max="27" width="15" customWidth="1"/>
    <col min="28" max="28" width="16.33" customWidth="1"/>
    <col min="29" max="29" width="11" customWidth="1"/>
    <col min="30" max="30" width="15" customWidth="1"/>
    <col min="31" max="31" width="16.33" customWidth="1"/>
    <col min="44" max="44" width="9.33" hidden="1"/>
    <col min="45" max="45" width="9.33" hidden="1"/>
    <col min="46" max="46" width="9.33" hidden="1"/>
    <col min="47" max="47" width="9.33" hidden="1"/>
    <col min="48" max="48" width="9.33" hidden="1"/>
    <col min="49" max="49" width="9.33" hidden="1"/>
    <col min="50" max="50" width="9.33" hidden="1"/>
    <col min="51" max="51" width="9.33" hidden="1"/>
    <col min="52" max="52" width="9.33" hidden="1"/>
    <col min="53" max="53" width="9.33" hidden="1"/>
    <col min="54" max="54" width="9.33" hidden="1"/>
    <col min="55" max="55" width="9.33" hidden="1"/>
    <col min="56" max="56" width="9.33" hidden="1"/>
    <col min="57" max="57" width="9.33" hidden="1"/>
    <col min="58" max="58" width="9.33" hidden="1"/>
    <col min="59" max="59" width="9.33" hidden="1"/>
    <col min="60" max="60" width="9.33" hidden="1"/>
    <col min="61" max="61" width="9.33" hidden="1"/>
    <col min="62" max="62" width="9.33" hidden="1"/>
    <col min="63" max="63" width="9.33" hidden="1"/>
    <col min="64" max="64" width="9.33" hidden="1"/>
    <col min="65" max="65" width="9.33" hidden="1"/>
  </cols>
  <sheetData>
    <row r="2" ht="36.96" customHeight="1">
      <c r="L2"/>
      <c r="AT2" s="17" t="s">
        <v>5</v>
      </c>
    </row>
    <row r="3" hidden="1" ht="6.96" customHeight="1">
      <c r="B3" s="123"/>
      <c r="C3" s="124"/>
      <c r="D3" s="124"/>
      <c r="E3" s="124"/>
      <c r="F3" s="124"/>
      <c r="G3" s="124"/>
      <c r="H3" s="124"/>
      <c r="I3" s="125"/>
      <c r="J3" s="124"/>
      <c r="K3" s="124"/>
      <c r="L3" s="20"/>
      <c r="AT3" s="17" t="s">
        <v>79</v>
      </c>
    </row>
    <row r="4" hidden="1" ht="24.96" customHeight="1">
      <c r="B4" s="20"/>
      <c r="D4" s="126" t="s">
        <v>80</v>
      </c>
      <c r="L4" s="20"/>
      <c r="M4" s="127" t="s">
        <v>10</v>
      </c>
      <c r="AT4" s="17" t="s">
        <v>4</v>
      </c>
    </row>
    <row r="5" hidden="1" ht="6.96" customHeight="1">
      <c r="B5" s="20"/>
      <c r="L5" s="20"/>
    </row>
    <row r="6" hidden="1" s="1" customFormat="1" ht="12" customHeight="1">
      <c r="B6" s="43"/>
      <c r="D6" s="128" t="s">
        <v>16</v>
      </c>
      <c r="I6" s="129"/>
      <c r="L6" s="43"/>
    </row>
    <row r="7" hidden="1" s="1" customFormat="1" ht="36.96" customHeight="1">
      <c r="B7" s="43"/>
      <c r="E7" s="130" t="s">
        <v>17</v>
      </c>
      <c r="F7" s="1"/>
      <c r="G7" s="1"/>
      <c r="H7" s="1"/>
      <c r="I7" s="129"/>
      <c r="L7" s="43"/>
    </row>
    <row r="8" hidden="1" s="1" customFormat="1">
      <c r="B8" s="43"/>
      <c r="I8" s="129"/>
      <c r="L8" s="43"/>
    </row>
    <row r="9" hidden="1" s="1" customFormat="1" ht="12" customHeight="1">
      <c r="B9" s="43"/>
      <c r="D9" s="128" t="s">
        <v>18</v>
      </c>
      <c r="F9" s="131" t="s">
        <v>19</v>
      </c>
      <c r="I9" s="132" t="s">
        <v>20</v>
      </c>
      <c r="J9" s="131" t="s">
        <v>19</v>
      </c>
      <c r="L9" s="43"/>
    </row>
    <row r="10" hidden="1" s="1" customFormat="1" ht="12" customHeight="1">
      <c r="B10" s="43"/>
      <c r="D10" s="128" t="s">
        <v>21</v>
      </c>
      <c r="F10" s="131" t="s">
        <v>22</v>
      </c>
      <c r="I10" s="132" t="s">
        <v>23</v>
      </c>
      <c r="J10" s="133" t="str">
        <f>'Rekapitulace stavby'!AN8</f>
        <v>12. 12. 2018</v>
      </c>
      <c r="L10" s="43"/>
    </row>
    <row r="11" hidden="1" s="1" customFormat="1" ht="10.8" customHeight="1">
      <c r="B11" s="43"/>
      <c r="I11" s="129"/>
      <c r="L11" s="43"/>
    </row>
    <row r="12" hidden="1" s="1" customFormat="1" ht="12" customHeight="1">
      <c r="B12" s="43"/>
      <c r="D12" s="128" t="s">
        <v>25</v>
      </c>
      <c r="I12" s="132" t="s">
        <v>26</v>
      </c>
      <c r="J12" s="131" t="s">
        <v>19</v>
      </c>
      <c r="L12" s="43"/>
    </row>
    <row r="13" hidden="1" s="1" customFormat="1" ht="18" customHeight="1">
      <c r="B13" s="43"/>
      <c r="E13" s="131" t="s">
        <v>27</v>
      </c>
      <c r="I13" s="132" t="s">
        <v>28</v>
      </c>
      <c r="J13" s="131" t="s">
        <v>19</v>
      </c>
      <c r="L13" s="43"/>
    </row>
    <row r="14" hidden="1" s="1" customFormat="1" ht="6.96" customHeight="1">
      <c r="B14" s="43"/>
      <c r="I14" s="129"/>
      <c r="L14" s="43"/>
    </row>
    <row r="15" hidden="1" s="1" customFormat="1" ht="12" customHeight="1">
      <c r="B15" s="43"/>
      <c r="D15" s="128" t="s">
        <v>29</v>
      </c>
      <c r="I15" s="132" t="s">
        <v>26</v>
      </c>
      <c r="J15" s="33" t="str">
        <f>'Rekapitulace stavby'!AN13</f>
        <v>Vyplň údaj</v>
      </c>
      <c r="L15" s="43"/>
    </row>
    <row r="16" hidden="1" s="1" customFormat="1" ht="18" customHeight="1">
      <c r="B16" s="43"/>
      <c r="E16" s="33" t="str">
        <f>'Rekapitulace stavby'!E14</f>
        <v>Vyplň údaj</v>
      </c>
      <c r="F16" s="131"/>
      <c r="G16" s="131"/>
      <c r="H16" s="131"/>
      <c r="I16" s="132" t="s">
        <v>28</v>
      </c>
      <c r="J16" s="33" t="str">
        <f>'Rekapitulace stavby'!AN14</f>
        <v>Vyplň údaj</v>
      </c>
      <c r="L16" s="43"/>
    </row>
    <row r="17" hidden="1" s="1" customFormat="1" ht="6.96" customHeight="1">
      <c r="B17" s="43"/>
      <c r="I17" s="129"/>
      <c r="L17" s="43"/>
    </row>
    <row r="18" hidden="1" s="1" customFormat="1" ht="12" customHeight="1">
      <c r="B18" s="43"/>
      <c r="D18" s="128" t="s">
        <v>31</v>
      </c>
      <c r="I18" s="132" t="s">
        <v>26</v>
      </c>
      <c r="J18" s="131" t="s">
        <v>19</v>
      </c>
      <c r="L18" s="43"/>
    </row>
    <row r="19" hidden="1" s="1" customFormat="1" ht="18" customHeight="1">
      <c r="B19" s="43"/>
      <c r="E19" s="131" t="s">
        <v>32</v>
      </c>
      <c r="I19" s="132" t="s">
        <v>28</v>
      </c>
      <c r="J19" s="131" t="s">
        <v>19</v>
      </c>
      <c r="L19" s="43"/>
    </row>
    <row r="20" hidden="1" s="1" customFormat="1" ht="6.96" customHeight="1">
      <c r="B20" s="43"/>
      <c r="I20" s="129"/>
      <c r="L20" s="43"/>
    </row>
    <row r="21" hidden="1" s="1" customFormat="1" ht="12" customHeight="1">
      <c r="B21" s="43"/>
      <c r="D21" s="128" t="s">
        <v>34</v>
      </c>
      <c r="I21" s="132" t="s">
        <v>26</v>
      </c>
      <c r="J21" s="131" t="s">
        <v>19</v>
      </c>
      <c r="L21" s="43"/>
    </row>
    <row r="22" hidden="1" s="1" customFormat="1" ht="18" customHeight="1">
      <c r="B22" s="43"/>
      <c r="E22" s="131" t="s">
        <v>35</v>
      </c>
      <c r="I22" s="132" t="s">
        <v>28</v>
      </c>
      <c r="J22" s="131" t="s">
        <v>19</v>
      </c>
      <c r="L22" s="43"/>
    </row>
    <row r="23" hidden="1" s="1" customFormat="1" ht="6.96" customHeight="1">
      <c r="B23" s="43"/>
      <c r="I23" s="129"/>
      <c r="L23" s="43"/>
    </row>
    <row r="24" hidden="1" s="1" customFormat="1" ht="12" customHeight="1">
      <c r="B24" s="43"/>
      <c r="D24" s="128" t="s">
        <v>36</v>
      </c>
      <c r="I24" s="129"/>
      <c r="L24" s="43"/>
    </row>
    <row r="25" hidden="1" s="7" customFormat="1" ht="51" customHeight="1">
      <c r="B25" s="134"/>
      <c r="E25" s="135" t="s">
        <v>37</v>
      </c>
      <c r="F25" s="135"/>
      <c r="G25" s="135"/>
      <c r="H25" s="135"/>
      <c r="I25" s="136"/>
      <c r="L25" s="134"/>
    </row>
    <row r="26" hidden="1" s="1" customFormat="1" ht="6.96" customHeight="1">
      <c r="B26" s="43"/>
      <c r="I26" s="129"/>
      <c r="L26" s="43"/>
    </row>
    <row r="27" hidden="1" s="1" customFormat="1" ht="6.96" customHeight="1">
      <c r="B27" s="43"/>
      <c r="D27" s="75"/>
      <c r="E27" s="75"/>
      <c r="F27" s="75"/>
      <c r="G27" s="75"/>
      <c r="H27" s="75"/>
      <c r="I27" s="137"/>
      <c r="J27" s="75"/>
      <c r="K27" s="75"/>
      <c r="L27" s="43"/>
    </row>
    <row r="28" hidden="1" s="1" customFormat="1" ht="25.44" customHeight="1">
      <c r="B28" s="43"/>
      <c r="D28" s="138" t="s">
        <v>38</v>
      </c>
      <c r="I28" s="129"/>
      <c r="J28" s="139">
        <f>ROUND(J90, 2)</f>
        <v>0</v>
      </c>
      <c r="L28" s="43"/>
    </row>
    <row r="29" hidden="1" s="1" customFormat="1" ht="6.96" customHeight="1">
      <c r="B29" s="43"/>
      <c r="D29" s="75"/>
      <c r="E29" s="75"/>
      <c r="F29" s="75"/>
      <c r="G29" s="75"/>
      <c r="H29" s="75"/>
      <c r="I29" s="137"/>
      <c r="J29" s="75"/>
      <c r="K29" s="75"/>
      <c r="L29" s="43"/>
    </row>
    <row r="30" hidden="1" s="1" customFormat="1" ht="14.4" customHeight="1">
      <c r="B30" s="43"/>
      <c r="F30" s="140" t="s">
        <v>40</v>
      </c>
      <c r="I30" s="141" t="s">
        <v>39</v>
      </c>
      <c r="J30" s="140" t="s">
        <v>41</v>
      </c>
      <c r="L30" s="43"/>
    </row>
    <row r="31" hidden="1" s="1" customFormat="1" ht="14.4" customHeight="1">
      <c r="B31" s="43"/>
      <c r="D31" s="142" t="s">
        <v>42</v>
      </c>
      <c r="E31" s="128" t="s">
        <v>43</v>
      </c>
      <c r="F31" s="143">
        <f>ROUND((SUM(BE90:BE440)),  2)</f>
        <v>0</v>
      </c>
      <c r="I31" s="144">
        <v>0.20999999999999999</v>
      </c>
      <c r="J31" s="143">
        <f>ROUND(((SUM(BE90:BE440))*I31),  2)</f>
        <v>0</v>
      </c>
      <c r="L31" s="43"/>
    </row>
    <row r="32" hidden="1" s="1" customFormat="1" ht="14.4" customHeight="1">
      <c r="B32" s="43"/>
      <c r="E32" s="128" t="s">
        <v>44</v>
      </c>
      <c r="F32" s="143">
        <f>ROUND((SUM(BF90:BF440)),  2)</f>
        <v>0</v>
      </c>
      <c r="I32" s="144">
        <v>0.14999999999999999</v>
      </c>
      <c r="J32" s="143">
        <f>ROUND(((SUM(BF90:BF440))*I32),  2)</f>
        <v>0</v>
      </c>
      <c r="L32" s="43"/>
    </row>
    <row r="33" hidden="1" s="1" customFormat="1" ht="14.4" customHeight="1">
      <c r="B33" s="43"/>
      <c r="E33" s="128" t="s">
        <v>45</v>
      </c>
      <c r="F33" s="143">
        <f>ROUND((SUM(BG90:BG440)),  2)</f>
        <v>0</v>
      </c>
      <c r="I33" s="144">
        <v>0.20999999999999999</v>
      </c>
      <c r="J33" s="143">
        <f>0</f>
        <v>0</v>
      </c>
      <c r="L33" s="43"/>
    </row>
    <row r="34" hidden="1" s="1" customFormat="1" ht="14.4" customHeight="1">
      <c r="B34" s="43"/>
      <c r="E34" s="128" t="s">
        <v>46</v>
      </c>
      <c r="F34" s="143">
        <f>ROUND((SUM(BH90:BH440)),  2)</f>
        <v>0</v>
      </c>
      <c r="I34" s="144">
        <v>0.14999999999999999</v>
      </c>
      <c r="J34" s="143">
        <f>0</f>
        <v>0</v>
      </c>
      <c r="L34" s="43"/>
    </row>
    <row r="35" hidden="1" s="1" customFormat="1" ht="14.4" customHeight="1">
      <c r="B35" s="43"/>
      <c r="E35" s="128" t="s">
        <v>47</v>
      </c>
      <c r="F35" s="143">
        <f>ROUND((SUM(BI90:BI440)),  2)</f>
        <v>0</v>
      </c>
      <c r="I35" s="144">
        <v>0</v>
      </c>
      <c r="J35" s="143">
        <f>0</f>
        <v>0</v>
      </c>
      <c r="L35" s="43"/>
    </row>
    <row r="36" hidden="1" s="1" customFormat="1" ht="6.96" customHeight="1">
      <c r="B36" s="43"/>
      <c r="I36" s="129"/>
      <c r="L36" s="43"/>
    </row>
    <row r="37" hidden="1" s="1" customFormat="1" ht="25.44" customHeight="1">
      <c r="B37" s="43"/>
      <c r="C37" s="145"/>
      <c r="D37" s="146" t="s">
        <v>48</v>
      </c>
      <c r="E37" s="147"/>
      <c r="F37" s="147"/>
      <c r="G37" s="148" t="s">
        <v>49</v>
      </c>
      <c r="H37" s="149" t="s">
        <v>50</v>
      </c>
      <c r="I37" s="150"/>
      <c r="J37" s="151">
        <f>SUM(J28:J35)</f>
        <v>0</v>
      </c>
      <c r="K37" s="152"/>
      <c r="L37" s="43"/>
    </row>
    <row r="38" hidden="1" s="1" customFormat="1" ht="14.4" customHeight="1">
      <c r="B38" s="153"/>
      <c r="C38" s="154"/>
      <c r="D38" s="154"/>
      <c r="E38" s="154"/>
      <c r="F38" s="154"/>
      <c r="G38" s="154"/>
      <c r="H38" s="154"/>
      <c r="I38" s="155"/>
      <c r="J38" s="154"/>
      <c r="K38" s="154"/>
      <c r="L38" s="43"/>
    </row>
    <row r="39" hidden="1"/>
    <row r="40" hidden="1"/>
    <row r="41" hidden="1"/>
    <row r="42" hidden="1" s="1" customFormat="1" ht="6.96" customHeight="1">
      <c r="B42" s="156"/>
      <c r="C42" s="157"/>
      <c r="D42" s="157"/>
      <c r="E42" s="157"/>
      <c r="F42" s="157"/>
      <c r="G42" s="157"/>
      <c r="H42" s="157"/>
      <c r="I42" s="158"/>
      <c r="J42" s="157"/>
      <c r="K42" s="157"/>
      <c r="L42" s="43"/>
    </row>
    <row r="43" hidden="1" s="1" customFormat="1" ht="24.96" customHeight="1">
      <c r="B43" s="38"/>
      <c r="C43" s="23" t="s">
        <v>81</v>
      </c>
      <c r="D43" s="39"/>
      <c r="E43" s="39"/>
      <c r="F43" s="39"/>
      <c r="G43" s="39"/>
      <c r="H43" s="39"/>
      <c r="I43" s="129"/>
      <c r="J43" s="39"/>
      <c r="K43" s="39"/>
      <c r="L43" s="43"/>
    </row>
    <row r="44" hidden="1" s="1" customFormat="1" ht="6.96" customHeight="1">
      <c r="B44" s="38"/>
      <c r="C44" s="39"/>
      <c r="D44" s="39"/>
      <c r="E44" s="39"/>
      <c r="F44" s="39"/>
      <c r="G44" s="39"/>
      <c r="H44" s="39"/>
      <c r="I44" s="129"/>
      <c r="J44" s="39"/>
      <c r="K44" s="39"/>
      <c r="L44" s="43"/>
    </row>
    <row r="45" hidden="1" s="1" customFormat="1" ht="12" customHeight="1">
      <c r="B45" s="38"/>
      <c r="C45" s="32" t="s">
        <v>16</v>
      </c>
      <c r="D45" s="39"/>
      <c r="E45" s="39"/>
      <c r="F45" s="39"/>
      <c r="G45" s="39"/>
      <c r="H45" s="39"/>
      <c r="I45" s="129"/>
      <c r="J45" s="39"/>
      <c r="K45" s="39"/>
      <c r="L45" s="43"/>
    </row>
    <row r="46" hidden="1" s="1" customFormat="1" ht="16.5" customHeight="1">
      <c r="B46" s="38"/>
      <c r="C46" s="39"/>
      <c r="D46" s="39"/>
      <c r="E46" s="68" t="str">
        <f>E7</f>
        <v>Schodiště a předprostor ZŠ Vizovice</v>
      </c>
      <c r="F46" s="39"/>
      <c r="G46" s="39"/>
      <c r="H46" s="39"/>
      <c r="I46" s="129"/>
      <c r="J46" s="39"/>
      <c r="K46" s="39"/>
      <c r="L46" s="43"/>
    </row>
    <row r="47" hidden="1" s="1" customFormat="1" ht="6.96" customHeight="1">
      <c r="B47" s="38"/>
      <c r="C47" s="39"/>
      <c r="D47" s="39"/>
      <c r="E47" s="39"/>
      <c r="F47" s="39"/>
      <c r="G47" s="39"/>
      <c r="H47" s="39"/>
      <c r="I47" s="129"/>
      <c r="J47" s="39"/>
      <c r="K47" s="39"/>
      <c r="L47" s="43"/>
    </row>
    <row r="48" hidden="1" s="1" customFormat="1" ht="12" customHeight="1">
      <c r="B48" s="38"/>
      <c r="C48" s="32" t="s">
        <v>21</v>
      </c>
      <c r="D48" s="39"/>
      <c r="E48" s="39"/>
      <c r="F48" s="27" t="str">
        <f>F10</f>
        <v>Vizovice</v>
      </c>
      <c r="G48" s="39"/>
      <c r="H48" s="39"/>
      <c r="I48" s="132" t="s">
        <v>23</v>
      </c>
      <c r="J48" s="71" t="str">
        <f>IF(J10="","",J10)</f>
        <v>12. 12. 2018</v>
      </c>
      <c r="K48" s="39"/>
      <c r="L48" s="43"/>
    </row>
    <row r="49" hidden="1" s="1" customFormat="1" ht="6.96" customHeight="1">
      <c r="B49" s="38"/>
      <c r="C49" s="39"/>
      <c r="D49" s="39"/>
      <c r="E49" s="39"/>
      <c r="F49" s="39"/>
      <c r="G49" s="39"/>
      <c r="H49" s="39"/>
      <c r="I49" s="129"/>
      <c r="J49" s="39"/>
      <c r="K49" s="39"/>
      <c r="L49" s="43"/>
    </row>
    <row r="50" hidden="1" s="1" customFormat="1" ht="15.15" customHeight="1">
      <c r="B50" s="38"/>
      <c r="C50" s="32" t="s">
        <v>25</v>
      </c>
      <c r="D50" s="39"/>
      <c r="E50" s="39"/>
      <c r="F50" s="27" t="str">
        <f>E13</f>
        <v>Město Vizovice</v>
      </c>
      <c r="G50" s="39"/>
      <c r="H50" s="39"/>
      <c r="I50" s="132" t="s">
        <v>31</v>
      </c>
      <c r="J50" s="36" t="str">
        <f>E19</f>
        <v>Gábor architekti</v>
      </c>
      <c r="K50" s="39"/>
      <c r="L50" s="43"/>
    </row>
    <row r="51" hidden="1" s="1" customFormat="1" ht="15.15" customHeight="1">
      <c r="B51" s="38"/>
      <c r="C51" s="32" t="s">
        <v>29</v>
      </c>
      <c r="D51" s="39"/>
      <c r="E51" s="39"/>
      <c r="F51" s="27" t="str">
        <f>IF(E16="","",E16)</f>
        <v>Vyplň údaj</v>
      </c>
      <c r="G51" s="39"/>
      <c r="H51" s="39"/>
      <c r="I51" s="132" t="s">
        <v>34</v>
      </c>
      <c r="J51" s="36" t="str">
        <f>E22</f>
        <v>Lukáš Hykyš</v>
      </c>
      <c r="K51" s="39"/>
      <c r="L51" s="43"/>
    </row>
    <row r="52" hidden="1" s="1" customFormat="1" ht="10.32" customHeight="1">
      <c r="B52" s="38"/>
      <c r="C52" s="39"/>
      <c r="D52" s="39"/>
      <c r="E52" s="39"/>
      <c r="F52" s="39"/>
      <c r="G52" s="39"/>
      <c r="H52" s="39"/>
      <c r="I52" s="129"/>
      <c r="J52" s="39"/>
      <c r="K52" s="39"/>
      <c r="L52" s="43"/>
    </row>
    <row r="53" hidden="1" s="1" customFormat="1" ht="29.28" customHeight="1">
      <c r="B53" s="38"/>
      <c r="C53" s="159" t="s">
        <v>82</v>
      </c>
      <c r="D53" s="160"/>
      <c r="E53" s="160"/>
      <c r="F53" s="160"/>
      <c r="G53" s="160"/>
      <c r="H53" s="160"/>
      <c r="I53" s="161"/>
      <c r="J53" s="162" t="s">
        <v>83</v>
      </c>
      <c r="K53" s="160"/>
      <c r="L53" s="43"/>
    </row>
    <row r="54" hidden="1" s="1" customFormat="1" ht="10.32" customHeight="1">
      <c r="B54" s="38"/>
      <c r="C54" s="39"/>
      <c r="D54" s="39"/>
      <c r="E54" s="39"/>
      <c r="F54" s="39"/>
      <c r="G54" s="39"/>
      <c r="H54" s="39"/>
      <c r="I54" s="129"/>
      <c r="J54" s="39"/>
      <c r="K54" s="39"/>
      <c r="L54" s="43"/>
    </row>
    <row r="55" hidden="1" s="1" customFormat="1" ht="22.8" customHeight="1">
      <c r="B55" s="38"/>
      <c r="C55" s="163" t="s">
        <v>70</v>
      </c>
      <c r="D55" s="39"/>
      <c r="E55" s="39"/>
      <c r="F55" s="39"/>
      <c r="G55" s="39"/>
      <c r="H55" s="39"/>
      <c r="I55" s="129"/>
      <c r="J55" s="101">
        <f>J90</f>
        <v>0</v>
      </c>
      <c r="K55" s="39"/>
      <c r="L55" s="43"/>
      <c r="AU55" s="17" t="s">
        <v>84</v>
      </c>
    </row>
    <row r="56" hidden="1" s="8" customFormat="1" ht="24.96" customHeight="1">
      <c r="B56" s="164"/>
      <c r="C56" s="165"/>
      <c r="D56" s="166" t="s">
        <v>85</v>
      </c>
      <c r="E56" s="167"/>
      <c r="F56" s="167"/>
      <c r="G56" s="167"/>
      <c r="H56" s="167"/>
      <c r="I56" s="168"/>
      <c r="J56" s="169">
        <f>J91</f>
        <v>0</v>
      </c>
      <c r="K56" s="165"/>
      <c r="L56" s="170"/>
    </row>
    <row r="57" hidden="1" s="9" customFormat="1" ht="19.92" customHeight="1">
      <c r="B57" s="171"/>
      <c r="C57" s="172"/>
      <c r="D57" s="173" t="s">
        <v>86</v>
      </c>
      <c r="E57" s="174"/>
      <c r="F57" s="174"/>
      <c r="G57" s="174"/>
      <c r="H57" s="174"/>
      <c r="I57" s="175"/>
      <c r="J57" s="176">
        <f>J92</f>
        <v>0</v>
      </c>
      <c r="K57" s="172"/>
      <c r="L57" s="177"/>
    </row>
    <row r="58" hidden="1" s="9" customFormat="1" ht="19.92" customHeight="1">
      <c r="B58" s="171"/>
      <c r="C58" s="172"/>
      <c r="D58" s="173" t="s">
        <v>87</v>
      </c>
      <c r="E58" s="174"/>
      <c r="F58" s="174"/>
      <c r="G58" s="174"/>
      <c r="H58" s="174"/>
      <c r="I58" s="175"/>
      <c r="J58" s="176">
        <f>J176</f>
        <v>0</v>
      </c>
      <c r="K58" s="172"/>
      <c r="L58" s="177"/>
    </row>
    <row r="59" hidden="1" s="9" customFormat="1" ht="19.92" customHeight="1">
      <c r="B59" s="171"/>
      <c r="C59" s="172"/>
      <c r="D59" s="173" t="s">
        <v>88</v>
      </c>
      <c r="E59" s="174"/>
      <c r="F59" s="174"/>
      <c r="G59" s="174"/>
      <c r="H59" s="174"/>
      <c r="I59" s="175"/>
      <c r="J59" s="176">
        <f>J186</f>
        <v>0</v>
      </c>
      <c r="K59" s="172"/>
      <c r="L59" s="177"/>
    </row>
    <row r="60" hidden="1" s="9" customFormat="1" ht="19.92" customHeight="1">
      <c r="B60" s="171"/>
      <c r="C60" s="172"/>
      <c r="D60" s="173" t="s">
        <v>89</v>
      </c>
      <c r="E60" s="174"/>
      <c r="F60" s="174"/>
      <c r="G60" s="174"/>
      <c r="H60" s="174"/>
      <c r="I60" s="175"/>
      <c r="J60" s="176">
        <f>J220</f>
        <v>0</v>
      </c>
      <c r="K60" s="172"/>
      <c r="L60" s="177"/>
    </row>
    <row r="61" hidden="1" s="9" customFormat="1" ht="19.92" customHeight="1">
      <c r="B61" s="171"/>
      <c r="C61" s="172"/>
      <c r="D61" s="173" t="s">
        <v>90</v>
      </c>
      <c r="E61" s="174"/>
      <c r="F61" s="174"/>
      <c r="G61" s="174"/>
      <c r="H61" s="174"/>
      <c r="I61" s="175"/>
      <c r="J61" s="176">
        <f>J290</f>
        <v>0</v>
      </c>
      <c r="K61" s="172"/>
      <c r="L61" s="177"/>
    </row>
    <row r="62" hidden="1" s="9" customFormat="1" ht="19.92" customHeight="1">
      <c r="B62" s="171"/>
      <c r="C62" s="172"/>
      <c r="D62" s="173" t="s">
        <v>91</v>
      </c>
      <c r="E62" s="174"/>
      <c r="F62" s="174"/>
      <c r="G62" s="174"/>
      <c r="H62" s="174"/>
      <c r="I62" s="175"/>
      <c r="J62" s="176">
        <f>J312</f>
        <v>0</v>
      </c>
      <c r="K62" s="172"/>
      <c r="L62" s="177"/>
    </row>
    <row r="63" hidden="1" s="9" customFormat="1" ht="19.92" customHeight="1">
      <c r="B63" s="171"/>
      <c r="C63" s="172"/>
      <c r="D63" s="173" t="s">
        <v>92</v>
      </c>
      <c r="E63" s="174"/>
      <c r="F63" s="174"/>
      <c r="G63" s="174"/>
      <c r="H63" s="174"/>
      <c r="I63" s="175"/>
      <c r="J63" s="176">
        <f>J332</f>
        <v>0</v>
      </c>
      <c r="K63" s="172"/>
      <c r="L63" s="177"/>
    </row>
    <row r="64" hidden="1" s="9" customFormat="1" ht="19.92" customHeight="1">
      <c r="B64" s="171"/>
      <c r="C64" s="172"/>
      <c r="D64" s="173" t="s">
        <v>93</v>
      </c>
      <c r="E64" s="174"/>
      <c r="F64" s="174"/>
      <c r="G64" s="174"/>
      <c r="H64" s="174"/>
      <c r="I64" s="175"/>
      <c r="J64" s="176">
        <f>J368</f>
        <v>0</v>
      </c>
      <c r="K64" s="172"/>
      <c r="L64" s="177"/>
    </row>
    <row r="65" hidden="1" s="9" customFormat="1" ht="19.92" customHeight="1">
      <c r="B65" s="171"/>
      <c r="C65" s="172"/>
      <c r="D65" s="173" t="s">
        <v>94</v>
      </c>
      <c r="E65" s="174"/>
      <c r="F65" s="174"/>
      <c r="G65" s="174"/>
      <c r="H65" s="174"/>
      <c r="I65" s="175"/>
      <c r="J65" s="176">
        <f>J390</f>
        <v>0</v>
      </c>
      <c r="K65" s="172"/>
      <c r="L65" s="177"/>
    </row>
    <row r="66" hidden="1" s="8" customFormat="1" ht="24.96" customHeight="1">
      <c r="B66" s="164"/>
      <c r="C66" s="165"/>
      <c r="D66" s="166" t="s">
        <v>95</v>
      </c>
      <c r="E66" s="167"/>
      <c r="F66" s="167"/>
      <c r="G66" s="167"/>
      <c r="H66" s="167"/>
      <c r="I66" s="168"/>
      <c r="J66" s="169">
        <f>J393</f>
        <v>0</v>
      </c>
      <c r="K66" s="165"/>
      <c r="L66" s="170"/>
    </row>
    <row r="67" hidden="1" s="9" customFormat="1" ht="19.92" customHeight="1">
      <c r="B67" s="171"/>
      <c r="C67" s="172"/>
      <c r="D67" s="173" t="s">
        <v>96</v>
      </c>
      <c r="E67" s="174"/>
      <c r="F67" s="174"/>
      <c r="G67" s="174"/>
      <c r="H67" s="174"/>
      <c r="I67" s="175"/>
      <c r="J67" s="176">
        <f>J394</f>
        <v>0</v>
      </c>
      <c r="K67" s="172"/>
      <c r="L67" s="177"/>
    </row>
    <row r="68" hidden="1" s="9" customFormat="1" ht="19.92" customHeight="1">
      <c r="B68" s="171"/>
      <c r="C68" s="172"/>
      <c r="D68" s="173" t="s">
        <v>97</v>
      </c>
      <c r="E68" s="174"/>
      <c r="F68" s="174"/>
      <c r="G68" s="174"/>
      <c r="H68" s="174"/>
      <c r="I68" s="175"/>
      <c r="J68" s="176">
        <f>J407</f>
        <v>0</v>
      </c>
      <c r="K68" s="172"/>
      <c r="L68" s="177"/>
    </row>
    <row r="69" hidden="1" s="8" customFormat="1" ht="24.96" customHeight="1">
      <c r="B69" s="164"/>
      <c r="C69" s="165"/>
      <c r="D69" s="166" t="s">
        <v>98</v>
      </c>
      <c r="E69" s="167"/>
      <c r="F69" s="167"/>
      <c r="G69" s="167"/>
      <c r="H69" s="167"/>
      <c r="I69" s="168"/>
      <c r="J69" s="169">
        <f>J424</f>
        <v>0</v>
      </c>
      <c r="K69" s="165"/>
      <c r="L69" s="170"/>
    </row>
    <row r="70" hidden="1" s="9" customFormat="1" ht="19.92" customHeight="1">
      <c r="B70" s="171"/>
      <c r="C70" s="172"/>
      <c r="D70" s="173" t="s">
        <v>99</v>
      </c>
      <c r="E70" s="174"/>
      <c r="F70" s="174"/>
      <c r="G70" s="174"/>
      <c r="H70" s="174"/>
      <c r="I70" s="175"/>
      <c r="J70" s="176">
        <f>J425</f>
        <v>0</v>
      </c>
      <c r="K70" s="172"/>
      <c r="L70" s="177"/>
    </row>
    <row r="71" hidden="1" s="9" customFormat="1" ht="19.92" customHeight="1">
      <c r="B71" s="171"/>
      <c r="C71" s="172"/>
      <c r="D71" s="173" t="s">
        <v>100</v>
      </c>
      <c r="E71" s="174"/>
      <c r="F71" s="174"/>
      <c r="G71" s="174"/>
      <c r="H71" s="174"/>
      <c r="I71" s="175"/>
      <c r="J71" s="176">
        <f>J433</f>
        <v>0</v>
      </c>
      <c r="K71" s="172"/>
      <c r="L71" s="177"/>
    </row>
    <row r="72" hidden="1" s="9" customFormat="1" ht="19.92" customHeight="1">
      <c r="B72" s="171"/>
      <c r="C72" s="172"/>
      <c r="D72" s="173" t="s">
        <v>101</v>
      </c>
      <c r="E72" s="174"/>
      <c r="F72" s="174"/>
      <c r="G72" s="174"/>
      <c r="H72" s="174"/>
      <c r="I72" s="175"/>
      <c r="J72" s="176">
        <f>J437</f>
        <v>0</v>
      </c>
      <c r="K72" s="172"/>
      <c r="L72" s="177"/>
    </row>
    <row r="73" hidden="1" s="1" customFormat="1" ht="21.84" customHeight="1">
      <c r="B73" s="38"/>
      <c r="C73" s="39"/>
      <c r="D73" s="39"/>
      <c r="E73" s="39"/>
      <c r="F73" s="39"/>
      <c r="G73" s="39"/>
      <c r="H73" s="39"/>
      <c r="I73" s="129"/>
      <c r="J73" s="39"/>
      <c r="K73" s="39"/>
      <c r="L73" s="43"/>
    </row>
    <row r="74" hidden="1" s="1" customFormat="1" ht="6.96" customHeight="1">
      <c r="B74" s="58"/>
      <c r="C74" s="59"/>
      <c r="D74" s="59"/>
      <c r="E74" s="59"/>
      <c r="F74" s="59"/>
      <c r="G74" s="59"/>
      <c r="H74" s="59"/>
      <c r="I74" s="155"/>
      <c r="J74" s="59"/>
      <c r="K74" s="59"/>
      <c r="L74" s="43"/>
    </row>
    <row r="75" hidden="1"/>
    <row r="76" hidden="1"/>
    <row r="77" hidden="1"/>
    <row r="78" s="1" customFormat="1" ht="6.96" customHeight="1">
      <c r="B78" s="60"/>
      <c r="C78" s="61"/>
      <c r="D78" s="61"/>
      <c r="E78" s="61"/>
      <c r="F78" s="61"/>
      <c r="G78" s="61"/>
      <c r="H78" s="61"/>
      <c r="I78" s="158"/>
      <c r="J78" s="61"/>
      <c r="K78" s="61"/>
      <c r="L78" s="43"/>
    </row>
    <row r="79" s="1" customFormat="1" ht="24.96" customHeight="1">
      <c r="B79" s="38"/>
      <c r="C79" s="23" t="s">
        <v>102</v>
      </c>
      <c r="D79" s="39"/>
      <c r="E79" s="39"/>
      <c r="F79" s="39"/>
      <c r="G79" s="39"/>
      <c r="H79" s="39"/>
      <c r="I79" s="129"/>
      <c r="J79" s="39"/>
      <c r="K79" s="39"/>
      <c r="L79" s="43"/>
    </row>
    <row r="80" s="1" customFormat="1" ht="6.96" customHeight="1">
      <c r="B80" s="38"/>
      <c r="C80" s="39"/>
      <c r="D80" s="39"/>
      <c r="E80" s="39"/>
      <c r="F80" s="39"/>
      <c r="G80" s="39"/>
      <c r="H80" s="39"/>
      <c r="I80" s="129"/>
      <c r="J80" s="39"/>
      <c r="K80" s="39"/>
      <c r="L80" s="43"/>
    </row>
    <row r="81" s="1" customFormat="1" ht="12" customHeight="1">
      <c r="B81" s="38"/>
      <c r="C81" s="32" t="s">
        <v>16</v>
      </c>
      <c r="D81" s="39"/>
      <c r="E81" s="39"/>
      <c r="F81" s="39"/>
      <c r="G81" s="39"/>
      <c r="H81" s="39"/>
      <c r="I81" s="129"/>
      <c r="J81" s="39"/>
      <c r="K81" s="39"/>
      <c r="L81" s="43"/>
    </row>
    <row r="82" s="1" customFormat="1" ht="16.5" customHeight="1">
      <c r="B82" s="38"/>
      <c r="C82" s="39"/>
      <c r="D82" s="39"/>
      <c r="E82" s="68" t="str">
        <f>E7</f>
        <v>Schodiště a předprostor ZŠ Vizovice</v>
      </c>
      <c r="F82" s="39"/>
      <c r="G82" s="39"/>
      <c r="H82" s="39"/>
      <c r="I82" s="129"/>
      <c r="J82" s="39"/>
      <c r="K82" s="39"/>
      <c r="L82" s="43"/>
    </row>
    <row r="83" s="1" customFormat="1" ht="6.96" customHeight="1">
      <c r="B83" s="38"/>
      <c r="C83" s="39"/>
      <c r="D83" s="39"/>
      <c r="E83" s="39"/>
      <c r="F83" s="39"/>
      <c r="G83" s="39"/>
      <c r="H83" s="39"/>
      <c r="I83" s="129"/>
      <c r="J83" s="39"/>
      <c r="K83" s="39"/>
      <c r="L83" s="43"/>
    </row>
    <row r="84" s="1" customFormat="1" ht="12" customHeight="1">
      <c r="B84" s="38"/>
      <c r="C84" s="32" t="s">
        <v>21</v>
      </c>
      <c r="D84" s="39"/>
      <c r="E84" s="39"/>
      <c r="F84" s="27" t="str">
        <f>F10</f>
        <v>Vizovice</v>
      </c>
      <c r="G84" s="39"/>
      <c r="H84" s="39"/>
      <c r="I84" s="132" t="s">
        <v>23</v>
      </c>
      <c r="J84" s="71" t="str">
        <f>IF(J10="","",J10)</f>
        <v>12. 12. 2018</v>
      </c>
      <c r="K84" s="39"/>
      <c r="L84" s="43"/>
    </row>
    <row r="85" s="1" customFormat="1" ht="6.96" customHeight="1">
      <c r="B85" s="38"/>
      <c r="C85" s="39"/>
      <c r="D85" s="39"/>
      <c r="E85" s="39"/>
      <c r="F85" s="39"/>
      <c r="G85" s="39"/>
      <c r="H85" s="39"/>
      <c r="I85" s="129"/>
      <c r="J85" s="39"/>
      <c r="K85" s="39"/>
      <c r="L85" s="43"/>
    </row>
    <row r="86" s="1" customFormat="1" ht="15.15" customHeight="1">
      <c r="B86" s="38"/>
      <c r="C86" s="32" t="s">
        <v>25</v>
      </c>
      <c r="D86" s="39"/>
      <c r="E86" s="39"/>
      <c r="F86" s="27" t="str">
        <f>E13</f>
        <v>Město Vizovice</v>
      </c>
      <c r="G86" s="39"/>
      <c r="H86" s="39"/>
      <c r="I86" s="132" t="s">
        <v>31</v>
      </c>
      <c r="J86" s="36" t="str">
        <f>E19</f>
        <v>Gábor architekti</v>
      </c>
      <c r="K86" s="39"/>
      <c r="L86" s="43"/>
    </row>
    <row r="87" s="1" customFormat="1" ht="15.15" customHeight="1">
      <c r="B87" s="38"/>
      <c r="C87" s="32" t="s">
        <v>29</v>
      </c>
      <c r="D87" s="39"/>
      <c r="E87" s="39"/>
      <c r="F87" s="27" t="str">
        <f>IF(E16="","",E16)</f>
        <v>Vyplň údaj</v>
      </c>
      <c r="G87" s="39"/>
      <c r="H87" s="39"/>
      <c r="I87" s="132" t="s">
        <v>34</v>
      </c>
      <c r="J87" s="36" t="str">
        <f>E22</f>
        <v>Lukáš Hykyš</v>
      </c>
      <c r="K87" s="39"/>
      <c r="L87" s="43"/>
    </row>
    <row r="88" s="1" customFormat="1" ht="10.32" customHeight="1">
      <c r="B88" s="38"/>
      <c r="C88" s="39"/>
      <c r="D88" s="39"/>
      <c r="E88" s="39"/>
      <c r="F88" s="39"/>
      <c r="G88" s="39"/>
      <c r="H88" s="39"/>
      <c r="I88" s="129"/>
      <c r="J88" s="39"/>
      <c r="K88" s="39"/>
      <c r="L88" s="43"/>
    </row>
    <row r="89" s="10" customFormat="1" ht="29.28" customHeight="1">
      <c r="B89" s="178"/>
      <c r="C89" s="179" t="s">
        <v>103</v>
      </c>
      <c r="D89" s="180" t="s">
        <v>57</v>
      </c>
      <c r="E89" s="180" t="s">
        <v>53</v>
      </c>
      <c r="F89" s="180" t="s">
        <v>54</v>
      </c>
      <c r="G89" s="180" t="s">
        <v>104</v>
      </c>
      <c r="H89" s="180" t="s">
        <v>105</v>
      </c>
      <c r="I89" s="181" t="s">
        <v>106</v>
      </c>
      <c r="J89" s="180" t="s">
        <v>83</v>
      </c>
      <c r="K89" s="182" t="s">
        <v>107</v>
      </c>
      <c r="L89" s="183"/>
      <c r="M89" s="91" t="s">
        <v>19</v>
      </c>
      <c r="N89" s="92" t="s">
        <v>42</v>
      </c>
      <c r="O89" s="92" t="s">
        <v>108</v>
      </c>
      <c r="P89" s="92" t="s">
        <v>109</v>
      </c>
      <c r="Q89" s="92" t="s">
        <v>110</v>
      </c>
      <c r="R89" s="92" t="s">
        <v>111</v>
      </c>
      <c r="S89" s="92" t="s">
        <v>112</v>
      </c>
      <c r="T89" s="93" t="s">
        <v>113</v>
      </c>
    </row>
    <row r="90" s="1" customFormat="1" ht="22.8" customHeight="1">
      <c r="B90" s="38"/>
      <c r="C90" s="98" t="s">
        <v>114</v>
      </c>
      <c r="D90" s="39"/>
      <c r="E90" s="39"/>
      <c r="F90" s="39"/>
      <c r="G90" s="39"/>
      <c r="H90" s="39"/>
      <c r="I90" s="129"/>
      <c r="J90" s="184">
        <f>BK90</f>
        <v>0</v>
      </c>
      <c r="K90" s="39"/>
      <c r="L90" s="43"/>
      <c r="M90" s="94"/>
      <c r="N90" s="95"/>
      <c r="O90" s="95"/>
      <c r="P90" s="185">
        <f>P91+P393+P424</f>
        <v>0</v>
      </c>
      <c r="Q90" s="95"/>
      <c r="R90" s="185">
        <f>R91+R393+R424</f>
        <v>166.83589571999997</v>
      </c>
      <c r="S90" s="95"/>
      <c r="T90" s="186">
        <f>T91+T393+T424</f>
        <v>82.707674999999995</v>
      </c>
      <c r="AT90" s="17" t="s">
        <v>71</v>
      </c>
      <c r="AU90" s="17" t="s">
        <v>84</v>
      </c>
      <c r="BK90" s="187">
        <f>BK91+BK393+BK424</f>
        <v>0</v>
      </c>
    </row>
    <row r="91" s="11" customFormat="1" ht="25.92" customHeight="1">
      <c r="B91" s="188"/>
      <c r="C91" s="189"/>
      <c r="D91" s="190" t="s">
        <v>71</v>
      </c>
      <c r="E91" s="191" t="s">
        <v>115</v>
      </c>
      <c r="F91" s="191" t="s">
        <v>116</v>
      </c>
      <c r="G91" s="189"/>
      <c r="H91" s="189"/>
      <c r="I91" s="192"/>
      <c r="J91" s="193">
        <f>BK91</f>
        <v>0</v>
      </c>
      <c r="K91" s="189"/>
      <c r="L91" s="194"/>
      <c r="M91" s="195"/>
      <c r="N91" s="196"/>
      <c r="O91" s="196"/>
      <c r="P91" s="197">
        <f>P92+P176+P186+P220+P290+P312+P332+P368+P390</f>
        <v>0</v>
      </c>
      <c r="Q91" s="196"/>
      <c r="R91" s="197">
        <f>R92+R176+R186+R220+R290+R312+R332+R368+R390</f>
        <v>166.36926271999997</v>
      </c>
      <c r="S91" s="196"/>
      <c r="T91" s="198">
        <f>T92+T176+T186+T220+T290+T312+T332+T368+T390</f>
        <v>82.707674999999995</v>
      </c>
      <c r="AR91" s="199" t="s">
        <v>77</v>
      </c>
      <c r="AT91" s="200" t="s">
        <v>71</v>
      </c>
      <c r="AU91" s="200" t="s">
        <v>72</v>
      </c>
      <c r="AY91" s="199" t="s">
        <v>117</v>
      </c>
      <c r="BK91" s="201">
        <f>BK92+BK176+BK186+BK220+BK290+BK312+BK332+BK368+BK390</f>
        <v>0</v>
      </c>
    </row>
    <row r="92" s="11" customFormat="1" ht="22.8" customHeight="1">
      <c r="B92" s="188"/>
      <c r="C92" s="189"/>
      <c r="D92" s="190" t="s">
        <v>71</v>
      </c>
      <c r="E92" s="202" t="s">
        <v>77</v>
      </c>
      <c r="F92" s="202" t="s">
        <v>118</v>
      </c>
      <c r="G92" s="189"/>
      <c r="H92" s="189"/>
      <c r="I92" s="192"/>
      <c r="J92" s="203">
        <f>BK92</f>
        <v>0</v>
      </c>
      <c r="K92" s="189"/>
      <c r="L92" s="194"/>
      <c r="M92" s="195"/>
      <c r="N92" s="196"/>
      <c r="O92" s="196"/>
      <c r="P92" s="197">
        <f>SUM(P93:P175)</f>
        <v>0</v>
      </c>
      <c r="Q92" s="196"/>
      <c r="R92" s="197">
        <f>SUM(R93:R175)</f>
        <v>33.399999999999999</v>
      </c>
      <c r="S92" s="196"/>
      <c r="T92" s="198">
        <f>SUM(T93:T175)</f>
        <v>48.027674999999995</v>
      </c>
      <c r="AR92" s="199" t="s">
        <v>77</v>
      </c>
      <c r="AT92" s="200" t="s">
        <v>71</v>
      </c>
      <c r="AU92" s="200" t="s">
        <v>77</v>
      </c>
      <c r="AY92" s="199" t="s">
        <v>117</v>
      </c>
      <c r="BK92" s="201">
        <f>SUM(BK93:BK175)</f>
        <v>0</v>
      </c>
    </row>
    <row r="93" s="1" customFormat="1" ht="36" customHeight="1">
      <c r="B93" s="38"/>
      <c r="C93" s="204" t="s">
        <v>77</v>
      </c>
      <c r="D93" s="204" t="s">
        <v>119</v>
      </c>
      <c r="E93" s="205" t="s">
        <v>120</v>
      </c>
      <c r="F93" s="206" t="s">
        <v>121</v>
      </c>
      <c r="G93" s="207" t="s">
        <v>122</v>
      </c>
      <c r="H93" s="208">
        <v>81.873000000000005</v>
      </c>
      <c r="I93" s="209"/>
      <c r="J93" s="210">
        <f>ROUND(I93*H93,2)</f>
        <v>0</v>
      </c>
      <c r="K93" s="206" t="s">
        <v>123</v>
      </c>
      <c r="L93" s="43"/>
      <c r="M93" s="211" t="s">
        <v>19</v>
      </c>
      <c r="N93" s="212" t="s">
        <v>43</v>
      </c>
      <c r="O93" s="83"/>
      <c r="P93" s="213">
        <f>O93*H93</f>
        <v>0</v>
      </c>
      <c r="Q93" s="213">
        <v>0</v>
      </c>
      <c r="R93" s="213">
        <f>Q93*H93</f>
        <v>0</v>
      </c>
      <c r="S93" s="213">
        <v>0.23499999999999999</v>
      </c>
      <c r="T93" s="214">
        <f>S93*H93</f>
        <v>19.240155000000001</v>
      </c>
      <c r="AR93" s="215" t="s">
        <v>124</v>
      </c>
      <c r="AT93" s="215" t="s">
        <v>119</v>
      </c>
      <c r="AU93" s="215" t="s">
        <v>79</v>
      </c>
      <c r="AY93" s="17" t="s">
        <v>117</v>
      </c>
      <c r="BE93" s="216">
        <f>IF(N93="základní",J93,0)</f>
        <v>0</v>
      </c>
      <c r="BF93" s="216">
        <f>IF(N93="snížená",J93,0)</f>
        <v>0</v>
      </c>
      <c r="BG93" s="216">
        <f>IF(N93="zákl. přenesená",J93,0)</f>
        <v>0</v>
      </c>
      <c r="BH93" s="216">
        <f>IF(N93="sníž. přenesená",J93,0)</f>
        <v>0</v>
      </c>
      <c r="BI93" s="216">
        <f>IF(N93="nulová",J93,0)</f>
        <v>0</v>
      </c>
      <c r="BJ93" s="17" t="s">
        <v>77</v>
      </c>
      <c r="BK93" s="216">
        <f>ROUND(I93*H93,2)</f>
        <v>0</v>
      </c>
      <c r="BL93" s="17" t="s">
        <v>124</v>
      </c>
      <c r="BM93" s="215" t="s">
        <v>125</v>
      </c>
    </row>
    <row r="94" s="1" customFormat="1">
      <c r="B94" s="38"/>
      <c r="C94" s="39"/>
      <c r="D94" s="217" t="s">
        <v>126</v>
      </c>
      <c r="E94" s="39"/>
      <c r="F94" s="218" t="s">
        <v>127</v>
      </c>
      <c r="G94" s="39"/>
      <c r="H94" s="39"/>
      <c r="I94" s="129"/>
      <c r="J94" s="39"/>
      <c r="K94" s="39"/>
      <c r="L94" s="43"/>
      <c r="M94" s="219"/>
      <c r="N94" s="83"/>
      <c r="O94" s="83"/>
      <c r="P94" s="83"/>
      <c r="Q94" s="83"/>
      <c r="R94" s="83"/>
      <c r="S94" s="83"/>
      <c r="T94" s="84"/>
      <c r="AT94" s="17" t="s">
        <v>126</v>
      </c>
      <c r="AU94" s="17" t="s">
        <v>79</v>
      </c>
    </row>
    <row r="95" s="12" customFormat="1">
      <c r="B95" s="220"/>
      <c r="C95" s="221"/>
      <c r="D95" s="217" t="s">
        <v>128</v>
      </c>
      <c r="E95" s="222" t="s">
        <v>19</v>
      </c>
      <c r="F95" s="223" t="s">
        <v>129</v>
      </c>
      <c r="G95" s="221"/>
      <c r="H95" s="222" t="s">
        <v>19</v>
      </c>
      <c r="I95" s="224"/>
      <c r="J95" s="221"/>
      <c r="K95" s="221"/>
      <c r="L95" s="225"/>
      <c r="M95" s="226"/>
      <c r="N95" s="227"/>
      <c r="O95" s="227"/>
      <c r="P95" s="227"/>
      <c r="Q95" s="227"/>
      <c r="R95" s="227"/>
      <c r="S95" s="227"/>
      <c r="T95" s="228"/>
      <c r="AT95" s="229" t="s">
        <v>128</v>
      </c>
      <c r="AU95" s="229" t="s">
        <v>79</v>
      </c>
      <c r="AV95" s="12" t="s">
        <v>77</v>
      </c>
      <c r="AW95" s="12" t="s">
        <v>33</v>
      </c>
      <c r="AX95" s="12" t="s">
        <v>72</v>
      </c>
      <c r="AY95" s="229" t="s">
        <v>117</v>
      </c>
    </row>
    <row r="96" s="13" customFormat="1">
      <c r="B96" s="230"/>
      <c r="C96" s="231"/>
      <c r="D96" s="217" t="s">
        <v>128</v>
      </c>
      <c r="E96" s="232" t="s">
        <v>19</v>
      </c>
      <c r="F96" s="233" t="s">
        <v>130</v>
      </c>
      <c r="G96" s="231"/>
      <c r="H96" s="234">
        <v>13.5</v>
      </c>
      <c r="I96" s="235"/>
      <c r="J96" s="231"/>
      <c r="K96" s="231"/>
      <c r="L96" s="236"/>
      <c r="M96" s="237"/>
      <c r="N96" s="238"/>
      <c r="O96" s="238"/>
      <c r="P96" s="238"/>
      <c r="Q96" s="238"/>
      <c r="R96" s="238"/>
      <c r="S96" s="238"/>
      <c r="T96" s="239"/>
      <c r="AT96" s="240" t="s">
        <v>128</v>
      </c>
      <c r="AU96" s="240" t="s">
        <v>79</v>
      </c>
      <c r="AV96" s="13" t="s">
        <v>79</v>
      </c>
      <c r="AW96" s="13" t="s">
        <v>33</v>
      </c>
      <c r="AX96" s="13" t="s">
        <v>72</v>
      </c>
      <c r="AY96" s="240" t="s">
        <v>117</v>
      </c>
    </row>
    <row r="97" s="13" customFormat="1">
      <c r="B97" s="230"/>
      <c r="C97" s="231"/>
      <c r="D97" s="217" t="s">
        <v>128</v>
      </c>
      <c r="E97" s="232" t="s">
        <v>19</v>
      </c>
      <c r="F97" s="233" t="s">
        <v>131</v>
      </c>
      <c r="G97" s="231"/>
      <c r="H97" s="234">
        <v>18</v>
      </c>
      <c r="I97" s="235"/>
      <c r="J97" s="231"/>
      <c r="K97" s="231"/>
      <c r="L97" s="236"/>
      <c r="M97" s="237"/>
      <c r="N97" s="238"/>
      <c r="O97" s="238"/>
      <c r="P97" s="238"/>
      <c r="Q97" s="238"/>
      <c r="R97" s="238"/>
      <c r="S97" s="238"/>
      <c r="T97" s="239"/>
      <c r="AT97" s="240" t="s">
        <v>128</v>
      </c>
      <c r="AU97" s="240" t="s">
        <v>79</v>
      </c>
      <c r="AV97" s="13" t="s">
        <v>79</v>
      </c>
      <c r="AW97" s="13" t="s">
        <v>33</v>
      </c>
      <c r="AX97" s="13" t="s">
        <v>72</v>
      </c>
      <c r="AY97" s="240" t="s">
        <v>117</v>
      </c>
    </row>
    <row r="98" s="13" customFormat="1">
      <c r="B98" s="230"/>
      <c r="C98" s="231"/>
      <c r="D98" s="217" t="s">
        <v>128</v>
      </c>
      <c r="E98" s="232" t="s">
        <v>19</v>
      </c>
      <c r="F98" s="233" t="s">
        <v>132</v>
      </c>
      <c r="G98" s="231"/>
      <c r="H98" s="234">
        <v>3.6720000000000002</v>
      </c>
      <c r="I98" s="235"/>
      <c r="J98" s="231"/>
      <c r="K98" s="231"/>
      <c r="L98" s="236"/>
      <c r="M98" s="237"/>
      <c r="N98" s="238"/>
      <c r="O98" s="238"/>
      <c r="P98" s="238"/>
      <c r="Q98" s="238"/>
      <c r="R98" s="238"/>
      <c r="S98" s="238"/>
      <c r="T98" s="239"/>
      <c r="AT98" s="240" t="s">
        <v>128</v>
      </c>
      <c r="AU98" s="240" t="s">
        <v>79</v>
      </c>
      <c r="AV98" s="13" t="s">
        <v>79</v>
      </c>
      <c r="AW98" s="13" t="s">
        <v>33</v>
      </c>
      <c r="AX98" s="13" t="s">
        <v>72</v>
      </c>
      <c r="AY98" s="240" t="s">
        <v>117</v>
      </c>
    </row>
    <row r="99" s="13" customFormat="1">
      <c r="B99" s="230"/>
      <c r="C99" s="231"/>
      <c r="D99" s="217" t="s">
        <v>128</v>
      </c>
      <c r="E99" s="232" t="s">
        <v>19</v>
      </c>
      <c r="F99" s="233" t="s">
        <v>133</v>
      </c>
      <c r="G99" s="231"/>
      <c r="H99" s="234">
        <v>4.2839999999999998</v>
      </c>
      <c r="I99" s="235"/>
      <c r="J99" s="231"/>
      <c r="K99" s="231"/>
      <c r="L99" s="236"/>
      <c r="M99" s="237"/>
      <c r="N99" s="238"/>
      <c r="O99" s="238"/>
      <c r="P99" s="238"/>
      <c r="Q99" s="238"/>
      <c r="R99" s="238"/>
      <c r="S99" s="238"/>
      <c r="T99" s="239"/>
      <c r="AT99" s="240" t="s">
        <v>128</v>
      </c>
      <c r="AU99" s="240" t="s">
        <v>79</v>
      </c>
      <c r="AV99" s="13" t="s">
        <v>79</v>
      </c>
      <c r="AW99" s="13" t="s">
        <v>33</v>
      </c>
      <c r="AX99" s="13" t="s">
        <v>72</v>
      </c>
      <c r="AY99" s="240" t="s">
        <v>117</v>
      </c>
    </row>
    <row r="100" s="13" customFormat="1">
      <c r="B100" s="230"/>
      <c r="C100" s="231"/>
      <c r="D100" s="217" t="s">
        <v>128</v>
      </c>
      <c r="E100" s="232" t="s">
        <v>19</v>
      </c>
      <c r="F100" s="233" t="s">
        <v>134</v>
      </c>
      <c r="G100" s="231"/>
      <c r="H100" s="234">
        <v>1.377</v>
      </c>
      <c r="I100" s="235"/>
      <c r="J100" s="231"/>
      <c r="K100" s="231"/>
      <c r="L100" s="236"/>
      <c r="M100" s="237"/>
      <c r="N100" s="238"/>
      <c r="O100" s="238"/>
      <c r="P100" s="238"/>
      <c r="Q100" s="238"/>
      <c r="R100" s="238"/>
      <c r="S100" s="238"/>
      <c r="T100" s="239"/>
      <c r="AT100" s="240" t="s">
        <v>128</v>
      </c>
      <c r="AU100" s="240" t="s">
        <v>79</v>
      </c>
      <c r="AV100" s="13" t="s">
        <v>79</v>
      </c>
      <c r="AW100" s="13" t="s">
        <v>33</v>
      </c>
      <c r="AX100" s="13" t="s">
        <v>72</v>
      </c>
      <c r="AY100" s="240" t="s">
        <v>117</v>
      </c>
    </row>
    <row r="101" s="14" customFormat="1">
      <c r="B101" s="241"/>
      <c r="C101" s="242"/>
      <c r="D101" s="217" t="s">
        <v>128</v>
      </c>
      <c r="E101" s="243" t="s">
        <v>19</v>
      </c>
      <c r="F101" s="244" t="s">
        <v>135</v>
      </c>
      <c r="G101" s="242"/>
      <c r="H101" s="245">
        <v>40.832999999999998</v>
      </c>
      <c r="I101" s="246"/>
      <c r="J101" s="242"/>
      <c r="K101" s="242"/>
      <c r="L101" s="247"/>
      <c r="M101" s="248"/>
      <c r="N101" s="249"/>
      <c r="O101" s="249"/>
      <c r="P101" s="249"/>
      <c r="Q101" s="249"/>
      <c r="R101" s="249"/>
      <c r="S101" s="249"/>
      <c r="T101" s="250"/>
      <c r="AT101" s="251" t="s">
        <v>128</v>
      </c>
      <c r="AU101" s="251" t="s">
        <v>79</v>
      </c>
      <c r="AV101" s="14" t="s">
        <v>136</v>
      </c>
      <c r="AW101" s="14" t="s">
        <v>33</v>
      </c>
      <c r="AX101" s="14" t="s">
        <v>72</v>
      </c>
      <c r="AY101" s="251" t="s">
        <v>117</v>
      </c>
    </row>
    <row r="102" s="13" customFormat="1">
      <c r="B102" s="230"/>
      <c r="C102" s="231"/>
      <c r="D102" s="217" t="s">
        <v>128</v>
      </c>
      <c r="E102" s="232" t="s">
        <v>19</v>
      </c>
      <c r="F102" s="233" t="s">
        <v>137</v>
      </c>
      <c r="G102" s="231"/>
      <c r="H102" s="234">
        <v>5.4000000000000004</v>
      </c>
      <c r="I102" s="235"/>
      <c r="J102" s="231"/>
      <c r="K102" s="231"/>
      <c r="L102" s="236"/>
      <c r="M102" s="237"/>
      <c r="N102" s="238"/>
      <c r="O102" s="238"/>
      <c r="P102" s="238"/>
      <c r="Q102" s="238"/>
      <c r="R102" s="238"/>
      <c r="S102" s="238"/>
      <c r="T102" s="239"/>
      <c r="AT102" s="240" t="s">
        <v>128</v>
      </c>
      <c r="AU102" s="240" t="s">
        <v>79</v>
      </c>
      <c r="AV102" s="13" t="s">
        <v>79</v>
      </c>
      <c r="AW102" s="13" t="s">
        <v>33</v>
      </c>
      <c r="AX102" s="13" t="s">
        <v>72</v>
      </c>
      <c r="AY102" s="240" t="s">
        <v>117</v>
      </c>
    </row>
    <row r="103" s="13" customFormat="1">
      <c r="B103" s="230"/>
      <c r="C103" s="231"/>
      <c r="D103" s="217" t="s">
        <v>128</v>
      </c>
      <c r="E103" s="232" t="s">
        <v>19</v>
      </c>
      <c r="F103" s="233" t="s">
        <v>138</v>
      </c>
      <c r="G103" s="231"/>
      <c r="H103" s="234">
        <v>12.6</v>
      </c>
      <c r="I103" s="235"/>
      <c r="J103" s="231"/>
      <c r="K103" s="231"/>
      <c r="L103" s="236"/>
      <c r="M103" s="237"/>
      <c r="N103" s="238"/>
      <c r="O103" s="238"/>
      <c r="P103" s="238"/>
      <c r="Q103" s="238"/>
      <c r="R103" s="238"/>
      <c r="S103" s="238"/>
      <c r="T103" s="239"/>
      <c r="AT103" s="240" t="s">
        <v>128</v>
      </c>
      <c r="AU103" s="240" t="s">
        <v>79</v>
      </c>
      <c r="AV103" s="13" t="s">
        <v>79</v>
      </c>
      <c r="AW103" s="13" t="s">
        <v>33</v>
      </c>
      <c r="AX103" s="13" t="s">
        <v>72</v>
      </c>
      <c r="AY103" s="240" t="s">
        <v>117</v>
      </c>
    </row>
    <row r="104" s="13" customFormat="1">
      <c r="B104" s="230"/>
      <c r="C104" s="231"/>
      <c r="D104" s="217" t="s">
        <v>128</v>
      </c>
      <c r="E104" s="232" t="s">
        <v>19</v>
      </c>
      <c r="F104" s="233" t="s">
        <v>139</v>
      </c>
      <c r="G104" s="231"/>
      <c r="H104" s="234">
        <v>6</v>
      </c>
      <c r="I104" s="235"/>
      <c r="J104" s="231"/>
      <c r="K104" s="231"/>
      <c r="L104" s="236"/>
      <c r="M104" s="237"/>
      <c r="N104" s="238"/>
      <c r="O104" s="238"/>
      <c r="P104" s="238"/>
      <c r="Q104" s="238"/>
      <c r="R104" s="238"/>
      <c r="S104" s="238"/>
      <c r="T104" s="239"/>
      <c r="AT104" s="240" t="s">
        <v>128</v>
      </c>
      <c r="AU104" s="240" t="s">
        <v>79</v>
      </c>
      <c r="AV104" s="13" t="s">
        <v>79</v>
      </c>
      <c r="AW104" s="13" t="s">
        <v>33</v>
      </c>
      <c r="AX104" s="13" t="s">
        <v>72</v>
      </c>
      <c r="AY104" s="240" t="s">
        <v>117</v>
      </c>
    </row>
    <row r="105" s="14" customFormat="1">
      <c r="B105" s="241"/>
      <c r="C105" s="242"/>
      <c r="D105" s="217" t="s">
        <v>128</v>
      </c>
      <c r="E105" s="243" t="s">
        <v>19</v>
      </c>
      <c r="F105" s="244" t="s">
        <v>135</v>
      </c>
      <c r="G105" s="242"/>
      <c r="H105" s="245">
        <v>24</v>
      </c>
      <c r="I105" s="246"/>
      <c r="J105" s="242"/>
      <c r="K105" s="242"/>
      <c r="L105" s="247"/>
      <c r="M105" s="248"/>
      <c r="N105" s="249"/>
      <c r="O105" s="249"/>
      <c r="P105" s="249"/>
      <c r="Q105" s="249"/>
      <c r="R105" s="249"/>
      <c r="S105" s="249"/>
      <c r="T105" s="250"/>
      <c r="AT105" s="251" t="s">
        <v>128</v>
      </c>
      <c r="AU105" s="251" t="s">
        <v>79</v>
      </c>
      <c r="AV105" s="14" t="s">
        <v>136</v>
      </c>
      <c r="AW105" s="14" t="s">
        <v>33</v>
      </c>
      <c r="AX105" s="14" t="s">
        <v>72</v>
      </c>
      <c r="AY105" s="251" t="s">
        <v>117</v>
      </c>
    </row>
    <row r="106" s="13" customFormat="1">
      <c r="B106" s="230"/>
      <c r="C106" s="231"/>
      <c r="D106" s="217" t="s">
        <v>128</v>
      </c>
      <c r="E106" s="232" t="s">
        <v>19</v>
      </c>
      <c r="F106" s="233" t="s">
        <v>140</v>
      </c>
      <c r="G106" s="231"/>
      <c r="H106" s="234">
        <v>17.039999999999999</v>
      </c>
      <c r="I106" s="235"/>
      <c r="J106" s="231"/>
      <c r="K106" s="231"/>
      <c r="L106" s="236"/>
      <c r="M106" s="237"/>
      <c r="N106" s="238"/>
      <c r="O106" s="238"/>
      <c r="P106" s="238"/>
      <c r="Q106" s="238"/>
      <c r="R106" s="238"/>
      <c r="S106" s="238"/>
      <c r="T106" s="239"/>
      <c r="AT106" s="240" t="s">
        <v>128</v>
      </c>
      <c r="AU106" s="240" t="s">
        <v>79</v>
      </c>
      <c r="AV106" s="13" t="s">
        <v>79</v>
      </c>
      <c r="AW106" s="13" t="s">
        <v>33</v>
      </c>
      <c r="AX106" s="13" t="s">
        <v>72</v>
      </c>
      <c r="AY106" s="240" t="s">
        <v>117</v>
      </c>
    </row>
    <row r="107" s="15" customFormat="1">
      <c r="B107" s="252"/>
      <c r="C107" s="253"/>
      <c r="D107" s="217" t="s">
        <v>128</v>
      </c>
      <c r="E107" s="254" t="s">
        <v>19</v>
      </c>
      <c r="F107" s="255" t="s">
        <v>141</v>
      </c>
      <c r="G107" s="253"/>
      <c r="H107" s="256">
        <v>81.873000000000005</v>
      </c>
      <c r="I107" s="257"/>
      <c r="J107" s="253"/>
      <c r="K107" s="253"/>
      <c r="L107" s="258"/>
      <c r="M107" s="259"/>
      <c r="N107" s="260"/>
      <c r="O107" s="260"/>
      <c r="P107" s="260"/>
      <c r="Q107" s="260"/>
      <c r="R107" s="260"/>
      <c r="S107" s="260"/>
      <c r="T107" s="261"/>
      <c r="AT107" s="262" t="s">
        <v>128</v>
      </c>
      <c r="AU107" s="262" t="s">
        <v>79</v>
      </c>
      <c r="AV107" s="15" t="s">
        <v>124</v>
      </c>
      <c r="AW107" s="15" t="s">
        <v>33</v>
      </c>
      <c r="AX107" s="15" t="s">
        <v>77</v>
      </c>
      <c r="AY107" s="262" t="s">
        <v>117</v>
      </c>
    </row>
    <row r="108" s="1" customFormat="1" ht="36" customHeight="1">
      <c r="B108" s="38"/>
      <c r="C108" s="204" t="s">
        <v>79</v>
      </c>
      <c r="D108" s="204" t="s">
        <v>119</v>
      </c>
      <c r="E108" s="205" t="s">
        <v>142</v>
      </c>
      <c r="F108" s="206" t="s">
        <v>143</v>
      </c>
      <c r="G108" s="207" t="s">
        <v>122</v>
      </c>
      <c r="H108" s="208">
        <v>45.840000000000003</v>
      </c>
      <c r="I108" s="209"/>
      <c r="J108" s="210">
        <f>ROUND(I108*H108,2)</f>
        <v>0</v>
      </c>
      <c r="K108" s="206" t="s">
        <v>123</v>
      </c>
      <c r="L108" s="43"/>
      <c r="M108" s="211" t="s">
        <v>19</v>
      </c>
      <c r="N108" s="212" t="s">
        <v>43</v>
      </c>
      <c r="O108" s="83"/>
      <c r="P108" s="213">
        <f>O108*H108</f>
        <v>0</v>
      </c>
      <c r="Q108" s="213">
        <v>0</v>
      </c>
      <c r="R108" s="213">
        <f>Q108*H108</f>
        <v>0</v>
      </c>
      <c r="S108" s="213">
        <v>0.28999999999999998</v>
      </c>
      <c r="T108" s="214">
        <f>S108*H108</f>
        <v>13.2936</v>
      </c>
      <c r="AR108" s="215" t="s">
        <v>124</v>
      </c>
      <c r="AT108" s="215" t="s">
        <v>119</v>
      </c>
      <c r="AU108" s="215" t="s">
        <v>79</v>
      </c>
      <c r="AY108" s="17" t="s">
        <v>117</v>
      </c>
      <c r="BE108" s="216">
        <f>IF(N108="základní",J108,0)</f>
        <v>0</v>
      </c>
      <c r="BF108" s="216">
        <f>IF(N108="snížená",J108,0)</f>
        <v>0</v>
      </c>
      <c r="BG108" s="216">
        <f>IF(N108="zákl. přenesená",J108,0)</f>
        <v>0</v>
      </c>
      <c r="BH108" s="216">
        <f>IF(N108="sníž. přenesená",J108,0)</f>
        <v>0</v>
      </c>
      <c r="BI108" s="216">
        <f>IF(N108="nulová",J108,0)</f>
        <v>0</v>
      </c>
      <c r="BJ108" s="17" t="s">
        <v>77</v>
      </c>
      <c r="BK108" s="216">
        <f>ROUND(I108*H108,2)</f>
        <v>0</v>
      </c>
      <c r="BL108" s="17" t="s">
        <v>124</v>
      </c>
      <c r="BM108" s="215" t="s">
        <v>144</v>
      </c>
    </row>
    <row r="109" s="1" customFormat="1">
      <c r="B109" s="38"/>
      <c r="C109" s="39"/>
      <c r="D109" s="217" t="s">
        <v>126</v>
      </c>
      <c r="E109" s="39"/>
      <c r="F109" s="218" t="s">
        <v>145</v>
      </c>
      <c r="G109" s="39"/>
      <c r="H109" s="39"/>
      <c r="I109" s="129"/>
      <c r="J109" s="39"/>
      <c r="K109" s="39"/>
      <c r="L109" s="43"/>
      <c r="M109" s="219"/>
      <c r="N109" s="83"/>
      <c r="O109" s="83"/>
      <c r="P109" s="83"/>
      <c r="Q109" s="83"/>
      <c r="R109" s="83"/>
      <c r="S109" s="83"/>
      <c r="T109" s="84"/>
      <c r="AT109" s="17" t="s">
        <v>126</v>
      </c>
      <c r="AU109" s="17" t="s">
        <v>79</v>
      </c>
    </row>
    <row r="110" s="1" customFormat="1" ht="24" customHeight="1">
      <c r="B110" s="38"/>
      <c r="C110" s="204" t="s">
        <v>136</v>
      </c>
      <c r="D110" s="204" t="s">
        <v>119</v>
      </c>
      <c r="E110" s="205" t="s">
        <v>146</v>
      </c>
      <c r="F110" s="206" t="s">
        <v>147</v>
      </c>
      <c r="G110" s="207" t="s">
        <v>122</v>
      </c>
      <c r="H110" s="208">
        <v>45.840000000000003</v>
      </c>
      <c r="I110" s="209"/>
      <c r="J110" s="210">
        <f>ROUND(I110*H110,2)</f>
        <v>0</v>
      </c>
      <c r="K110" s="206" t="s">
        <v>123</v>
      </c>
      <c r="L110" s="43"/>
      <c r="M110" s="211" t="s">
        <v>19</v>
      </c>
      <c r="N110" s="212" t="s">
        <v>43</v>
      </c>
      <c r="O110" s="83"/>
      <c r="P110" s="213">
        <f>O110*H110</f>
        <v>0</v>
      </c>
      <c r="Q110" s="213">
        <v>0</v>
      </c>
      <c r="R110" s="213">
        <f>Q110*H110</f>
        <v>0</v>
      </c>
      <c r="S110" s="213">
        <v>0.23999999999999999</v>
      </c>
      <c r="T110" s="214">
        <f>S110*H110</f>
        <v>11.0016</v>
      </c>
      <c r="AR110" s="215" t="s">
        <v>124</v>
      </c>
      <c r="AT110" s="215" t="s">
        <v>119</v>
      </c>
      <c r="AU110" s="215" t="s">
        <v>79</v>
      </c>
      <c r="AY110" s="17" t="s">
        <v>117</v>
      </c>
      <c r="BE110" s="216">
        <f>IF(N110="základní",J110,0)</f>
        <v>0</v>
      </c>
      <c r="BF110" s="216">
        <f>IF(N110="snížená",J110,0)</f>
        <v>0</v>
      </c>
      <c r="BG110" s="216">
        <f>IF(N110="zákl. přenesená",J110,0)</f>
        <v>0</v>
      </c>
      <c r="BH110" s="216">
        <f>IF(N110="sníž. přenesená",J110,0)</f>
        <v>0</v>
      </c>
      <c r="BI110" s="216">
        <f>IF(N110="nulová",J110,0)</f>
        <v>0</v>
      </c>
      <c r="BJ110" s="17" t="s">
        <v>77</v>
      </c>
      <c r="BK110" s="216">
        <f>ROUND(I110*H110,2)</f>
        <v>0</v>
      </c>
      <c r="BL110" s="17" t="s">
        <v>124</v>
      </c>
      <c r="BM110" s="215" t="s">
        <v>148</v>
      </c>
    </row>
    <row r="111" s="1" customFormat="1">
      <c r="B111" s="38"/>
      <c r="C111" s="39"/>
      <c r="D111" s="217" t="s">
        <v>126</v>
      </c>
      <c r="E111" s="39"/>
      <c r="F111" s="218" t="s">
        <v>145</v>
      </c>
      <c r="G111" s="39"/>
      <c r="H111" s="39"/>
      <c r="I111" s="129"/>
      <c r="J111" s="39"/>
      <c r="K111" s="39"/>
      <c r="L111" s="43"/>
      <c r="M111" s="219"/>
      <c r="N111" s="83"/>
      <c r="O111" s="83"/>
      <c r="P111" s="83"/>
      <c r="Q111" s="83"/>
      <c r="R111" s="83"/>
      <c r="S111" s="83"/>
      <c r="T111" s="84"/>
      <c r="AT111" s="17" t="s">
        <v>126</v>
      </c>
      <c r="AU111" s="17" t="s">
        <v>79</v>
      </c>
    </row>
    <row r="112" s="12" customFormat="1">
      <c r="B112" s="220"/>
      <c r="C112" s="221"/>
      <c r="D112" s="217" t="s">
        <v>128</v>
      </c>
      <c r="E112" s="222" t="s">
        <v>19</v>
      </c>
      <c r="F112" s="223" t="s">
        <v>149</v>
      </c>
      <c r="G112" s="221"/>
      <c r="H112" s="222" t="s">
        <v>19</v>
      </c>
      <c r="I112" s="224"/>
      <c r="J112" s="221"/>
      <c r="K112" s="221"/>
      <c r="L112" s="225"/>
      <c r="M112" s="226"/>
      <c r="N112" s="227"/>
      <c r="O112" s="227"/>
      <c r="P112" s="227"/>
      <c r="Q112" s="227"/>
      <c r="R112" s="227"/>
      <c r="S112" s="227"/>
      <c r="T112" s="228"/>
      <c r="AT112" s="229" t="s">
        <v>128</v>
      </c>
      <c r="AU112" s="229" t="s">
        <v>79</v>
      </c>
      <c r="AV112" s="12" t="s">
        <v>77</v>
      </c>
      <c r="AW112" s="12" t="s">
        <v>33</v>
      </c>
      <c r="AX112" s="12" t="s">
        <v>72</v>
      </c>
      <c r="AY112" s="229" t="s">
        <v>117</v>
      </c>
    </row>
    <row r="113" s="13" customFormat="1">
      <c r="B113" s="230"/>
      <c r="C113" s="231"/>
      <c r="D113" s="217" t="s">
        <v>128</v>
      </c>
      <c r="E113" s="232" t="s">
        <v>19</v>
      </c>
      <c r="F113" s="233" t="s">
        <v>150</v>
      </c>
      <c r="G113" s="231"/>
      <c r="H113" s="234">
        <v>43.740000000000002</v>
      </c>
      <c r="I113" s="235"/>
      <c r="J113" s="231"/>
      <c r="K113" s="231"/>
      <c r="L113" s="236"/>
      <c r="M113" s="237"/>
      <c r="N113" s="238"/>
      <c r="O113" s="238"/>
      <c r="P113" s="238"/>
      <c r="Q113" s="238"/>
      <c r="R113" s="238"/>
      <c r="S113" s="238"/>
      <c r="T113" s="239"/>
      <c r="AT113" s="240" t="s">
        <v>128</v>
      </c>
      <c r="AU113" s="240" t="s">
        <v>79</v>
      </c>
      <c r="AV113" s="13" t="s">
        <v>79</v>
      </c>
      <c r="AW113" s="13" t="s">
        <v>33</v>
      </c>
      <c r="AX113" s="13" t="s">
        <v>72</v>
      </c>
      <c r="AY113" s="240" t="s">
        <v>117</v>
      </c>
    </row>
    <row r="114" s="13" customFormat="1">
      <c r="B114" s="230"/>
      <c r="C114" s="231"/>
      <c r="D114" s="217" t="s">
        <v>128</v>
      </c>
      <c r="E114" s="232" t="s">
        <v>19</v>
      </c>
      <c r="F114" s="233" t="s">
        <v>151</v>
      </c>
      <c r="G114" s="231"/>
      <c r="H114" s="234">
        <v>2.1000000000000001</v>
      </c>
      <c r="I114" s="235"/>
      <c r="J114" s="231"/>
      <c r="K114" s="231"/>
      <c r="L114" s="236"/>
      <c r="M114" s="237"/>
      <c r="N114" s="238"/>
      <c r="O114" s="238"/>
      <c r="P114" s="238"/>
      <c r="Q114" s="238"/>
      <c r="R114" s="238"/>
      <c r="S114" s="238"/>
      <c r="T114" s="239"/>
      <c r="AT114" s="240" t="s">
        <v>128</v>
      </c>
      <c r="AU114" s="240" t="s">
        <v>79</v>
      </c>
      <c r="AV114" s="13" t="s">
        <v>79</v>
      </c>
      <c r="AW114" s="13" t="s">
        <v>33</v>
      </c>
      <c r="AX114" s="13" t="s">
        <v>72</v>
      </c>
      <c r="AY114" s="240" t="s">
        <v>117</v>
      </c>
    </row>
    <row r="115" s="15" customFormat="1">
      <c r="B115" s="252"/>
      <c r="C115" s="253"/>
      <c r="D115" s="217" t="s">
        <v>128</v>
      </c>
      <c r="E115" s="254" t="s">
        <v>19</v>
      </c>
      <c r="F115" s="255" t="s">
        <v>141</v>
      </c>
      <c r="G115" s="253"/>
      <c r="H115" s="256">
        <v>45.840000000000003</v>
      </c>
      <c r="I115" s="257"/>
      <c r="J115" s="253"/>
      <c r="K115" s="253"/>
      <c r="L115" s="258"/>
      <c r="M115" s="259"/>
      <c r="N115" s="260"/>
      <c r="O115" s="260"/>
      <c r="P115" s="260"/>
      <c r="Q115" s="260"/>
      <c r="R115" s="260"/>
      <c r="S115" s="260"/>
      <c r="T115" s="261"/>
      <c r="AT115" s="262" t="s">
        <v>128</v>
      </c>
      <c r="AU115" s="262" t="s">
        <v>79</v>
      </c>
      <c r="AV115" s="15" t="s">
        <v>124</v>
      </c>
      <c r="AW115" s="15" t="s">
        <v>33</v>
      </c>
      <c r="AX115" s="15" t="s">
        <v>77</v>
      </c>
      <c r="AY115" s="262" t="s">
        <v>117</v>
      </c>
    </row>
    <row r="116" s="1" customFormat="1" ht="24" customHeight="1">
      <c r="B116" s="38"/>
      <c r="C116" s="204" t="s">
        <v>124</v>
      </c>
      <c r="D116" s="204" t="s">
        <v>119</v>
      </c>
      <c r="E116" s="205" t="s">
        <v>152</v>
      </c>
      <c r="F116" s="206" t="s">
        <v>153</v>
      </c>
      <c r="G116" s="207" t="s">
        <v>122</v>
      </c>
      <c r="H116" s="208">
        <v>45.840000000000003</v>
      </c>
      <c r="I116" s="209"/>
      <c r="J116" s="210">
        <f>ROUND(I116*H116,2)</f>
        <v>0</v>
      </c>
      <c r="K116" s="206" t="s">
        <v>123</v>
      </c>
      <c r="L116" s="43"/>
      <c r="M116" s="211" t="s">
        <v>19</v>
      </c>
      <c r="N116" s="212" t="s">
        <v>43</v>
      </c>
      <c r="O116" s="83"/>
      <c r="P116" s="213">
        <f>O116*H116</f>
        <v>0</v>
      </c>
      <c r="Q116" s="213">
        <v>0</v>
      </c>
      <c r="R116" s="213">
        <f>Q116*H116</f>
        <v>0</v>
      </c>
      <c r="S116" s="213">
        <v>0.098000000000000004</v>
      </c>
      <c r="T116" s="214">
        <f>S116*H116</f>
        <v>4.4923200000000003</v>
      </c>
      <c r="AR116" s="215" t="s">
        <v>124</v>
      </c>
      <c r="AT116" s="215" t="s">
        <v>119</v>
      </c>
      <c r="AU116" s="215" t="s">
        <v>79</v>
      </c>
      <c r="AY116" s="17" t="s">
        <v>117</v>
      </c>
      <c r="BE116" s="216">
        <f>IF(N116="základní",J116,0)</f>
        <v>0</v>
      </c>
      <c r="BF116" s="216">
        <f>IF(N116="snížená",J116,0)</f>
        <v>0</v>
      </c>
      <c r="BG116" s="216">
        <f>IF(N116="zákl. přenesená",J116,0)</f>
        <v>0</v>
      </c>
      <c r="BH116" s="216">
        <f>IF(N116="sníž. přenesená",J116,0)</f>
        <v>0</v>
      </c>
      <c r="BI116" s="216">
        <f>IF(N116="nulová",J116,0)</f>
        <v>0</v>
      </c>
      <c r="BJ116" s="17" t="s">
        <v>77</v>
      </c>
      <c r="BK116" s="216">
        <f>ROUND(I116*H116,2)</f>
        <v>0</v>
      </c>
      <c r="BL116" s="17" t="s">
        <v>124</v>
      </c>
      <c r="BM116" s="215" t="s">
        <v>154</v>
      </c>
    </row>
    <row r="117" s="1" customFormat="1">
      <c r="B117" s="38"/>
      <c r="C117" s="39"/>
      <c r="D117" s="217" t="s">
        <v>126</v>
      </c>
      <c r="E117" s="39"/>
      <c r="F117" s="218" t="s">
        <v>145</v>
      </c>
      <c r="G117" s="39"/>
      <c r="H117" s="39"/>
      <c r="I117" s="129"/>
      <c r="J117" s="39"/>
      <c r="K117" s="39"/>
      <c r="L117" s="43"/>
      <c r="M117" s="219"/>
      <c r="N117" s="83"/>
      <c r="O117" s="83"/>
      <c r="P117" s="83"/>
      <c r="Q117" s="83"/>
      <c r="R117" s="83"/>
      <c r="S117" s="83"/>
      <c r="T117" s="84"/>
      <c r="AT117" s="17" t="s">
        <v>126</v>
      </c>
      <c r="AU117" s="17" t="s">
        <v>79</v>
      </c>
    </row>
    <row r="118" s="12" customFormat="1">
      <c r="B118" s="220"/>
      <c r="C118" s="221"/>
      <c r="D118" s="217" t="s">
        <v>128</v>
      </c>
      <c r="E118" s="222" t="s">
        <v>19</v>
      </c>
      <c r="F118" s="223" t="s">
        <v>155</v>
      </c>
      <c r="G118" s="221"/>
      <c r="H118" s="222" t="s">
        <v>19</v>
      </c>
      <c r="I118" s="224"/>
      <c r="J118" s="221"/>
      <c r="K118" s="221"/>
      <c r="L118" s="225"/>
      <c r="M118" s="226"/>
      <c r="N118" s="227"/>
      <c r="O118" s="227"/>
      <c r="P118" s="227"/>
      <c r="Q118" s="227"/>
      <c r="R118" s="227"/>
      <c r="S118" s="227"/>
      <c r="T118" s="228"/>
      <c r="AT118" s="229" t="s">
        <v>128</v>
      </c>
      <c r="AU118" s="229" t="s">
        <v>79</v>
      </c>
      <c r="AV118" s="12" t="s">
        <v>77</v>
      </c>
      <c r="AW118" s="12" t="s">
        <v>33</v>
      </c>
      <c r="AX118" s="12" t="s">
        <v>72</v>
      </c>
      <c r="AY118" s="229" t="s">
        <v>117</v>
      </c>
    </row>
    <row r="119" s="13" customFormat="1">
      <c r="B119" s="230"/>
      <c r="C119" s="231"/>
      <c r="D119" s="217" t="s">
        <v>128</v>
      </c>
      <c r="E119" s="232" t="s">
        <v>19</v>
      </c>
      <c r="F119" s="233" t="s">
        <v>150</v>
      </c>
      <c r="G119" s="231"/>
      <c r="H119" s="234">
        <v>43.740000000000002</v>
      </c>
      <c r="I119" s="235"/>
      <c r="J119" s="231"/>
      <c r="K119" s="231"/>
      <c r="L119" s="236"/>
      <c r="M119" s="237"/>
      <c r="N119" s="238"/>
      <c r="O119" s="238"/>
      <c r="P119" s="238"/>
      <c r="Q119" s="238"/>
      <c r="R119" s="238"/>
      <c r="S119" s="238"/>
      <c r="T119" s="239"/>
      <c r="AT119" s="240" t="s">
        <v>128</v>
      </c>
      <c r="AU119" s="240" t="s">
        <v>79</v>
      </c>
      <c r="AV119" s="13" t="s">
        <v>79</v>
      </c>
      <c r="AW119" s="13" t="s">
        <v>33</v>
      </c>
      <c r="AX119" s="13" t="s">
        <v>72</v>
      </c>
      <c r="AY119" s="240" t="s">
        <v>117</v>
      </c>
    </row>
    <row r="120" s="13" customFormat="1">
      <c r="B120" s="230"/>
      <c r="C120" s="231"/>
      <c r="D120" s="217" t="s">
        <v>128</v>
      </c>
      <c r="E120" s="232" t="s">
        <v>19</v>
      </c>
      <c r="F120" s="233" t="s">
        <v>151</v>
      </c>
      <c r="G120" s="231"/>
      <c r="H120" s="234">
        <v>2.1000000000000001</v>
      </c>
      <c r="I120" s="235"/>
      <c r="J120" s="231"/>
      <c r="K120" s="231"/>
      <c r="L120" s="236"/>
      <c r="M120" s="237"/>
      <c r="N120" s="238"/>
      <c r="O120" s="238"/>
      <c r="P120" s="238"/>
      <c r="Q120" s="238"/>
      <c r="R120" s="238"/>
      <c r="S120" s="238"/>
      <c r="T120" s="239"/>
      <c r="AT120" s="240" t="s">
        <v>128</v>
      </c>
      <c r="AU120" s="240" t="s">
        <v>79</v>
      </c>
      <c r="AV120" s="13" t="s">
        <v>79</v>
      </c>
      <c r="AW120" s="13" t="s">
        <v>33</v>
      </c>
      <c r="AX120" s="13" t="s">
        <v>72</v>
      </c>
      <c r="AY120" s="240" t="s">
        <v>117</v>
      </c>
    </row>
    <row r="121" s="15" customFormat="1">
      <c r="B121" s="252"/>
      <c r="C121" s="253"/>
      <c r="D121" s="217" t="s">
        <v>128</v>
      </c>
      <c r="E121" s="254" t="s">
        <v>19</v>
      </c>
      <c r="F121" s="255" t="s">
        <v>141</v>
      </c>
      <c r="G121" s="253"/>
      <c r="H121" s="256">
        <v>45.840000000000003</v>
      </c>
      <c r="I121" s="257"/>
      <c r="J121" s="253"/>
      <c r="K121" s="253"/>
      <c r="L121" s="258"/>
      <c r="M121" s="259"/>
      <c r="N121" s="260"/>
      <c r="O121" s="260"/>
      <c r="P121" s="260"/>
      <c r="Q121" s="260"/>
      <c r="R121" s="260"/>
      <c r="S121" s="260"/>
      <c r="T121" s="261"/>
      <c r="AT121" s="262" t="s">
        <v>128</v>
      </c>
      <c r="AU121" s="262" t="s">
        <v>79</v>
      </c>
      <c r="AV121" s="15" t="s">
        <v>124</v>
      </c>
      <c r="AW121" s="15" t="s">
        <v>33</v>
      </c>
      <c r="AX121" s="15" t="s">
        <v>77</v>
      </c>
      <c r="AY121" s="262" t="s">
        <v>117</v>
      </c>
    </row>
    <row r="122" s="1" customFormat="1" ht="24" customHeight="1">
      <c r="B122" s="38"/>
      <c r="C122" s="204" t="s">
        <v>156</v>
      </c>
      <c r="D122" s="204" t="s">
        <v>119</v>
      </c>
      <c r="E122" s="205" t="s">
        <v>157</v>
      </c>
      <c r="F122" s="206" t="s">
        <v>158</v>
      </c>
      <c r="G122" s="207" t="s">
        <v>159</v>
      </c>
      <c r="H122" s="208">
        <v>9.3469999999999995</v>
      </c>
      <c r="I122" s="209"/>
      <c r="J122" s="210">
        <f>ROUND(I122*H122,2)</f>
        <v>0</v>
      </c>
      <c r="K122" s="206" t="s">
        <v>123</v>
      </c>
      <c r="L122" s="43"/>
      <c r="M122" s="211" t="s">
        <v>19</v>
      </c>
      <c r="N122" s="212" t="s">
        <v>43</v>
      </c>
      <c r="O122" s="83"/>
      <c r="P122" s="213">
        <f>O122*H122</f>
        <v>0</v>
      </c>
      <c r="Q122" s="213">
        <v>0</v>
      </c>
      <c r="R122" s="213">
        <f>Q122*H122</f>
        <v>0</v>
      </c>
      <c r="S122" s="213">
        <v>0</v>
      </c>
      <c r="T122" s="214">
        <f>S122*H122</f>
        <v>0</v>
      </c>
      <c r="AR122" s="215" t="s">
        <v>124</v>
      </c>
      <c r="AT122" s="215" t="s">
        <v>119</v>
      </c>
      <c r="AU122" s="215" t="s">
        <v>79</v>
      </c>
      <c r="AY122" s="17" t="s">
        <v>117</v>
      </c>
      <c r="BE122" s="216">
        <f>IF(N122="základní",J122,0)</f>
        <v>0</v>
      </c>
      <c r="BF122" s="216">
        <f>IF(N122="snížená",J122,0)</f>
        <v>0</v>
      </c>
      <c r="BG122" s="216">
        <f>IF(N122="zákl. přenesená",J122,0)</f>
        <v>0</v>
      </c>
      <c r="BH122" s="216">
        <f>IF(N122="sníž. přenesená",J122,0)</f>
        <v>0</v>
      </c>
      <c r="BI122" s="216">
        <f>IF(N122="nulová",J122,0)</f>
        <v>0</v>
      </c>
      <c r="BJ122" s="17" t="s">
        <v>77</v>
      </c>
      <c r="BK122" s="216">
        <f>ROUND(I122*H122,2)</f>
        <v>0</v>
      </c>
      <c r="BL122" s="17" t="s">
        <v>124</v>
      </c>
      <c r="BM122" s="215" t="s">
        <v>160</v>
      </c>
    </row>
    <row r="123" s="1" customFormat="1">
      <c r="B123" s="38"/>
      <c r="C123" s="39"/>
      <c r="D123" s="217" t="s">
        <v>126</v>
      </c>
      <c r="E123" s="39"/>
      <c r="F123" s="218" t="s">
        <v>161</v>
      </c>
      <c r="G123" s="39"/>
      <c r="H123" s="39"/>
      <c r="I123" s="129"/>
      <c r="J123" s="39"/>
      <c r="K123" s="39"/>
      <c r="L123" s="43"/>
      <c r="M123" s="219"/>
      <c r="N123" s="83"/>
      <c r="O123" s="83"/>
      <c r="P123" s="83"/>
      <c r="Q123" s="83"/>
      <c r="R123" s="83"/>
      <c r="S123" s="83"/>
      <c r="T123" s="84"/>
      <c r="AT123" s="17" t="s">
        <v>126</v>
      </c>
      <c r="AU123" s="17" t="s">
        <v>79</v>
      </c>
    </row>
    <row r="124" s="12" customFormat="1">
      <c r="B124" s="220"/>
      <c r="C124" s="221"/>
      <c r="D124" s="217" t="s">
        <v>128</v>
      </c>
      <c r="E124" s="222" t="s">
        <v>19</v>
      </c>
      <c r="F124" s="223" t="s">
        <v>162</v>
      </c>
      <c r="G124" s="221"/>
      <c r="H124" s="222" t="s">
        <v>19</v>
      </c>
      <c r="I124" s="224"/>
      <c r="J124" s="221"/>
      <c r="K124" s="221"/>
      <c r="L124" s="225"/>
      <c r="M124" s="226"/>
      <c r="N124" s="227"/>
      <c r="O124" s="227"/>
      <c r="P124" s="227"/>
      <c r="Q124" s="227"/>
      <c r="R124" s="227"/>
      <c r="S124" s="227"/>
      <c r="T124" s="228"/>
      <c r="AT124" s="229" t="s">
        <v>128</v>
      </c>
      <c r="AU124" s="229" t="s">
        <v>79</v>
      </c>
      <c r="AV124" s="12" t="s">
        <v>77</v>
      </c>
      <c r="AW124" s="12" t="s">
        <v>33</v>
      </c>
      <c r="AX124" s="12" t="s">
        <v>72</v>
      </c>
      <c r="AY124" s="229" t="s">
        <v>117</v>
      </c>
    </row>
    <row r="125" s="13" customFormat="1">
      <c r="B125" s="230"/>
      <c r="C125" s="231"/>
      <c r="D125" s="217" t="s">
        <v>128</v>
      </c>
      <c r="E125" s="232" t="s">
        <v>19</v>
      </c>
      <c r="F125" s="233" t="s">
        <v>163</v>
      </c>
      <c r="G125" s="231"/>
      <c r="H125" s="234">
        <v>3.5049999999999999</v>
      </c>
      <c r="I125" s="235"/>
      <c r="J125" s="231"/>
      <c r="K125" s="231"/>
      <c r="L125" s="236"/>
      <c r="M125" s="237"/>
      <c r="N125" s="238"/>
      <c r="O125" s="238"/>
      <c r="P125" s="238"/>
      <c r="Q125" s="238"/>
      <c r="R125" s="238"/>
      <c r="S125" s="238"/>
      <c r="T125" s="239"/>
      <c r="AT125" s="240" t="s">
        <v>128</v>
      </c>
      <c r="AU125" s="240" t="s">
        <v>79</v>
      </c>
      <c r="AV125" s="13" t="s">
        <v>79</v>
      </c>
      <c r="AW125" s="13" t="s">
        <v>33</v>
      </c>
      <c r="AX125" s="13" t="s">
        <v>72</v>
      </c>
      <c r="AY125" s="240" t="s">
        <v>117</v>
      </c>
    </row>
    <row r="126" s="13" customFormat="1">
      <c r="B126" s="230"/>
      <c r="C126" s="231"/>
      <c r="D126" s="217" t="s">
        <v>128</v>
      </c>
      <c r="E126" s="232" t="s">
        <v>19</v>
      </c>
      <c r="F126" s="233" t="s">
        <v>164</v>
      </c>
      <c r="G126" s="231"/>
      <c r="H126" s="234">
        <v>5.8419999999999996</v>
      </c>
      <c r="I126" s="235"/>
      <c r="J126" s="231"/>
      <c r="K126" s="231"/>
      <c r="L126" s="236"/>
      <c r="M126" s="237"/>
      <c r="N126" s="238"/>
      <c r="O126" s="238"/>
      <c r="P126" s="238"/>
      <c r="Q126" s="238"/>
      <c r="R126" s="238"/>
      <c r="S126" s="238"/>
      <c r="T126" s="239"/>
      <c r="AT126" s="240" t="s">
        <v>128</v>
      </c>
      <c r="AU126" s="240" t="s">
        <v>79</v>
      </c>
      <c r="AV126" s="13" t="s">
        <v>79</v>
      </c>
      <c r="AW126" s="13" t="s">
        <v>33</v>
      </c>
      <c r="AX126" s="13" t="s">
        <v>72</v>
      </c>
      <c r="AY126" s="240" t="s">
        <v>117</v>
      </c>
    </row>
    <row r="127" s="15" customFormat="1">
      <c r="B127" s="252"/>
      <c r="C127" s="253"/>
      <c r="D127" s="217" t="s">
        <v>128</v>
      </c>
      <c r="E127" s="254" t="s">
        <v>19</v>
      </c>
      <c r="F127" s="255" t="s">
        <v>141</v>
      </c>
      <c r="G127" s="253"/>
      <c r="H127" s="256">
        <v>9.3469999999999995</v>
      </c>
      <c r="I127" s="257"/>
      <c r="J127" s="253"/>
      <c r="K127" s="253"/>
      <c r="L127" s="258"/>
      <c r="M127" s="259"/>
      <c r="N127" s="260"/>
      <c r="O127" s="260"/>
      <c r="P127" s="260"/>
      <c r="Q127" s="260"/>
      <c r="R127" s="260"/>
      <c r="S127" s="260"/>
      <c r="T127" s="261"/>
      <c r="AT127" s="262" t="s">
        <v>128</v>
      </c>
      <c r="AU127" s="262" t="s">
        <v>79</v>
      </c>
      <c r="AV127" s="15" t="s">
        <v>124</v>
      </c>
      <c r="AW127" s="15" t="s">
        <v>33</v>
      </c>
      <c r="AX127" s="15" t="s">
        <v>77</v>
      </c>
      <c r="AY127" s="262" t="s">
        <v>117</v>
      </c>
    </row>
    <row r="128" s="1" customFormat="1" ht="24" customHeight="1">
      <c r="B128" s="38"/>
      <c r="C128" s="204" t="s">
        <v>165</v>
      </c>
      <c r="D128" s="204" t="s">
        <v>119</v>
      </c>
      <c r="E128" s="205" t="s">
        <v>166</v>
      </c>
      <c r="F128" s="206" t="s">
        <v>167</v>
      </c>
      <c r="G128" s="207" t="s">
        <v>159</v>
      </c>
      <c r="H128" s="208">
        <v>4</v>
      </c>
      <c r="I128" s="209"/>
      <c r="J128" s="210">
        <f>ROUND(I128*H128,2)</f>
        <v>0</v>
      </c>
      <c r="K128" s="206" t="s">
        <v>123</v>
      </c>
      <c r="L128" s="43"/>
      <c r="M128" s="211" t="s">
        <v>19</v>
      </c>
      <c r="N128" s="212" t="s">
        <v>43</v>
      </c>
      <c r="O128" s="83"/>
      <c r="P128" s="213">
        <f>O128*H128</f>
        <v>0</v>
      </c>
      <c r="Q128" s="213">
        <v>0</v>
      </c>
      <c r="R128" s="213">
        <f>Q128*H128</f>
        <v>0</v>
      </c>
      <c r="S128" s="213">
        <v>0</v>
      </c>
      <c r="T128" s="214">
        <f>S128*H128</f>
        <v>0</v>
      </c>
      <c r="AR128" s="215" t="s">
        <v>124</v>
      </c>
      <c r="AT128" s="215" t="s">
        <v>119</v>
      </c>
      <c r="AU128" s="215" t="s">
        <v>79</v>
      </c>
      <c r="AY128" s="17" t="s">
        <v>117</v>
      </c>
      <c r="BE128" s="216">
        <f>IF(N128="základní",J128,0)</f>
        <v>0</v>
      </c>
      <c r="BF128" s="216">
        <f>IF(N128="snížená",J128,0)</f>
        <v>0</v>
      </c>
      <c r="BG128" s="216">
        <f>IF(N128="zákl. přenesená",J128,0)</f>
        <v>0</v>
      </c>
      <c r="BH128" s="216">
        <f>IF(N128="sníž. přenesená",J128,0)</f>
        <v>0</v>
      </c>
      <c r="BI128" s="216">
        <f>IF(N128="nulová",J128,0)</f>
        <v>0</v>
      </c>
      <c r="BJ128" s="17" t="s">
        <v>77</v>
      </c>
      <c r="BK128" s="216">
        <f>ROUND(I128*H128,2)</f>
        <v>0</v>
      </c>
      <c r="BL128" s="17" t="s">
        <v>124</v>
      </c>
      <c r="BM128" s="215" t="s">
        <v>168</v>
      </c>
    </row>
    <row r="129" s="1" customFormat="1">
      <c r="B129" s="38"/>
      <c r="C129" s="39"/>
      <c r="D129" s="217" t="s">
        <v>126</v>
      </c>
      <c r="E129" s="39"/>
      <c r="F129" s="218" t="s">
        <v>169</v>
      </c>
      <c r="G129" s="39"/>
      <c r="H129" s="39"/>
      <c r="I129" s="129"/>
      <c r="J129" s="39"/>
      <c r="K129" s="39"/>
      <c r="L129" s="43"/>
      <c r="M129" s="219"/>
      <c r="N129" s="83"/>
      <c r="O129" s="83"/>
      <c r="P129" s="83"/>
      <c r="Q129" s="83"/>
      <c r="R129" s="83"/>
      <c r="S129" s="83"/>
      <c r="T129" s="84"/>
      <c r="AT129" s="17" t="s">
        <v>126</v>
      </c>
      <c r="AU129" s="17" t="s">
        <v>79</v>
      </c>
    </row>
    <row r="130" s="13" customFormat="1">
      <c r="B130" s="230"/>
      <c r="C130" s="231"/>
      <c r="D130" s="217" t="s">
        <v>128</v>
      </c>
      <c r="E130" s="232" t="s">
        <v>19</v>
      </c>
      <c r="F130" s="233" t="s">
        <v>170</v>
      </c>
      <c r="G130" s="231"/>
      <c r="H130" s="234">
        <v>4</v>
      </c>
      <c r="I130" s="235"/>
      <c r="J130" s="231"/>
      <c r="K130" s="231"/>
      <c r="L130" s="236"/>
      <c r="M130" s="237"/>
      <c r="N130" s="238"/>
      <c r="O130" s="238"/>
      <c r="P130" s="238"/>
      <c r="Q130" s="238"/>
      <c r="R130" s="238"/>
      <c r="S130" s="238"/>
      <c r="T130" s="239"/>
      <c r="AT130" s="240" t="s">
        <v>128</v>
      </c>
      <c r="AU130" s="240" t="s">
        <v>79</v>
      </c>
      <c r="AV130" s="13" t="s">
        <v>79</v>
      </c>
      <c r="AW130" s="13" t="s">
        <v>33</v>
      </c>
      <c r="AX130" s="13" t="s">
        <v>72</v>
      </c>
      <c r="AY130" s="240" t="s">
        <v>117</v>
      </c>
    </row>
    <row r="131" s="15" customFormat="1">
      <c r="B131" s="252"/>
      <c r="C131" s="253"/>
      <c r="D131" s="217" t="s">
        <v>128</v>
      </c>
      <c r="E131" s="254" t="s">
        <v>19</v>
      </c>
      <c r="F131" s="255" t="s">
        <v>141</v>
      </c>
      <c r="G131" s="253"/>
      <c r="H131" s="256">
        <v>4</v>
      </c>
      <c r="I131" s="257"/>
      <c r="J131" s="253"/>
      <c r="K131" s="253"/>
      <c r="L131" s="258"/>
      <c r="M131" s="259"/>
      <c r="N131" s="260"/>
      <c r="O131" s="260"/>
      <c r="P131" s="260"/>
      <c r="Q131" s="260"/>
      <c r="R131" s="260"/>
      <c r="S131" s="260"/>
      <c r="T131" s="261"/>
      <c r="AT131" s="262" t="s">
        <v>128</v>
      </c>
      <c r="AU131" s="262" t="s">
        <v>79</v>
      </c>
      <c r="AV131" s="15" t="s">
        <v>124</v>
      </c>
      <c r="AW131" s="15" t="s">
        <v>33</v>
      </c>
      <c r="AX131" s="15" t="s">
        <v>77</v>
      </c>
      <c r="AY131" s="262" t="s">
        <v>117</v>
      </c>
    </row>
    <row r="132" s="1" customFormat="1" ht="24" customHeight="1">
      <c r="B132" s="38"/>
      <c r="C132" s="204" t="s">
        <v>171</v>
      </c>
      <c r="D132" s="204" t="s">
        <v>119</v>
      </c>
      <c r="E132" s="205" t="s">
        <v>172</v>
      </c>
      <c r="F132" s="206" t="s">
        <v>173</v>
      </c>
      <c r="G132" s="207" t="s">
        <v>159</v>
      </c>
      <c r="H132" s="208">
        <v>4</v>
      </c>
      <c r="I132" s="209"/>
      <c r="J132" s="210">
        <f>ROUND(I132*H132,2)</f>
        <v>0</v>
      </c>
      <c r="K132" s="206" t="s">
        <v>123</v>
      </c>
      <c r="L132" s="43"/>
      <c r="M132" s="211" t="s">
        <v>19</v>
      </c>
      <c r="N132" s="212" t="s">
        <v>43</v>
      </c>
      <c r="O132" s="83"/>
      <c r="P132" s="213">
        <f>O132*H132</f>
        <v>0</v>
      </c>
      <c r="Q132" s="213">
        <v>0</v>
      </c>
      <c r="R132" s="213">
        <f>Q132*H132</f>
        <v>0</v>
      </c>
      <c r="S132" s="213">
        <v>0</v>
      </c>
      <c r="T132" s="214">
        <f>S132*H132</f>
        <v>0</v>
      </c>
      <c r="AR132" s="215" t="s">
        <v>124</v>
      </c>
      <c r="AT132" s="215" t="s">
        <v>119</v>
      </c>
      <c r="AU132" s="215" t="s">
        <v>79</v>
      </c>
      <c r="AY132" s="17" t="s">
        <v>117</v>
      </c>
      <c r="BE132" s="216">
        <f>IF(N132="základní",J132,0)</f>
        <v>0</v>
      </c>
      <c r="BF132" s="216">
        <f>IF(N132="snížená",J132,0)</f>
        <v>0</v>
      </c>
      <c r="BG132" s="216">
        <f>IF(N132="zákl. přenesená",J132,0)</f>
        <v>0</v>
      </c>
      <c r="BH132" s="216">
        <f>IF(N132="sníž. přenesená",J132,0)</f>
        <v>0</v>
      </c>
      <c r="BI132" s="216">
        <f>IF(N132="nulová",J132,0)</f>
        <v>0</v>
      </c>
      <c r="BJ132" s="17" t="s">
        <v>77</v>
      </c>
      <c r="BK132" s="216">
        <f>ROUND(I132*H132,2)</f>
        <v>0</v>
      </c>
      <c r="BL132" s="17" t="s">
        <v>124</v>
      </c>
      <c r="BM132" s="215" t="s">
        <v>174</v>
      </c>
    </row>
    <row r="133" s="1" customFormat="1">
      <c r="B133" s="38"/>
      <c r="C133" s="39"/>
      <c r="D133" s="217" t="s">
        <v>126</v>
      </c>
      <c r="E133" s="39"/>
      <c r="F133" s="218" t="s">
        <v>169</v>
      </c>
      <c r="G133" s="39"/>
      <c r="H133" s="39"/>
      <c r="I133" s="129"/>
      <c r="J133" s="39"/>
      <c r="K133" s="39"/>
      <c r="L133" s="43"/>
      <c r="M133" s="219"/>
      <c r="N133" s="83"/>
      <c r="O133" s="83"/>
      <c r="P133" s="83"/>
      <c r="Q133" s="83"/>
      <c r="R133" s="83"/>
      <c r="S133" s="83"/>
      <c r="T133" s="84"/>
      <c r="AT133" s="17" t="s">
        <v>126</v>
      </c>
      <c r="AU133" s="17" t="s">
        <v>79</v>
      </c>
    </row>
    <row r="134" s="1" customFormat="1" ht="24" customHeight="1">
      <c r="B134" s="38"/>
      <c r="C134" s="204" t="s">
        <v>175</v>
      </c>
      <c r="D134" s="204" t="s">
        <v>119</v>
      </c>
      <c r="E134" s="205" t="s">
        <v>176</v>
      </c>
      <c r="F134" s="206" t="s">
        <v>177</v>
      </c>
      <c r="G134" s="207" t="s">
        <v>159</v>
      </c>
      <c r="H134" s="208">
        <v>62.198999999999998</v>
      </c>
      <c r="I134" s="209"/>
      <c r="J134" s="210">
        <f>ROUND(I134*H134,2)</f>
        <v>0</v>
      </c>
      <c r="K134" s="206" t="s">
        <v>123</v>
      </c>
      <c r="L134" s="43"/>
      <c r="M134" s="211" t="s">
        <v>19</v>
      </c>
      <c r="N134" s="212" t="s">
        <v>43</v>
      </c>
      <c r="O134" s="83"/>
      <c r="P134" s="213">
        <f>O134*H134</f>
        <v>0</v>
      </c>
      <c r="Q134" s="213">
        <v>0</v>
      </c>
      <c r="R134" s="213">
        <f>Q134*H134</f>
        <v>0</v>
      </c>
      <c r="S134" s="213">
        <v>0</v>
      </c>
      <c r="T134" s="214">
        <f>S134*H134</f>
        <v>0</v>
      </c>
      <c r="AR134" s="215" t="s">
        <v>124</v>
      </c>
      <c r="AT134" s="215" t="s">
        <v>119</v>
      </c>
      <c r="AU134" s="215" t="s">
        <v>79</v>
      </c>
      <c r="AY134" s="17" t="s">
        <v>117</v>
      </c>
      <c r="BE134" s="216">
        <f>IF(N134="základní",J134,0)</f>
        <v>0</v>
      </c>
      <c r="BF134" s="216">
        <f>IF(N134="snížená",J134,0)</f>
        <v>0</v>
      </c>
      <c r="BG134" s="216">
        <f>IF(N134="zákl. přenesená",J134,0)</f>
        <v>0</v>
      </c>
      <c r="BH134" s="216">
        <f>IF(N134="sníž. přenesená",J134,0)</f>
        <v>0</v>
      </c>
      <c r="BI134" s="216">
        <f>IF(N134="nulová",J134,0)</f>
        <v>0</v>
      </c>
      <c r="BJ134" s="17" t="s">
        <v>77</v>
      </c>
      <c r="BK134" s="216">
        <f>ROUND(I134*H134,2)</f>
        <v>0</v>
      </c>
      <c r="BL134" s="17" t="s">
        <v>124</v>
      </c>
      <c r="BM134" s="215" t="s">
        <v>178</v>
      </c>
    </row>
    <row r="135" s="1" customFormat="1">
      <c r="B135" s="38"/>
      <c r="C135" s="39"/>
      <c r="D135" s="217" t="s">
        <v>126</v>
      </c>
      <c r="E135" s="39"/>
      <c r="F135" s="218" t="s">
        <v>179</v>
      </c>
      <c r="G135" s="39"/>
      <c r="H135" s="39"/>
      <c r="I135" s="129"/>
      <c r="J135" s="39"/>
      <c r="K135" s="39"/>
      <c r="L135" s="43"/>
      <c r="M135" s="219"/>
      <c r="N135" s="83"/>
      <c r="O135" s="83"/>
      <c r="P135" s="83"/>
      <c r="Q135" s="83"/>
      <c r="R135" s="83"/>
      <c r="S135" s="83"/>
      <c r="T135" s="84"/>
      <c r="AT135" s="17" t="s">
        <v>126</v>
      </c>
      <c r="AU135" s="17" t="s">
        <v>79</v>
      </c>
    </row>
    <row r="136" s="12" customFormat="1">
      <c r="B136" s="220"/>
      <c r="C136" s="221"/>
      <c r="D136" s="217" t="s">
        <v>128</v>
      </c>
      <c r="E136" s="222" t="s">
        <v>19</v>
      </c>
      <c r="F136" s="223" t="s">
        <v>180</v>
      </c>
      <c r="G136" s="221"/>
      <c r="H136" s="222" t="s">
        <v>19</v>
      </c>
      <c r="I136" s="224"/>
      <c r="J136" s="221"/>
      <c r="K136" s="221"/>
      <c r="L136" s="225"/>
      <c r="M136" s="226"/>
      <c r="N136" s="227"/>
      <c r="O136" s="227"/>
      <c r="P136" s="227"/>
      <c r="Q136" s="227"/>
      <c r="R136" s="227"/>
      <c r="S136" s="227"/>
      <c r="T136" s="228"/>
      <c r="AT136" s="229" t="s">
        <v>128</v>
      </c>
      <c r="AU136" s="229" t="s">
        <v>79</v>
      </c>
      <c r="AV136" s="12" t="s">
        <v>77</v>
      </c>
      <c r="AW136" s="12" t="s">
        <v>33</v>
      </c>
      <c r="AX136" s="12" t="s">
        <v>72</v>
      </c>
      <c r="AY136" s="229" t="s">
        <v>117</v>
      </c>
    </row>
    <row r="137" s="13" customFormat="1">
      <c r="B137" s="230"/>
      <c r="C137" s="231"/>
      <c r="D137" s="217" t="s">
        <v>128</v>
      </c>
      <c r="E137" s="232" t="s">
        <v>19</v>
      </c>
      <c r="F137" s="233" t="s">
        <v>181</v>
      </c>
      <c r="G137" s="231"/>
      <c r="H137" s="234">
        <v>6.5720000000000001</v>
      </c>
      <c r="I137" s="235"/>
      <c r="J137" s="231"/>
      <c r="K137" s="231"/>
      <c r="L137" s="236"/>
      <c r="M137" s="237"/>
      <c r="N137" s="238"/>
      <c r="O137" s="238"/>
      <c r="P137" s="238"/>
      <c r="Q137" s="238"/>
      <c r="R137" s="238"/>
      <c r="S137" s="238"/>
      <c r="T137" s="239"/>
      <c r="AT137" s="240" t="s">
        <v>128</v>
      </c>
      <c r="AU137" s="240" t="s">
        <v>79</v>
      </c>
      <c r="AV137" s="13" t="s">
        <v>79</v>
      </c>
      <c r="AW137" s="13" t="s">
        <v>33</v>
      </c>
      <c r="AX137" s="13" t="s">
        <v>72</v>
      </c>
      <c r="AY137" s="240" t="s">
        <v>117</v>
      </c>
    </row>
    <row r="138" s="13" customFormat="1">
      <c r="B138" s="230"/>
      <c r="C138" s="231"/>
      <c r="D138" s="217" t="s">
        <v>128</v>
      </c>
      <c r="E138" s="232" t="s">
        <v>19</v>
      </c>
      <c r="F138" s="233" t="s">
        <v>182</v>
      </c>
      <c r="G138" s="231"/>
      <c r="H138" s="234">
        <v>14.539</v>
      </c>
      <c r="I138" s="235"/>
      <c r="J138" s="231"/>
      <c r="K138" s="231"/>
      <c r="L138" s="236"/>
      <c r="M138" s="237"/>
      <c r="N138" s="238"/>
      <c r="O138" s="238"/>
      <c r="P138" s="238"/>
      <c r="Q138" s="238"/>
      <c r="R138" s="238"/>
      <c r="S138" s="238"/>
      <c r="T138" s="239"/>
      <c r="AT138" s="240" t="s">
        <v>128</v>
      </c>
      <c r="AU138" s="240" t="s">
        <v>79</v>
      </c>
      <c r="AV138" s="13" t="s">
        <v>79</v>
      </c>
      <c r="AW138" s="13" t="s">
        <v>33</v>
      </c>
      <c r="AX138" s="13" t="s">
        <v>72</v>
      </c>
      <c r="AY138" s="240" t="s">
        <v>117</v>
      </c>
    </row>
    <row r="139" s="14" customFormat="1">
      <c r="B139" s="241"/>
      <c r="C139" s="242"/>
      <c r="D139" s="217" t="s">
        <v>128</v>
      </c>
      <c r="E139" s="243" t="s">
        <v>19</v>
      </c>
      <c r="F139" s="244" t="s">
        <v>135</v>
      </c>
      <c r="G139" s="242"/>
      <c r="H139" s="245">
        <v>21.111000000000001</v>
      </c>
      <c r="I139" s="246"/>
      <c r="J139" s="242"/>
      <c r="K139" s="242"/>
      <c r="L139" s="247"/>
      <c r="M139" s="248"/>
      <c r="N139" s="249"/>
      <c r="O139" s="249"/>
      <c r="P139" s="249"/>
      <c r="Q139" s="249"/>
      <c r="R139" s="249"/>
      <c r="S139" s="249"/>
      <c r="T139" s="250"/>
      <c r="AT139" s="251" t="s">
        <v>128</v>
      </c>
      <c r="AU139" s="251" t="s">
        <v>79</v>
      </c>
      <c r="AV139" s="14" t="s">
        <v>136</v>
      </c>
      <c r="AW139" s="14" t="s">
        <v>33</v>
      </c>
      <c r="AX139" s="14" t="s">
        <v>72</v>
      </c>
      <c r="AY139" s="251" t="s">
        <v>117</v>
      </c>
    </row>
    <row r="140" s="12" customFormat="1">
      <c r="B140" s="220"/>
      <c r="C140" s="221"/>
      <c r="D140" s="217" t="s">
        <v>128</v>
      </c>
      <c r="E140" s="222" t="s">
        <v>19</v>
      </c>
      <c r="F140" s="223" t="s">
        <v>183</v>
      </c>
      <c r="G140" s="221"/>
      <c r="H140" s="222" t="s">
        <v>19</v>
      </c>
      <c r="I140" s="224"/>
      <c r="J140" s="221"/>
      <c r="K140" s="221"/>
      <c r="L140" s="225"/>
      <c r="M140" s="226"/>
      <c r="N140" s="227"/>
      <c r="O140" s="227"/>
      <c r="P140" s="227"/>
      <c r="Q140" s="227"/>
      <c r="R140" s="227"/>
      <c r="S140" s="227"/>
      <c r="T140" s="228"/>
      <c r="AT140" s="229" t="s">
        <v>128</v>
      </c>
      <c r="AU140" s="229" t="s">
        <v>79</v>
      </c>
      <c r="AV140" s="12" t="s">
        <v>77</v>
      </c>
      <c r="AW140" s="12" t="s">
        <v>33</v>
      </c>
      <c r="AX140" s="12" t="s">
        <v>72</v>
      </c>
      <c r="AY140" s="229" t="s">
        <v>117</v>
      </c>
    </row>
    <row r="141" s="13" customFormat="1">
      <c r="B141" s="230"/>
      <c r="C141" s="231"/>
      <c r="D141" s="217" t="s">
        <v>128</v>
      </c>
      <c r="E141" s="232" t="s">
        <v>19</v>
      </c>
      <c r="F141" s="233" t="s">
        <v>184</v>
      </c>
      <c r="G141" s="231"/>
      <c r="H141" s="234">
        <v>37.552999999999997</v>
      </c>
      <c r="I141" s="235"/>
      <c r="J141" s="231"/>
      <c r="K141" s="231"/>
      <c r="L141" s="236"/>
      <c r="M141" s="237"/>
      <c r="N141" s="238"/>
      <c r="O141" s="238"/>
      <c r="P141" s="238"/>
      <c r="Q141" s="238"/>
      <c r="R141" s="238"/>
      <c r="S141" s="238"/>
      <c r="T141" s="239"/>
      <c r="AT141" s="240" t="s">
        <v>128</v>
      </c>
      <c r="AU141" s="240" t="s">
        <v>79</v>
      </c>
      <c r="AV141" s="13" t="s">
        <v>79</v>
      </c>
      <c r="AW141" s="13" t="s">
        <v>33</v>
      </c>
      <c r="AX141" s="13" t="s">
        <v>72</v>
      </c>
      <c r="AY141" s="240" t="s">
        <v>117</v>
      </c>
    </row>
    <row r="142" s="14" customFormat="1">
      <c r="B142" s="241"/>
      <c r="C142" s="242"/>
      <c r="D142" s="217" t="s">
        <v>128</v>
      </c>
      <c r="E142" s="243" t="s">
        <v>19</v>
      </c>
      <c r="F142" s="244" t="s">
        <v>135</v>
      </c>
      <c r="G142" s="242"/>
      <c r="H142" s="245">
        <v>37.552999999999997</v>
      </c>
      <c r="I142" s="246"/>
      <c r="J142" s="242"/>
      <c r="K142" s="242"/>
      <c r="L142" s="247"/>
      <c r="M142" s="248"/>
      <c r="N142" s="249"/>
      <c r="O142" s="249"/>
      <c r="P142" s="249"/>
      <c r="Q142" s="249"/>
      <c r="R142" s="249"/>
      <c r="S142" s="249"/>
      <c r="T142" s="250"/>
      <c r="AT142" s="251" t="s">
        <v>128</v>
      </c>
      <c r="AU142" s="251" t="s">
        <v>79</v>
      </c>
      <c r="AV142" s="14" t="s">
        <v>136</v>
      </c>
      <c r="AW142" s="14" t="s">
        <v>33</v>
      </c>
      <c r="AX142" s="14" t="s">
        <v>72</v>
      </c>
      <c r="AY142" s="251" t="s">
        <v>117</v>
      </c>
    </row>
    <row r="143" s="12" customFormat="1">
      <c r="B143" s="220"/>
      <c r="C143" s="221"/>
      <c r="D143" s="217" t="s">
        <v>128</v>
      </c>
      <c r="E143" s="222" t="s">
        <v>19</v>
      </c>
      <c r="F143" s="223" t="s">
        <v>185</v>
      </c>
      <c r="G143" s="221"/>
      <c r="H143" s="222" t="s">
        <v>19</v>
      </c>
      <c r="I143" s="224"/>
      <c r="J143" s="221"/>
      <c r="K143" s="221"/>
      <c r="L143" s="225"/>
      <c r="M143" s="226"/>
      <c r="N143" s="227"/>
      <c r="O143" s="227"/>
      <c r="P143" s="227"/>
      <c r="Q143" s="227"/>
      <c r="R143" s="227"/>
      <c r="S143" s="227"/>
      <c r="T143" s="228"/>
      <c r="AT143" s="229" t="s">
        <v>128</v>
      </c>
      <c r="AU143" s="229" t="s">
        <v>79</v>
      </c>
      <c r="AV143" s="12" t="s">
        <v>77</v>
      </c>
      <c r="AW143" s="12" t="s">
        <v>33</v>
      </c>
      <c r="AX143" s="12" t="s">
        <v>72</v>
      </c>
      <c r="AY143" s="229" t="s">
        <v>117</v>
      </c>
    </row>
    <row r="144" s="13" customFormat="1">
      <c r="B144" s="230"/>
      <c r="C144" s="231"/>
      <c r="D144" s="217" t="s">
        <v>128</v>
      </c>
      <c r="E144" s="232" t="s">
        <v>19</v>
      </c>
      <c r="F144" s="233" t="s">
        <v>186</v>
      </c>
      <c r="G144" s="231"/>
      <c r="H144" s="234">
        <v>0.73499999999999999</v>
      </c>
      <c r="I144" s="235"/>
      <c r="J144" s="231"/>
      <c r="K144" s="231"/>
      <c r="L144" s="236"/>
      <c r="M144" s="237"/>
      <c r="N144" s="238"/>
      <c r="O144" s="238"/>
      <c r="P144" s="238"/>
      <c r="Q144" s="238"/>
      <c r="R144" s="238"/>
      <c r="S144" s="238"/>
      <c r="T144" s="239"/>
      <c r="AT144" s="240" t="s">
        <v>128</v>
      </c>
      <c r="AU144" s="240" t="s">
        <v>79</v>
      </c>
      <c r="AV144" s="13" t="s">
        <v>79</v>
      </c>
      <c r="AW144" s="13" t="s">
        <v>33</v>
      </c>
      <c r="AX144" s="13" t="s">
        <v>72</v>
      </c>
      <c r="AY144" s="240" t="s">
        <v>117</v>
      </c>
    </row>
    <row r="145" s="13" customFormat="1">
      <c r="B145" s="230"/>
      <c r="C145" s="231"/>
      <c r="D145" s="217" t="s">
        <v>128</v>
      </c>
      <c r="E145" s="232" t="s">
        <v>19</v>
      </c>
      <c r="F145" s="233" t="s">
        <v>187</v>
      </c>
      <c r="G145" s="231"/>
      <c r="H145" s="234">
        <v>1.6799999999999999</v>
      </c>
      <c r="I145" s="235"/>
      <c r="J145" s="231"/>
      <c r="K145" s="231"/>
      <c r="L145" s="236"/>
      <c r="M145" s="237"/>
      <c r="N145" s="238"/>
      <c r="O145" s="238"/>
      <c r="P145" s="238"/>
      <c r="Q145" s="238"/>
      <c r="R145" s="238"/>
      <c r="S145" s="238"/>
      <c r="T145" s="239"/>
      <c r="AT145" s="240" t="s">
        <v>128</v>
      </c>
      <c r="AU145" s="240" t="s">
        <v>79</v>
      </c>
      <c r="AV145" s="13" t="s">
        <v>79</v>
      </c>
      <c r="AW145" s="13" t="s">
        <v>33</v>
      </c>
      <c r="AX145" s="13" t="s">
        <v>72</v>
      </c>
      <c r="AY145" s="240" t="s">
        <v>117</v>
      </c>
    </row>
    <row r="146" s="13" customFormat="1">
      <c r="B146" s="230"/>
      <c r="C146" s="231"/>
      <c r="D146" s="217" t="s">
        <v>128</v>
      </c>
      <c r="E146" s="232" t="s">
        <v>19</v>
      </c>
      <c r="F146" s="233" t="s">
        <v>188</v>
      </c>
      <c r="G146" s="231"/>
      <c r="H146" s="234">
        <v>1.1200000000000001</v>
      </c>
      <c r="I146" s="235"/>
      <c r="J146" s="231"/>
      <c r="K146" s="231"/>
      <c r="L146" s="236"/>
      <c r="M146" s="237"/>
      <c r="N146" s="238"/>
      <c r="O146" s="238"/>
      <c r="P146" s="238"/>
      <c r="Q146" s="238"/>
      <c r="R146" s="238"/>
      <c r="S146" s="238"/>
      <c r="T146" s="239"/>
      <c r="AT146" s="240" t="s">
        <v>128</v>
      </c>
      <c r="AU146" s="240" t="s">
        <v>79</v>
      </c>
      <c r="AV146" s="13" t="s">
        <v>79</v>
      </c>
      <c r="AW146" s="13" t="s">
        <v>33</v>
      </c>
      <c r="AX146" s="13" t="s">
        <v>72</v>
      </c>
      <c r="AY146" s="240" t="s">
        <v>117</v>
      </c>
    </row>
    <row r="147" s="14" customFormat="1">
      <c r="B147" s="241"/>
      <c r="C147" s="242"/>
      <c r="D147" s="217" t="s">
        <v>128</v>
      </c>
      <c r="E147" s="243" t="s">
        <v>19</v>
      </c>
      <c r="F147" s="244" t="s">
        <v>135</v>
      </c>
      <c r="G147" s="242"/>
      <c r="H147" s="245">
        <v>3.5350000000000001</v>
      </c>
      <c r="I147" s="246"/>
      <c r="J147" s="242"/>
      <c r="K147" s="242"/>
      <c r="L147" s="247"/>
      <c r="M147" s="248"/>
      <c r="N147" s="249"/>
      <c r="O147" s="249"/>
      <c r="P147" s="249"/>
      <c r="Q147" s="249"/>
      <c r="R147" s="249"/>
      <c r="S147" s="249"/>
      <c r="T147" s="250"/>
      <c r="AT147" s="251" t="s">
        <v>128</v>
      </c>
      <c r="AU147" s="251" t="s">
        <v>79</v>
      </c>
      <c r="AV147" s="14" t="s">
        <v>136</v>
      </c>
      <c r="AW147" s="14" t="s">
        <v>33</v>
      </c>
      <c r="AX147" s="14" t="s">
        <v>72</v>
      </c>
      <c r="AY147" s="251" t="s">
        <v>117</v>
      </c>
    </row>
    <row r="148" s="15" customFormat="1">
      <c r="B148" s="252"/>
      <c r="C148" s="253"/>
      <c r="D148" s="217" t="s">
        <v>128</v>
      </c>
      <c r="E148" s="254" t="s">
        <v>19</v>
      </c>
      <c r="F148" s="255" t="s">
        <v>141</v>
      </c>
      <c r="G148" s="253"/>
      <c r="H148" s="256">
        <v>62.198999999999998</v>
      </c>
      <c r="I148" s="257"/>
      <c r="J148" s="253"/>
      <c r="K148" s="253"/>
      <c r="L148" s="258"/>
      <c r="M148" s="259"/>
      <c r="N148" s="260"/>
      <c r="O148" s="260"/>
      <c r="P148" s="260"/>
      <c r="Q148" s="260"/>
      <c r="R148" s="260"/>
      <c r="S148" s="260"/>
      <c r="T148" s="261"/>
      <c r="AT148" s="262" t="s">
        <v>128</v>
      </c>
      <c r="AU148" s="262" t="s">
        <v>79</v>
      </c>
      <c r="AV148" s="15" t="s">
        <v>124</v>
      </c>
      <c r="AW148" s="15" t="s">
        <v>33</v>
      </c>
      <c r="AX148" s="15" t="s">
        <v>77</v>
      </c>
      <c r="AY148" s="262" t="s">
        <v>117</v>
      </c>
    </row>
    <row r="149" s="1" customFormat="1" ht="24" customHeight="1">
      <c r="B149" s="38"/>
      <c r="C149" s="204" t="s">
        <v>189</v>
      </c>
      <c r="D149" s="204" t="s">
        <v>119</v>
      </c>
      <c r="E149" s="205" t="s">
        <v>190</v>
      </c>
      <c r="F149" s="206" t="s">
        <v>191</v>
      </c>
      <c r="G149" s="207" t="s">
        <v>159</v>
      </c>
      <c r="H149" s="208">
        <v>31.100000000000001</v>
      </c>
      <c r="I149" s="209"/>
      <c r="J149" s="210">
        <f>ROUND(I149*H149,2)</f>
        <v>0</v>
      </c>
      <c r="K149" s="206" t="s">
        <v>123</v>
      </c>
      <c r="L149" s="43"/>
      <c r="M149" s="211" t="s">
        <v>19</v>
      </c>
      <c r="N149" s="212" t="s">
        <v>43</v>
      </c>
      <c r="O149" s="83"/>
      <c r="P149" s="213">
        <f>O149*H149</f>
        <v>0</v>
      </c>
      <c r="Q149" s="213">
        <v>0</v>
      </c>
      <c r="R149" s="213">
        <f>Q149*H149</f>
        <v>0</v>
      </c>
      <c r="S149" s="213">
        <v>0</v>
      </c>
      <c r="T149" s="214">
        <f>S149*H149</f>
        <v>0</v>
      </c>
      <c r="AR149" s="215" t="s">
        <v>124</v>
      </c>
      <c r="AT149" s="215" t="s">
        <v>119</v>
      </c>
      <c r="AU149" s="215" t="s">
        <v>79</v>
      </c>
      <c r="AY149" s="17" t="s">
        <v>117</v>
      </c>
      <c r="BE149" s="216">
        <f>IF(N149="základní",J149,0)</f>
        <v>0</v>
      </c>
      <c r="BF149" s="216">
        <f>IF(N149="snížená",J149,0)</f>
        <v>0</v>
      </c>
      <c r="BG149" s="216">
        <f>IF(N149="zákl. přenesená",J149,0)</f>
        <v>0</v>
      </c>
      <c r="BH149" s="216">
        <f>IF(N149="sníž. přenesená",J149,0)</f>
        <v>0</v>
      </c>
      <c r="BI149" s="216">
        <f>IF(N149="nulová",J149,0)</f>
        <v>0</v>
      </c>
      <c r="BJ149" s="17" t="s">
        <v>77</v>
      </c>
      <c r="BK149" s="216">
        <f>ROUND(I149*H149,2)</f>
        <v>0</v>
      </c>
      <c r="BL149" s="17" t="s">
        <v>124</v>
      </c>
      <c r="BM149" s="215" t="s">
        <v>192</v>
      </c>
    </row>
    <row r="150" s="1" customFormat="1">
      <c r="B150" s="38"/>
      <c r="C150" s="39"/>
      <c r="D150" s="217" t="s">
        <v>126</v>
      </c>
      <c r="E150" s="39"/>
      <c r="F150" s="218" t="s">
        <v>179</v>
      </c>
      <c r="G150" s="39"/>
      <c r="H150" s="39"/>
      <c r="I150" s="129"/>
      <c r="J150" s="39"/>
      <c r="K150" s="39"/>
      <c r="L150" s="43"/>
      <c r="M150" s="219"/>
      <c r="N150" s="83"/>
      <c r="O150" s="83"/>
      <c r="P150" s="83"/>
      <c r="Q150" s="83"/>
      <c r="R150" s="83"/>
      <c r="S150" s="83"/>
      <c r="T150" s="84"/>
      <c r="AT150" s="17" t="s">
        <v>126</v>
      </c>
      <c r="AU150" s="17" t="s">
        <v>79</v>
      </c>
    </row>
    <row r="151" s="13" customFormat="1">
      <c r="B151" s="230"/>
      <c r="C151" s="231"/>
      <c r="D151" s="217" t="s">
        <v>128</v>
      </c>
      <c r="E151" s="231"/>
      <c r="F151" s="233" t="s">
        <v>193</v>
      </c>
      <c r="G151" s="231"/>
      <c r="H151" s="234">
        <v>31.100000000000001</v>
      </c>
      <c r="I151" s="235"/>
      <c r="J151" s="231"/>
      <c r="K151" s="231"/>
      <c r="L151" s="236"/>
      <c r="M151" s="237"/>
      <c r="N151" s="238"/>
      <c r="O151" s="238"/>
      <c r="P151" s="238"/>
      <c r="Q151" s="238"/>
      <c r="R151" s="238"/>
      <c r="S151" s="238"/>
      <c r="T151" s="239"/>
      <c r="AT151" s="240" t="s">
        <v>128</v>
      </c>
      <c r="AU151" s="240" t="s">
        <v>79</v>
      </c>
      <c r="AV151" s="13" t="s">
        <v>79</v>
      </c>
      <c r="AW151" s="13" t="s">
        <v>4</v>
      </c>
      <c r="AX151" s="13" t="s">
        <v>77</v>
      </c>
      <c r="AY151" s="240" t="s">
        <v>117</v>
      </c>
    </row>
    <row r="152" s="1" customFormat="1" ht="24" customHeight="1">
      <c r="B152" s="38"/>
      <c r="C152" s="204" t="s">
        <v>194</v>
      </c>
      <c r="D152" s="204" t="s">
        <v>119</v>
      </c>
      <c r="E152" s="205" t="s">
        <v>195</v>
      </c>
      <c r="F152" s="206" t="s">
        <v>196</v>
      </c>
      <c r="G152" s="207" t="s">
        <v>159</v>
      </c>
      <c r="H152" s="208">
        <v>18.66</v>
      </c>
      <c r="I152" s="209"/>
      <c r="J152" s="210">
        <f>ROUND(I152*H152,2)</f>
        <v>0</v>
      </c>
      <c r="K152" s="206" t="s">
        <v>123</v>
      </c>
      <c r="L152" s="43"/>
      <c r="M152" s="211" t="s">
        <v>19</v>
      </c>
      <c r="N152" s="212" t="s">
        <v>43</v>
      </c>
      <c r="O152" s="83"/>
      <c r="P152" s="213">
        <f>O152*H152</f>
        <v>0</v>
      </c>
      <c r="Q152" s="213">
        <v>0</v>
      </c>
      <c r="R152" s="213">
        <f>Q152*H152</f>
        <v>0</v>
      </c>
      <c r="S152" s="213">
        <v>0</v>
      </c>
      <c r="T152" s="214">
        <f>S152*H152</f>
        <v>0</v>
      </c>
      <c r="AR152" s="215" t="s">
        <v>124</v>
      </c>
      <c r="AT152" s="215" t="s">
        <v>119</v>
      </c>
      <c r="AU152" s="215" t="s">
        <v>79</v>
      </c>
      <c r="AY152" s="17" t="s">
        <v>117</v>
      </c>
      <c r="BE152" s="216">
        <f>IF(N152="základní",J152,0)</f>
        <v>0</v>
      </c>
      <c r="BF152" s="216">
        <f>IF(N152="snížená",J152,0)</f>
        <v>0</v>
      </c>
      <c r="BG152" s="216">
        <f>IF(N152="zákl. přenesená",J152,0)</f>
        <v>0</v>
      </c>
      <c r="BH152" s="216">
        <f>IF(N152="sníž. přenesená",J152,0)</f>
        <v>0</v>
      </c>
      <c r="BI152" s="216">
        <f>IF(N152="nulová",J152,0)</f>
        <v>0</v>
      </c>
      <c r="BJ152" s="17" t="s">
        <v>77</v>
      </c>
      <c r="BK152" s="216">
        <f>ROUND(I152*H152,2)</f>
        <v>0</v>
      </c>
      <c r="BL152" s="17" t="s">
        <v>124</v>
      </c>
      <c r="BM152" s="215" t="s">
        <v>197</v>
      </c>
    </row>
    <row r="153" s="1" customFormat="1">
      <c r="B153" s="38"/>
      <c r="C153" s="39"/>
      <c r="D153" s="217" t="s">
        <v>126</v>
      </c>
      <c r="E153" s="39"/>
      <c r="F153" s="218" t="s">
        <v>198</v>
      </c>
      <c r="G153" s="39"/>
      <c r="H153" s="39"/>
      <c r="I153" s="129"/>
      <c r="J153" s="39"/>
      <c r="K153" s="39"/>
      <c r="L153" s="43"/>
      <c r="M153" s="219"/>
      <c r="N153" s="83"/>
      <c r="O153" s="83"/>
      <c r="P153" s="83"/>
      <c r="Q153" s="83"/>
      <c r="R153" s="83"/>
      <c r="S153" s="83"/>
      <c r="T153" s="84"/>
      <c r="AT153" s="17" t="s">
        <v>126</v>
      </c>
      <c r="AU153" s="17" t="s">
        <v>79</v>
      </c>
    </row>
    <row r="154" s="13" customFormat="1">
      <c r="B154" s="230"/>
      <c r="C154" s="231"/>
      <c r="D154" s="217" t="s">
        <v>128</v>
      </c>
      <c r="E154" s="231"/>
      <c r="F154" s="233" t="s">
        <v>199</v>
      </c>
      <c r="G154" s="231"/>
      <c r="H154" s="234">
        <v>18.66</v>
      </c>
      <c r="I154" s="235"/>
      <c r="J154" s="231"/>
      <c r="K154" s="231"/>
      <c r="L154" s="236"/>
      <c r="M154" s="237"/>
      <c r="N154" s="238"/>
      <c r="O154" s="238"/>
      <c r="P154" s="238"/>
      <c r="Q154" s="238"/>
      <c r="R154" s="238"/>
      <c r="S154" s="238"/>
      <c r="T154" s="239"/>
      <c r="AT154" s="240" t="s">
        <v>128</v>
      </c>
      <c r="AU154" s="240" t="s">
        <v>79</v>
      </c>
      <c r="AV154" s="13" t="s">
        <v>79</v>
      </c>
      <c r="AW154" s="13" t="s">
        <v>4</v>
      </c>
      <c r="AX154" s="13" t="s">
        <v>77</v>
      </c>
      <c r="AY154" s="240" t="s">
        <v>117</v>
      </c>
    </row>
    <row r="155" s="1" customFormat="1" ht="24" customHeight="1">
      <c r="B155" s="38"/>
      <c r="C155" s="204" t="s">
        <v>200</v>
      </c>
      <c r="D155" s="204" t="s">
        <v>119</v>
      </c>
      <c r="E155" s="205" t="s">
        <v>201</v>
      </c>
      <c r="F155" s="206" t="s">
        <v>202</v>
      </c>
      <c r="G155" s="207" t="s">
        <v>159</v>
      </c>
      <c r="H155" s="208">
        <v>49.499000000000002</v>
      </c>
      <c r="I155" s="209"/>
      <c r="J155" s="210">
        <f>ROUND(I155*H155,2)</f>
        <v>0</v>
      </c>
      <c r="K155" s="206" t="s">
        <v>123</v>
      </c>
      <c r="L155" s="43"/>
      <c r="M155" s="211" t="s">
        <v>19</v>
      </c>
      <c r="N155" s="212" t="s">
        <v>43</v>
      </c>
      <c r="O155" s="83"/>
      <c r="P155" s="213">
        <f>O155*H155</f>
        <v>0</v>
      </c>
      <c r="Q155" s="213">
        <v>0</v>
      </c>
      <c r="R155" s="213">
        <f>Q155*H155</f>
        <v>0</v>
      </c>
      <c r="S155" s="213">
        <v>0</v>
      </c>
      <c r="T155" s="214">
        <f>S155*H155</f>
        <v>0</v>
      </c>
      <c r="AR155" s="215" t="s">
        <v>124</v>
      </c>
      <c r="AT155" s="215" t="s">
        <v>119</v>
      </c>
      <c r="AU155" s="215" t="s">
        <v>79</v>
      </c>
      <c r="AY155" s="17" t="s">
        <v>117</v>
      </c>
      <c r="BE155" s="216">
        <f>IF(N155="základní",J155,0)</f>
        <v>0</v>
      </c>
      <c r="BF155" s="216">
        <f>IF(N155="snížená",J155,0)</f>
        <v>0</v>
      </c>
      <c r="BG155" s="216">
        <f>IF(N155="zákl. přenesená",J155,0)</f>
        <v>0</v>
      </c>
      <c r="BH155" s="216">
        <f>IF(N155="sníž. přenesená",J155,0)</f>
        <v>0</v>
      </c>
      <c r="BI155" s="216">
        <f>IF(N155="nulová",J155,0)</f>
        <v>0</v>
      </c>
      <c r="BJ155" s="17" t="s">
        <v>77</v>
      </c>
      <c r="BK155" s="216">
        <f>ROUND(I155*H155,2)</f>
        <v>0</v>
      </c>
      <c r="BL155" s="17" t="s">
        <v>124</v>
      </c>
      <c r="BM155" s="215" t="s">
        <v>203</v>
      </c>
    </row>
    <row r="156" s="1" customFormat="1">
      <c r="B156" s="38"/>
      <c r="C156" s="39"/>
      <c r="D156" s="217" t="s">
        <v>126</v>
      </c>
      <c r="E156" s="39"/>
      <c r="F156" s="218" t="s">
        <v>204</v>
      </c>
      <c r="G156" s="39"/>
      <c r="H156" s="39"/>
      <c r="I156" s="129"/>
      <c r="J156" s="39"/>
      <c r="K156" s="39"/>
      <c r="L156" s="43"/>
      <c r="M156" s="219"/>
      <c r="N156" s="83"/>
      <c r="O156" s="83"/>
      <c r="P156" s="83"/>
      <c r="Q156" s="83"/>
      <c r="R156" s="83"/>
      <c r="S156" s="83"/>
      <c r="T156" s="84"/>
      <c r="AT156" s="17" t="s">
        <v>126</v>
      </c>
      <c r="AU156" s="17" t="s">
        <v>79</v>
      </c>
    </row>
    <row r="157" s="13" customFormat="1">
      <c r="B157" s="230"/>
      <c r="C157" s="231"/>
      <c r="D157" s="217" t="s">
        <v>128</v>
      </c>
      <c r="E157" s="232" t="s">
        <v>19</v>
      </c>
      <c r="F157" s="233" t="s">
        <v>205</v>
      </c>
      <c r="G157" s="231"/>
      <c r="H157" s="234">
        <v>62.198999999999998</v>
      </c>
      <c r="I157" s="235"/>
      <c r="J157" s="231"/>
      <c r="K157" s="231"/>
      <c r="L157" s="236"/>
      <c r="M157" s="237"/>
      <c r="N157" s="238"/>
      <c r="O157" s="238"/>
      <c r="P157" s="238"/>
      <c r="Q157" s="238"/>
      <c r="R157" s="238"/>
      <c r="S157" s="238"/>
      <c r="T157" s="239"/>
      <c r="AT157" s="240" t="s">
        <v>128</v>
      </c>
      <c r="AU157" s="240" t="s">
        <v>79</v>
      </c>
      <c r="AV157" s="13" t="s">
        <v>79</v>
      </c>
      <c r="AW157" s="13" t="s">
        <v>33</v>
      </c>
      <c r="AX157" s="13" t="s">
        <v>72</v>
      </c>
      <c r="AY157" s="240" t="s">
        <v>117</v>
      </c>
    </row>
    <row r="158" s="13" customFormat="1">
      <c r="B158" s="230"/>
      <c r="C158" s="231"/>
      <c r="D158" s="217" t="s">
        <v>128</v>
      </c>
      <c r="E158" s="232" t="s">
        <v>19</v>
      </c>
      <c r="F158" s="233" t="s">
        <v>206</v>
      </c>
      <c r="G158" s="231"/>
      <c r="H158" s="234">
        <v>-16.699999999999999</v>
      </c>
      <c r="I158" s="235"/>
      <c r="J158" s="231"/>
      <c r="K158" s="231"/>
      <c r="L158" s="236"/>
      <c r="M158" s="237"/>
      <c r="N158" s="238"/>
      <c r="O158" s="238"/>
      <c r="P158" s="238"/>
      <c r="Q158" s="238"/>
      <c r="R158" s="238"/>
      <c r="S158" s="238"/>
      <c r="T158" s="239"/>
      <c r="AT158" s="240" t="s">
        <v>128</v>
      </c>
      <c r="AU158" s="240" t="s">
        <v>79</v>
      </c>
      <c r="AV158" s="13" t="s">
        <v>79</v>
      </c>
      <c r="AW158" s="13" t="s">
        <v>33</v>
      </c>
      <c r="AX158" s="13" t="s">
        <v>72</v>
      </c>
      <c r="AY158" s="240" t="s">
        <v>117</v>
      </c>
    </row>
    <row r="159" s="13" customFormat="1">
      <c r="B159" s="230"/>
      <c r="C159" s="231"/>
      <c r="D159" s="217" t="s">
        <v>128</v>
      </c>
      <c r="E159" s="232" t="s">
        <v>19</v>
      </c>
      <c r="F159" s="233" t="s">
        <v>207</v>
      </c>
      <c r="G159" s="231"/>
      <c r="H159" s="234">
        <v>4</v>
      </c>
      <c r="I159" s="235"/>
      <c r="J159" s="231"/>
      <c r="K159" s="231"/>
      <c r="L159" s="236"/>
      <c r="M159" s="237"/>
      <c r="N159" s="238"/>
      <c r="O159" s="238"/>
      <c r="P159" s="238"/>
      <c r="Q159" s="238"/>
      <c r="R159" s="238"/>
      <c r="S159" s="238"/>
      <c r="T159" s="239"/>
      <c r="AT159" s="240" t="s">
        <v>128</v>
      </c>
      <c r="AU159" s="240" t="s">
        <v>79</v>
      </c>
      <c r="AV159" s="13" t="s">
        <v>79</v>
      </c>
      <c r="AW159" s="13" t="s">
        <v>33</v>
      </c>
      <c r="AX159" s="13" t="s">
        <v>72</v>
      </c>
      <c r="AY159" s="240" t="s">
        <v>117</v>
      </c>
    </row>
    <row r="160" s="15" customFormat="1">
      <c r="B160" s="252"/>
      <c r="C160" s="253"/>
      <c r="D160" s="217" t="s">
        <v>128</v>
      </c>
      <c r="E160" s="254" t="s">
        <v>19</v>
      </c>
      <c r="F160" s="255" t="s">
        <v>141</v>
      </c>
      <c r="G160" s="253"/>
      <c r="H160" s="256">
        <v>49.499000000000002</v>
      </c>
      <c r="I160" s="257"/>
      <c r="J160" s="253"/>
      <c r="K160" s="253"/>
      <c r="L160" s="258"/>
      <c r="M160" s="259"/>
      <c r="N160" s="260"/>
      <c r="O160" s="260"/>
      <c r="P160" s="260"/>
      <c r="Q160" s="260"/>
      <c r="R160" s="260"/>
      <c r="S160" s="260"/>
      <c r="T160" s="261"/>
      <c r="AT160" s="262" t="s">
        <v>128</v>
      </c>
      <c r="AU160" s="262" t="s">
        <v>79</v>
      </c>
      <c r="AV160" s="15" t="s">
        <v>124</v>
      </c>
      <c r="AW160" s="15" t="s">
        <v>33</v>
      </c>
      <c r="AX160" s="15" t="s">
        <v>77</v>
      </c>
      <c r="AY160" s="262" t="s">
        <v>117</v>
      </c>
    </row>
    <row r="161" s="1" customFormat="1" ht="24" customHeight="1">
      <c r="B161" s="38"/>
      <c r="C161" s="204" t="s">
        <v>208</v>
      </c>
      <c r="D161" s="204" t="s">
        <v>119</v>
      </c>
      <c r="E161" s="205" t="s">
        <v>209</v>
      </c>
      <c r="F161" s="206" t="s">
        <v>210</v>
      </c>
      <c r="G161" s="207" t="s">
        <v>211</v>
      </c>
      <c r="H161" s="208">
        <v>89.097999999999999</v>
      </c>
      <c r="I161" s="209"/>
      <c r="J161" s="210">
        <f>ROUND(I161*H161,2)</f>
        <v>0</v>
      </c>
      <c r="K161" s="206" t="s">
        <v>123</v>
      </c>
      <c r="L161" s="43"/>
      <c r="M161" s="211" t="s">
        <v>19</v>
      </c>
      <c r="N161" s="212" t="s">
        <v>43</v>
      </c>
      <c r="O161" s="83"/>
      <c r="P161" s="213">
        <f>O161*H161</f>
        <v>0</v>
      </c>
      <c r="Q161" s="213">
        <v>0</v>
      </c>
      <c r="R161" s="213">
        <f>Q161*H161</f>
        <v>0</v>
      </c>
      <c r="S161" s="213">
        <v>0</v>
      </c>
      <c r="T161" s="214">
        <f>S161*H161</f>
        <v>0</v>
      </c>
      <c r="AR161" s="215" t="s">
        <v>124</v>
      </c>
      <c r="AT161" s="215" t="s">
        <v>119</v>
      </c>
      <c r="AU161" s="215" t="s">
        <v>79</v>
      </c>
      <c r="AY161" s="17" t="s">
        <v>117</v>
      </c>
      <c r="BE161" s="216">
        <f>IF(N161="základní",J161,0)</f>
        <v>0</v>
      </c>
      <c r="BF161" s="216">
        <f>IF(N161="snížená",J161,0)</f>
        <v>0</v>
      </c>
      <c r="BG161" s="216">
        <f>IF(N161="zákl. přenesená",J161,0)</f>
        <v>0</v>
      </c>
      <c r="BH161" s="216">
        <f>IF(N161="sníž. přenesená",J161,0)</f>
        <v>0</v>
      </c>
      <c r="BI161" s="216">
        <f>IF(N161="nulová",J161,0)</f>
        <v>0</v>
      </c>
      <c r="BJ161" s="17" t="s">
        <v>77</v>
      </c>
      <c r="BK161" s="216">
        <f>ROUND(I161*H161,2)</f>
        <v>0</v>
      </c>
      <c r="BL161" s="17" t="s">
        <v>124</v>
      </c>
      <c r="BM161" s="215" t="s">
        <v>212</v>
      </c>
    </row>
    <row r="162" s="1" customFormat="1">
      <c r="B162" s="38"/>
      <c r="C162" s="39"/>
      <c r="D162" s="217" t="s">
        <v>126</v>
      </c>
      <c r="E162" s="39"/>
      <c r="F162" s="218" t="s">
        <v>213</v>
      </c>
      <c r="G162" s="39"/>
      <c r="H162" s="39"/>
      <c r="I162" s="129"/>
      <c r="J162" s="39"/>
      <c r="K162" s="39"/>
      <c r="L162" s="43"/>
      <c r="M162" s="219"/>
      <c r="N162" s="83"/>
      <c r="O162" s="83"/>
      <c r="P162" s="83"/>
      <c r="Q162" s="83"/>
      <c r="R162" s="83"/>
      <c r="S162" s="83"/>
      <c r="T162" s="84"/>
      <c r="AT162" s="17" t="s">
        <v>126</v>
      </c>
      <c r="AU162" s="17" t="s">
        <v>79</v>
      </c>
    </row>
    <row r="163" s="13" customFormat="1">
      <c r="B163" s="230"/>
      <c r="C163" s="231"/>
      <c r="D163" s="217" t="s">
        <v>128</v>
      </c>
      <c r="E163" s="231"/>
      <c r="F163" s="233" t="s">
        <v>214</v>
      </c>
      <c r="G163" s="231"/>
      <c r="H163" s="234">
        <v>89.097999999999999</v>
      </c>
      <c r="I163" s="235"/>
      <c r="J163" s="231"/>
      <c r="K163" s="231"/>
      <c r="L163" s="236"/>
      <c r="M163" s="237"/>
      <c r="N163" s="238"/>
      <c r="O163" s="238"/>
      <c r="P163" s="238"/>
      <c r="Q163" s="238"/>
      <c r="R163" s="238"/>
      <c r="S163" s="238"/>
      <c r="T163" s="239"/>
      <c r="AT163" s="240" t="s">
        <v>128</v>
      </c>
      <c r="AU163" s="240" t="s">
        <v>79</v>
      </c>
      <c r="AV163" s="13" t="s">
        <v>79</v>
      </c>
      <c r="AW163" s="13" t="s">
        <v>4</v>
      </c>
      <c r="AX163" s="13" t="s">
        <v>77</v>
      </c>
      <c r="AY163" s="240" t="s">
        <v>117</v>
      </c>
    </row>
    <row r="164" s="1" customFormat="1" ht="24" customHeight="1">
      <c r="B164" s="38"/>
      <c r="C164" s="204" t="s">
        <v>215</v>
      </c>
      <c r="D164" s="204" t="s">
        <v>119</v>
      </c>
      <c r="E164" s="205" t="s">
        <v>216</v>
      </c>
      <c r="F164" s="206" t="s">
        <v>217</v>
      </c>
      <c r="G164" s="207" t="s">
        <v>159</v>
      </c>
      <c r="H164" s="208">
        <v>33.399999999999999</v>
      </c>
      <c r="I164" s="209"/>
      <c r="J164" s="210">
        <f>ROUND(I164*H164,2)</f>
        <v>0</v>
      </c>
      <c r="K164" s="206" t="s">
        <v>123</v>
      </c>
      <c r="L164" s="43"/>
      <c r="M164" s="211" t="s">
        <v>19</v>
      </c>
      <c r="N164" s="212" t="s">
        <v>43</v>
      </c>
      <c r="O164" s="83"/>
      <c r="P164" s="213">
        <f>O164*H164</f>
        <v>0</v>
      </c>
      <c r="Q164" s="213">
        <v>0</v>
      </c>
      <c r="R164" s="213">
        <f>Q164*H164</f>
        <v>0</v>
      </c>
      <c r="S164" s="213">
        <v>0</v>
      </c>
      <c r="T164" s="214">
        <f>S164*H164</f>
        <v>0</v>
      </c>
      <c r="AR164" s="215" t="s">
        <v>124</v>
      </c>
      <c r="AT164" s="215" t="s">
        <v>119</v>
      </c>
      <c r="AU164" s="215" t="s">
        <v>79</v>
      </c>
      <c r="AY164" s="17" t="s">
        <v>117</v>
      </c>
      <c r="BE164" s="216">
        <f>IF(N164="základní",J164,0)</f>
        <v>0</v>
      </c>
      <c r="BF164" s="216">
        <f>IF(N164="snížená",J164,0)</f>
        <v>0</v>
      </c>
      <c r="BG164" s="216">
        <f>IF(N164="zákl. přenesená",J164,0)</f>
        <v>0</v>
      </c>
      <c r="BH164" s="216">
        <f>IF(N164="sníž. přenesená",J164,0)</f>
        <v>0</v>
      </c>
      <c r="BI164" s="216">
        <f>IF(N164="nulová",J164,0)</f>
        <v>0</v>
      </c>
      <c r="BJ164" s="17" t="s">
        <v>77</v>
      </c>
      <c r="BK164" s="216">
        <f>ROUND(I164*H164,2)</f>
        <v>0</v>
      </c>
      <c r="BL164" s="17" t="s">
        <v>124</v>
      </c>
      <c r="BM164" s="215" t="s">
        <v>218</v>
      </c>
    </row>
    <row r="165" s="1" customFormat="1">
      <c r="B165" s="38"/>
      <c r="C165" s="39"/>
      <c r="D165" s="217" t="s">
        <v>126</v>
      </c>
      <c r="E165" s="39"/>
      <c r="F165" s="218" t="s">
        <v>219</v>
      </c>
      <c r="G165" s="39"/>
      <c r="H165" s="39"/>
      <c r="I165" s="129"/>
      <c r="J165" s="39"/>
      <c r="K165" s="39"/>
      <c r="L165" s="43"/>
      <c r="M165" s="219"/>
      <c r="N165" s="83"/>
      <c r="O165" s="83"/>
      <c r="P165" s="83"/>
      <c r="Q165" s="83"/>
      <c r="R165" s="83"/>
      <c r="S165" s="83"/>
      <c r="T165" s="84"/>
      <c r="AT165" s="17" t="s">
        <v>126</v>
      </c>
      <c r="AU165" s="17" t="s">
        <v>79</v>
      </c>
    </row>
    <row r="166" s="13" customFormat="1">
      <c r="B166" s="230"/>
      <c r="C166" s="231"/>
      <c r="D166" s="217" t="s">
        <v>128</v>
      </c>
      <c r="E166" s="232" t="s">
        <v>19</v>
      </c>
      <c r="F166" s="233" t="s">
        <v>220</v>
      </c>
      <c r="G166" s="231"/>
      <c r="H166" s="234">
        <v>17.545000000000002</v>
      </c>
      <c r="I166" s="235"/>
      <c r="J166" s="231"/>
      <c r="K166" s="231"/>
      <c r="L166" s="236"/>
      <c r="M166" s="237"/>
      <c r="N166" s="238"/>
      <c r="O166" s="238"/>
      <c r="P166" s="238"/>
      <c r="Q166" s="238"/>
      <c r="R166" s="238"/>
      <c r="S166" s="238"/>
      <c r="T166" s="239"/>
      <c r="AT166" s="240" t="s">
        <v>128</v>
      </c>
      <c r="AU166" s="240" t="s">
        <v>79</v>
      </c>
      <c r="AV166" s="13" t="s">
        <v>79</v>
      </c>
      <c r="AW166" s="13" t="s">
        <v>33</v>
      </c>
      <c r="AX166" s="13" t="s">
        <v>72</v>
      </c>
      <c r="AY166" s="240" t="s">
        <v>117</v>
      </c>
    </row>
    <row r="167" s="14" customFormat="1">
      <c r="B167" s="241"/>
      <c r="C167" s="242"/>
      <c r="D167" s="217" t="s">
        <v>128</v>
      </c>
      <c r="E167" s="243" t="s">
        <v>19</v>
      </c>
      <c r="F167" s="244" t="s">
        <v>135</v>
      </c>
      <c r="G167" s="242"/>
      <c r="H167" s="245">
        <v>17.545000000000002</v>
      </c>
      <c r="I167" s="246"/>
      <c r="J167" s="242"/>
      <c r="K167" s="242"/>
      <c r="L167" s="247"/>
      <c r="M167" s="248"/>
      <c r="N167" s="249"/>
      <c r="O167" s="249"/>
      <c r="P167" s="249"/>
      <c r="Q167" s="249"/>
      <c r="R167" s="249"/>
      <c r="S167" s="249"/>
      <c r="T167" s="250"/>
      <c r="AT167" s="251" t="s">
        <v>128</v>
      </c>
      <c r="AU167" s="251" t="s">
        <v>79</v>
      </c>
      <c r="AV167" s="14" t="s">
        <v>136</v>
      </c>
      <c r="AW167" s="14" t="s">
        <v>33</v>
      </c>
      <c r="AX167" s="14" t="s">
        <v>72</v>
      </c>
      <c r="AY167" s="251" t="s">
        <v>117</v>
      </c>
    </row>
    <row r="168" s="13" customFormat="1">
      <c r="B168" s="230"/>
      <c r="C168" s="231"/>
      <c r="D168" s="217" t="s">
        <v>128</v>
      </c>
      <c r="E168" s="232" t="s">
        <v>19</v>
      </c>
      <c r="F168" s="233" t="s">
        <v>221</v>
      </c>
      <c r="G168" s="231"/>
      <c r="H168" s="234">
        <v>14.539</v>
      </c>
      <c r="I168" s="235"/>
      <c r="J168" s="231"/>
      <c r="K168" s="231"/>
      <c r="L168" s="236"/>
      <c r="M168" s="237"/>
      <c r="N168" s="238"/>
      <c r="O168" s="238"/>
      <c r="P168" s="238"/>
      <c r="Q168" s="238"/>
      <c r="R168" s="238"/>
      <c r="S168" s="238"/>
      <c r="T168" s="239"/>
      <c r="AT168" s="240" t="s">
        <v>128</v>
      </c>
      <c r="AU168" s="240" t="s">
        <v>79</v>
      </c>
      <c r="AV168" s="13" t="s">
        <v>79</v>
      </c>
      <c r="AW168" s="13" t="s">
        <v>33</v>
      </c>
      <c r="AX168" s="13" t="s">
        <v>72</v>
      </c>
      <c r="AY168" s="240" t="s">
        <v>117</v>
      </c>
    </row>
    <row r="169" s="14" customFormat="1">
      <c r="B169" s="241"/>
      <c r="C169" s="242"/>
      <c r="D169" s="217" t="s">
        <v>128</v>
      </c>
      <c r="E169" s="243" t="s">
        <v>19</v>
      </c>
      <c r="F169" s="244" t="s">
        <v>135</v>
      </c>
      <c r="G169" s="242"/>
      <c r="H169" s="245">
        <v>14.539</v>
      </c>
      <c r="I169" s="246"/>
      <c r="J169" s="242"/>
      <c r="K169" s="242"/>
      <c r="L169" s="247"/>
      <c r="M169" s="248"/>
      <c r="N169" s="249"/>
      <c r="O169" s="249"/>
      <c r="P169" s="249"/>
      <c r="Q169" s="249"/>
      <c r="R169" s="249"/>
      <c r="S169" s="249"/>
      <c r="T169" s="250"/>
      <c r="AT169" s="251" t="s">
        <v>128</v>
      </c>
      <c r="AU169" s="251" t="s">
        <v>79</v>
      </c>
      <c r="AV169" s="14" t="s">
        <v>136</v>
      </c>
      <c r="AW169" s="14" t="s">
        <v>33</v>
      </c>
      <c r="AX169" s="14" t="s">
        <v>72</v>
      </c>
      <c r="AY169" s="251" t="s">
        <v>117</v>
      </c>
    </row>
    <row r="170" s="13" customFormat="1">
      <c r="B170" s="230"/>
      <c r="C170" s="231"/>
      <c r="D170" s="217" t="s">
        <v>128</v>
      </c>
      <c r="E170" s="232" t="s">
        <v>19</v>
      </c>
      <c r="F170" s="233" t="s">
        <v>222</v>
      </c>
      <c r="G170" s="231"/>
      <c r="H170" s="234">
        <v>1.3160000000000001</v>
      </c>
      <c r="I170" s="235"/>
      <c r="J170" s="231"/>
      <c r="K170" s="231"/>
      <c r="L170" s="236"/>
      <c r="M170" s="237"/>
      <c r="N170" s="238"/>
      <c r="O170" s="238"/>
      <c r="P170" s="238"/>
      <c r="Q170" s="238"/>
      <c r="R170" s="238"/>
      <c r="S170" s="238"/>
      <c r="T170" s="239"/>
      <c r="AT170" s="240" t="s">
        <v>128</v>
      </c>
      <c r="AU170" s="240" t="s">
        <v>79</v>
      </c>
      <c r="AV170" s="13" t="s">
        <v>79</v>
      </c>
      <c r="AW170" s="13" t="s">
        <v>33</v>
      </c>
      <c r="AX170" s="13" t="s">
        <v>72</v>
      </c>
      <c r="AY170" s="240" t="s">
        <v>117</v>
      </c>
    </row>
    <row r="171" s="14" customFormat="1">
      <c r="B171" s="241"/>
      <c r="C171" s="242"/>
      <c r="D171" s="217" t="s">
        <v>128</v>
      </c>
      <c r="E171" s="243" t="s">
        <v>19</v>
      </c>
      <c r="F171" s="244" t="s">
        <v>135</v>
      </c>
      <c r="G171" s="242"/>
      <c r="H171" s="245">
        <v>1.3160000000000001</v>
      </c>
      <c r="I171" s="246"/>
      <c r="J171" s="242"/>
      <c r="K171" s="242"/>
      <c r="L171" s="247"/>
      <c r="M171" s="248"/>
      <c r="N171" s="249"/>
      <c r="O171" s="249"/>
      <c r="P171" s="249"/>
      <c r="Q171" s="249"/>
      <c r="R171" s="249"/>
      <c r="S171" s="249"/>
      <c r="T171" s="250"/>
      <c r="AT171" s="251" t="s">
        <v>128</v>
      </c>
      <c r="AU171" s="251" t="s">
        <v>79</v>
      </c>
      <c r="AV171" s="14" t="s">
        <v>136</v>
      </c>
      <c r="AW171" s="14" t="s">
        <v>33</v>
      </c>
      <c r="AX171" s="14" t="s">
        <v>72</v>
      </c>
      <c r="AY171" s="251" t="s">
        <v>117</v>
      </c>
    </row>
    <row r="172" s="15" customFormat="1">
      <c r="B172" s="252"/>
      <c r="C172" s="253"/>
      <c r="D172" s="217" t="s">
        <v>128</v>
      </c>
      <c r="E172" s="254" t="s">
        <v>19</v>
      </c>
      <c r="F172" s="255" t="s">
        <v>141</v>
      </c>
      <c r="G172" s="253"/>
      <c r="H172" s="256">
        <v>33.399999999999999</v>
      </c>
      <c r="I172" s="257"/>
      <c r="J172" s="253"/>
      <c r="K172" s="253"/>
      <c r="L172" s="258"/>
      <c r="M172" s="259"/>
      <c r="N172" s="260"/>
      <c r="O172" s="260"/>
      <c r="P172" s="260"/>
      <c r="Q172" s="260"/>
      <c r="R172" s="260"/>
      <c r="S172" s="260"/>
      <c r="T172" s="261"/>
      <c r="AT172" s="262" t="s">
        <v>128</v>
      </c>
      <c r="AU172" s="262" t="s">
        <v>79</v>
      </c>
      <c r="AV172" s="15" t="s">
        <v>124</v>
      </c>
      <c r="AW172" s="15" t="s">
        <v>33</v>
      </c>
      <c r="AX172" s="15" t="s">
        <v>77</v>
      </c>
      <c r="AY172" s="262" t="s">
        <v>117</v>
      </c>
    </row>
    <row r="173" s="1" customFormat="1" ht="16.5" customHeight="1">
      <c r="B173" s="38"/>
      <c r="C173" s="263" t="s">
        <v>223</v>
      </c>
      <c r="D173" s="263" t="s">
        <v>224</v>
      </c>
      <c r="E173" s="264" t="s">
        <v>225</v>
      </c>
      <c r="F173" s="265" t="s">
        <v>226</v>
      </c>
      <c r="G173" s="266" t="s">
        <v>211</v>
      </c>
      <c r="H173" s="267">
        <v>33.399999999999999</v>
      </c>
      <c r="I173" s="268"/>
      <c r="J173" s="269">
        <f>ROUND(I173*H173,2)</f>
        <v>0</v>
      </c>
      <c r="K173" s="265" t="s">
        <v>123</v>
      </c>
      <c r="L173" s="270"/>
      <c r="M173" s="271" t="s">
        <v>19</v>
      </c>
      <c r="N173" s="272" t="s">
        <v>43</v>
      </c>
      <c r="O173" s="83"/>
      <c r="P173" s="213">
        <f>O173*H173</f>
        <v>0</v>
      </c>
      <c r="Q173" s="213">
        <v>1</v>
      </c>
      <c r="R173" s="213">
        <f>Q173*H173</f>
        <v>33.399999999999999</v>
      </c>
      <c r="S173" s="213">
        <v>0</v>
      </c>
      <c r="T173" s="214">
        <f>S173*H173</f>
        <v>0</v>
      </c>
      <c r="AR173" s="215" t="s">
        <v>175</v>
      </c>
      <c r="AT173" s="215" t="s">
        <v>224</v>
      </c>
      <c r="AU173" s="215" t="s">
        <v>79</v>
      </c>
      <c r="AY173" s="17" t="s">
        <v>117</v>
      </c>
      <c r="BE173" s="216">
        <f>IF(N173="základní",J173,0)</f>
        <v>0</v>
      </c>
      <c r="BF173" s="216">
        <f>IF(N173="snížená",J173,0)</f>
        <v>0</v>
      </c>
      <c r="BG173" s="216">
        <f>IF(N173="zákl. přenesená",J173,0)</f>
        <v>0</v>
      </c>
      <c r="BH173" s="216">
        <f>IF(N173="sníž. přenesená",J173,0)</f>
        <v>0</v>
      </c>
      <c r="BI173" s="216">
        <f>IF(N173="nulová",J173,0)</f>
        <v>0</v>
      </c>
      <c r="BJ173" s="17" t="s">
        <v>77</v>
      </c>
      <c r="BK173" s="216">
        <f>ROUND(I173*H173,2)</f>
        <v>0</v>
      </c>
      <c r="BL173" s="17" t="s">
        <v>124</v>
      </c>
      <c r="BM173" s="215" t="s">
        <v>227</v>
      </c>
    </row>
    <row r="174" s="1" customFormat="1">
      <c r="B174" s="38"/>
      <c r="C174" s="39"/>
      <c r="D174" s="217" t="s">
        <v>228</v>
      </c>
      <c r="E174" s="39"/>
      <c r="F174" s="218" t="s">
        <v>229</v>
      </c>
      <c r="G174" s="39"/>
      <c r="H174" s="39"/>
      <c r="I174" s="129"/>
      <c r="J174" s="39"/>
      <c r="K174" s="39"/>
      <c r="L174" s="43"/>
      <c r="M174" s="219"/>
      <c r="N174" s="83"/>
      <c r="O174" s="83"/>
      <c r="P174" s="83"/>
      <c r="Q174" s="83"/>
      <c r="R174" s="83"/>
      <c r="S174" s="83"/>
      <c r="T174" s="84"/>
      <c r="AT174" s="17" t="s">
        <v>228</v>
      </c>
      <c r="AU174" s="17" t="s">
        <v>79</v>
      </c>
    </row>
    <row r="175" s="13" customFormat="1">
      <c r="B175" s="230"/>
      <c r="C175" s="231"/>
      <c r="D175" s="217" t="s">
        <v>128</v>
      </c>
      <c r="E175" s="231"/>
      <c r="F175" s="233" t="s">
        <v>230</v>
      </c>
      <c r="G175" s="231"/>
      <c r="H175" s="234">
        <v>33.399999999999999</v>
      </c>
      <c r="I175" s="235"/>
      <c r="J175" s="231"/>
      <c r="K175" s="231"/>
      <c r="L175" s="236"/>
      <c r="M175" s="237"/>
      <c r="N175" s="238"/>
      <c r="O175" s="238"/>
      <c r="P175" s="238"/>
      <c r="Q175" s="238"/>
      <c r="R175" s="238"/>
      <c r="S175" s="238"/>
      <c r="T175" s="239"/>
      <c r="AT175" s="240" t="s">
        <v>128</v>
      </c>
      <c r="AU175" s="240" t="s">
        <v>79</v>
      </c>
      <c r="AV175" s="13" t="s">
        <v>79</v>
      </c>
      <c r="AW175" s="13" t="s">
        <v>4</v>
      </c>
      <c r="AX175" s="13" t="s">
        <v>77</v>
      </c>
      <c r="AY175" s="240" t="s">
        <v>117</v>
      </c>
    </row>
    <row r="176" s="11" customFormat="1" ht="22.8" customHeight="1">
      <c r="B176" s="188"/>
      <c r="C176" s="189"/>
      <c r="D176" s="190" t="s">
        <v>71</v>
      </c>
      <c r="E176" s="202" t="s">
        <v>79</v>
      </c>
      <c r="F176" s="202" t="s">
        <v>231</v>
      </c>
      <c r="G176" s="189"/>
      <c r="H176" s="189"/>
      <c r="I176" s="192"/>
      <c r="J176" s="203">
        <f>BK176</f>
        <v>0</v>
      </c>
      <c r="K176" s="189"/>
      <c r="L176" s="194"/>
      <c r="M176" s="195"/>
      <c r="N176" s="196"/>
      <c r="O176" s="196"/>
      <c r="P176" s="197">
        <f>SUM(P177:P185)</f>
        <v>0</v>
      </c>
      <c r="Q176" s="196"/>
      <c r="R176" s="197">
        <f>SUM(R177:R185)</f>
        <v>1.13855</v>
      </c>
      <c r="S176" s="196"/>
      <c r="T176" s="198">
        <f>SUM(T177:T185)</f>
        <v>0</v>
      </c>
      <c r="AR176" s="199" t="s">
        <v>77</v>
      </c>
      <c r="AT176" s="200" t="s">
        <v>71</v>
      </c>
      <c r="AU176" s="200" t="s">
        <v>77</v>
      </c>
      <c r="AY176" s="199" t="s">
        <v>117</v>
      </c>
      <c r="BK176" s="201">
        <f>SUM(BK177:BK185)</f>
        <v>0</v>
      </c>
    </row>
    <row r="177" s="1" customFormat="1" ht="24" customHeight="1">
      <c r="B177" s="38"/>
      <c r="C177" s="204" t="s">
        <v>8</v>
      </c>
      <c r="D177" s="204" t="s">
        <v>119</v>
      </c>
      <c r="E177" s="205" t="s">
        <v>232</v>
      </c>
      <c r="F177" s="206" t="s">
        <v>233</v>
      </c>
      <c r="G177" s="207" t="s">
        <v>122</v>
      </c>
      <c r="H177" s="208">
        <v>20</v>
      </c>
      <c r="I177" s="209"/>
      <c r="J177" s="210">
        <f>ROUND(I177*H177,2)</f>
        <v>0</v>
      </c>
      <c r="K177" s="206" t="s">
        <v>123</v>
      </c>
      <c r="L177" s="43"/>
      <c r="M177" s="211" t="s">
        <v>19</v>
      </c>
      <c r="N177" s="212" t="s">
        <v>43</v>
      </c>
      <c r="O177" s="83"/>
      <c r="P177" s="213">
        <f>O177*H177</f>
        <v>0</v>
      </c>
      <c r="Q177" s="213">
        <v>0.00017000000000000001</v>
      </c>
      <c r="R177" s="213">
        <f>Q177*H177</f>
        <v>0.0034000000000000002</v>
      </c>
      <c r="S177" s="213">
        <v>0</v>
      </c>
      <c r="T177" s="214">
        <f>S177*H177</f>
        <v>0</v>
      </c>
      <c r="AR177" s="215" t="s">
        <v>124</v>
      </c>
      <c r="AT177" s="215" t="s">
        <v>119</v>
      </c>
      <c r="AU177" s="215" t="s">
        <v>79</v>
      </c>
      <c r="AY177" s="17" t="s">
        <v>117</v>
      </c>
      <c r="BE177" s="216">
        <f>IF(N177="základní",J177,0)</f>
        <v>0</v>
      </c>
      <c r="BF177" s="216">
        <f>IF(N177="snížená",J177,0)</f>
        <v>0</v>
      </c>
      <c r="BG177" s="216">
        <f>IF(N177="zákl. přenesená",J177,0)</f>
        <v>0</v>
      </c>
      <c r="BH177" s="216">
        <f>IF(N177="sníž. přenesená",J177,0)</f>
        <v>0</v>
      </c>
      <c r="BI177" s="216">
        <f>IF(N177="nulová",J177,0)</f>
        <v>0</v>
      </c>
      <c r="BJ177" s="17" t="s">
        <v>77</v>
      </c>
      <c r="BK177" s="216">
        <f>ROUND(I177*H177,2)</f>
        <v>0</v>
      </c>
      <c r="BL177" s="17" t="s">
        <v>124</v>
      </c>
      <c r="BM177" s="215" t="s">
        <v>234</v>
      </c>
    </row>
    <row r="178" s="1" customFormat="1">
      <c r="B178" s="38"/>
      <c r="C178" s="39"/>
      <c r="D178" s="217" t="s">
        <v>126</v>
      </c>
      <c r="E178" s="39"/>
      <c r="F178" s="218" t="s">
        <v>235</v>
      </c>
      <c r="G178" s="39"/>
      <c r="H178" s="39"/>
      <c r="I178" s="129"/>
      <c r="J178" s="39"/>
      <c r="K178" s="39"/>
      <c r="L178" s="43"/>
      <c r="M178" s="219"/>
      <c r="N178" s="83"/>
      <c r="O178" s="83"/>
      <c r="P178" s="83"/>
      <c r="Q178" s="83"/>
      <c r="R178" s="83"/>
      <c r="S178" s="83"/>
      <c r="T178" s="84"/>
      <c r="AT178" s="17" t="s">
        <v>126</v>
      </c>
      <c r="AU178" s="17" t="s">
        <v>79</v>
      </c>
    </row>
    <row r="179" s="13" customFormat="1">
      <c r="B179" s="230"/>
      <c r="C179" s="231"/>
      <c r="D179" s="217" t="s">
        <v>128</v>
      </c>
      <c r="E179" s="232" t="s">
        <v>19</v>
      </c>
      <c r="F179" s="233" t="s">
        <v>236</v>
      </c>
      <c r="G179" s="231"/>
      <c r="H179" s="234">
        <v>20</v>
      </c>
      <c r="I179" s="235"/>
      <c r="J179" s="231"/>
      <c r="K179" s="231"/>
      <c r="L179" s="236"/>
      <c r="M179" s="237"/>
      <c r="N179" s="238"/>
      <c r="O179" s="238"/>
      <c r="P179" s="238"/>
      <c r="Q179" s="238"/>
      <c r="R179" s="238"/>
      <c r="S179" s="238"/>
      <c r="T179" s="239"/>
      <c r="AT179" s="240" t="s">
        <v>128</v>
      </c>
      <c r="AU179" s="240" t="s">
        <v>79</v>
      </c>
      <c r="AV179" s="13" t="s">
        <v>79</v>
      </c>
      <c r="AW179" s="13" t="s">
        <v>33</v>
      </c>
      <c r="AX179" s="13" t="s">
        <v>72</v>
      </c>
      <c r="AY179" s="240" t="s">
        <v>117</v>
      </c>
    </row>
    <row r="180" s="15" customFormat="1">
      <c r="B180" s="252"/>
      <c r="C180" s="253"/>
      <c r="D180" s="217" t="s">
        <v>128</v>
      </c>
      <c r="E180" s="254" t="s">
        <v>19</v>
      </c>
      <c r="F180" s="255" t="s">
        <v>141</v>
      </c>
      <c r="G180" s="253"/>
      <c r="H180" s="256">
        <v>20</v>
      </c>
      <c r="I180" s="257"/>
      <c r="J180" s="253"/>
      <c r="K180" s="253"/>
      <c r="L180" s="258"/>
      <c r="M180" s="259"/>
      <c r="N180" s="260"/>
      <c r="O180" s="260"/>
      <c r="P180" s="260"/>
      <c r="Q180" s="260"/>
      <c r="R180" s="260"/>
      <c r="S180" s="260"/>
      <c r="T180" s="261"/>
      <c r="AT180" s="262" t="s">
        <v>128</v>
      </c>
      <c r="AU180" s="262" t="s">
        <v>79</v>
      </c>
      <c r="AV180" s="15" t="s">
        <v>124</v>
      </c>
      <c r="AW180" s="15" t="s">
        <v>33</v>
      </c>
      <c r="AX180" s="15" t="s">
        <v>77</v>
      </c>
      <c r="AY180" s="262" t="s">
        <v>117</v>
      </c>
    </row>
    <row r="181" s="1" customFormat="1" ht="16.5" customHeight="1">
      <c r="B181" s="38"/>
      <c r="C181" s="263" t="s">
        <v>237</v>
      </c>
      <c r="D181" s="263" t="s">
        <v>224</v>
      </c>
      <c r="E181" s="264" t="s">
        <v>238</v>
      </c>
      <c r="F181" s="265" t="s">
        <v>239</v>
      </c>
      <c r="G181" s="266" t="s">
        <v>122</v>
      </c>
      <c r="H181" s="267">
        <v>23</v>
      </c>
      <c r="I181" s="268"/>
      <c r="J181" s="269">
        <f>ROUND(I181*H181,2)</f>
        <v>0</v>
      </c>
      <c r="K181" s="265" t="s">
        <v>123</v>
      </c>
      <c r="L181" s="270"/>
      <c r="M181" s="271" t="s">
        <v>19</v>
      </c>
      <c r="N181" s="272" t="s">
        <v>43</v>
      </c>
      <c r="O181" s="83"/>
      <c r="P181" s="213">
        <f>O181*H181</f>
        <v>0</v>
      </c>
      <c r="Q181" s="213">
        <v>0.00010000000000000001</v>
      </c>
      <c r="R181" s="213">
        <f>Q181*H181</f>
        <v>0.0023</v>
      </c>
      <c r="S181" s="213">
        <v>0</v>
      </c>
      <c r="T181" s="214">
        <f>S181*H181</f>
        <v>0</v>
      </c>
      <c r="AR181" s="215" t="s">
        <v>175</v>
      </c>
      <c r="AT181" s="215" t="s">
        <v>224</v>
      </c>
      <c r="AU181" s="215" t="s">
        <v>79</v>
      </c>
      <c r="AY181" s="17" t="s">
        <v>117</v>
      </c>
      <c r="BE181" s="216">
        <f>IF(N181="základní",J181,0)</f>
        <v>0</v>
      </c>
      <c r="BF181" s="216">
        <f>IF(N181="snížená",J181,0)</f>
        <v>0</v>
      </c>
      <c r="BG181" s="216">
        <f>IF(N181="zákl. přenesená",J181,0)</f>
        <v>0</v>
      </c>
      <c r="BH181" s="216">
        <f>IF(N181="sníž. přenesená",J181,0)</f>
        <v>0</v>
      </c>
      <c r="BI181" s="216">
        <f>IF(N181="nulová",J181,0)</f>
        <v>0</v>
      </c>
      <c r="BJ181" s="17" t="s">
        <v>77</v>
      </c>
      <c r="BK181" s="216">
        <f>ROUND(I181*H181,2)</f>
        <v>0</v>
      </c>
      <c r="BL181" s="17" t="s">
        <v>124</v>
      </c>
      <c r="BM181" s="215" t="s">
        <v>240</v>
      </c>
    </row>
    <row r="182" s="13" customFormat="1">
      <c r="B182" s="230"/>
      <c r="C182" s="231"/>
      <c r="D182" s="217" t="s">
        <v>128</v>
      </c>
      <c r="E182" s="231"/>
      <c r="F182" s="233" t="s">
        <v>241</v>
      </c>
      <c r="G182" s="231"/>
      <c r="H182" s="234">
        <v>23</v>
      </c>
      <c r="I182" s="235"/>
      <c r="J182" s="231"/>
      <c r="K182" s="231"/>
      <c r="L182" s="236"/>
      <c r="M182" s="237"/>
      <c r="N182" s="238"/>
      <c r="O182" s="238"/>
      <c r="P182" s="238"/>
      <c r="Q182" s="238"/>
      <c r="R182" s="238"/>
      <c r="S182" s="238"/>
      <c r="T182" s="239"/>
      <c r="AT182" s="240" t="s">
        <v>128</v>
      </c>
      <c r="AU182" s="240" t="s">
        <v>79</v>
      </c>
      <c r="AV182" s="13" t="s">
        <v>79</v>
      </c>
      <c r="AW182" s="13" t="s">
        <v>4</v>
      </c>
      <c r="AX182" s="13" t="s">
        <v>77</v>
      </c>
      <c r="AY182" s="240" t="s">
        <v>117</v>
      </c>
    </row>
    <row r="183" s="1" customFormat="1" ht="24" customHeight="1">
      <c r="B183" s="38"/>
      <c r="C183" s="204" t="s">
        <v>242</v>
      </c>
      <c r="D183" s="204" t="s">
        <v>119</v>
      </c>
      <c r="E183" s="205" t="s">
        <v>243</v>
      </c>
      <c r="F183" s="206" t="s">
        <v>244</v>
      </c>
      <c r="G183" s="207" t="s">
        <v>245</v>
      </c>
      <c r="H183" s="208">
        <v>5</v>
      </c>
      <c r="I183" s="209"/>
      <c r="J183" s="210">
        <f>ROUND(I183*H183,2)</f>
        <v>0</v>
      </c>
      <c r="K183" s="206" t="s">
        <v>123</v>
      </c>
      <c r="L183" s="43"/>
      <c r="M183" s="211" t="s">
        <v>19</v>
      </c>
      <c r="N183" s="212" t="s">
        <v>43</v>
      </c>
      <c r="O183" s="83"/>
      <c r="P183" s="213">
        <f>O183*H183</f>
        <v>0</v>
      </c>
      <c r="Q183" s="213">
        <v>0.22656999999999999</v>
      </c>
      <c r="R183" s="213">
        <f>Q183*H183</f>
        <v>1.1328499999999999</v>
      </c>
      <c r="S183" s="213">
        <v>0</v>
      </c>
      <c r="T183" s="214">
        <f>S183*H183</f>
        <v>0</v>
      </c>
      <c r="AR183" s="215" t="s">
        <v>124</v>
      </c>
      <c r="AT183" s="215" t="s">
        <v>119</v>
      </c>
      <c r="AU183" s="215" t="s">
        <v>79</v>
      </c>
      <c r="AY183" s="17" t="s">
        <v>117</v>
      </c>
      <c r="BE183" s="216">
        <f>IF(N183="základní",J183,0)</f>
        <v>0</v>
      </c>
      <c r="BF183" s="216">
        <f>IF(N183="snížená",J183,0)</f>
        <v>0</v>
      </c>
      <c r="BG183" s="216">
        <f>IF(N183="zákl. přenesená",J183,0)</f>
        <v>0</v>
      </c>
      <c r="BH183" s="216">
        <f>IF(N183="sníž. přenesená",J183,0)</f>
        <v>0</v>
      </c>
      <c r="BI183" s="216">
        <f>IF(N183="nulová",J183,0)</f>
        <v>0</v>
      </c>
      <c r="BJ183" s="17" t="s">
        <v>77</v>
      </c>
      <c r="BK183" s="216">
        <f>ROUND(I183*H183,2)</f>
        <v>0</v>
      </c>
      <c r="BL183" s="17" t="s">
        <v>124</v>
      </c>
      <c r="BM183" s="215" t="s">
        <v>246</v>
      </c>
    </row>
    <row r="184" s="13" customFormat="1">
      <c r="B184" s="230"/>
      <c r="C184" s="231"/>
      <c r="D184" s="217" t="s">
        <v>128</v>
      </c>
      <c r="E184" s="232" t="s">
        <v>19</v>
      </c>
      <c r="F184" s="233" t="s">
        <v>247</v>
      </c>
      <c r="G184" s="231"/>
      <c r="H184" s="234">
        <v>5</v>
      </c>
      <c r="I184" s="235"/>
      <c r="J184" s="231"/>
      <c r="K184" s="231"/>
      <c r="L184" s="236"/>
      <c r="M184" s="237"/>
      <c r="N184" s="238"/>
      <c r="O184" s="238"/>
      <c r="P184" s="238"/>
      <c r="Q184" s="238"/>
      <c r="R184" s="238"/>
      <c r="S184" s="238"/>
      <c r="T184" s="239"/>
      <c r="AT184" s="240" t="s">
        <v>128</v>
      </c>
      <c r="AU184" s="240" t="s">
        <v>79</v>
      </c>
      <c r="AV184" s="13" t="s">
        <v>79</v>
      </c>
      <c r="AW184" s="13" t="s">
        <v>33</v>
      </c>
      <c r="AX184" s="13" t="s">
        <v>72</v>
      </c>
      <c r="AY184" s="240" t="s">
        <v>117</v>
      </c>
    </row>
    <row r="185" s="15" customFormat="1">
      <c r="B185" s="252"/>
      <c r="C185" s="253"/>
      <c r="D185" s="217" t="s">
        <v>128</v>
      </c>
      <c r="E185" s="254" t="s">
        <v>19</v>
      </c>
      <c r="F185" s="255" t="s">
        <v>141</v>
      </c>
      <c r="G185" s="253"/>
      <c r="H185" s="256">
        <v>5</v>
      </c>
      <c r="I185" s="257"/>
      <c r="J185" s="253"/>
      <c r="K185" s="253"/>
      <c r="L185" s="258"/>
      <c r="M185" s="259"/>
      <c r="N185" s="260"/>
      <c r="O185" s="260"/>
      <c r="P185" s="260"/>
      <c r="Q185" s="260"/>
      <c r="R185" s="260"/>
      <c r="S185" s="260"/>
      <c r="T185" s="261"/>
      <c r="AT185" s="262" t="s">
        <v>128</v>
      </c>
      <c r="AU185" s="262" t="s">
        <v>79</v>
      </c>
      <c r="AV185" s="15" t="s">
        <v>124</v>
      </c>
      <c r="AW185" s="15" t="s">
        <v>33</v>
      </c>
      <c r="AX185" s="15" t="s">
        <v>77</v>
      </c>
      <c r="AY185" s="262" t="s">
        <v>117</v>
      </c>
    </row>
    <row r="186" s="11" customFormat="1" ht="22.8" customHeight="1">
      <c r="B186" s="188"/>
      <c r="C186" s="189"/>
      <c r="D186" s="190" t="s">
        <v>71</v>
      </c>
      <c r="E186" s="202" t="s">
        <v>136</v>
      </c>
      <c r="F186" s="202" t="s">
        <v>248</v>
      </c>
      <c r="G186" s="189"/>
      <c r="H186" s="189"/>
      <c r="I186" s="192"/>
      <c r="J186" s="203">
        <f>BK186</f>
        <v>0</v>
      </c>
      <c r="K186" s="189"/>
      <c r="L186" s="194"/>
      <c r="M186" s="195"/>
      <c r="N186" s="196"/>
      <c r="O186" s="196"/>
      <c r="P186" s="197">
        <f>SUM(P187:P219)</f>
        <v>0</v>
      </c>
      <c r="Q186" s="196"/>
      <c r="R186" s="197">
        <f>SUM(R187:R219)</f>
        <v>48.891799189999993</v>
      </c>
      <c r="S186" s="196"/>
      <c r="T186" s="198">
        <f>SUM(T187:T219)</f>
        <v>0</v>
      </c>
      <c r="AR186" s="199" t="s">
        <v>77</v>
      </c>
      <c r="AT186" s="200" t="s">
        <v>71</v>
      </c>
      <c r="AU186" s="200" t="s">
        <v>77</v>
      </c>
      <c r="AY186" s="199" t="s">
        <v>117</v>
      </c>
      <c r="BK186" s="201">
        <f>SUM(BK187:BK219)</f>
        <v>0</v>
      </c>
    </row>
    <row r="187" s="1" customFormat="1" ht="16.5" customHeight="1">
      <c r="B187" s="38"/>
      <c r="C187" s="204" t="s">
        <v>249</v>
      </c>
      <c r="D187" s="204" t="s">
        <v>119</v>
      </c>
      <c r="E187" s="205" t="s">
        <v>250</v>
      </c>
      <c r="F187" s="206" t="s">
        <v>251</v>
      </c>
      <c r="G187" s="207" t="s">
        <v>159</v>
      </c>
      <c r="H187" s="208">
        <v>18.864999999999998</v>
      </c>
      <c r="I187" s="209"/>
      <c r="J187" s="210">
        <f>ROUND(I187*H187,2)</f>
        <v>0</v>
      </c>
      <c r="K187" s="206" t="s">
        <v>123</v>
      </c>
      <c r="L187" s="43"/>
      <c r="M187" s="211" t="s">
        <v>19</v>
      </c>
      <c r="N187" s="212" t="s">
        <v>43</v>
      </c>
      <c r="O187" s="83"/>
      <c r="P187" s="213">
        <f>O187*H187</f>
        <v>0</v>
      </c>
      <c r="Q187" s="213">
        <v>2.45329</v>
      </c>
      <c r="R187" s="213">
        <f>Q187*H187</f>
        <v>46.281315849999999</v>
      </c>
      <c r="S187" s="213">
        <v>0</v>
      </c>
      <c r="T187" s="214">
        <f>S187*H187</f>
        <v>0</v>
      </c>
      <c r="AR187" s="215" t="s">
        <v>124</v>
      </c>
      <c r="AT187" s="215" t="s">
        <v>119</v>
      </c>
      <c r="AU187" s="215" t="s">
        <v>79</v>
      </c>
      <c r="AY187" s="17" t="s">
        <v>117</v>
      </c>
      <c r="BE187" s="216">
        <f>IF(N187="základní",J187,0)</f>
        <v>0</v>
      </c>
      <c r="BF187" s="216">
        <f>IF(N187="snížená",J187,0)</f>
        <v>0</v>
      </c>
      <c r="BG187" s="216">
        <f>IF(N187="zákl. přenesená",J187,0)</f>
        <v>0</v>
      </c>
      <c r="BH187" s="216">
        <f>IF(N187="sníž. přenesená",J187,0)</f>
        <v>0</v>
      </c>
      <c r="BI187" s="216">
        <f>IF(N187="nulová",J187,0)</f>
        <v>0</v>
      </c>
      <c r="BJ187" s="17" t="s">
        <v>77</v>
      </c>
      <c r="BK187" s="216">
        <f>ROUND(I187*H187,2)</f>
        <v>0</v>
      </c>
      <c r="BL187" s="17" t="s">
        <v>124</v>
      </c>
      <c r="BM187" s="215" t="s">
        <v>252</v>
      </c>
    </row>
    <row r="188" s="1" customFormat="1">
      <c r="B188" s="38"/>
      <c r="C188" s="39"/>
      <c r="D188" s="217" t="s">
        <v>126</v>
      </c>
      <c r="E188" s="39"/>
      <c r="F188" s="218" t="s">
        <v>253</v>
      </c>
      <c r="G188" s="39"/>
      <c r="H188" s="39"/>
      <c r="I188" s="129"/>
      <c r="J188" s="39"/>
      <c r="K188" s="39"/>
      <c r="L188" s="43"/>
      <c r="M188" s="219"/>
      <c r="N188" s="83"/>
      <c r="O188" s="83"/>
      <c r="P188" s="83"/>
      <c r="Q188" s="83"/>
      <c r="R188" s="83"/>
      <c r="S188" s="83"/>
      <c r="T188" s="84"/>
      <c r="AT188" s="17" t="s">
        <v>126</v>
      </c>
      <c r="AU188" s="17" t="s">
        <v>79</v>
      </c>
    </row>
    <row r="189" s="12" customFormat="1">
      <c r="B189" s="220"/>
      <c r="C189" s="221"/>
      <c r="D189" s="217" t="s">
        <v>128</v>
      </c>
      <c r="E189" s="222" t="s">
        <v>19</v>
      </c>
      <c r="F189" s="223" t="s">
        <v>254</v>
      </c>
      <c r="G189" s="221"/>
      <c r="H189" s="222" t="s">
        <v>19</v>
      </c>
      <c r="I189" s="224"/>
      <c r="J189" s="221"/>
      <c r="K189" s="221"/>
      <c r="L189" s="225"/>
      <c r="M189" s="226"/>
      <c r="N189" s="227"/>
      <c r="O189" s="227"/>
      <c r="P189" s="227"/>
      <c r="Q189" s="227"/>
      <c r="R189" s="227"/>
      <c r="S189" s="227"/>
      <c r="T189" s="228"/>
      <c r="AT189" s="229" t="s">
        <v>128</v>
      </c>
      <c r="AU189" s="229" t="s">
        <v>79</v>
      </c>
      <c r="AV189" s="12" t="s">
        <v>77</v>
      </c>
      <c r="AW189" s="12" t="s">
        <v>33</v>
      </c>
      <c r="AX189" s="12" t="s">
        <v>72</v>
      </c>
      <c r="AY189" s="229" t="s">
        <v>117</v>
      </c>
    </row>
    <row r="190" s="13" customFormat="1">
      <c r="B190" s="230"/>
      <c r="C190" s="231"/>
      <c r="D190" s="217" t="s">
        <v>128</v>
      </c>
      <c r="E190" s="232" t="s">
        <v>19</v>
      </c>
      <c r="F190" s="233" t="s">
        <v>163</v>
      </c>
      <c r="G190" s="231"/>
      <c r="H190" s="234">
        <v>3.5049999999999999</v>
      </c>
      <c r="I190" s="235"/>
      <c r="J190" s="231"/>
      <c r="K190" s="231"/>
      <c r="L190" s="236"/>
      <c r="M190" s="237"/>
      <c r="N190" s="238"/>
      <c r="O190" s="238"/>
      <c r="P190" s="238"/>
      <c r="Q190" s="238"/>
      <c r="R190" s="238"/>
      <c r="S190" s="238"/>
      <c r="T190" s="239"/>
      <c r="AT190" s="240" t="s">
        <v>128</v>
      </c>
      <c r="AU190" s="240" t="s">
        <v>79</v>
      </c>
      <c r="AV190" s="13" t="s">
        <v>79</v>
      </c>
      <c r="AW190" s="13" t="s">
        <v>33</v>
      </c>
      <c r="AX190" s="13" t="s">
        <v>72</v>
      </c>
      <c r="AY190" s="240" t="s">
        <v>117</v>
      </c>
    </row>
    <row r="191" s="13" customFormat="1">
      <c r="B191" s="230"/>
      <c r="C191" s="231"/>
      <c r="D191" s="217" t="s">
        <v>128</v>
      </c>
      <c r="E191" s="232" t="s">
        <v>19</v>
      </c>
      <c r="F191" s="233" t="s">
        <v>164</v>
      </c>
      <c r="G191" s="231"/>
      <c r="H191" s="234">
        <v>5.8419999999999996</v>
      </c>
      <c r="I191" s="235"/>
      <c r="J191" s="231"/>
      <c r="K191" s="231"/>
      <c r="L191" s="236"/>
      <c r="M191" s="237"/>
      <c r="N191" s="238"/>
      <c r="O191" s="238"/>
      <c r="P191" s="238"/>
      <c r="Q191" s="238"/>
      <c r="R191" s="238"/>
      <c r="S191" s="238"/>
      <c r="T191" s="239"/>
      <c r="AT191" s="240" t="s">
        <v>128</v>
      </c>
      <c r="AU191" s="240" t="s">
        <v>79</v>
      </c>
      <c r="AV191" s="13" t="s">
        <v>79</v>
      </c>
      <c r="AW191" s="13" t="s">
        <v>33</v>
      </c>
      <c r="AX191" s="13" t="s">
        <v>72</v>
      </c>
      <c r="AY191" s="240" t="s">
        <v>117</v>
      </c>
    </row>
    <row r="192" s="14" customFormat="1">
      <c r="B192" s="241"/>
      <c r="C192" s="242"/>
      <c r="D192" s="217" t="s">
        <v>128</v>
      </c>
      <c r="E192" s="243" t="s">
        <v>19</v>
      </c>
      <c r="F192" s="244" t="s">
        <v>135</v>
      </c>
      <c r="G192" s="242"/>
      <c r="H192" s="245">
        <v>9.3469999999999995</v>
      </c>
      <c r="I192" s="246"/>
      <c r="J192" s="242"/>
      <c r="K192" s="242"/>
      <c r="L192" s="247"/>
      <c r="M192" s="248"/>
      <c r="N192" s="249"/>
      <c r="O192" s="249"/>
      <c r="P192" s="249"/>
      <c r="Q192" s="249"/>
      <c r="R192" s="249"/>
      <c r="S192" s="249"/>
      <c r="T192" s="250"/>
      <c r="AT192" s="251" t="s">
        <v>128</v>
      </c>
      <c r="AU192" s="251" t="s">
        <v>79</v>
      </c>
      <c r="AV192" s="14" t="s">
        <v>136</v>
      </c>
      <c r="AW192" s="14" t="s">
        <v>33</v>
      </c>
      <c r="AX192" s="14" t="s">
        <v>72</v>
      </c>
      <c r="AY192" s="251" t="s">
        <v>117</v>
      </c>
    </row>
    <row r="193" s="12" customFormat="1">
      <c r="B193" s="220"/>
      <c r="C193" s="221"/>
      <c r="D193" s="217" t="s">
        <v>128</v>
      </c>
      <c r="E193" s="222" t="s">
        <v>19</v>
      </c>
      <c r="F193" s="223" t="s">
        <v>255</v>
      </c>
      <c r="G193" s="221"/>
      <c r="H193" s="222" t="s">
        <v>19</v>
      </c>
      <c r="I193" s="224"/>
      <c r="J193" s="221"/>
      <c r="K193" s="221"/>
      <c r="L193" s="225"/>
      <c r="M193" s="226"/>
      <c r="N193" s="227"/>
      <c r="O193" s="227"/>
      <c r="P193" s="227"/>
      <c r="Q193" s="227"/>
      <c r="R193" s="227"/>
      <c r="S193" s="227"/>
      <c r="T193" s="228"/>
      <c r="AT193" s="229" t="s">
        <v>128</v>
      </c>
      <c r="AU193" s="229" t="s">
        <v>79</v>
      </c>
      <c r="AV193" s="12" t="s">
        <v>77</v>
      </c>
      <c r="AW193" s="12" t="s">
        <v>33</v>
      </c>
      <c r="AX193" s="12" t="s">
        <v>72</v>
      </c>
      <c r="AY193" s="229" t="s">
        <v>117</v>
      </c>
    </row>
    <row r="194" s="13" customFormat="1">
      <c r="B194" s="230"/>
      <c r="C194" s="231"/>
      <c r="D194" s="217" t="s">
        <v>128</v>
      </c>
      <c r="E194" s="232" t="s">
        <v>19</v>
      </c>
      <c r="F194" s="233" t="s">
        <v>256</v>
      </c>
      <c r="G194" s="231"/>
      <c r="H194" s="234">
        <v>2.7669999999999999</v>
      </c>
      <c r="I194" s="235"/>
      <c r="J194" s="231"/>
      <c r="K194" s="231"/>
      <c r="L194" s="236"/>
      <c r="M194" s="237"/>
      <c r="N194" s="238"/>
      <c r="O194" s="238"/>
      <c r="P194" s="238"/>
      <c r="Q194" s="238"/>
      <c r="R194" s="238"/>
      <c r="S194" s="238"/>
      <c r="T194" s="239"/>
      <c r="AT194" s="240" t="s">
        <v>128</v>
      </c>
      <c r="AU194" s="240" t="s">
        <v>79</v>
      </c>
      <c r="AV194" s="13" t="s">
        <v>79</v>
      </c>
      <c r="AW194" s="13" t="s">
        <v>33</v>
      </c>
      <c r="AX194" s="13" t="s">
        <v>72</v>
      </c>
      <c r="AY194" s="240" t="s">
        <v>117</v>
      </c>
    </row>
    <row r="195" s="13" customFormat="1">
      <c r="B195" s="230"/>
      <c r="C195" s="231"/>
      <c r="D195" s="217" t="s">
        <v>128</v>
      </c>
      <c r="E195" s="232" t="s">
        <v>19</v>
      </c>
      <c r="F195" s="233" t="s">
        <v>257</v>
      </c>
      <c r="G195" s="231"/>
      <c r="H195" s="234">
        <v>2.6549999999999998</v>
      </c>
      <c r="I195" s="235"/>
      <c r="J195" s="231"/>
      <c r="K195" s="231"/>
      <c r="L195" s="236"/>
      <c r="M195" s="237"/>
      <c r="N195" s="238"/>
      <c r="O195" s="238"/>
      <c r="P195" s="238"/>
      <c r="Q195" s="238"/>
      <c r="R195" s="238"/>
      <c r="S195" s="238"/>
      <c r="T195" s="239"/>
      <c r="AT195" s="240" t="s">
        <v>128</v>
      </c>
      <c r="AU195" s="240" t="s">
        <v>79</v>
      </c>
      <c r="AV195" s="13" t="s">
        <v>79</v>
      </c>
      <c r="AW195" s="13" t="s">
        <v>33</v>
      </c>
      <c r="AX195" s="13" t="s">
        <v>72</v>
      </c>
      <c r="AY195" s="240" t="s">
        <v>117</v>
      </c>
    </row>
    <row r="196" s="14" customFormat="1">
      <c r="B196" s="241"/>
      <c r="C196" s="242"/>
      <c r="D196" s="217" t="s">
        <v>128</v>
      </c>
      <c r="E196" s="243" t="s">
        <v>19</v>
      </c>
      <c r="F196" s="244" t="s">
        <v>135</v>
      </c>
      <c r="G196" s="242"/>
      <c r="H196" s="245">
        <v>5.4219999999999997</v>
      </c>
      <c r="I196" s="246"/>
      <c r="J196" s="242"/>
      <c r="K196" s="242"/>
      <c r="L196" s="247"/>
      <c r="M196" s="248"/>
      <c r="N196" s="249"/>
      <c r="O196" s="249"/>
      <c r="P196" s="249"/>
      <c r="Q196" s="249"/>
      <c r="R196" s="249"/>
      <c r="S196" s="249"/>
      <c r="T196" s="250"/>
      <c r="AT196" s="251" t="s">
        <v>128</v>
      </c>
      <c r="AU196" s="251" t="s">
        <v>79</v>
      </c>
      <c r="AV196" s="14" t="s">
        <v>136</v>
      </c>
      <c r="AW196" s="14" t="s">
        <v>33</v>
      </c>
      <c r="AX196" s="14" t="s">
        <v>72</v>
      </c>
      <c r="AY196" s="251" t="s">
        <v>117</v>
      </c>
    </row>
    <row r="197" s="12" customFormat="1">
      <c r="B197" s="220"/>
      <c r="C197" s="221"/>
      <c r="D197" s="217" t="s">
        <v>128</v>
      </c>
      <c r="E197" s="222" t="s">
        <v>19</v>
      </c>
      <c r="F197" s="223" t="s">
        <v>258</v>
      </c>
      <c r="G197" s="221"/>
      <c r="H197" s="222" t="s">
        <v>19</v>
      </c>
      <c r="I197" s="224"/>
      <c r="J197" s="221"/>
      <c r="K197" s="221"/>
      <c r="L197" s="225"/>
      <c r="M197" s="226"/>
      <c r="N197" s="227"/>
      <c r="O197" s="227"/>
      <c r="P197" s="227"/>
      <c r="Q197" s="227"/>
      <c r="R197" s="227"/>
      <c r="S197" s="227"/>
      <c r="T197" s="228"/>
      <c r="AT197" s="229" t="s">
        <v>128</v>
      </c>
      <c r="AU197" s="229" t="s">
        <v>79</v>
      </c>
      <c r="AV197" s="12" t="s">
        <v>77</v>
      </c>
      <c r="AW197" s="12" t="s">
        <v>33</v>
      </c>
      <c r="AX197" s="12" t="s">
        <v>72</v>
      </c>
      <c r="AY197" s="229" t="s">
        <v>117</v>
      </c>
    </row>
    <row r="198" s="13" customFormat="1">
      <c r="B198" s="230"/>
      <c r="C198" s="231"/>
      <c r="D198" s="217" t="s">
        <v>128</v>
      </c>
      <c r="E198" s="232" t="s">
        <v>19</v>
      </c>
      <c r="F198" s="233" t="s">
        <v>259</v>
      </c>
      <c r="G198" s="231"/>
      <c r="H198" s="234">
        <v>2.8159999999999998</v>
      </c>
      <c r="I198" s="235"/>
      <c r="J198" s="231"/>
      <c r="K198" s="231"/>
      <c r="L198" s="236"/>
      <c r="M198" s="237"/>
      <c r="N198" s="238"/>
      <c r="O198" s="238"/>
      <c r="P198" s="238"/>
      <c r="Q198" s="238"/>
      <c r="R198" s="238"/>
      <c r="S198" s="238"/>
      <c r="T198" s="239"/>
      <c r="AT198" s="240" t="s">
        <v>128</v>
      </c>
      <c r="AU198" s="240" t="s">
        <v>79</v>
      </c>
      <c r="AV198" s="13" t="s">
        <v>79</v>
      </c>
      <c r="AW198" s="13" t="s">
        <v>33</v>
      </c>
      <c r="AX198" s="13" t="s">
        <v>72</v>
      </c>
      <c r="AY198" s="240" t="s">
        <v>117</v>
      </c>
    </row>
    <row r="199" s="13" customFormat="1">
      <c r="B199" s="230"/>
      <c r="C199" s="231"/>
      <c r="D199" s="217" t="s">
        <v>128</v>
      </c>
      <c r="E199" s="232" t="s">
        <v>19</v>
      </c>
      <c r="F199" s="233" t="s">
        <v>260</v>
      </c>
      <c r="G199" s="231"/>
      <c r="H199" s="234">
        <v>1.28</v>
      </c>
      <c r="I199" s="235"/>
      <c r="J199" s="231"/>
      <c r="K199" s="231"/>
      <c r="L199" s="236"/>
      <c r="M199" s="237"/>
      <c r="N199" s="238"/>
      <c r="O199" s="238"/>
      <c r="P199" s="238"/>
      <c r="Q199" s="238"/>
      <c r="R199" s="238"/>
      <c r="S199" s="238"/>
      <c r="T199" s="239"/>
      <c r="AT199" s="240" t="s">
        <v>128</v>
      </c>
      <c r="AU199" s="240" t="s">
        <v>79</v>
      </c>
      <c r="AV199" s="13" t="s">
        <v>79</v>
      </c>
      <c r="AW199" s="13" t="s">
        <v>33</v>
      </c>
      <c r="AX199" s="13" t="s">
        <v>72</v>
      </c>
      <c r="AY199" s="240" t="s">
        <v>117</v>
      </c>
    </row>
    <row r="200" s="14" customFormat="1">
      <c r="B200" s="241"/>
      <c r="C200" s="242"/>
      <c r="D200" s="217" t="s">
        <v>128</v>
      </c>
      <c r="E200" s="243" t="s">
        <v>19</v>
      </c>
      <c r="F200" s="244" t="s">
        <v>135</v>
      </c>
      <c r="G200" s="242"/>
      <c r="H200" s="245">
        <v>4.0960000000000001</v>
      </c>
      <c r="I200" s="246"/>
      <c r="J200" s="242"/>
      <c r="K200" s="242"/>
      <c r="L200" s="247"/>
      <c r="M200" s="248"/>
      <c r="N200" s="249"/>
      <c r="O200" s="249"/>
      <c r="P200" s="249"/>
      <c r="Q200" s="249"/>
      <c r="R200" s="249"/>
      <c r="S200" s="249"/>
      <c r="T200" s="250"/>
      <c r="AT200" s="251" t="s">
        <v>128</v>
      </c>
      <c r="AU200" s="251" t="s">
        <v>79</v>
      </c>
      <c r="AV200" s="14" t="s">
        <v>136</v>
      </c>
      <c r="AW200" s="14" t="s">
        <v>33</v>
      </c>
      <c r="AX200" s="14" t="s">
        <v>72</v>
      </c>
      <c r="AY200" s="251" t="s">
        <v>117</v>
      </c>
    </row>
    <row r="201" s="15" customFormat="1">
      <c r="B201" s="252"/>
      <c r="C201" s="253"/>
      <c r="D201" s="217" t="s">
        <v>128</v>
      </c>
      <c r="E201" s="254" t="s">
        <v>19</v>
      </c>
      <c r="F201" s="255" t="s">
        <v>141</v>
      </c>
      <c r="G201" s="253"/>
      <c r="H201" s="256">
        <v>18.864999999999998</v>
      </c>
      <c r="I201" s="257"/>
      <c r="J201" s="253"/>
      <c r="K201" s="253"/>
      <c r="L201" s="258"/>
      <c r="M201" s="259"/>
      <c r="N201" s="260"/>
      <c r="O201" s="260"/>
      <c r="P201" s="260"/>
      <c r="Q201" s="260"/>
      <c r="R201" s="260"/>
      <c r="S201" s="260"/>
      <c r="T201" s="261"/>
      <c r="AT201" s="262" t="s">
        <v>128</v>
      </c>
      <c r="AU201" s="262" t="s">
        <v>79</v>
      </c>
      <c r="AV201" s="15" t="s">
        <v>124</v>
      </c>
      <c r="AW201" s="15" t="s">
        <v>33</v>
      </c>
      <c r="AX201" s="15" t="s">
        <v>77</v>
      </c>
      <c r="AY201" s="262" t="s">
        <v>117</v>
      </c>
    </row>
    <row r="202" s="1" customFormat="1" ht="16.5" customHeight="1">
      <c r="B202" s="38"/>
      <c r="C202" s="204" t="s">
        <v>261</v>
      </c>
      <c r="D202" s="204" t="s">
        <v>119</v>
      </c>
      <c r="E202" s="205" t="s">
        <v>262</v>
      </c>
      <c r="F202" s="206" t="s">
        <v>263</v>
      </c>
      <c r="G202" s="207" t="s">
        <v>122</v>
      </c>
      <c r="H202" s="208">
        <v>85.810000000000002</v>
      </c>
      <c r="I202" s="209"/>
      <c r="J202" s="210">
        <f>ROUND(I202*H202,2)</f>
        <v>0</v>
      </c>
      <c r="K202" s="206" t="s">
        <v>123</v>
      </c>
      <c r="L202" s="43"/>
      <c r="M202" s="211" t="s">
        <v>19</v>
      </c>
      <c r="N202" s="212" t="s">
        <v>43</v>
      </c>
      <c r="O202" s="83"/>
      <c r="P202" s="213">
        <f>O202*H202</f>
        <v>0</v>
      </c>
      <c r="Q202" s="213">
        <v>0.0027499999999999998</v>
      </c>
      <c r="R202" s="213">
        <f>Q202*H202</f>
        <v>0.23597749999999998</v>
      </c>
      <c r="S202" s="213">
        <v>0</v>
      </c>
      <c r="T202" s="214">
        <f>S202*H202</f>
        <v>0</v>
      </c>
      <c r="AR202" s="215" t="s">
        <v>124</v>
      </c>
      <c r="AT202" s="215" t="s">
        <v>119</v>
      </c>
      <c r="AU202" s="215" t="s">
        <v>79</v>
      </c>
      <c r="AY202" s="17" t="s">
        <v>117</v>
      </c>
      <c r="BE202" s="216">
        <f>IF(N202="základní",J202,0)</f>
        <v>0</v>
      </c>
      <c r="BF202" s="216">
        <f>IF(N202="snížená",J202,0)</f>
        <v>0</v>
      </c>
      <c r="BG202" s="216">
        <f>IF(N202="zákl. přenesená",J202,0)</f>
        <v>0</v>
      </c>
      <c r="BH202" s="216">
        <f>IF(N202="sníž. přenesená",J202,0)</f>
        <v>0</v>
      </c>
      <c r="BI202" s="216">
        <f>IF(N202="nulová",J202,0)</f>
        <v>0</v>
      </c>
      <c r="BJ202" s="17" t="s">
        <v>77</v>
      </c>
      <c r="BK202" s="216">
        <f>ROUND(I202*H202,2)</f>
        <v>0</v>
      </c>
      <c r="BL202" s="17" t="s">
        <v>124</v>
      </c>
      <c r="BM202" s="215" t="s">
        <v>264</v>
      </c>
    </row>
    <row r="203" s="1" customFormat="1">
      <c r="B203" s="38"/>
      <c r="C203" s="39"/>
      <c r="D203" s="217" t="s">
        <v>126</v>
      </c>
      <c r="E203" s="39"/>
      <c r="F203" s="218" t="s">
        <v>265</v>
      </c>
      <c r="G203" s="39"/>
      <c r="H203" s="39"/>
      <c r="I203" s="129"/>
      <c r="J203" s="39"/>
      <c r="K203" s="39"/>
      <c r="L203" s="43"/>
      <c r="M203" s="219"/>
      <c r="N203" s="83"/>
      <c r="O203" s="83"/>
      <c r="P203" s="83"/>
      <c r="Q203" s="83"/>
      <c r="R203" s="83"/>
      <c r="S203" s="83"/>
      <c r="T203" s="84"/>
      <c r="AT203" s="17" t="s">
        <v>126</v>
      </c>
      <c r="AU203" s="17" t="s">
        <v>79</v>
      </c>
    </row>
    <row r="204" s="12" customFormat="1">
      <c r="B204" s="220"/>
      <c r="C204" s="221"/>
      <c r="D204" s="217" t="s">
        <v>128</v>
      </c>
      <c r="E204" s="222" t="s">
        <v>19</v>
      </c>
      <c r="F204" s="223" t="s">
        <v>254</v>
      </c>
      <c r="G204" s="221"/>
      <c r="H204" s="222" t="s">
        <v>19</v>
      </c>
      <c r="I204" s="224"/>
      <c r="J204" s="221"/>
      <c r="K204" s="221"/>
      <c r="L204" s="225"/>
      <c r="M204" s="226"/>
      <c r="N204" s="227"/>
      <c r="O204" s="227"/>
      <c r="P204" s="227"/>
      <c r="Q204" s="227"/>
      <c r="R204" s="227"/>
      <c r="S204" s="227"/>
      <c r="T204" s="228"/>
      <c r="AT204" s="229" t="s">
        <v>128</v>
      </c>
      <c r="AU204" s="229" t="s">
        <v>79</v>
      </c>
      <c r="AV204" s="12" t="s">
        <v>77</v>
      </c>
      <c r="AW204" s="12" t="s">
        <v>33</v>
      </c>
      <c r="AX204" s="12" t="s">
        <v>72</v>
      </c>
      <c r="AY204" s="229" t="s">
        <v>117</v>
      </c>
    </row>
    <row r="205" s="13" customFormat="1">
      <c r="B205" s="230"/>
      <c r="C205" s="231"/>
      <c r="D205" s="217" t="s">
        <v>128</v>
      </c>
      <c r="E205" s="232" t="s">
        <v>19</v>
      </c>
      <c r="F205" s="233" t="s">
        <v>266</v>
      </c>
      <c r="G205" s="231"/>
      <c r="H205" s="234">
        <v>35.052</v>
      </c>
      <c r="I205" s="235"/>
      <c r="J205" s="231"/>
      <c r="K205" s="231"/>
      <c r="L205" s="236"/>
      <c r="M205" s="237"/>
      <c r="N205" s="238"/>
      <c r="O205" s="238"/>
      <c r="P205" s="238"/>
      <c r="Q205" s="238"/>
      <c r="R205" s="238"/>
      <c r="S205" s="238"/>
      <c r="T205" s="239"/>
      <c r="AT205" s="240" t="s">
        <v>128</v>
      </c>
      <c r="AU205" s="240" t="s">
        <v>79</v>
      </c>
      <c r="AV205" s="13" t="s">
        <v>79</v>
      </c>
      <c r="AW205" s="13" t="s">
        <v>33</v>
      </c>
      <c r="AX205" s="13" t="s">
        <v>72</v>
      </c>
      <c r="AY205" s="240" t="s">
        <v>117</v>
      </c>
    </row>
    <row r="206" s="14" customFormat="1">
      <c r="B206" s="241"/>
      <c r="C206" s="242"/>
      <c r="D206" s="217" t="s">
        <v>128</v>
      </c>
      <c r="E206" s="243" t="s">
        <v>19</v>
      </c>
      <c r="F206" s="244" t="s">
        <v>135</v>
      </c>
      <c r="G206" s="242"/>
      <c r="H206" s="245">
        <v>35.052</v>
      </c>
      <c r="I206" s="246"/>
      <c r="J206" s="242"/>
      <c r="K206" s="242"/>
      <c r="L206" s="247"/>
      <c r="M206" s="248"/>
      <c r="N206" s="249"/>
      <c r="O206" s="249"/>
      <c r="P206" s="249"/>
      <c r="Q206" s="249"/>
      <c r="R206" s="249"/>
      <c r="S206" s="249"/>
      <c r="T206" s="250"/>
      <c r="AT206" s="251" t="s">
        <v>128</v>
      </c>
      <c r="AU206" s="251" t="s">
        <v>79</v>
      </c>
      <c r="AV206" s="14" t="s">
        <v>136</v>
      </c>
      <c r="AW206" s="14" t="s">
        <v>33</v>
      </c>
      <c r="AX206" s="14" t="s">
        <v>72</v>
      </c>
      <c r="AY206" s="251" t="s">
        <v>117</v>
      </c>
    </row>
    <row r="207" s="12" customFormat="1">
      <c r="B207" s="220"/>
      <c r="C207" s="221"/>
      <c r="D207" s="217" t="s">
        <v>128</v>
      </c>
      <c r="E207" s="222" t="s">
        <v>19</v>
      </c>
      <c r="F207" s="223" t="s">
        <v>255</v>
      </c>
      <c r="G207" s="221"/>
      <c r="H207" s="222" t="s">
        <v>19</v>
      </c>
      <c r="I207" s="224"/>
      <c r="J207" s="221"/>
      <c r="K207" s="221"/>
      <c r="L207" s="225"/>
      <c r="M207" s="226"/>
      <c r="N207" s="227"/>
      <c r="O207" s="227"/>
      <c r="P207" s="227"/>
      <c r="Q207" s="227"/>
      <c r="R207" s="227"/>
      <c r="S207" s="227"/>
      <c r="T207" s="228"/>
      <c r="AT207" s="229" t="s">
        <v>128</v>
      </c>
      <c r="AU207" s="229" t="s">
        <v>79</v>
      </c>
      <c r="AV207" s="12" t="s">
        <v>77</v>
      </c>
      <c r="AW207" s="12" t="s">
        <v>33</v>
      </c>
      <c r="AX207" s="12" t="s">
        <v>72</v>
      </c>
      <c r="AY207" s="229" t="s">
        <v>117</v>
      </c>
    </row>
    <row r="208" s="13" customFormat="1">
      <c r="B208" s="230"/>
      <c r="C208" s="231"/>
      <c r="D208" s="217" t="s">
        <v>128</v>
      </c>
      <c r="E208" s="232" t="s">
        <v>19</v>
      </c>
      <c r="F208" s="233" t="s">
        <v>267</v>
      </c>
      <c r="G208" s="231"/>
      <c r="H208" s="234">
        <v>10.247999999999999</v>
      </c>
      <c r="I208" s="235"/>
      <c r="J208" s="231"/>
      <c r="K208" s="231"/>
      <c r="L208" s="236"/>
      <c r="M208" s="237"/>
      <c r="N208" s="238"/>
      <c r="O208" s="238"/>
      <c r="P208" s="238"/>
      <c r="Q208" s="238"/>
      <c r="R208" s="238"/>
      <c r="S208" s="238"/>
      <c r="T208" s="239"/>
      <c r="AT208" s="240" t="s">
        <v>128</v>
      </c>
      <c r="AU208" s="240" t="s">
        <v>79</v>
      </c>
      <c r="AV208" s="13" t="s">
        <v>79</v>
      </c>
      <c r="AW208" s="13" t="s">
        <v>33</v>
      </c>
      <c r="AX208" s="13" t="s">
        <v>72</v>
      </c>
      <c r="AY208" s="240" t="s">
        <v>117</v>
      </c>
    </row>
    <row r="209" s="13" customFormat="1">
      <c r="B209" s="230"/>
      <c r="C209" s="231"/>
      <c r="D209" s="217" t="s">
        <v>128</v>
      </c>
      <c r="E209" s="232" t="s">
        <v>19</v>
      </c>
      <c r="F209" s="233" t="s">
        <v>268</v>
      </c>
      <c r="G209" s="231"/>
      <c r="H209" s="234">
        <v>14.906000000000001</v>
      </c>
      <c r="I209" s="235"/>
      <c r="J209" s="231"/>
      <c r="K209" s="231"/>
      <c r="L209" s="236"/>
      <c r="M209" s="237"/>
      <c r="N209" s="238"/>
      <c r="O209" s="238"/>
      <c r="P209" s="238"/>
      <c r="Q209" s="238"/>
      <c r="R209" s="238"/>
      <c r="S209" s="238"/>
      <c r="T209" s="239"/>
      <c r="AT209" s="240" t="s">
        <v>128</v>
      </c>
      <c r="AU209" s="240" t="s">
        <v>79</v>
      </c>
      <c r="AV209" s="13" t="s">
        <v>79</v>
      </c>
      <c r="AW209" s="13" t="s">
        <v>33</v>
      </c>
      <c r="AX209" s="13" t="s">
        <v>72</v>
      </c>
      <c r="AY209" s="240" t="s">
        <v>117</v>
      </c>
    </row>
    <row r="210" s="14" customFormat="1">
      <c r="B210" s="241"/>
      <c r="C210" s="242"/>
      <c r="D210" s="217" t="s">
        <v>128</v>
      </c>
      <c r="E210" s="243" t="s">
        <v>19</v>
      </c>
      <c r="F210" s="244" t="s">
        <v>135</v>
      </c>
      <c r="G210" s="242"/>
      <c r="H210" s="245">
        <v>25.154</v>
      </c>
      <c r="I210" s="246"/>
      <c r="J210" s="242"/>
      <c r="K210" s="242"/>
      <c r="L210" s="247"/>
      <c r="M210" s="248"/>
      <c r="N210" s="249"/>
      <c r="O210" s="249"/>
      <c r="P210" s="249"/>
      <c r="Q210" s="249"/>
      <c r="R210" s="249"/>
      <c r="S210" s="249"/>
      <c r="T210" s="250"/>
      <c r="AT210" s="251" t="s">
        <v>128</v>
      </c>
      <c r="AU210" s="251" t="s">
        <v>79</v>
      </c>
      <c r="AV210" s="14" t="s">
        <v>136</v>
      </c>
      <c r="AW210" s="14" t="s">
        <v>33</v>
      </c>
      <c r="AX210" s="14" t="s">
        <v>72</v>
      </c>
      <c r="AY210" s="251" t="s">
        <v>117</v>
      </c>
    </row>
    <row r="211" s="12" customFormat="1">
      <c r="B211" s="220"/>
      <c r="C211" s="221"/>
      <c r="D211" s="217" t="s">
        <v>128</v>
      </c>
      <c r="E211" s="222" t="s">
        <v>19</v>
      </c>
      <c r="F211" s="223" t="s">
        <v>258</v>
      </c>
      <c r="G211" s="221"/>
      <c r="H211" s="222" t="s">
        <v>19</v>
      </c>
      <c r="I211" s="224"/>
      <c r="J211" s="221"/>
      <c r="K211" s="221"/>
      <c r="L211" s="225"/>
      <c r="M211" s="226"/>
      <c r="N211" s="227"/>
      <c r="O211" s="227"/>
      <c r="P211" s="227"/>
      <c r="Q211" s="227"/>
      <c r="R211" s="227"/>
      <c r="S211" s="227"/>
      <c r="T211" s="228"/>
      <c r="AT211" s="229" t="s">
        <v>128</v>
      </c>
      <c r="AU211" s="229" t="s">
        <v>79</v>
      </c>
      <c r="AV211" s="12" t="s">
        <v>77</v>
      </c>
      <c r="AW211" s="12" t="s">
        <v>33</v>
      </c>
      <c r="AX211" s="12" t="s">
        <v>72</v>
      </c>
      <c r="AY211" s="229" t="s">
        <v>117</v>
      </c>
    </row>
    <row r="212" s="13" customFormat="1">
      <c r="B212" s="230"/>
      <c r="C212" s="231"/>
      <c r="D212" s="217" t="s">
        <v>128</v>
      </c>
      <c r="E212" s="232" t="s">
        <v>19</v>
      </c>
      <c r="F212" s="233" t="s">
        <v>269</v>
      </c>
      <c r="G212" s="231"/>
      <c r="H212" s="234">
        <v>10.430999999999999</v>
      </c>
      <c r="I212" s="235"/>
      <c r="J212" s="231"/>
      <c r="K212" s="231"/>
      <c r="L212" s="236"/>
      <c r="M212" s="237"/>
      <c r="N212" s="238"/>
      <c r="O212" s="238"/>
      <c r="P212" s="238"/>
      <c r="Q212" s="238"/>
      <c r="R212" s="238"/>
      <c r="S212" s="238"/>
      <c r="T212" s="239"/>
      <c r="AT212" s="240" t="s">
        <v>128</v>
      </c>
      <c r="AU212" s="240" t="s">
        <v>79</v>
      </c>
      <c r="AV212" s="13" t="s">
        <v>79</v>
      </c>
      <c r="AW212" s="13" t="s">
        <v>33</v>
      </c>
      <c r="AX212" s="13" t="s">
        <v>72</v>
      </c>
      <c r="AY212" s="240" t="s">
        <v>117</v>
      </c>
    </row>
    <row r="213" s="13" customFormat="1">
      <c r="B213" s="230"/>
      <c r="C213" s="231"/>
      <c r="D213" s="217" t="s">
        <v>128</v>
      </c>
      <c r="E213" s="232" t="s">
        <v>19</v>
      </c>
      <c r="F213" s="233" t="s">
        <v>270</v>
      </c>
      <c r="G213" s="231"/>
      <c r="H213" s="234">
        <v>15.173</v>
      </c>
      <c r="I213" s="235"/>
      <c r="J213" s="231"/>
      <c r="K213" s="231"/>
      <c r="L213" s="236"/>
      <c r="M213" s="237"/>
      <c r="N213" s="238"/>
      <c r="O213" s="238"/>
      <c r="P213" s="238"/>
      <c r="Q213" s="238"/>
      <c r="R213" s="238"/>
      <c r="S213" s="238"/>
      <c r="T213" s="239"/>
      <c r="AT213" s="240" t="s">
        <v>128</v>
      </c>
      <c r="AU213" s="240" t="s">
        <v>79</v>
      </c>
      <c r="AV213" s="13" t="s">
        <v>79</v>
      </c>
      <c r="AW213" s="13" t="s">
        <v>33</v>
      </c>
      <c r="AX213" s="13" t="s">
        <v>72</v>
      </c>
      <c r="AY213" s="240" t="s">
        <v>117</v>
      </c>
    </row>
    <row r="214" s="14" customFormat="1">
      <c r="B214" s="241"/>
      <c r="C214" s="242"/>
      <c r="D214" s="217" t="s">
        <v>128</v>
      </c>
      <c r="E214" s="243" t="s">
        <v>19</v>
      </c>
      <c r="F214" s="244" t="s">
        <v>135</v>
      </c>
      <c r="G214" s="242"/>
      <c r="H214" s="245">
        <v>25.603999999999999</v>
      </c>
      <c r="I214" s="246"/>
      <c r="J214" s="242"/>
      <c r="K214" s="242"/>
      <c r="L214" s="247"/>
      <c r="M214" s="248"/>
      <c r="N214" s="249"/>
      <c r="O214" s="249"/>
      <c r="P214" s="249"/>
      <c r="Q214" s="249"/>
      <c r="R214" s="249"/>
      <c r="S214" s="249"/>
      <c r="T214" s="250"/>
      <c r="AT214" s="251" t="s">
        <v>128</v>
      </c>
      <c r="AU214" s="251" t="s">
        <v>79</v>
      </c>
      <c r="AV214" s="14" t="s">
        <v>136</v>
      </c>
      <c r="AW214" s="14" t="s">
        <v>33</v>
      </c>
      <c r="AX214" s="14" t="s">
        <v>72</v>
      </c>
      <c r="AY214" s="251" t="s">
        <v>117</v>
      </c>
    </row>
    <row r="215" s="15" customFormat="1">
      <c r="B215" s="252"/>
      <c r="C215" s="253"/>
      <c r="D215" s="217" t="s">
        <v>128</v>
      </c>
      <c r="E215" s="254" t="s">
        <v>19</v>
      </c>
      <c r="F215" s="255" t="s">
        <v>141</v>
      </c>
      <c r="G215" s="253"/>
      <c r="H215" s="256">
        <v>85.810000000000002</v>
      </c>
      <c r="I215" s="257"/>
      <c r="J215" s="253"/>
      <c r="K215" s="253"/>
      <c r="L215" s="258"/>
      <c r="M215" s="259"/>
      <c r="N215" s="260"/>
      <c r="O215" s="260"/>
      <c r="P215" s="260"/>
      <c r="Q215" s="260"/>
      <c r="R215" s="260"/>
      <c r="S215" s="260"/>
      <c r="T215" s="261"/>
      <c r="AT215" s="262" t="s">
        <v>128</v>
      </c>
      <c r="AU215" s="262" t="s">
        <v>79</v>
      </c>
      <c r="AV215" s="15" t="s">
        <v>124</v>
      </c>
      <c r="AW215" s="15" t="s">
        <v>33</v>
      </c>
      <c r="AX215" s="15" t="s">
        <v>77</v>
      </c>
      <c r="AY215" s="262" t="s">
        <v>117</v>
      </c>
    </row>
    <row r="216" s="1" customFormat="1" ht="16.5" customHeight="1">
      <c r="B216" s="38"/>
      <c r="C216" s="204" t="s">
        <v>271</v>
      </c>
      <c r="D216" s="204" t="s">
        <v>119</v>
      </c>
      <c r="E216" s="205" t="s">
        <v>272</v>
      </c>
      <c r="F216" s="206" t="s">
        <v>273</v>
      </c>
      <c r="G216" s="207" t="s">
        <v>122</v>
      </c>
      <c r="H216" s="208">
        <v>85.810000000000002</v>
      </c>
      <c r="I216" s="209"/>
      <c r="J216" s="210">
        <f>ROUND(I216*H216,2)</f>
        <v>0</v>
      </c>
      <c r="K216" s="206" t="s">
        <v>123</v>
      </c>
      <c r="L216" s="43"/>
      <c r="M216" s="211" t="s">
        <v>19</v>
      </c>
      <c r="N216" s="212" t="s">
        <v>43</v>
      </c>
      <c r="O216" s="83"/>
      <c r="P216" s="213">
        <f>O216*H216</f>
        <v>0</v>
      </c>
      <c r="Q216" s="213">
        <v>0</v>
      </c>
      <c r="R216" s="213">
        <f>Q216*H216</f>
        <v>0</v>
      </c>
      <c r="S216" s="213">
        <v>0</v>
      </c>
      <c r="T216" s="214">
        <f>S216*H216</f>
        <v>0</v>
      </c>
      <c r="AR216" s="215" t="s">
        <v>124</v>
      </c>
      <c r="AT216" s="215" t="s">
        <v>119</v>
      </c>
      <c r="AU216" s="215" t="s">
        <v>79</v>
      </c>
      <c r="AY216" s="17" t="s">
        <v>117</v>
      </c>
      <c r="BE216" s="216">
        <f>IF(N216="základní",J216,0)</f>
        <v>0</v>
      </c>
      <c r="BF216" s="216">
        <f>IF(N216="snížená",J216,0)</f>
        <v>0</v>
      </c>
      <c r="BG216" s="216">
        <f>IF(N216="zákl. přenesená",J216,0)</f>
        <v>0</v>
      </c>
      <c r="BH216" s="216">
        <f>IF(N216="sníž. přenesená",J216,0)</f>
        <v>0</v>
      </c>
      <c r="BI216" s="216">
        <f>IF(N216="nulová",J216,0)</f>
        <v>0</v>
      </c>
      <c r="BJ216" s="17" t="s">
        <v>77</v>
      </c>
      <c r="BK216" s="216">
        <f>ROUND(I216*H216,2)</f>
        <v>0</v>
      </c>
      <c r="BL216" s="17" t="s">
        <v>124</v>
      </c>
      <c r="BM216" s="215" t="s">
        <v>274</v>
      </c>
    </row>
    <row r="217" s="1" customFormat="1">
      <c r="B217" s="38"/>
      <c r="C217" s="39"/>
      <c r="D217" s="217" t="s">
        <v>126</v>
      </c>
      <c r="E217" s="39"/>
      <c r="F217" s="218" t="s">
        <v>265</v>
      </c>
      <c r="G217" s="39"/>
      <c r="H217" s="39"/>
      <c r="I217" s="129"/>
      <c r="J217" s="39"/>
      <c r="K217" s="39"/>
      <c r="L217" s="43"/>
      <c r="M217" s="219"/>
      <c r="N217" s="83"/>
      <c r="O217" s="83"/>
      <c r="P217" s="83"/>
      <c r="Q217" s="83"/>
      <c r="R217" s="83"/>
      <c r="S217" s="83"/>
      <c r="T217" s="84"/>
      <c r="AT217" s="17" t="s">
        <v>126</v>
      </c>
      <c r="AU217" s="17" t="s">
        <v>79</v>
      </c>
    </row>
    <row r="218" s="1" customFormat="1" ht="24" customHeight="1">
      <c r="B218" s="38"/>
      <c r="C218" s="204" t="s">
        <v>7</v>
      </c>
      <c r="D218" s="204" t="s">
        <v>119</v>
      </c>
      <c r="E218" s="205" t="s">
        <v>275</v>
      </c>
      <c r="F218" s="206" t="s">
        <v>276</v>
      </c>
      <c r="G218" s="207" t="s">
        <v>211</v>
      </c>
      <c r="H218" s="208">
        <v>2.2639999999999998</v>
      </c>
      <c r="I218" s="209"/>
      <c r="J218" s="210">
        <f>ROUND(I218*H218,2)</f>
        <v>0</v>
      </c>
      <c r="K218" s="206" t="s">
        <v>123</v>
      </c>
      <c r="L218" s="43"/>
      <c r="M218" s="211" t="s">
        <v>19</v>
      </c>
      <c r="N218" s="212" t="s">
        <v>43</v>
      </c>
      <c r="O218" s="83"/>
      <c r="P218" s="213">
        <f>O218*H218</f>
        <v>0</v>
      </c>
      <c r="Q218" s="213">
        <v>1.04881</v>
      </c>
      <c r="R218" s="213">
        <f>Q218*H218</f>
        <v>2.3745058399999999</v>
      </c>
      <c r="S218" s="213">
        <v>0</v>
      </c>
      <c r="T218" s="214">
        <f>S218*H218</f>
        <v>0</v>
      </c>
      <c r="AR218" s="215" t="s">
        <v>124</v>
      </c>
      <c r="AT218" s="215" t="s">
        <v>119</v>
      </c>
      <c r="AU218" s="215" t="s">
        <v>79</v>
      </c>
      <c r="AY218" s="17" t="s">
        <v>117</v>
      </c>
      <c r="BE218" s="216">
        <f>IF(N218="základní",J218,0)</f>
        <v>0</v>
      </c>
      <c r="BF218" s="216">
        <f>IF(N218="snížená",J218,0)</f>
        <v>0</v>
      </c>
      <c r="BG218" s="216">
        <f>IF(N218="zákl. přenesená",J218,0)</f>
        <v>0</v>
      </c>
      <c r="BH218" s="216">
        <f>IF(N218="sníž. přenesená",J218,0)</f>
        <v>0</v>
      </c>
      <c r="BI218" s="216">
        <f>IF(N218="nulová",J218,0)</f>
        <v>0</v>
      </c>
      <c r="BJ218" s="17" t="s">
        <v>77</v>
      </c>
      <c r="BK218" s="216">
        <f>ROUND(I218*H218,2)</f>
        <v>0</v>
      </c>
      <c r="BL218" s="17" t="s">
        <v>124</v>
      </c>
      <c r="BM218" s="215" t="s">
        <v>277</v>
      </c>
    </row>
    <row r="219" s="13" customFormat="1">
      <c r="B219" s="230"/>
      <c r="C219" s="231"/>
      <c r="D219" s="217" t="s">
        <v>128</v>
      </c>
      <c r="E219" s="231"/>
      <c r="F219" s="233" t="s">
        <v>278</v>
      </c>
      <c r="G219" s="231"/>
      <c r="H219" s="234">
        <v>2.2639999999999998</v>
      </c>
      <c r="I219" s="235"/>
      <c r="J219" s="231"/>
      <c r="K219" s="231"/>
      <c r="L219" s="236"/>
      <c r="M219" s="237"/>
      <c r="N219" s="238"/>
      <c r="O219" s="238"/>
      <c r="P219" s="238"/>
      <c r="Q219" s="238"/>
      <c r="R219" s="238"/>
      <c r="S219" s="238"/>
      <c r="T219" s="239"/>
      <c r="AT219" s="240" t="s">
        <v>128</v>
      </c>
      <c r="AU219" s="240" t="s">
        <v>79</v>
      </c>
      <c r="AV219" s="13" t="s">
        <v>79</v>
      </c>
      <c r="AW219" s="13" t="s">
        <v>4</v>
      </c>
      <c r="AX219" s="13" t="s">
        <v>77</v>
      </c>
      <c r="AY219" s="240" t="s">
        <v>117</v>
      </c>
    </row>
    <row r="220" s="11" customFormat="1" ht="22.8" customHeight="1">
      <c r="B220" s="188"/>
      <c r="C220" s="189"/>
      <c r="D220" s="190" t="s">
        <v>71</v>
      </c>
      <c r="E220" s="202" t="s">
        <v>124</v>
      </c>
      <c r="F220" s="202" t="s">
        <v>279</v>
      </c>
      <c r="G220" s="189"/>
      <c r="H220" s="189"/>
      <c r="I220" s="192"/>
      <c r="J220" s="203">
        <f>BK220</f>
        <v>0</v>
      </c>
      <c r="K220" s="189"/>
      <c r="L220" s="194"/>
      <c r="M220" s="195"/>
      <c r="N220" s="196"/>
      <c r="O220" s="196"/>
      <c r="P220" s="197">
        <f>SUM(P221:P289)</f>
        <v>0</v>
      </c>
      <c r="Q220" s="196"/>
      <c r="R220" s="197">
        <f>SUM(R221:R289)</f>
        <v>60.325010569999996</v>
      </c>
      <c r="S220" s="196"/>
      <c r="T220" s="198">
        <f>SUM(T221:T289)</f>
        <v>0</v>
      </c>
      <c r="AR220" s="199" t="s">
        <v>77</v>
      </c>
      <c r="AT220" s="200" t="s">
        <v>71</v>
      </c>
      <c r="AU220" s="200" t="s">
        <v>77</v>
      </c>
      <c r="AY220" s="199" t="s">
        <v>117</v>
      </c>
      <c r="BK220" s="201">
        <f>SUM(BK221:BK289)</f>
        <v>0</v>
      </c>
    </row>
    <row r="221" s="1" customFormat="1" ht="24" customHeight="1">
      <c r="B221" s="38"/>
      <c r="C221" s="204" t="s">
        <v>280</v>
      </c>
      <c r="D221" s="204" t="s">
        <v>119</v>
      </c>
      <c r="E221" s="205" t="s">
        <v>281</v>
      </c>
      <c r="F221" s="206" t="s">
        <v>282</v>
      </c>
      <c r="G221" s="207" t="s">
        <v>159</v>
      </c>
      <c r="H221" s="208">
        <v>0.65300000000000002</v>
      </c>
      <c r="I221" s="209"/>
      <c r="J221" s="210">
        <f>ROUND(I221*H221,2)</f>
        <v>0</v>
      </c>
      <c r="K221" s="206" t="s">
        <v>123</v>
      </c>
      <c r="L221" s="43"/>
      <c r="M221" s="211" t="s">
        <v>19</v>
      </c>
      <c r="N221" s="212" t="s">
        <v>43</v>
      </c>
      <c r="O221" s="83"/>
      <c r="P221" s="213">
        <f>O221*H221</f>
        <v>0</v>
      </c>
      <c r="Q221" s="213">
        <v>2.4533700000000001</v>
      </c>
      <c r="R221" s="213">
        <f>Q221*H221</f>
        <v>1.60205061</v>
      </c>
      <c r="S221" s="213">
        <v>0</v>
      </c>
      <c r="T221" s="214">
        <f>S221*H221</f>
        <v>0</v>
      </c>
      <c r="AR221" s="215" t="s">
        <v>124</v>
      </c>
      <c r="AT221" s="215" t="s">
        <v>119</v>
      </c>
      <c r="AU221" s="215" t="s">
        <v>79</v>
      </c>
      <c r="AY221" s="17" t="s">
        <v>117</v>
      </c>
      <c r="BE221" s="216">
        <f>IF(N221="základní",J221,0)</f>
        <v>0</v>
      </c>
      <c r="BF221" s="216">
        <f>IF(N221="snížená",J221,0)</f>
        <v>0</v>
      </c>
      <c r="BG221" s="216">
        <f>IF(N221="zákl. přenesená",J221,0)</f>
        <v>0</v>
      </c>
      <c r="BH221" s="216">
        <f>IF(N221="sníž. přenesená",J221,0)</f>
        <v>0</v>
      </c>
      <c r="BI221" s="216">
        <f>IF(N221="nulová",J221,0)</f>
        <v>0</v>
      </c>
      <c r="BJ221" s="17" t="s">
        <v>77</v>
      </c>
      <c r="BK221" s="216">
        <f>ROUND(I221*H221,2)</f>
        <v>0</v>
      </c>
      <c r="BL221" s="17" t="s">
        <v>124</v>
      </c>
      <c r="BM221" s="215" t="s">
        <v>283</v>
      </c>
    </row>
    <row r="222" s="13" customFormat="1">
      <c r="B222" s="230"/>
      <c r="C222" s="231"/>
      <c r="D222" s="217" t="s">
        <v>128</v>
      </c>
      <c r="E222" s="232" t="s">
        <v>19</v>
      </c>
      <c r="F222" s="233" t="s">
        <v>284</v>
      </c>
      <c r="G222" s="231"/>
      <c r="H222" s="234">
        <v>0.16300000000000001</v>
      </c>
      <c r="I222" s="235"/>
      <c r="J222" s="231"/>
      <c r="K222" s="231"/>
      <c r="L222" s="236"/>
      <c r="M222" s="237"/>
      <c r="N222" s="238"/>
      <c r="O222" s="238"/>
      <c r="P222" s="238"/>
      <c r="Q222" s="238"/>
      <c r="R222" s="238"/>
      <c r="S222" s="238"/>
      <c r="T222" s="239"/>
      <c r="AT222" s="240" t="s">
        <v>128</v>
      </c>
      <c r="AU222" s="240" t="s">
        <v>79</v>
      </c>
      <c r="AV222" s="13" t="s">
        <v>79</v>
      </c>
      <c r="AW222" s="13" t="s">
        <v>33</v>
      </c>
      <c r="AX222" s="13" t="s">
        <v>72</v>
      </c>
      <c r="AY222" s="240" t="s">
        <v>117</v>
      </c>
    </row>
    <row r="223" s="13" customFormat="1">
      <c r="B223" s="230"/>
      <c r="C223" s="231"/>
      <c r="D223" s="217" t="s">
        <v>128</v>
      </c>
      <c r="E223" s="232" t="s">
        <v>19</v>
      </c>
      <c r="F223" s="233" t="s">
        <v>285</v>
      </c>
      <c r="G223" s="231"/>
      <c r="H223" s="234">
        <v>0.32700000000000001</v>
      </c>
      <c r="I223" s="235"/>
      <c r="J223" s="231"/>
      <c r="K223" s="231"/>
      <c r="L223" s="236"/>
      <c r="M223" s="237"/>
      <c r="N223" s="238"/>
      <c r="O223" s="238"/>
      <c r="P223" s="238"/>
      <c r="Q223" s="238"/>
      <c r="R223" s="238"/>
      <c r="S223" s="238"/>
      <c r="T223" s="239"/>
      <c r="AT223" s="240" t="s">
        <v>128</v>
      </c>
      <c r="AU223" s="240" t="s">
        <v>79</v>
      </c>
      <c r="AV223" s="13" t="s">
        <v>79</v>
      </c>
      <c r="AW223" s="13" t="s">
        <v>33</v>
      </c>
      <c r="AX223" s="13" t="s">
        <v>72</v>
      </c>
      <c r="AY223" s="240" t="s">
        <v>117</v>
      </c>
    </row>
    <row r="224" s="13" customFormat="1">
      <c r="B224" s="230"/>
      <c r="C224" s="231"/>
      <c r="D224" s="217" t="s">
        <v>128</v>
      </c>
      <c r="E224" s="232" t="s">
        <v>19</v>
      </c>
      <c r="F224" s="233" t="s">
        <v>284</v>
      </c>
      <c r="G224" s="231"/>
      <c r="H224" s="234">
        <v>0.16300000000000001</v>
      </c>
      <c r="I224" s="235"/>
      <c r="J224" s="231"/>
      <c r="K224" s="231"/>
      <c r="L224" s="236"/>
      <c r="M224" s="237"/>
      <c r="N224" s="238"/>
      <c r="O224" s="238"/>
      <c r="P224" s="238"/>
      <c r="Q224" s="238"/>
      <c r="R224" s="238"/>
      <c r="S224" s="238"/>
      <c r="T224" s="239"/>
      <c r="AT224" s="240" t="s">
        <v>128</v>
      </c>
      <c r="AU224" s="240" t="s">
        <v>79</v>
      </c>
      <c r="AV224" s="13" t="s">
        <v>79</v>
      </c>
      <c r="AW224" s="13" t="s">
        <v>33</v>
      </c>
      <c r="AX224" s="13" t="s">
        <v>72</v>
      </c>
      <c r="AY224" s="240" t="s">
        <v>117</v>
      </c>
    </row>
    <row r="225" s="15" customFormat="1">
      <c r="B225" s="252"/>
      <c r="C225" s="253"/>
      <c r="D225" s="217" t="s">
        <v>128</v>
      </c>
      <c r="E225" s="254" t="s">
        <v>19</v>
      </c>
      <c r="F225" s="255" t="s">
        <v>141</v>
      </c>
      <c r="G225" s="253"/>
      <c r="H225" s="256">
        <v>0.65300000000000002</v>
      </c>
      <c r="I225" s="257"/>
      <c r="J225" s="253"/>
      <c r="K225" s="253"/>
      <c r="L225" s="258"/>
      <c r="M225" s="259"/>
      <c r="N225" s="260"/>
      <c r="O225" s="260"/>
      <c r="P225" s="260"/>
      <c r="Q225" s="260"/>
      <c r="R225" s="260"/>
      <c r="S225" s="260"/>
      <c r="T225" s="261"/>
      <c r="AT225" s="262" t="s">
        <v>128</v>
      </c>
      <c r="AU225" s="262" t="s">
        <v>79</v>
      </c>
      <c r="AV225" s="15" t="s">
        <v>124</v>
      </c>
      <c r="AW225" s="15" t="s">
        <v>33</v>
      </c>
      <c r="AX225" s="15" t="s">
        <v>77</v>
      </c>
      <c r="AY225" s="262" t="s">
        <v>117</v>
      </c>
    </row>
    <row r="226" s="1" customFormat="1" ht="24" customHeight="1">
      <c r="B226" s="38"/>
      <c r="C226" s="204" t="s">
        <v>286</v>
      </c>
      <c r="D226" s="204" t="s">
        <v>119</v>
      </c>
      <c r="E226" s="205" t="s">
        <v>287</v>
      </c>
      <c r="F226" s="206" t="s">
        <v>288</v>
      </c>
      <c r="G226" s="207" t="s">
        <v>159</v>
      </c>
      <c r="H226" s="208">
        <v>15.686</v>
      </c>
      <c r="I226" s="209"/>
      <c r="J226" s="210">
        <f>ROUND(I226*H226,2)</f>
        <v>0</v>
      </c>
      <c r="K226" s="206" t="s">
        <v>123</v>
      </c>
      <c r="L226" s="43"/>
      <c r="M226" s="211" t="s">
        <v>19</v>
      </c>
      <c r="N226" s="212" t="s">
        <v>43</v>
      </c>
      <c r="O226" s="83"/>
      <c r="P226" s="213">
        <f>O226*H226</f>
        <v>0</v>
      </c>
      <c r="Q226" s="213">
        <v>2.4533700000000001</v>
      </c>
      <c r="R226" s="213">
        <f>Q226*H226</f>
        <v>38.483561819999998</v>
      </c>
      <c r="S226" s="213">
        <v>0</v>
      </c>
      <c r="T226" s="214">
        <f>S226*H226</f>
        <v>0</v>
      </c>
      <c r="AR226" s="215" t="s">
        <v>124</v>
      </c>
      <c r="AT226" s="215" t="s">
        <v>119</v>
      </c>
      <c r="AU226" s="215" t="s">
        <v>79</v>
      </c>
      <c r="AY226" s="17" t="s">
        <v>117</v>
      </c>
      <c r="BE226" s="216">
        <f>IF(N226="základní",J226,0)</f>
        <v>0</v>
      </c>
      <c r="BF226" s="216">
        <f>IF(N226="snížená",J226,0)</f>
        <v>0</v>
      </c>
      <c r="BG226" s="216">
        <f>IF(N226="zákl. přenesená",J226,0)</f>
        <v>0</v>
      </c>
      <c r="BH226" s="216">
        <f>IF(N226="sníž. přenesená",J226,0)</f>
        <v>0</v>
      </c>
      <c r="BI226" s="216">
        <f>IF(N226="nulová",J226,0)</f>
        <v>0</v>
      </c>
      <c r="BJ226" s="17" t="s">
        <v>77</v>
      </c>
      <c r="BK226" s="216">
        <f>ROUND(I226*H226,2)</f>
        <v>0</v>
      </c>
      <c r="BL226" s="17" t="s">
        <v>124</v>
      </c>
      <c r="BM226" s="215" t="s">
        <v>289</v>
      </c>
    </row>
    <row r="227" s="12" customFormat="1">
      <c r="B227" s="220"/>
      <c r="C227" s="221"/>
      <c r="D227" s="217" t="s">
        <v>128</v>
      </c>
      <c r="E227" s="222" t="s">
        <v>19</v>
      </c>
      <c r="F227" s="223" t="s">
        <v>290</v>
      </c>
      <c r="G227" s="221"/>
      <c r="H227" s="222" t="s">
        <v>19</v>
      </c>
      <c r="I227" s="224"/>
      <c r="J227" s="221"/>
      <c r="K227" s="221"/>
      <c r="L227" s="225"/>
      <c r="M227" s="226"/>
      <c r="N227" s="227"/>
      <c r="O227" s="227"/>
      <c r="P227" s="227"/>
      <c r="Q227" s="227"/>
      <c r="R227" s="227"/>
      <c r="S227" s="227"/>
      <c r="T227" s="228"/>
      <c r="AT227" s="229" t="s">
        <v>128</v>
      </c>
      <c r="AU227" s="229" t="s">
        <v>79</v>
      </c>
      <c r="AV227" s="12" t="s">
        <v>77</v>
      </c>
      <c r="AW227" s="12" t="s">
        <v>33</v>
      </c>
      <c r="AX227" s="12" t="s">
        <v>72</v>
      </c>
      <c r="AY227" s="229" t="s">
        <v>117</v>
      </c>
    </row>
    <row r="228" s="13" customFormat="1">
      <c r="B228" s="230"/>
      <c r="C228" s="231"/>
      <c r="D228" s="217" t="s">
        <v>128</v>
      </c>
      <c r="E228" s="232" t="s">
        <v>19</v>
      </c>
      <c r="F228" s="233" t="s">
        <v>291</v>
      </c>
      <c r="G228" s="231"/>
      <c r="H228" s="234">
        <v>0.95999999999999996</v>
      </c>
      <c r="I228" s="235"/>
      <c r="J228" s="231"/>
      <c r="K228" s="231"/>
      <c r="L228" s="236"/>
      <c r="M228" s="237"/>
      <c r="N228" s="238"/>
      <c r="O228" s="238"/>
      <c r="P228" s="238"/>
      <c r="Q228" s="238"/>
      <c r="R228" s="238"/>
      <c r="S228" s="238"/>
      <c r="T228" s="239"/>
      <c r="AT228" s="240" t="s">
        <v>128</v>
      </c>
      <c r="AU228" s="240" t="s">
        <v>79</v>
      </c>
      <c r="AV228" s="13" t="s">
        <v>79</v>
      </c>
      <c r="AW228" s="13" t="s">
        <v>33</v>
      </c>
      <c r="AX228" s="13" t="s">
        <v>72</v>
      </c>
      <c r="AY228" s="240" t="s">
        <v>117</v>
      </c>
    </row>
    <row r="229" s="13" customFormat="1">
      <c r="B229" s="230"/>
      <c r="C229" s="231"/>
      <c r="D229" s="217" t="s">
        <v>128</v>
      </c>
      <c r="E229" s="232" t="s">
        <v>19</v>
      </c>
      <c r="F229" s="233" t="s">
        <v>292</v>
      </c>
      <c r="G229" s="231"/>
      <c r="H229" s="234">
        <v>1.26</v>
      </c>
      <c r="I229" s="235"/>
      <c r="J229" s="231"/>
      <c r="K229" s="231"/>
      <c r="L229" s="236"/>
      <c r="M229" s="237"/>
      <c r="N229" s="238"/>
      <c r="O229" s="238"/>
      <c r="P229" s="238"/>
      <c r="Q229" s="238"/>
      <c r="R229" s="238"/>
      <c r="S229" s="238"/>
      <c r="T229" s="239"/>
      <c r="AT229" s="240" t="s">
        <v>128</v>
      </c>
      <c r="AU229" s="240" t="s">
        <v>79</v>
      </c>
      <c r="AV229" s="13" t="s">
        <v>79</v>
      </c>
      <c r="AW229" s="13" t="s">
        <v>33</v>
      </c>
      <c r="AX229" s="13" t="s">
        <v>72</v>
      </c>
      <c r="AY229" s="240" t="s">
        <v>117</v>
      </c>
    </row>
    <row r="230" s="13" customFormat="1">
      <c r="B230" s="230"/>
      <c r="C230" s="231"/>
      <c r="D230" s="217" t="s">
        <v>128</v>
      </c>
      <c r="E230" s="232" t="s">
        <v>19</v>
      </c>
      <c r="F230" s="233" t="s">
        <v>293</v>
      </c>
      <c r="G230" s="231"/>
      <c r="H230" s="234">
        <v>0.27300000000000002</v>
      </c>
      <c r="I230" s="235"/>
      <c r="J230" s="231"/>
      <c r="K230" s="231"/>
      <c r="L230" s="236"/>
      <c r="M230" s="237"/>
      <c r="N230" s="238"/>
      <c r="O230" s="238"/>
      <c r="P230" s="238"/>
      <c r="Q230" s="238"/>
      <c r="R230" s="238"/>
      <c r="S230" s="238"/>
      <c r="T230" s="239"/>
      <c r="AT230" s="240" t="s">
        <v>128</v>
      </c>
      <c r="AU230" s="240" t="s">
        <v>79</v>
      </c>
      <c r="AV230" s="13" t="s">
        <v>79</v>
      </c>
      <c r="AW230" s="13" t="s">
        <v>33</v>
      </c>
      <c r="AX230" s="13" t="s">
        <v>72</v>
      </c>
      <c r="AY230" s="240" t="s">
        <v>117</v>
      </c>
    </row>
    <row r="231" s="13" customFormat="1">
      <c r="B231" s="230"/>
      <c r="C231" s="231"/>
      <c r="D231" s="217" t="s">
        <v>128</v>
      </c>
      <c r="E231" s="232" t="s">
        <v>19</v>
      </c>
      <c r="F231" s="233" t="s">
        <v>294</v>
      </c>
      <c r="G231" s="231"/>
      <c r="H231" s="234">
        <v>0.40500000000000003</v>
      </c>
      <c r="I231" s="235"/>
      <c r="J231" s="231"/>
      <c r="K231" s="231"/>
      <c r="L231" s="236"/>
      <c r="M231" s="237"/>
      <c r="N231" s="238"/>
      <c r="O231" s="238"/>
      <c r="P231" s="238"/>
      <c r="Q231" s="238"/>
      <c r="R231" s="238"/>
      <c r="S231" s="238"/>
      <c r="T231" s="239"/>
      <c r="AT231" s="240" t="s">
        <v>128</v>
      </c>
      <c r="AU231" s="240" t="s">
        <v>79</v>
      </c>
      <c r="AV231" s="13" t="s">
        <v>79</v>
      </c>
      <c r="AW231" s="13" t="s">
        <v>33</v>
      </c>
      <c r="AX231" s="13" t="s">
        <v>72</v>
      </c>
      <c r="AY231" s="240" t="s">
        <v>117</v>
      </c>
    </row>
    <row r="232" s="13" customFormat="1">
      <c r="B232" s="230"/>
      <c r="C232" s="231"/>
      <c r="D232" s="217" t="s">
        <v>128</v>
      </c>
      <c r="E232" s="232" t="s">
        <v>19</v>
      </c>
      <c r="F232" s="233" t="s">
        <v>295</v>
      </c>
      <c r="G232" s="231"/>
      <c r="H232" s="234">
        <v>0.81000000000000005</v>
      </c>
      <c r="I232" s="235"/>
      <c r="J232" s="231"/>
      <c r="K232" s="231"/>
      <c r="L232" s="236"/>
      <c r="M232" s="237"/>
      <c r="N232" s="238"/>
      <c r="O232" s="238"/>
      <c r="P232" s="238"/>
      <c r="Q232" s="238"/>
      <c r="R232" s="238"/>
      <c r="S232" s="238"/>
      <c r="T232" s="239"/>
      <c r="AT232" s="240" t="s">
        <v>128</v>
      </c>
      <c r="AU232" s="240" t="s">
        <v>79</v>
      </c>
      <c r="AV232" s="13" t="s">
        <v>79</v>
      </c>
      <c r="AW232" s="13" t="s">
        <v>33</v>
      </c>
      <c r="AX232" s="13" t="s">
        <v>72</v>
      </c>
      <c r="AY232" s="240" t="s">
        <v>117</v>
      </c>
    </row>
    <row r="233" s="14" customFormat="1">
      <c r="B233" s="241"/>
      <c r="C233" s="242"/>
      <c r="D233" s="217" t="s">
        <v>128</v>
      </c>
      <c r="E233" s="243" t="s">
        <v>19</v>
      </c>
      <c r="F233" s="244" t="s">
        <v>135</v>
      </c>
      <c r="G233" s="242"/>
      <c r="H233" s="245">
        <v>3.7080000000000002</v>
      </c>
      <c r="I233" s="246"/>
      <c r="J233" s="242"/>
      <c r="K233" s="242"/>
      <c r="L233" s="247"/>
      <c r="M233" s="248"/>
      <c r="N233" s="249"/>
      <c r="O233" s="249"/>
      <c r="P233" s="249"/>
      <c r="Q233" s="249"/>
      <c r="R233" s="249"/>
      <c r="S233" s="249"/>
      <c r="T233" s="250"/>
      <c r="AT233" s="251" t="s">
        <v>128</v>
      </c>
      <c r="AU233" s="251" t="s">
        <v>79</v>
      </c>
      <c r="AV233" s="14" t="s">
        <v>136</v>
      </c>
      <c r="AW233" s="14" t="s">
        <v>33</v>
      </c>
      <c r="AX233" s="14" t="s">
        <v>72</v>
      </c>
      <c r="AY233" s="251" t="s">
        <v>117</v>
      </c>
    </row>
    <row r="234" s="12" customFormat="1">
      <c r="B234" s="220"/>
      <c r="C234" s="221"/>
      <c r="D234" s="217" t="s">
        <v>128</v>
      </c>
      <c r="E234" s="222" t="s">
        <v>19</v>
      </c>
      <c r="F234" s="223" t="s">
        <v>296</v>
      </c>
      <c r="G234" s="221"/>
      <c r="H234" s="222" t="s">
        <v>19</v>
      </c>
      <c r="I234" s="224"/>
      <c r="J234" s="221"/>
      <c r="K234" s="221"/>
      <c r="L234" s="225"/>
      <c r="M234" s="226"/>
      <c r="N234" s="227"/>
      <c r="O234" s="227"/>
      <c r="P234" s="227"/>
      <c r="Q234" s="227"/>
      <c r="R234" s="227"/>
      <c r="S234" s="227"/>
      <c r="T234" s="228"/>
      <c r="AT234" s="229" t="s">
        <v>128</v>
      </c>
      <c r="AU234" s="229" t="s">
        <v>79</v>
      </c>
      <c r="AV234" s="12" t="s">
        <v>77</v>
      </c>
      <c r="AW234" s="12" t="s">
        <v>33</v>
      </c>
      <c r="AX234" s="12" t="s">
        <v>72</v>
      </c>
      <c r="AY234" s="229" t="s">
        <v>117</v>
      </c>
    </row>
    <row r="235" s="13" customFormat="1">
      <c r="B235" s="230"/>
      <c r="C235" s="231"/>
      <c r="D235" s="217" t="s">
        <v>128</v>
      </c>
      <c r="E235" s="232" t="s">
        <v>19</v>
      </c>
      <c r="F235" s="233" t="s">
        <v>297</v>
      </c>
      <c r="G235" s="231"/>
      <c r="H235" s="234">
        <v>0.315</v>
      </c>
      <c r="I235" s="235"/>
      <c r="J235" s="231"/>
      <c r="K235" s="231"/>
      <c r="L235" s="236"/>
      <c r="M235" s="237"/>
      <c r="N235" s="238"/>
      <c r="O235" s="238"/>
      <c r="P235" s="238"/>
      <c r="Q235" s="238"/>
      <c r="R235" s="238"/>
      <c r="S235" s="238"/>
      <c r="T235" s="239"/>
      <c r="AT235" s="240" t="s">
        <v>128</v>
      </c>
      <c r="AU235" s="240" t="s">
        <v>79</v>
      </c>
      <c r="AV235" s="13" t="s">
        <v>79</v>
      </c>
      <c r="AW235" s="13" t="s">
        <v>33</v>
      </c>
      <c r="AX235" s="13" t="s">
        <v>72</v>
      </c>
      <c r="AY235" s="240" t="s">
        <v>117</v>
      </c>
    </row>
    <row r="236" s="13" customFormat="1">
      <c r="B236" s="230"/>
      <c r="C236" s="231"/>
      <c r="D236" s="217" t="s">
        <v>128</v>
      </c>
      <c r="E236" s="232" t="s">
        <v>19</v>
      </c>
      <c r="F236" s="233" t="s">
        <v>298</v>
      </c>
      <c r="G236" s="231"/>
      <c r="H236" s="234">
        <v>0.83999999999999997</v>
      </c>
      <c r="I236" s="235"/>
      <c r="J236" s="231"/>
      <c r="K236" s="231"/>
      <c r="L236" s="236"/>
      <c r="M236" s="237"/>
      <c r="N236" s="238"/>
      <c r="O236" s="238"/>
      <c r="P236" s="238"/>
      <c r="Q236" s="238"/>
      <c r="R236" s="238"/>
      <c r="S236" s="238"/>
      <c r="T236" s="239"/>
      <c r="AT236" s="240" t="s">
        <v>128</v>
      </c>
      <c r="AU236" s="240" t="s">
        <v>79</v>
      </c>
      <c r="AV236" s="13" t="s">
        <v>79</v>
      </c>
      <c r="AW236" s="13" t="s">
        <v>33</v>
      </c>
      <c r="AX236" s="13" t="s">
        <v>72</v>
      </c>
      <c r="AY236" s="240" t="s">
        <v>117</v>
      </c>
    </row>
    <row r="237" s="13" customFormat="1">
      <c r="B237" s="230"/>
      <c r="C237" s="231"/>
      <c r="D237" s="217" t="s">
        <v>128</v>
      </c>
      <c r="E237" s="232" t="s">
        <v>19</v>
      </c>
      <c r="F237" s="233" t="s">
        <v>299</v>
      </c>
      <c r="G237" s="231"/>
      <c r="H237" s="234">
        <v>2.0129999999999999</v>
      </c>
      <c r="I237" s="235"/>
      <c r="J237" s="231"/>
      <c r="K237" s="231"/>
      <c r="L237" s="236"/>
      <c r="M237" s="237"/>
      <c r="N237" s="238"/>
      <c r="O237" s="238"/>
      <c r="P237" s="238"/>
      <c r="Q237" s="238"/>
      <c r="R237" s="238"/>
      <c r="S237" s="238"/>
      <c r="T237" s="239"/>
      <c r="AT237" s="240" t="s">
        <v>128</v>
      </c>
      <c r="AU237" s="240" t="s">
        <v>79</v>
      </c>
      <c r="AV237" s="13" t="s">
        <v>79</v>
      </c>
      <c r="AW237" s="13" t="s">
        <v>33</v>
      </c>
      <c r="AX237" s="13" t="s">
        <v>72</v>
      </c>
      <c r="AY237" s="240" t="s">
        <v>117</v>
      </c>
    </row>
    <row r="238" s="13" customFormat="1">
      <c r="B238" s="230"/>
      <c r="C238" s="231"/>
      <c r="D238" s="217" t="s">
        <v>128</v>
      </c>
      <c r="E238" s="232" t="s">
        <v>19</v>
      </c>
      <c r="F238" s="233" t="s">
        <v>300</v>
      </c>
      <c r="G238" s="231"/>
      <c r="H238" s="234">
        <v>0.80500000000000005</v>
      </c>
      <c r="I238" s="235"/>
      <c r="J238" s="231"/>
      <c r="K238" s="231"/>
      <c r="L238" s="236"/>
      <c r="M238" s="237"/>
      <c r="N238" s="238"/>
      <c r="O238" s="238"/>
      <c r="P238" s="238"/>
      <c r="Q238" s="238"/>
      <c r="R238" s="238"/>
      <c r="S238" s="238"/>
      <c r="T238" s="239"/>
      <c r="AT238" s="240" t="s">
        <v>128</v>
      </c>
      <c r="AU238" s="240" t="s">
        <v>79</v>
      </c>
      <c r="AV238" s="13" t="s">
        <v>79</v>
      </c>
      <c r="AW238" s="13" t="s">
        <v>33</v>
      </c>
      <c r="AX238" s="13" t="s">
        <v>72</v>
      </c>
      <c r="AY238" s="240" t="s">
        <v>117</v>
      </c>
    </row>
    <row r="239" s="13" customFormat="1">
      <c r="B239" s="230"/>
      <c r="C239" s="231"/>
      <c r="D239" s="217" t="s">
        <v>128</v>
      </c>
      <c r="E239" s="232" t="s">
        <v>19</v>
      </c>
      <c r="F239" s="233" t="s">
        <v>301</v>
      </c>
      <c r="G239" s="231"/>
      <c r="H239" s="234">
        <v>1.3859999999999999</v>
      </c>
      <c r="I239" s="235"/>
      <c r="J239" s="231"/>
      <c r="K239" s="231"/>
      <c r="L239" s="236"/>
      <c r="M239" s="237"/>
      <c r="N239" s="238"/>
      <c r="O239" s="238"/>
      <c r="P239" s="238"/>
      <c r="Q239" s="238"/>
      <c r="R239" s="238"/>
      <c r="S239" s="238"/>
      <c r="T239" s="239"/>
      <c r="AT239" s="240" t="s">
        <v>128</v>
      </c>
      <c r="AU239" s="240" t="s">
        <v>79</v>
      </c>
      <c r="AV239" s="13" t="s">
        <v>79</v>
      </c>
      <c r="AW239" s="13" t="s">
        <v>33</v>
      </c>
      <c r="AX239" s="13" t="s">
        <v>72</v>
      </c>
      <c r="AY239" s="240" t="s">
        <v>117</v>
      </c>
    </row>
    <row r="240" s="13" customFormat="1">
      <c r="B240" s="230"/>
      <c r="C240" s="231"/>
      <c r="D240" s="217" t="s">
        <v>128</v>
      </c>
      <c r="E240" s="232" t="s">
        <v>19</v>
      </c>
      <c r="F240" s="233" t="s">
        <v>302</v>
      </c>
      <c r="G240" s="231"/>
      <c r="H240" s="234">
        <v>0.63</v>
      </c>
      <c r="I240" s="235"/>
      <c r="J240" s="231"/>
      <c r="K240" s="231"/>
      <c r="L240" s="236"/>
      <c r="M240" s="237"/>
      <c r="N240" s="238"/>
      <c r="O240" s="238"/>
      <c r="P240" s="238"/>
      <c r="Q240" s="238"/>
      <c r="R240" s="238"/>
      <c r="S240" s="238"/>
      <c r="T240" s="239"/>
      <c r="AT240" s="240" t="s">
        <v>128</v>
      </c>
      <c r="AU240" s="240" t="s">
        <v>79</v>
      </c>
      <c r="AV240" s="13" t="s">
        <v>79</v>
      </c>
      <c r="AW240" s="13" t="s">
        <v>33</v>
      </c>
      <c r="AX240" s="13" t="s">
        <v>72</v>
      </c>
      <c r="AY240" s="240" t="s">
        <v>117</v>
      </c>
    </row>
    <row r="241" s="14" customFormat="1">
      <c r="B241" s="241"/>
      <c r="C241" s="242"/>
      <c r="D241" s="217" t="s">
        <v>128</v>
      </c>
      <c r="E241" s="243" t="s">
        <v>19</v>
      </c>
      <c r="F241" s="244" t="s">
        <v>135</v>
      </c>
      <c r="G241" s="242"/>
      <c r="H241" s="245">
        <v>5.9889999999999999</v>
      </c>
      <c r="I241" s="246"/>
      <c r="J241" s="242"/>
      <c r="K241" s="242"/>
      <c r="L241" s="247"/>
      <c r="M241" s="248"/>
      <c r="N241" s="249"/>
      <c r="O241" s="249"/>
      <c r="P241" s="249"/>
      <c r="Q241" s="249"/>
      <c r="R241" s="249"/>
      <c r="S241" s="249"/>
      <c r="T241" s="250"/>
      <c r="AT241" s="251" t="s">
        <v>128</v>
      </c>
      <c r="AU241" s="251" t="s">
        <v>79</v>
      </c>
      <c r="AV241" s="14" t="s">
        <v>136</v>
      </c>
      <c r="AW241" s="14" t="s">
        <v>33</v>
      </c>
      <c r="AX241" s="14" t="s">
        <v>72</v>
      </c>
      <c r="AY241" s="251" t="s">
        <v>117</v>
      </c>
    </row>
    <row r="242" s="12" customFormat="1">
      <c r="B242" s="220"/>
      <c r="C242" s="221"/>
      <c r="D242" s="217" t="s">
        <v>128</v>
      </c>
      <c r="E242" s="222" t="s">
        <v>19</v>
      </c>
      <c r="F242" s="223" t="s">
        <v>303</v>
      </c>
      <c r="G242" s="221"/>
      <c r="H242" s="222" t="s">
        <v>19</v>
      </c>
      <c r="I242" s="224"/>
      <c r="J242" s="221"/>
      <c r="K242" s="221"/>
      <c r="L242" s="225"/>
      <c r="M242" s="226"/>
      <c r="N242" s="227"/>
      <c r="O242" s="227"/>
      <c r="P242" s="227"/>
      <c r="Q242" s="227"/>
      <c r="R242" s="227"/>
      <c r="S242" s="227"/>
      <c r="T242" s="228"/>
      <c r="AT242" s="229" t="s">
        <v>128</v>
      </c>
      <c r="AU242" s="229" t="s">
        <v>79</v>
      </c>
      <c r="AV242" s="12" t="s">
        <v>77</v>
      </c>
      <c r="AW242" s="12" t="s">
        <v>33</v>
      </c>
      <c r="AX242" s="12" t="s">
        <v>72</v>
      </c>
      <c r="AY242" s="229" t="s">
        <v>117</v>
      </c>
    </row>
    <row r="243" s="13" customFormat="1">
      <c r="B243" s="230"/>
      <c r="C243" s="231"/>
      <c r="D243" s="217" t="s">
        <v>128</v>
      </c>
      <c r="E243" s="232" t="s">
        <v>19</v>
      </c>
      <c r="F243" s="233" t="s">
        <v>304</v>
      </c>
      <c r="G243" s="231"/>
      <c r="H243" s="234">
        <v>5.9889999999999999</v>
      </c>
      <c r="I243" s="235"/>
      <c r="J243" s="231"/>
      <c r="K243" s="231"/>
      <c r="L243" s="236"/>
      <c r="M243" s="237"/>
      <c r="N243" s="238"/>
      <c r="O243" s="238"/>
      <c r="P243" s="238"/>
      <c r="Q243" s="238"/>
      <c r="R243" s="238"/>
      <c r="S243" s="238"/>
      <c r="T243" s="239"/>
      <c r="AT243" s="240" t="s">
        <v>128</v>
      </c>
      <c r="AU243" s="240" t="s">
        <v>79</v>
      </c>
      <c r="AV243" s="13" t="s">
        <v>79</v>
      </c>
      <c r="AW243" s="13" t="s">
        <v>33</v>
      </c>
      <c r="AX243" s="13" t="s">
        <v>72</v>
      </c>
      <c r="AY243" s="240" t="s">
        <v>117</v>
      </c>
    </row>
    <row r="244" s="14" customFormat="1">
      <c r="B244" s="241"/>
      <c r="C244" s="242"/>
      <c r="D244" s="217" t="s">
        <v>128</v>
      </c>
      <c r="E244" s="243" t="s">
        <v>19</v>
      </c>
      <c r="F244" s="244" t="s">
        <v>135</v>
      </c>
      <c r="G244" s="242"/>
      <c r="H244" s="245">
        <v>5.9889999999999999</v>
      </c>
      <c r="I244" s="246"/>
      <c r="J244" s="242"/>
      <c r="K244" s="242"/>
      <c r="L244" s="247"/>
      <c r="M244" s="248"/>
      <c r="N244" s="249"/>
      <c r="O244" s="249"/>
      <c r="P244" s="249"/>
      <c r="Q244" s="249"/>
      <c r="R244" s="249"/>
      <c r="S244" s="249"/>
      <c r="T244" s="250"/>
      <c r="AT244" s="251" t="s">
        <v>128</v>
      </c>
      <c r="AU244" s="251" t="s">
        <v>79</v>
      </c>
      <c r="AV244" s="14" t="s">
        <v>136</v>
      </c>
      <c r="AW244" s="14" t="s">
        <v>33</v>
      </c>
      <c r="AX244" s="14" t="s">
        <v>72</v>
      </c>
      <c r="AY244" s="251" t="s">
        <v>117</v>
      </c>
    </row>
    <row r="245" s="15" customFormat="1">
      <c r="B245" s="252"/>
      <c r="C245" s="253"/>
      <c r="D245" s="217" t="s">
        <v>128</v>
      </c>
      <c r="E245" s="254" t="s">
        <v>19</v>
      </c>
      <c r="F245" s="255" t="s">
        <v>141</v>
      </c>
      <c r="G245" s="253"/>
      <c r="H245" s="256">
        <v>15.686</v>
      </c>
      <c r="I245" s="257"/>
      <c r="J245" s="253"/>
      <c r="K245" s="253"/>
      <c r="L245" s="258"/>
      <c r="M245" s="259"/>
      <c r="N245" s="260"/>
      <c r="O245" s="260"/>
      <c r="P245" s="260"/>
      <c r="Q245" s="260"/>
      <c r="R245" s="260"/>
      <c r="S245" s="260"/>
      <c r="T245" s="261"/>
      <c r="AT245" s="262" t="s">
        <v>128</v>
      </c>
      <c r="AU245" s="262" t="s">
        <v>79</v>
      </c>
      <c r="AV245" s="15" t="s">
        <v>124</v>
      </c>
      <c r="AW245" s="15" t="s">
        <v>33</v>
      </c>
      <c r="AX245" s="15" t="s">
        <v>77</v>
      </c>
      <c r="AY245" s="262" t="s">
        <v>117</v>
      </c>
    </row>
    <row r="246" s="1" customFormat="1" ht="24" customHeight="1">
      <c r="B246" s="38"/>
      <c r="C246" s="204" t="s">
        <v>305</v>
      </c>
      <c r="D246" s="204" t="s">
        <v>119</v>
      </c>
      <c r="E246" s="205" t="s">
        <v>306</v>
      </c>
      <c r="F246" s="206" t="s">
        <v>307</v>
      </c>
      <c r="G246" s="207" t="s">
        <v>211</v>
      </c>
      <c r="H246" s="208">
        <v>0.058999999999999997</v>
      </c>
      <c r="I246" s="209"/>
      <c r="J246" s="210">
        <f>ROUND(I246*H246,2)</f>
        <v>0</v>
      </c>
      <c r="K246" s="206" t="s">
        <v>123</v>
      </c>
      <c r="L246" s="43"/>
      <c r="M246" s="211" t="s">
        <v>19</v>
      </c>
      <c r="N246" s="212" t="s">
        <v>43</v>
      </c>
      <c r="O246" s="83"/>
      <c r="P246" s="213">
        <f>O246*H246</f>
        <v>0</v>
      </c>
      <c r="Q246" s="213">
        <v>1.04887</v>
      </c>
      <c r="R246" s="213">
        <f>Q246*H246</f>
        <v>0.061883329999999993</v>
      </c>
      <c r="S246" s="213">
        <v>0</v>
      </c>
      <c r="T246" s="214">
        <f>S246*H246</f>
        <v>0</v>
      </c>
      <c r="AR246" s="215" t="s">
        <v>124</v>
      </c>
      <c r="AT246" s="215" t="s">
        <v>119</v>
      </c>
      <c r="AU246" s="215" t="s">
        <v>79</v>
      </c>
      <c r="AY246" s="17" t="s">
        <v>117</v>
      </c>
      <c r="BE246" s="216">
        <f>IF(N246="základní",J246,0)</f>
        <v>0</v>
      </c>
      <c r="BF246" s="216">
        <f>IF(N246="snížená",J246,0)</f>
        <v>0</v>
      </c>
      <c r="BG246" s="216">
        <f>IF(N246="zákl. přenesená",J246,0)</f>
        <v>0</v>
      </c>
      <c r="BH246" s="216">
        <f>IF(N246="sníž. přenesená",J246,0)</f>
        <v>0</v>
      </c>
      <c r="BI246" s="216">
        <f>IF(N246="nulová",J246,0)</f>
        <v>0</v>
      </c>
      <c r="BJ246" s="17" t="s">
        <v>77</v>
      </c>
      <c r="BK246" s="216">
        <f>ROUND(I246*H246,2)</f>
        <v>0</v>
      </c>
      <c r="BL246" s="17" t="s">
        <v>124</v>
      </c>
      <c r="BM246" s="215" t="s">
        <v>308</v>
      </c>
    </row>
    <row r="247" s="13" customFormat="1">
      <c r="B247" s="230"/>
      <c r="C247" s="231"/>
      <c r="D247" s="217" t="s">
        <v>128</v>
      </c>
      <c r="E247" s="231"/>
      <c r="F247" s="233" t="s">
        <v>309</v>
      </c>
      <c r="G247" s="231"/>
      <c r="H247" s="234">
        <v>0.058999999999999997</v>
      </c>
      <c r="I247" s="235"/>
      <c r="J247" s="231"/>
      <c r="K247" s="231"/>
      <c r="L247" s="236"/>
      <c r="M247" s="237"/>
      <c r="N247" s="238"/>
      <c r="O247" s="238"/>
      <c r="P247" s="238"/>
      <c r="Q247" s="238"/>
      <c r="R247" s="238"/>
      <c r="S247" s="238"/>
      <c r="T247" s="239"/>
      <c r="AT247" s="240" t="s">
        <v>128</v>
      </c>
      <c r="AU247" s="240" t="s">
        <v>79</v>
      </c>
      <c r="AV247" s="13" t="s">
        <v>79</v>
      </c>
      <c r="AW247" s="13" t="s">
        <v>4</v>
      </c>
      <c r="AX247" s="13" t="s">
        <v>77</v>
      </c>
      <c r="AY247" s="240" t="s">
        <v>117</v>
      </c>
    </row>
    <row r="248" s="1" customFormat="1" ht="24" customHeight="1">
      <c r="B248" s="38"/>
      <c r="C248" s="204" t="s">
        <v>310</v>
      </c>
      <c r="D248" s="204" t="s">
        <v>119</v>
      </c>
      <c r="E248" s="205" t="s">
        <v>311</v>
      </c>
      <c r="F248" s="206" t="s">
        <v>312</v>
      </c>
      <c r="G248" s="207" t="s">
        <v>211</v>
      </c>
      <c r="H248" s="208">
        <v>0.86299999999999999</v>
      </c>
      <c r="I248" s="209"/>
      <c r="J248" s="210">
        <f>ROUND(I248*H248,2)</f>
        <v>0</v>
      </c>
      <c r="K248" s="206" t="s">
        <v>123</v>
      </c>
      <c r="L248" s="43"/>
      <c r="M248" s="211" t="s">
        <v>19</v>
      </c>
      <c r="N248" s="212" t="s">
        <v>43</v>
      </c>
      <c r="O248" s="83"/>
      <c r="P248" s="213">
        <f>O248*H248</f>
        <v>0</v>
      </c>
      <c r="Q248" s="213">
        <v>1.06277</v>
      </c>
      <c r="R248" s="213">
        <f>Q248*H248</f>
        <v>0.91717050999999994</v>
      </c>
      <c r="S248" s="213">
        <v>0</v>
      </c>
      <c r="T248" s="214">
        <f>S248*H248</f>
        <v>0</v>
      </c>
      <c r="AR248" s="215" t="s">
        <v>124</v>
      </c>
      <c r="AT248" s="215" t="s">
        <v>119</v>
      </c>
      <c r="AU248" s="215" t="s">
        <v>79</v>
      </c>
      <c r="AY248" s="17" t="s">
        <v>117</v>
      </c>
      <c r="BE248" s="216">
        <f>IF(N248="základní",J248,0)</f>
        <v>0</v>
      </c>
      <c r="BF248" s="216">
        <f>IF(N248="snížená",J248,0)</f>
        <v>0</v>
      </c>
      <c r="BG248" s="216">
        <f>IF(N248="zákl. přenesená",J248,0)</f>
        <v>0</v>
      </c>
      <c r="BH248" s="216">
        <f>IF(N248="sníž. přenesená",J248,0)</f>
        <v>0</v>
      </c>
      <c r="BI248" s="216">
        <f>IF(N248="nulová",J248,0)</f>
        <v>0</v>
      </c>
      <c r="BJ248" s="17" t="s">
        <v>77</v>
      </c>
      <c r="BK248" s="216">
        <f>ROUND(I248*H248,2)</f>
        <v>0</v>
      </c>
      <c r="BL248" s="17" t="s">
        <v>124</v>
      </c>
      <c r="BM248" s="215" t="s">
        <v>313</v>
      </c>
    </row>
    <row r="249" s="13" customFormat="1">
      <c r="B249" s="230"/>
      <c r="C249" s="231"/>
      <c r="D249" s="217" t="s">
        <v>128</v>
      </c>
      <c r="E249" s="231"/>
      <c r="F249" s="233" t="s">
        <v>314</v>
      </c>
      <c r="G249" s="231"/>
      <c r="H249" s="234">
        <v>0.86299999999999999</v>
      </c>
      <c r="I249" s="235"/>
      <c r="J249" s="231"/>
      <c r="K249" s="231"/>
      <c r="L249" s="236"/>
      <c r="M249" s="237"/>
      <c r="N249" s="238"/>
      <c r="O249" s="238"/>
      <c r="P249" s="238"/>
      <c r="Q249" s="238"/>
      <c r="R249" s="238"/>
      <c r="S249" s="238"/>
      <c r="T249" s="239"/>
      <c r="AT249" s="240" t="s">
        <v>128</v>
      </c>
      <c r="AU249" s="240" t="s">
        <v>79</v>
      </c>
      <c r="AV249" s="13" t="s">
        <v>79</v>
      </c>
      <c r="AW249" s="13" t="s">
        <v>4</v>
      </c>
      <c r="AX249" s="13" t="s">
        <v>77</v>
      </c>
      <c r="AY249" s="240" t="s">
        <v>117</v>
      </c>
    </row>
    <row r="250" s="1" customFormat="1" ht="16.5" customHeight="1">
      <c r="B250" s="38"/>
      <c r="C250" s="204" t="s">
        <v>315</v>
      </c>
      <c r="D250" s="204" t="s">
        <v>119</v>
      </c>
      <c r="E250" s="205" t="s">
        <v>316</v>
      </c>
      <c r="F250" s="206" t="s">
        <v>317</v>
      </c>
      <c r="G250" s="207" t="s">
        <v>318</v>
      </c>
      <c r="H250" s="208">
        <v>2</v>
      </c>
      <c r="I250" s="209"/>
      <c r="J250" s="210">
        <f>ROUND(I250*H250,2)</f>
        <v>0</v>
      </c>
      <c r="K250" s="206" t="s">
        <v>123</v>
      </c>
      <c r="L250" s="43"/>
      <c r="M250" s="211" t="s">
        <v>19</v>
      </c>
      <c r="N250" s="212" t="s">
        <v>43</v>
      </c>
      <c r="O250" s="83"/>
      <c r="P250" s="213">
        <f>O250*H250</f>
        <v>0</v>
      </c>
      <c r="Q250" s="213">
        <v>0.048719999999999999</v>
      </c>
      <c r="R250" s="213">
        <f>Q250*H250</f>
        <v>0.097439999999999999</v>
      </c>
      <c r="S250" s="213">
        <v>0</v>
      </c>
      <c r="T250" s="214">
        <f>S250*H250</f>
        <v>0</v>
      </c>
      <c r="AR250" s="215" t="s">
        <v>124</v>
      </c>
      <c r="AT250" s="215" t="s">
        <v>119</v>
      </c>
      <c r="AU250" s="215" t="s">
        <v>79</v>
      </c>
      <c r="AY250" s="17" t="s">
        <v>117</v>
      </c>
      <c r="BE250" s="216">
        <f>IF(N250="základní",J250,0)</f>
        <v>0</v>
      </c>
      <c r="BF250" s="216">
        <f>IF(N250="snížená",J250,0)</f>
        <v>0</v>
      </c>
      <c r="BG250" s="216">
        <f>IF(N250="zákl. přenesená",J250,0)</f>
        <v>0</v>
      </c>
      <c r="BH250" s="216">
        <f>IF(N250="sníž. přenesená",J250,0)</f>
        <v>0</v>
      </c>
      <c r="BI250" s="216">
        <f>IF(N250="nulová",J250,0)</f>
        <v>0</v>
      </c>
      <c r="BJ250" s="17" t="s">
        <v>77</v>
      </c>
      <c r="BK250" s="216">
        <f>ROUND(I250*H250,2)</f>
        <v>0</v>
      </c>
      <c r="BL250" s="17" t="s">
        <v>124</v>
      </c>
      <c r="BM250" s="215" t="s">
        <v>319</v>
      </c>
    </row>
    <row r="251" s="1" customFormat="1" ht="16.5" customHeight="1">
      <c r="B251" s="38"/>
      <c r="C251" s="263" t="s">
        <v>320</v>
      </c>
      <c r="D251" s="263" t="s">
        <v>224</v>
      </c>
      <c r="E251" s="264" t="s">
        <v>321</v>
      </c>
      <c r="F251" s="265" t="s">
        <v>322</v>
      </c>
      <c r="G251" s="266" t="s">
        <v>318</v>
      </c>
      <c r="H251" s="267">
        <v>2</v>
      </c>
      <c r="I251" s="268"/>
      <c r="J251" s="269">
        <f>ROUND(I251*H251,2)</f>
        <v>0</v>
      </c>
      <c r="K251" s="265" t="s">
        <v>19</v>
      </c>
      <c r="L251" s="270"/>
      <c r="M251" s="271" t="s">
        <v>19</v>
      </c>
      <c r="N251" s="272" t="s">
        <v>43</v>
      </c>
      <c r="O251" s="83"/>
      <c r="P251" s="213">
        <f>O251*H251</f>
        <v>0</v>
      </c>
      <c r="Q251" s="213">
        <v>0.16200000000000001</v>
      </c>
      <c r="R251" s="213">
        <f>Q251*H251</f>
        <v>0.32400000000000001</v>
      </c>
      <c r="S251" s="213">
        <v>0</v>
      </c>
      <c r="T251" s="214">
        <f>S251*H251</f>
        <v>0</v>
      </c>
      <c r="AR251" s="215" t="s">
        <v>175</v>
      </c>
      <c r="AT251" s="215" t="s">
        <v>224</v>
      </c>
      <c r="AU251" s="215" t="s">
        <v>79</v>
      </c>
      <c r="AY251" s="17" t="s">
        <v>117</v>
      </c>
      <c r="BE251" s="216">
        <f>IF(N251="základní",J251,0)</f>
        <v>0</v>
      </c>
      <c r="BF251" s="216">
        <f>IF(N251="snížená",J251,0)</f>
        <v>0</v>
      </c>
      <c r="BG251" s="216">
        <f>IF(N251="zákl. přenesená",J251,0)</f>
        <v>0</v>
      </c>
      <c r="BH251" s="216">
        <f>IF(N251="sníž. přenesená",J251,0)</f>
        <v>0</v>
      </c>
      <c r="BI251" s="216">
        <f>IF(N251="nulová",J251,0)</f>
        <v>0</v>
      </c>
      <c r="BJ251" s="17" t="s">
        <v>77</v>
      </c>
      <c r="BK251" s="216">
        <f>ROUND(I251*H251,2)</f>
        <v>0</v>
      </c>
      <c r="BL251" s="17" t="s">
        <v>124</v>
      </c>
      <c r="BM251" s="215" t="s">
        <v>323</v>
      </c>
    </row>
    <row r="252" s="1" customFormat="1" ht="16.5" customHeight="1">
      <c r="B252" s="38"/>
      <c r="C252" s="204" t="s">
        <v>324</v>
      </c>
      <c r="D252" s="204" t="s">
        <v>119</v>
      </c>
      <c r="E252" s="205" t="s">
        <v>325</v>
      </c>
      <c r="F252" s="206" t="s">
        <v>326</v>
      </c>
      <c r="G252" s="207" t="s">
        <v>122</v>
      </c>
      <c r="H252" s="208">
        <v>134.852</v>
      </c>
      <c r="I252" s="209"/>
      <c r="J252" s="210">
        <f>ROUND(I252*H252,2)</f>
        <v>0</v>
      </c>
      <c r="K252" s="206" t="s">
        <v>123</v>
      </c>
      <c r="L252" s="43"/>
      <c r="M252" s="211" t="s">
        <v>19</v>
      </c>
      <c r="N252" s="212" t="s">
        <v>43</v>
      </c>
      <c r="O252" s="83"/>
      <c r="P252" s="213">
        <f>O252*H252</f>
        <v>0</v>
      </c>
      <c r="Q252" s="213">
        <v>0.0087399999999999995</v>
      </c>
      <c r="R252" s="213">
        <f>Q252*H252</f>
        <v>1.17860648</v>
      </c>
      <c r="S252" s="213">
        <v>0</v>
      </c>
      <c r="T252" s="214">
        <f>S252*H252</f>
        <v>0</v>
      </c>
      <c r="AR252" s="215" t="s">
        <v>124</v>
      </c>
      <c r="AT252" s="215" t="s">
        <v>119</v>
      </c>
      <c r="AU252" s="215" t="s">
        <v>79</v>
      </c>
      <c r="AY252" s="17" t="s">
        <v>117</v>
      </c>
      <c r="BE252" s="216">
        <f>IF(N252="základní",J252,0)</f>
        <v>0</v>
      </c>
      <c r="BF252" s="216">
        <f>IF(N252="snížená",J252,0)</f>
        <v>0</v>
      </c>
      <c r="BG252" s="216">
        <f>IF(N252="zákl. přenesená",J252,0)</f>
        <v>0</v>
      </c>
      <c r="BH252" s="216">
        <f>IF(N252="sníž. přenesená",J252,0)</f>
        <v>0</v>
      </c>
      <c r="BI252" s="216">
        <f>IF(N252="nulová",J252,0)</f>
        <v>0</v>
      </c>
      <c r="BJ252" s="17" t="s">
        <v>77</v>
      </c>
      <c r="BK252" s="216">
        <f>ROUND(I252*H252,2)</f>
        <v>0</v>
      </c>
      <c r="BL252" s="17" t="s">
        <v>124</v>
      </c>
      <c r="BM252" s="215" t="s">
        <v>327</v>
      </c>
    </row>
    <row r="253" s="12" customFormat="1">
      <c r="B253" s="220"/>
      <c r="C253" s="221"/>
      <c r="D253" s="217" t="s">
        <v>128</v>
      </c>
      <c r="E253" s="222" t="s">
        <v>19</v>
      </c>
      <c r="F253" s="223" t="s">
        <v>328</v>
      </c>
      <c r="G253" s="221"/>
      <c r="H253" s="222" t="s">
        <v>19</v>
      </c>
      <c r="I253" s="224"/>
      <c r="J253" s="221"/>
      <c r="K253" s="221"/>
      <c r="L253" s="225"/>
      <c r="M253" s="226"/>
      <c r="N253" s="227"/>
      <c r="O253" s="227"/>
      <c r="P253" s="227"/>
      <c r="Q253" s="227"/>
      <c r="R253" s="227"/>
      <c r="S253" s="227"/>
      <c r="T253" s="228"/>
      <c r="AT253" s="229" t="s">
        <v>128</v>
      </c>
      <c r="AU253" s="229" t="s">
        <v>79</v>
      </c>
      <c r="AV253" s="12" t="s">
        <v>77</v>
      </c>
      <c r="AW253" s="12" t="s">
        <v>33</v>
      </c>
      <c r="AX253" s="12" t="s">
        <v>72</v>
      </c>
      <c r="AY253" s="229" t="s">
        <v>117</v>
      </c>
    </row>
    <row r="254" s="13" customFormat="1">
      <c r="B254" s="230"/>
      <c r="C254" s="231"/>
      <c r="D254" s="217" t="s">
        <v>128</v>
      </c>
      <c r="E254" s="232" t="s">
        <v>19</v>
      </c>
      <c r="F254" s="233" t="s">
        <v>329</v>
      </c>
      <c r="G254" s="231"/>
      <c r="H254" s="234">
        <v>7.2000000000000002</v>
      </c>
      <c r="I254" s="235"/>
      <c r="J254" s="231"/>
      <c r="K254" s="231"/>
      <c r="L254" s="236"/>
      <c r="M254" s="237"/>
      <c r="N254" s="238"/>
      <c r="O254" s="238"/>
      <c r="P254" s="238"/>
      <c r="Q254" s="238"/>
      <c r="R254" s="238"/>
      <c r="S254" s="238"/>
      <c r="T254" s="239"/>
      <c r="AT254" s="240" t="s">
        <v>128</v>
      </c>
      <c r="AU254" s="240" t="s">
        <v>79</v>
      </c>
      <c r="AV254" s="13" t="s">
        <v>79</v>
      </c>
      <c r="AW254" s="13" t="s">
        <v>33</v>
      </c>
      <c r="AX254" s="13" t="s">
        <v>72</v>
      </c>
      <c r="AY254" s="240" t="s">
        <v>117</v>
      </c>
    </row>
    <row r="255" s="13" customFormat="1">
      <c r="B255" s="230"/>
      <c r="C255" s="231"/>
      <c r="D255" s="217" t="s">
        <v>128</v>
      </c>
      <c r="E255" s="232" t="s">
        <v>19</v>
      </c>
      <c r="F255" s="233" t="s">
        <v>330</v>
      </c>
      <c r="G255" s="231"/>
      <c r="H255" s="234">
        <v>2.1600000000000001</v>
      </c>
      <c r="I255" s="235"/>
      <c r="J255" s="231"/>
      <c r="K255" s="231"/>
      <c r="L255" s="236"/>
      <c r="M255" s="237"/>
      <c r="N255" s="238"/>
      <c r="O255" s="238"/>
      <c r="P255" s="238"/>
      <c r="Q255" s="238"/>
      <c r="R255" s="238"/>
      <c r="S255" s="238"/>
      <c r="T255" s="239"/>
      <c r="AT255" s="240" t="s">
        <v>128</v>
      </c>
      <c r="AU255" s="240" t="s">
        <v>79</v>
      </c>
      <c r="AV255" s="13" t="s">
        <v>79</v>
      </c>
      <c r="AW255" s="13" t="s">
        <v>33</v>
      </c>
      <c r="AX255" s="13" t="s">
        <v>72</v>
      </c>
      <c r="AY255" s="240" t="s">
        <v>117</v>
      </c>
    </row>
    <row r="256" s="13" customFormat="1">
      <c r="B256" s="230"/>
      <c r="C256" s="231"/>
      <c r="D256" s="217" t="s">
        <v>128</v>
      </c>
      <c r="E256" s="232" t="s">
        <v>19</v>
      </c>
      <c r="F256" s="233" t="s">
        <v>331</v>
      </c>
      <c r="G256" s="231"/>
      <c r="H256" s="234">
        <v>6</v>
      </c>
      <c r="I256" s="235"/>
      <c r="J256" s="231"/>
      <c r="K256" s="231"/>
      <c r="L256" s="236"/>
      <c r="M256" s="237"/>
      <c r="N256" s="238"/>
      <c r="O256" s="238"/>
      <c r="P256" s="238"/>
      <c r="Q256" s="238"/>
      <c r="R256" s="238"/>
      <c r="S256" s="238"/>
      <c r="T256" s="239"/>
      <c r="AT256" s="240" t="s">
        <v>128</v>
      </c>
      <c r="AU256" s="240" t="s">
        <v>79</v>
      </c>
      <c r="AV256" s="13" t="s">
        <v>79</v>
      </c>
      <c r="AW256" s="13" t="s">
        <v>33</v>
      </c>
      <c r="AX256" s="13" t="s">
        <v>72</v>
      </c>
      <c r="AY256" s="240" t="s">
        <v>117</v>
      </c>
    </row>
    <row r="257" s="13" customFormat="1">
      <c r="B257" s="230"/>
      <c r="C257" s="231"/>
      <c r="D257" s="217" t="s">
        <v>128</v>
      </c>
      <c r="E257" s="232" t="s">
        <v>19</v>
      </c>
      <c r="F257" s="233" t="s">
        <v>332</v>
      </c>
      <c r="G257" s="231"/>
      <c r="H257" s="234">
        <v>10.800000000000001</v>
      </c>
      <c r="I257" s="235"/>
      <c r="J257" s="231"/>
      <c r="K257" s="231"/>
      <c r="L257" s="236"/>
      <c r="M257" s="237"/>
      <c r="N257" s="238"/>
      <c r="O257" s="238"/>
      <c r="P257" s="238"/>
      <c r="Q257" s="238"/>
      <c r="R257" s="238"/>
      <c r="S257" s="238"/>
      <c r="T257" s="239"/>
      <c r="AT257" s="240" t="s">
        <v>128</v>
      </c>
      <c r="AU257" s="240" t="s">
        <v>79</v>
      </c>
      <c r="AV257" s="13" t="s">
        <v>79</v>
      </c>
      <c r="AW257" s="13" t="s">
        <v>33</v>
      </c>
      <c r="AX257" s="13" t="s">
        <v>72</v>
      </c>
      <c r="AY257" s="240" t="s">
        <v>117</v>
      </c>
    </row>
    <row r="258" s="13" customFormat="1">
      <c r="B258" s="230"/>
      <c r="C258" s="231"/>
      <c r="D258" s="217" t="s">
        <v>128</v>
      </c>
      <c r="E258" s="232" t="s">
        <v>19</v>
      </c>
      <c r="F258" s="233" t="s">
        <v>333</v>
      </c>
      <c r="G258" s="231"/>
      <c r="H258" s="234">
        <v>5.7000000000000002</v>
      </c>
      <c r="I258" s="235"/>
      <c r="J258" s="231"/>
      <c r="K258" s="231"/>
      <c r="L258" s="236"/>
      <c r="M258" s="237"/>
      <c r="N258" s="238"/>
      <c r="O258" s="238"/>
      <c r="P258" s="238"/>
      <c r="Q258" s="238"/>
      <c r="R258" s="238"/>
      <c r="S258" s="238"/>
      <c r="T258" s="239"/>
      <c r="AT258" s="240" t="s">
        <v>128</v>
      </c>
      <c r="AU258" s="240" t="s">
        <v>79</v>
      </c>
      <c r="AV258" s="13" t="s">
        <v>79</v>
      </c>
      <c r="AW258" s="13" t="s">
        <v>33</v>
      </c>
      <c r="AX258" s="13" t="s">
        <v>72</v>
      </c>
      <c r="AY258" s="240" t="s">
        <v>117</v>
      </c>
    </row>
    <row r="259" s="13" customFormat="1">
      <c r="B259" s="230"/>
      <c r="C259" s="231"/>
      <c r="D259" s="217" t="s">
        <v>128</v>
      </c>
      <c r="E259" s="232" t="s">
        <v>19</v>
      </c>
      <c r="F259" s="233" t="s">
        <v>334</v>
      </c>
      <c r="G259" s="231"/>
      <c r="H259" s="234">
        <v>18</v>
      </c>
      <c r="I259" s="235"/>
      <c r="J259" s="231"/>
      <c r="K259" s="231"/>
      <c r="L259" s="236"/>
      <c r="M259" s="237"/>
      <c r="N259" s="238"/>
      <c r="O259" s="238"/>
      <c r="P259" s="238"/>
      <c r="Q259" s="238"/>
      <c r="R259" s="238"/>
      <c r="S259" s="238"/>
      <c r="T259" s="239"/>
      <c r="AT259" s="240" t="s">
        <v>128</v>
      </c>
      <c r="AU259" s="240" t="s">
        <v>79</v>
      </c>
      <c r="AV259" s="13" t="s">
        <v>79</v>
      </c>
      <c r="AW259" s="13" t="s">
        <v>33</v>
      </c>
      <c r="AX259" s="13" t="s">
        <v>72</v>
      </c>
      <c r="AY259" s="240" t="s">
        <v>117</v>
      </c>
    </row>
    <row r="260" s="12" customFormat="1">
      <c r="B260" s="220"/>
      <c r="C260" s="221"/>
      <c r="D260" s="217" t="s">
        <v>128</v>
      </c>
      <c r="E260" s="222" t="s">
        <v>19</v>
      </c>
      <c r="F260" s="223" t="s">
        <v>335</v>
      </c>
      <c r="G260" s="221"/>
      <c r="H260" s="222" t="s">
        <v>19</v>
      </c>
      <c r="I260" s="224"/>
      <c r="J260" s="221"/>
      <c r="K260" s="221"/>
      <c r="L260" s="225"/>
      <c r="M260" s="226"/>
      <c r="N260" s="227"/>
      <c r="O260" s="227"/>
      <c r="P260" s="227"/>
      <c r="Q260" s="227"/>
      <c r="R260" s="227"/>
      <c r="S260" s="227"/>
      <c r="T260" s="228"/>
      <c r="AT260" s="229" t="s">
        <v>128</v>
      </c>
      <c r="AU260" s="229" t="s">
        <v>79</v>
      </c>
      <c r="AV260" s="12" t="s">
        <v>77</v>
      </c>
      <c r="AW260" s="12" t="s">
        <v>33</v>
      </c>
      <c r="AX260" s="12" t="s">
        <v>72</v>
      </c>
      <c r="AY260" s="229" t="s">
        <v>117</v>
      </c>
    </row>
    <row r="261" s="13" customFormat="1">
      <c r="B261" s="230"/>
      <c r="C261" s="231"/>
      <c r="D261" s="217" t="s">
        <v>128</v>
      </c>
      <c r="E261" s="232" t="s">
        <v>19</v>
      </c>
      <c r="F261" s="233" t="s">
        <v>336</v>
      </c>
      <c r="G261" s="231"/>
      <c r="H261" s="234">
        <v>11.199999999999999</v>
      </c>
      <c r="I261" s="235"/>
      <c r="J261" s="231"/>
      <c r="K261" s="231"/>
      <c r="L261" s="236"/>
      <c r="M261" s="237"/>
      <c r="N261" s="238"/>
      <c r="O261" s="238"/>
      <c r="P261" s="238"/>
      <c r="Q261" s="238"/>
      <c r="R261" s="238"/>
      <c r="S261" s="238"/>
      <c r="T261" s="239"/>
      <c r="AT261" s="240" t="s">
        <v>128</v>
      </c>
      <c r="AU261" s="240" t="s">
        <v>79</v>
      </c>
      <c r="AV261" s="13" t="s">
        <v>79</v>
      </c>
      <c r="AW261" s="13" t="s">
        <v>33</v>
      </c>
      <c r="AX261" s="13" t="s">
        <v>72</v>
      </c>
      <c r="AY261" s="240" t="s">
        <v>117</v>
      </c>
    </row>
    <row r="262" s="13" customFormat="1">
      <c r="B262" s="230"/>
      <c r="C262" s="231"/>
      <c r="D262" s="217" t="s">
        <v>128</v>
      </c>
      <c r="E262" s="232" t="s">
        <v>19</v>
      </c>
      <c r="F262" s="233" t="s">
        <v>337</v>
      </c>
      <c r="G262" s="231"/>
      <c r="H262" s="234">
        <v>0.95999999999999996</v>
      </c>
      <c r="I262" s="235"/>
      <c r="J262" s="231"/>
      <c r="K262" s="231"/>
      <c r="L262" s="236"/>
      <c r="M262" s="237"/>
      <c r="N262" s="238"/>
      <c r="O262" s="238"/>
      <c r="P262" s="238"/>
      <c r="Q262" s="238"/>
      <c r="R262" s="238"/>
      <c r="S262" s="238"/>
      <c r="T262" s="239"/>
      <c r="AT262" s="240" t="s">
        <v>128</v>
      </c>
      <c r="AU262" s="240" t="s">
        <v>79</v>
      </c>
      <c r="AV262" s="13" t="s">
        <v>79</v>
      </c>
      <c r="AW262" s="13" t="s">
        <v>33</v>
      </c>
      <c r="AX262" s="13" t="s">
        <v>72</v>
      </c>
      <c r="AY262" s="240" t="s">
        <v>117</v>
      </c>
    </row>
    <row r="263" s="13" customFormat="1">
      <c r="B263" s="230"/>
      <c r="C263" s="231"/>
      <c r="D263" s="217" t="s">
        <v>128</v>
      </c>
      <c r="E263" s="232" t="s">
        <v>19</v>
      </c>
      <c r="F263" s="233" t="s">
        <v>338</v>
      </c>
      <c r="G263" s="231"/>
      <c r="H263" s="234">
        <v>8.0500000000000007</v>
      </c>
      <c r="I263" s="235"/>
      <c r="J263" s="231"/>
      <c r="K263" s="231"/>
      <c r="L263" s="236"/>
      <c r="M263" s="237"/>
      <c r="N263" s="238"/>
      <c r="O263" s="238"/>
      <c r="P263" s="238"/>
      <c r="Q263" s="238"/>
      <c r="R263" s="238"/>
      <c r="S263" s="238"/>
      <c r="T263" s="239"/>
      <c r="AT263" s="240" t="s">
        <v>128</v>
      </c>
      <c r="AU263" s="240" t="s">
        <v>79</v>
      </c>
      <c r="AV263" s="13" t="s">
        <v>79</v>
      </c>
      <c r="AW263" s="13" t="s">
        <v>33</v>
      </c>
      <c r="AX263" s="13" t="s">
        <v>72</v>
      </c>
      <c r="AY263" s="240" t="s">
        <v>117</v>
      </c>
    </row>
    <row r="264" s="13" customFormat="1">
      <c r="B264" s="230"/>
      <c r="C264" s="231"/>
      <c r="D264" s="217" t="s">
        <v>128</v>
      </c>
      <c r="E264" s="232" t="s">
        <v>19</v>
      </c>
      <c r="F264" s="233" t="s">
        <v>339</v>
      </c>
      <c r="G264" s="231"/>
      <c r="H264" s="234">
        <v>0.44600000000000001</v>
      </c>
      <c r="I264" s="235"/>
      <c r="J264" s="231"/>
      <c r="K264" s="231"/>
      <c r="L264" s="236"/>
      <c r="M264" s="237"/>
      <c r="N264" s="238"/>
      <c r="O264" s="238"/>
      <c r="P264" s="238"/>
      <c r="Q264" s="238"/>
      <c r="R264" s="238"/>
      <c r="S264" s="238"/>
      <c r="T264" s="239"/>
      <c r="AT264" s="240" t="s">
        <v>128</v>
      </c>
      <c r="AU264" s="240" t="s">
        <v>79</v>
      </c>
      <c r="AV264" s="13" t="s">
        <v>79</v>
      </c>
      <c r="AW264" s="13" t="s">
        <v>33</v>
      </c>
      <c r="AX264" s="13" t="s">
        <v>72</v>
      </c>
      <c r="AY264" s="240" t="s">
        <v>117</v>
      </c>
    </row>
    <row r="265" s="13" customFormat="1">
      <c r="B265" s="230"/>
      <c r="C265" s="231"/>
      <c r="D265" s="217" t="s">
        <v>128</v>
      </c>
      <c r="E265" s="232" t="s">
        <v>19</v>
      </c>
      <c r="F265" s="233" t="s">
        <v>340</v>
      </c>
      <c r="G265" s="231"/>
      <c r="H265" s="234">
        <v>8.4000000000000004</v>
      </c>
      <c r="I265" s="235"/>
      <c r="J265" s="231"/>
      <c r="K265" s="231"/>
      <c r="L265" s="236"/>
      <c r="M265" s="237"/>
      <c r="N265" s="238"/>
      <c r="O265" s="238"/>
      <c r="P265" s="238"/>
      <c r="Q265" s="238"/>
      <c r="R265" s="238"/>
      <c r="S265" s="238"/>
      <c r="T265" s="239"/>
      <c r="AT265" s="240" t="s">
        <v>128</v>
      </c>
      <c r="AU265" s="240" t="s">
        <v>79</v>
      </c>
      <c r="AV265" s="13" t="s">
        <v>79</v>
      </c>
      <c r="AW265" s="13" t="s">
        <v>33</v>
      </c>
      <c r="AX265" s="13" t="s">
        <v>72</v>
      </c>
      <c r="AY265" s="240" t="s">
        <v>117</v>
      </c>
    </row>
    <row r="266" s="13" customFormat="1">
      <c r="B266" s="230"/>
      <c r="C266" s="231"/>
      <c r="D266" s="217" t="s">
        <v>128</v>
      </c>
      <c r="E266" s="232" t="s">
        <v>19</v>
      </c>
      <c r="F266" s="233" t="s">
        <v>341</v>
      </c>
      <c r="G266" s="231"/>
      <c r="H266" s="234">
        <v>4.2000000000000002</v>
      </c>
      <c r="I266" s="235"/>
      <c r="J266" s="231"/>
      <c r="K266" s="231"/>
      <c r="L266" s="236"/>
      <c r="M266" s="237"/>
      <c r="N266" s="238"/>
      <c r="O266" s="238"/>
      <c r="P266" s="238"/>
      <c r="Q266" s="238"/>
      <c r="R266" s="238"/>
      <c r="S266" s="238"/>
      <c r="T266" s="239"/>
      <c r="AT266" s="240" t="s">
        <v>128</v>
      </c>
      <c r="AU266" s="240" t="s">
        <v>79</v>
      </c>
      <c r="AV266" s="13" t="s">
        <v>79</v>
      </c>
      <c r="AW266" s="13" t="s">
        <v>33</v>
      </c>
      <c r="AX266" s="13" t="s">
        <v>72</v>
      </c>
      <c r="AY266" s="240" t="s">
        <v>117</v>
      </c>
    </row>
    <row r="267" s="13" customFormat="1">
      <c r="B267" s="230"/>
      <c r="C267" s="231"/>
      <c r="D267" s="217" t="s">
        <v>128</v>
      </c>
      <c r="E267" s="232" t="s">
        <v>19</v>
      </c>
      <c r="F267" s="233" t="s">
        <v>342</v>
      </c>
      <c r="G267" s="231"/>
      <c r="H267" s="234">
        <v>9.2400000000000002</v>
      </c>
      <c r="I267" s="235"/>
      <c r="J267" s="231"/>
      <c r="K267" s="231"/>
      <c r="L267" s="236"/>
      <c r="M267" s="237"/>
      <c r="N267" s="238"/>
      <c r="O267" s="238"/>
      <c r="P267" s="238"/>
      <c r="Q267" s="238"/>
      <c r="R267" s="238"/>
      <c r="S267" s="238"/>
      <c r="T267" s="239"/>
      <c r="AT267" s="240" t="s">
        <v>128</v>
      </c>
      <c r="AU267" s="240" t="s">
        <v>79</v>
      </c>
      <c r="AV267" s="13" t="s">
        <v>79</v>
      </c>
      <c r="AW267" s="13" t="s">
        <v>33</v>
      </c>
      <c r="AX267" s="13" t="s">
        <v>72</v>
      </c>
      <c r="AY267" s="240" t="s">
        <v>117</v>
      </c>
    </row>
    <row r="268" s="12" customFormat="1">
      <c r="B268" s="220"/>
      <c r="C268" s="221"/>
      <c r="D268" s="217" t="s">
        <v>128</v>
      </c>
      <c r="E268" s="222" t="s">
        <v>19</v>
      </c>
      <c r="F268" s="223" t="s">
        <v>303</v>
      </c>
      <c r="G268" s="221"/>
      <c r="H268" s="222" t="s">
        <v>19</v>
      </c>
      <c r="I268" s="224"/>
      <c r="J268" s="221"/>
      <c r="K268" s="221"/>
      <c r="L268" s="225"/>
      <c r="M268" s="226"/>
      <c r="N268" s="227"/>
      <c r="O268" s="227"/>
      <c r="P268" s="227"/>
      <c r="Q268" s="227"/>
      <c r="R268" s="227"/>
      <c r="S268" s="227"/>
      <c r="T268" s="228"/>
      <c r="AT268" s="229" t="s">
        <v>128</v>
      </c>
      <c r="AU268" s="229" t="s">
        <v>79</v>
      </c>
      <c r="AV268" s="12" t="s">
        <v>77</v>
      </c>
      <c r="AW268" s="12" t="s">
        <v>33</v>
      </c>
      <c r="AX268" s="12" t="s">
        <v>72</v>
      </c>
      <c r="AY268" s="229" t="s">
        <v>117</v>
      </c>
    </row>
    <row r="269" s="13" customFormat="1">
      <c r="B269" s="230"/>
      <c r="C269" s="231"/>
      <c r="D269" s="217" t="s">
        <v>128</v>
      </c>
      <c r="E269" s="232" t="s">
        <v>19</v>
      </c>
      <c r="F269" s="233" t="s">
        <v>343</v>
      </c>
      <c r="G269" s="231"/>
      <c r="H269" s="234">
        <v>42.496000000000002</v>
      </c>
      <c r="I269" s="235"/>
      <c r="J269" s="231"/>
      <c r="K269" s="231"/>
      <c r="L269" s="236"/>
      <c r="M269" s="237"/>
      <c r="N269" s="238"/>
      <c r="O269" s="238"/>
      <c r="P269" s="238"/>
      <c r="Q269" s="238"/>
      <c r="R269" s="238"/>
      <c r="S269" s="238"/>
      <c r="T269" s="239"/>
      <c r="AT269" s="240" t="s">
        <v>128</v>
      </c>
      <c r="AU269" s="240" t="s">
        <v>79</v>
      </c>
      <c r="AV269" s="13" t="s">
        <v>79</v>
      </c>
      <c r="AW269" s="13" t="s">
        <v>33</v>
      </c>
      <c r="AX269" s="13" t="s">
        <v>72</v>
      </c>
      <c r="AY269" s="240" t="s">
        <v>117</v>
      </c>
    </row>
    <row r="270" s="15" customFormat="1">
      <c r="B270" s="252"/>
      <c r="C270" s="253"/>
      <c r="D270" s="217" t="s">
        <v>128</v>
      </c>
      <c r="E270" s="254" t="s">
        <v>19</v>
      </c>
      <c r="F270" s="255" t="s">
        <v>141</v>
      </c>
      <c r="G270" s="253"/>
      <c r="H270" s="256">
        <v>134.852</v>
      </c>
      <c r="I270" s="257"/>
      <c r="J270" s="253"/>
      <c r="K270" s="253"/>
      <c r="L270" s="258"/>
      <c r="M270" s="259"/>
      <c r="N270" s="260"/>
      <c r="O270" s="260"/>
      <c r="P270" s="260"/>
      <c r="Q270" s="260"/>
      <c r="R270" s="260"/>
      <c r="S270" s="260"/>
      <c r="T270" s="261"/>
      <c r="AT270" s="262" t="s">
        <v>128</v>
      </c>
      <c r="AU270" s="262" t="s">
        <v>79</v>
      </c>
      <c r="AV270" s="15" t="s">
        <v>124</v>
      </c>
      <c r="AW270" s="15" t="s">
        <v>33</v>
      </c>
      <c r="AX270" s="15" t="s">
        <v>77</v>
      </c>
      <c r="AY270" s="262" t="s">
        <v>117</v>
      </c>
    </row>
    <row r="271" s="1" customFormat="1" ht="16.5" customHeight="1">
      <c r="B271" s="38"/>
      <c r="C271" s="204" t="s">
        <v>344</v>
      </c>
      <c r="D271" s="204" t="s">
        <v>119</v>
      </c>
      <c r="E271" s="205" t="s">
        <v>345</v>
      </c>
      <c r="F271" s="206" t="s">
        <v>346</v>
      </c>
      <c r="G271" s="207" t="s">
        <v>122</v>
      </c>
      <c r="H271" s="208">
        <v>134.852</v>
      </c>
      <c r="I271" s="209"/>
      <c r="J271" s="210">
        <f>ROUND(I271*H271,2)</f>
        <v>0</v>
      </c>
      <c r="K271" s="206" t="s">
        <v>123</v>
      </c>
      <c r="L271" s="43"/>
      <c r="M271" s="211" t="s">
        <v>19</v>
      </c>
      <c r="N271" s="212" t="s">
        <v>43</v>
      </c>
      <c r="O271" s="83"/>
      <c r="P271" s="213">
        <f>O271*H271</f>
        <v>0</v>
      </c>
      <c r="Q271" s="213">
        <v>0</v>
      </c>
      <c r="R271" s="213">
        <f>Q271*H271</f>
        <v>0</v>
      </c>
      <c r="S271" s="213">
        <v>0</v>
      </c>
      <c r="T271" s="214">
        <f>S271*H271</f>
        <v>0</v>
      </c>
      <c r="AR271" s="215" t="s">
        <v>124</v>
      </c>
      <c r="AT271" s="215" t="s">
        <v>119</v>
      </c>
      <c r="AU271" s="215" t="s">
        <v>79</v>
      </c>
      <c r="AY271" s="17" t="s">
        <v>117</v>
      </c>
      <c r="BE271" s="216">
        <f>IF(N271="základní",J271,0)</f>
        <v>0</v>
      </c>
      <c r="BF271" s="216">
        <f>IF(N271="snížená",J271,0)</f>
        <v>0</v>
      </c>
      <c r="BG271" s="216">
        <f>IF(N271="zákl. přenesená",J271,0)</f>
        <v>0</v>
      </c>
      <c r="BH271" s="216">
        <f>IF(N271="sníž. přenesená",J271,0)</f>
        <v>0</v>
      </c>
      <c r="BI271" s="216">
        <f>IF(N271="nulová",J271,0)</f>
        <v>0</v>
      </c>
      <c r="BJ271" s="17" t="s">
        <v>77</v>
      </c>
      <c r="BK271" s="216">
        <f>ROUND(I271*H271,2)</f>
        <v>0</v>
      </c>
      <c r="BL271" s="17" t="s">
        <v>124</v>
      </c>
      <c r="BM271" s="215" t="s">
        <v>347</v>
      </c>
    </row>
    <row r="272" s="1" customFormat="1" ht="24" customHeight="1">
      <c r="B272" s="38"/>
      <c r="C272" s="204" t="s">
        <v>348</v>
      </c>
      <c r="D272" s="204" t="s">
        <v>119</v>
      </c>
      <c r="E272" s="205" t="s">
        <v>349</v>
      </c>
      <c r="F272" s="206" t="s">
        <v>350</v>
      </c>
      <c r="G272" s="207" t="s">
        <v>245</v>
      </c>
      <c r="H272" s="208">
        <v>56</v>
      </c>
      <c r="I272" s="209"/>
      <c r="J272" s="210">
        <f>ROUND(I272*H272,2)</f>
        <v>0</v>
      </c>
      <c r="K272" s="206" t="s">
        <v>123</v>
      </c>
      <c r="L272" s="43"/>
      <c r="M272" s="211" t="s">
        <v>19</v>
      </c>
      <c r="N272" s="212" t="s">
        <v>43</v>
      </c>
      <c r="O272" s="83"/>
      <c r="P272" s="213">
        <f>O272*H272</f>
        <v>0</v>
      </c>
      <c r="Q272" s="213">
        <v>0.03465</v>
      </c>
      <c r="R272" s="213">
        <f>Q272*H272</f>
        <v>1.9403999999999999</v>
      </c>
      <c r="S272" s="213">
        <v>0</v>
      </c>
      <c r="T272" s="214">
        <f>S272*H272</f>
        <v>0</v>
      </c>
      <c r="AR272" s="215" t="s">
        <v>124</v>
      </c>
      <c r="AT272" s="215" t="s">
        <v>119</v>
      </c>
      <c r="AU272" s="215" t="s">
        <v>79</v>
      </c>
      <c r="AY272" s="17" t="s">
        <v>117</v>
      </c>
      <c r="BE272" s="216">
        <f>IF(N272="základní",J272,0)</f>
        <v>0</v>
      </c>
      <c r="BF272" s="216">
        <f>IF(N272="snížená",J272,0)</f>
        <v>0</v>
      </c>
      <c r="BG272" s="216">
        <f>IF(N272="zákl. přenesená",J272,0)</f>
        <v>0</v>
      </c>
      <c r="BH272" s="216">
        <f>IF(N272="sníž. přenesená",J272,0)</f>
        <v>0</v>
      </c>
      <c r="BI272" s="216">
        <f>IF(N272="nulová",J272,0)</f>
        <v>0</v>
      </c>
      <c r="BJ272" s="17" t="s">
        <v>77</v>
      </c>
      <c r="BK272" s="216">
        <f>ROUND(I272*H272,2)</f>
        <v>0</v>
      </c>
      <c r="BL272" s="17" t="s">
        <v>124</v>
      </c>
      <c r="BM272" s="215" t="s">
        <v>351</v>
      </c>
    </row>
    <row r="273" s="1" customFormat="1">
      <c r="B273" s="38"/>
      <c r="C273" s="39"/>
      <c r="D273" s="217" t="s">
        <v>126</v>
      </c>
      <c r="E273" s="39"/>
      <c r="F273" s="218" t="s">
        <v>352</v>
      </c>
      <c r="G273" s="39"/>
      <c r="H273" s="39"/>
      <c r="I273" s="129"/>
      <c r="J273" s="39"/>
      <c r="K273" s="39"/>
      <c r="L273" s="43"/>
      <c r="M273" s="219"/>
      <c r="N273" s="83"/>
      <c r="O273" s="83"/>
      <c r="P273" s="83"/>
      <c r="Q273" s="83"/>
      <c r="R273" s="83"/>
      <c r="S273" s="83"/>
      <c r="T273" s="84"/>
      <c r="AT273" s="17" t="s">
        <v>126</v>
      </c>
      <c r="AU273" s="17" t="s">
        <v>79</v>
      </c>
    </row>
    <row r="274" s="13" customFormat="1">
      <c r="B274" s="230"/>
      <c r="C274" s="231"/>
      <c r="D274" s="217" t="s">
        <v>128</v>
      </c>
      <c r="E274" s="232" t="s">
        <v>19</v>
      </c>
      <c r="F274" s="233" t="s">
        <v>353</v>
      </c>
      <c r="G274" s="231"/>
      <c r="H274" s="234">
        <v>56</v>
      </c>
      <c r="I274" s="235"/>
      <c r="J274" s="231"/>
      <c r="K274" s="231"/>
      <c r="L274" s="236"/>
      <c r="M274" s="237"/>
      <c r="N274" s="238"/>
      <c r="O274" s="238"/>
      <c r="P274" s="238"/>
      <c r="Q274" s="238"/>
      <c r="R274" s="238"/>
      <c r="S274" s="238"/>
      <c r="T274" s="239"/>
      <c r="AT274" s="240" t="s">
        <v>128</v>
      </c>
      <c r="AU274" s="240" t="s">
        <v>79</v>
      </c>
      <c r="AV274" s="13" t="s">
        <v>79</v>
      </c>
      <c r="AW274" s="13" t="s">
        <v>33</v>
      </c>
      <c r="AX274" s="13" t="s">
        <v>77</v>
      </c>
      <c r="AY274" s="240" t="s">
        <v>117</v>
      </c>
    </row>
    <row r="275" s="1" customFormat="1" ht="16.5" customHeight="1">
      <c r="B275" s="38"/>
      <c r="C275" s="263" t="s">
        <v>354</v>
      </c>
      <c r="D275" s="263" t="s">
        <v>224</v>
      </c>
      <c r="E275" s="264" t="s">
        <v>355</v>
      </c>
      <c r="F275" s="265" t="s">
        <v>356</v>
      </c>
      <c r="G275" s="266" t="s">
        <v>318</v>
      </c>
      <c r="H275" s="267">
        <v>28</v>
      </c>
      <c r="I275" s="268"/>
      <c r="J275" s="269">
        <f>ROUND(I275*H275,2)</f>
        <v>0</v>
      </c>
      <c r="K275" s="265" t="s">
        <v>19</v>
      </c>
      <c r="L275" s="270"/>
      <c r="M275" s="271" t="s">
        <v>19</v>
      </c>
      <c r="N275" s="272" t="s">
        <v>43</v>
      </c>
      <c r="O275" s="83"/>
      <c r="P275" s="213">
        <f>O275*H275</f>
        <v>0</v>
      </c>
      <c r="Q275" s="213">
        <v>0.12</v>
      </c>
      <c r="R275" s="213">
        <f>Q275*H275</f>
        <v>3.3599999999999999</v>
      </c>
      <c r="S275" s="213">
        <v>0</v>
      </c>
      <c r="T275" s="214">
        <f>S275*H275</f>
        <v>0</v>
      </c>
      <c r="AR275" s="215" t="s">
        <v>175</v>
      </c>
      <c r="AT275" s="215" t="s">
        <v>224</v>
      </c>
      <c r="AU275" s="215" t="s">
        <v>79</v>
      </c>
      <c r="AY275" s="17" t="s">
        <v>117</v>
      </c>
      <c r="BE275" s="216">
        <f>IF(N275="základní",J275,0)</f>
        <v>0</v>
      </c>
      <c r="BF275" s="216">
        <f>IF(N275="snížená",J275,0)</f>
        <v>0</v>
      </c>
      <c r="BG275" s="216">
        <f>IF(N275="zákl. přenesená",J275,0)</f>
        <v>0</v>
      </c>
      <c r="BH275" s="216">
        <f>IF(N275="sníž. přenesená",J275,0)</f>
        <v>0</v>
      </c>
      <c r="BI275" s="216">
        <f>IF(N275="nulová",J275,0)</f>
        <v>0</v>
      </c>
      <c r="BJ275" s="17" t="s">
        <v>77</v>
      </c>
      <c r="BK275" s="216">
        <f>ROUND(I275*H275,2)</f>
        <v>0</v>
      </c>
      <c r="BL275" s="17" t="s">
        <v>124</v>
      </c>
      <c r="BM275" s="215" t="s">
        <v>357</v>
      </c>
    </row>
    <row r="276" s="1" customFormat="1" ht="16.5" customHeight="1">
      <c r="B276" s="38"/>
      <c r="C276" s="204" t="s">
        <v>358</v>
      </c>
      <c r="D276" s="204" t="s">
        <v>119</v>
      </c>
      <c r="E276" s="205" t="s">
        <v>359</v>
      </c>
      <c r="F276" s="206" t="s">
        <v>360</v>
      </c>
      <c r="G276" s="207" t="s">
        <v>122</v>
      </c>
      <c r="H276" s="208">
        <v>2.1789999999999998</v>
      </c>
      <c r="I276" s="209"/>
      <c r="J276" s="210">
        <f>ROUND(I276*H276,2)</f>
        <v>0</v>
      </c>
      <c r="K276" s="206" t="s">
        <v>123</v>
      </c>
      <c r="L276" s="43"/>
      <c r="M276" s="211" t="s">
        <v>19</v>
      </c>
      <c r="N276" s="212" t="s">
        <v>43</v>
      </c>
      <c r="O276" s="83"/>
      <c r="P276" s="213">
        <f>O276*H276</f>
        <v>0</v>
      </c>
      <c r="Q276" s="213">
        <v>0.0065799999999999999</v>
      </c>
      <c r="R276" s="213">
        <f>Q276*H276</f>
        <v>0.014337819999999999</v>
      </c>
      <c r="S276" s="213">
        <v>0</v>
      </c>
      <c r="T276" s="214">
        <f>S276*H276</f>
        <v>0</v>
      </c>
      <c r="AR276" s="215" t="s">
        <v>124</v>
      </c>
      <c r="AT276" s="215" t="s">
        <v>119</v>
      </c>
      <c r="AU276" s="215" t="s">
        <v>79</v>
      </c>
      <c r="AY276" s="17" t="s">
        <v>117</v>
      </c>
      <c r="BE276" s="216">
        <f>IF(N276="základní",J276,0)</f>
        <v>0</v>
      </c>
      <c r="BF276" s="216">
        <f>IF(N276="snížená",J276,0)</f>
        <v>0</v>
      </c>
      <c r="BG276" s="216">
        <f>IF(N276="zákl. přenesená",J276,0)</f>
        <v>0</v>
      </c>
      <c r="BH276" s="216">
        <f>IF(N276="sníž. přenesená",J276,0)</f>
        <v>0</v>
      </c>
      <c r="BI276" s="216">
        <f>IF(N276="nulová",J276,0)</f>
        <v>0</v>
      </c>
      <c r="BJ276" s="17" t="s">
        <v>77</v>
      </c>
      <c r="BK276" s="216">
        <f>ROUND(I276*H276,2)</f>
        <v>0</v>
      </c>
      <c r="BL276" s="17" t="s">
        <v>124</v>
      </c>
      <c r="BM276" s="215" t="s">
        <v>361</v>
      </c>
    </row>
    <row r="277" s="1" customFormat="1">
      <c r="B277" s="38"/>
      <c r="C277" s="39"/>
      <c r="D277" s="217" t="s">
        <v>126</v>
      </c>
      <c r="E277" s="39"/>
      <c r="F277" s="218" t="s">
        <v>362</v>
      </c>
      <c r="G277" s="39"/>
      <c r="H277" s="39"/>
      <c r="I277" s="129"/>
      <c r="J277" s="39"/>
      <c r="K277" s="39"/>
      <c r="L277" s="43"/>
      <c r="M277" s="219"/>
      <c r="N277" s="83"/>
      <c r="O277" s="83"/>
      <c r="P277" s="83"/>
      <c r="Q277" s="83"/>
      <c r="R277" s="83"/>
      <c r="S277" s="83"/>
      <c r="T277" s="84"/>
      <c r="AT277" s="17" t="s">
        <v>126</v>
      </c>
      <c r="AU277" s="17" t="s">
        <v>79</v>
      </c>
    </row>
    <row r="278" s="13" customFormat="1">
      <c r="B278" s="230"/>
      <c r="C278" s="231"/>
      <c r="D278" s="217" t="s">
        <v>128</v>
      </c>
      <c r="E278" s="232" t="s">
        <v>19</v>
      </c>
      <c r="F278" s="233" t="s">
        <v>363</v>
      </c>
      <c r="G278" s="231"/>
      <c r="H278" s="234">
        <v>0.54500000000000004</v>
      </c>
      <c r="I278" s="235"/>
      <c r="J278" s="231"/>
      <c r="K278" s="231"/>
      <c r="L278" s="236"/>
      <c r="M278" s="237"/>
      <c r="N278" s="238"/>
      <c r="O278" s="238"/>
      <c r="P278" s="238"/>
      <c r="Q278" s="238"/>
      <c r="R278" s="238"/>
      <c r="S278" s="238"/>
      <c r="T278" s="239"/>
      <c r="AT278" s="240" t="s">
        <v>128</v>
      </c>
      <c r="AU278" s="240" t="s">
        <v>79</v>
      </c>
      <c r="AV278" s="13" t="s">
        <v>79</v>
      </c>
      <c r="AW278" s="13" t="s">
        <v>33</v>
      </c>
      <c r="AX278" s="13" t="s">
        <v>72</v>
      </c>
      <c r="AY278" s="240" t="s">
        <v>117</v>
      </c>
    </row>
    <row r="279" s="13" customFormat="1">
      <c r="B279" s="230"/>
      <c r="C279" s="231"/>
      <c r="D279" s="217" t="s">
        <v>128</v>
      </c>
      <c r="E279" s="232" t="s">
        <v>19</v>
      </c>
      <c r="F279" s="233" t="s">
        <v>364</v>
      </c>
      <c r="G279" s="231"/>
      <c r="H279" s="234">
        <v>1.089</v>
      </c>
      <c r="I279" s="235"/>
      <c r="J279" s="231"/>
      <c r="K279" s="231"/>
      <c r="L279" s="236"/>
      <c r="M279" s="237"/>
      <c r="N279" s="238"/>
      <c r="O279" s="238"/>
      <c r="P279" s="238"/>
      <c r="Q279" s="238"/>
      <c r="R279" s="238"/>
      <c r="S279" s="238"/>
      <c r="T279" s="239"/>
      <c r="AT279" s="240" t="s">
        <v>128</v>
      </c>
      <c r="AU279" s="240" t="s">
        <v>79</v>
      </c>
      <c r="AV279" s="13" t="s">
        <v>79</v>
      </c>
      <c r="AW279" s="13" t="s">
        <v>33</v>
      </c>
      <c r="AX279" s="13" t="s">
        <v>72</v>
      </c>
      <c r="AY279" s="240" t="s">
        <v>117</v>
      </c>
    </row>
    <row r="280" s="13" customFormat="1">
      <c r="B280" s="230"/>
      <c r="C280" s="231"/>
      <c r="D280" s="217" t="s">
        <v>128</v>
      </c>
      <c r="E280" s="232" t="s">
        <v>19</v>
      </c>
      <c r="F280" s="233" t="s">
        <v>363</v>
      </c>
      <c r="G280" s="231"/>
      <c r="H280" s="234">
        <v>0.54500000000000004</v>
      </c>
      <c r="I280" s="235"/>
      <c r="J280" s="231"/>
      <c r="K280" s="231"/>
      <c r="L280" s="236"/>
      <c r="M280" s="237"/>
      <c r="N280" s="238"/>
      <c r="O280" s="238"/>
      <c r="P280" s="238"/>
      <c r="Q280" s="238"/>
      <c r="R280" s="238"/>
      <c r="S280" s="238"/>
      <c r="T280" s="239"/>
      <c r="AT280" s="240" t="s">
        <v>128</v>
      </c>
      <c r="AU280" s="240" t="s">
        <v>79</v>
      </c>
      <c r="AV280" s="13" t="s">
        <v>79</v>
      </c>
      <c r="AW280" s="13" t="s">
        <v>33</v>
      </c>
      <c r="AX280" s="13" t="s">
        <v>72</v>
      </c>
      <c r="AY280" s="240" t="s">
        <v>117</v>
      </c>
    </row>
    <row r="281" s="15" customFormat="1">
      <c r="B281" s="252"/>
      <c r="C281" s="253"/>
      <c r="D281" s="217" t="s">
        <v>128</v>
      </c>
      <c r="E281" s="254" t="s">
        <v>19</v>
      </c>
      <c r="F281" s="255" t="s">
        <v>141</v>
      </c>
      <c r="G281" s="253"/>
      <c r="H281" s="256">
        <v>2.1789999999999998</v>
      </c>
      <c r="I281" s="257"/>
      <c r="J281" s="253"/>
      <c r="K281" s="253"/>
      <c r="L281" s="258"/>
      <c r="M281" s="259"/>
      <c r="N281" s="260"/>
      <c r="O281" s="260"/>
      <c r="P281" s="260"/>
      <c r="Q281" s="260"/>
      <c r="R281" s="260"/>
      <c r="S281" s="260"/>
      <c r="T281" s="261"/>
      <c r="AT281" s="262" t="s">
        <v>128</v>
      </c>
      <c r="AU281" s="262" t="s">
        <v>79</v>
      </c>
      <c r="AV281" s="15" t="s">
        <v>124</v>
      </c>
      <c r="AW281" s="15" t="s">
        <v>33</v>
      </c>
      <c r="AX281" s="15" t="s">
        <v>77</v>
      </c>
      <c r="AY281" s="262" t="s">
        <v>117</v>
      </c>
    </row>
    <row r="282" s="1" customFormat="1" ht="16.5" customHeight="1">
      <c r="B282" s="38"/>
      <c r="C282" s="204" t="s">
        <v>365</v>
      </c>
      <c r="D282" s="204" t="s">
        <v>119</v>
      </c>
      <c r="E282" s="205" t="s">
        <v>366</v>
      </c>
      <c r="F282" s="206" t="s">
        <v>367</v>
      </c>
      <c r="G282" s="207" t="s">
        <v>122</v>
      </c>
      <c r="H282" s="208">
        <v>2.1789999999999998</v>
      </c>
      <c r="I282" s="209"/>
      <c r="J282" s="210">
        <f>ROUND(I282*H282,2)</f>
        <v>0</v>
      </c>
      <c r="K282" s="206" t="s">
        <v>123</v>
      </c>
      <c r="L282" s="43"/>
      <c r="M282" s="211" t="s">
        <v>19</v>
      </c>
      <c r="N282" s="212" t="s">
        <v>43</v>
      </c>
      <c r="O282" s="83"/>
      <c r="P282" s="213">
        <f>O282*H282</f>
        <v>0</v>
      </c>
      <c r="Q282" s="213">
        <v>0</v>
      </c>
      <c r="R282" s="213">
        <f>Q282*H282</f>
        <v>0</v>
      </c>
      <c r="S282" s="213">
        <v>0</v>
      </c>
      <c r="T282" s="214">
        <f>S282*H282</f>
        <v>0</v>
      </c>
      <c r="AR282" s="215" t="s">
        <v>124</v>
      </c>
      <c r="AT282" s="215" t="s">
        <v>119</v>
      </c>
      <c r="AU282" s="215" t="s">
        <v>79</v>
      </c>
      <c r="AY282" s="17" t="s">
        <v>117</v>
      </c>
      <c r="BE282" s="216">
        <f>IF(N282="základní",J282,0)</f>
        <v>0</v>
      </c>
      <c r="BF282" s="216">
        <f>IF(N282="snížená",J282,0)</f>
        <v>0</v>
      </c>
      <c r="BG282" s="216">
        <f>IF(N282="zákl. přenesená",J282,0)</f>
        <v>0</v>
      </c>
      <c r="BH282" s="216">
        <f>IF(N282="sníž. přenesená",J282,0)</f>
        <v>0</v>
      </c>
      <c r="BI282" s="216">
        <f>IF(N282="nulová",J282,0)</f>
        <v>0</v>
      </c>
      <c r="BJ282" s="17" t="s">
        <v>77</v>
      </c>
      <c r="BK282" s="216">
        <f>ROUND(I282*H282,2)</f>
        <v>0</v>
      </c>
      <c r="BL282" s="17" t="s">
        <v>124</v>
      </c>
      <c r="BM282" s="215" t="s">
        <v>368</v>
      </c>
    </row>
    <row r="283" s="1" customFormat="1">
      <c r="B283" s="38"/>
      <c r="C283" s="39"/>
      <c r="D283" s="217" t="s">
        <v>126</v>
      </c>
      <c r="E283" s="39"/>
      <c r="F283" s="218" t="s">
        <v>362</v>
      </c>
      <c r="G283" s="39"/>
      <c r="H283" s="39"/>
      <c r="I283" s="129"/>
      <c r="J283" s="39"/>
      <c r="K283" s="39"/>
      <c r="L283" s="43"/>
      <c r="M283" s="219"/>
      <c r="N283" s="83"/>
      <c r="O283" s="83"/>
      <c r="P283" s="83"/>
      <c r="Q283" s="83"/>
      <c r="R283" s="83"/>
      <c r="S283" s="83"/>
      <c r="T283" s="84"/>
      <c r="AT283" s="17" t="s">
        <v>126</v>
      </c>
      <c r="AU283" s="17" t="s">
        <v>79</v>
      </c>
    </row>
    <row r="284" s="1" customFormat="1" ht="16.5" customHeight="1">
      <c r="B284" s="38"/>
      <c r="C284" s="204" t="s">
        <v>369</v>
      </c>
      <c r="D284" s="204" t="s">
        <v>119</v>
      </c>
      <c r="E284" s="205" t="s">
        <v>370</v>
      </c>
      <c r="F284" s="206" t="s">
        <v>371</v>
      </c>
      <c r="G284" s="207" t="s">
        <v>318</v>
      </c>
      <c r="H284" s="208">
        <v>4</v>
      </c>
      <c r="I284" s="209"/>
      <c r="J284" s="210">
        <f>ROUND(I284*H284,2)</f>
        <v>0</v>
      </c>
      <c r="K284" s="206" t="s">
        <v>123</v>
      </c>
      <c r="L284" s="43"/>
      <c r="M284" s="211" t="s">
        <v>19</v>
      </c>
      <c r="N284" s="212" t="s">
        <v>43</v>
      </c>
      <c r="O284" s="83"/>
      <c r="P284" s="213">
        <f>O284*H284</f>
        <v>0</v>
      </c>
      <c r="Q284" s="213">
        <v>0.033390000000000003</v>
      </c>
      <c r="R284" s="213">
        <f>Q284*H284</f>
        <v>0.13356000000000001</v>
      </c>
      <c r="S284" s="213">
        <v>0</v>
      </c>
      <c r="T284" s="214">
        <f>S284*H284</f>
        <v>0</v>
      </c>
      <c r="AR284" s="215" t="s">
        <v>124</v>
      </c>
      <c r="AT284" s="215" t="s">
        <v>119</v>
      </c>
      <c r="AU284" s="215" t="s">
        <v>79</v>
      </c>
      <c r="AY284" s="17" t="s">
        <v>117</v>
      </c>
      <c r="BE284" s="216">
        <f>IF(N284="základní",J284,0)</f>
        <v>0</v>
      </c>
      <c r="BF284" s="216">
        <f>IF(N284="snížená",J284,0)</f>
        <v>0</v>
      </c>
      <c r="BG284" s="216">
        <f>IF(N284="zákl. přenesená",J284,0)</f>
        <v>0</v>
      </c>
      <c r="BH284" s="216">
        <f>IF(N284="sníž. přenesená",J284,0)</f>
        <v>0</v>
      </c>
      <c r="BI284" s="216">
        <f>IF(N284="nulová",J284,0)</f>
        <v>0</v>
      </c>
      <c r="BJ284" s="17" t="s">
        <v>77</v>
      </c>
      <c r="BK284" s="216">
        <f>ROUND(I284*H284,2)</f>
        <v>0</v>
      </c>
      <c r="BL284" s="17" t="s">
        <v>124</v>
      </c>
      <c r="BM284" s="215" t="s">
        <v>372</v>
      </c>
    </row>
    <row r="285" s="1" customFormat="1" ht="16.5" customHeight="1">
      <c r="B285" s="38"/>
      <c r="C285" s="263" t="s">
        <v>373</v>
      </c>
      <c r="D285" s="263" t="s">
        <v>224</v>
      </c>
      <c r="E285" s="264" t="s">
        <v>374</v>
      </c>
      <c r="F285" s="265" t="s">
        <v>375</v>
      </c>
      <c r="G285" s="266" t="s">
        <v>318</v>
      </c>
      <c r="H285" s="267">
        <v>4</v>
      </c>
      <c r="I285" s="268"/>
      <c r="J285" s="269">
        <f>ROUND(I285*H285,2)</f>
        <v>0</v>
      </c>
      <c r="K285" s="265" t="s">
        <v>19</v>
      </c>
      <c r="L285" s="270"/>
      <c r="M285" s="271" t="s">
        <v>19</v>
      </c>
      <c r="N285" s="272" t="s">
        <v>43</v>
      </c>
      <c r="O285" s="83"/>
      <c r="P285" s="213">
        <f>O285*H285</f>
        <v>0</v>
      </c>
      <c r="Q285" s="213">
        <v>1.163</v>
      </c>
      <c r="R285" s="213">
        <f>Q285*H285</f>
        <v>4.6520000000000001</v>
      </c>
      <c r="S285" s="213">
        <v>0</v>
      </c>
      <c r="T285" s="214">
        <f>S285*H285</f>
        <v>0</v>
      </c>
      <c r="AR285" s="215" t="s">
        <v>175</v>
      </c>
      <c r="AT285" s="215" t="s">
        <v>224</v>
      </c>
      <c r="AU285" s="215" t="s">
        <v>79</v>
      </c>
      <c r="AY285" s="17" t="s">
        <v>117</v>
      </c>
      <c r="BE285" s="216">
        <f>IF(N285="základní",J285,0)</f>
        <v>0</v>
      </c>
      <c r="BF285" s="216">
        <f>IF(N285="snížená",J285,0)</f>
        <v>0</v>
      </c>
      <c r="BG285" s="216">
        <f>IF(N285="zákl. přenesená",J285,0)</f>
        <v>0</v>
      </c>
      <c r="BH285" s="216">
        <f>IF(N285="sníž. přenesená",J285,0)</f>
        <v>0</v>
      </c>
      <c r="BI285" s="216">
        <f>IF(N285="nulová",J285,0)</f>
        <v>0</v>
      </c>
      <c r="BJ285" s="17" t="s">
        <v>77</v>
      </c>
      <c r="BK285" s="216">
        <f>ROUND(I285*H285,2)</f>
        <v>0</v>
      </c>
      <c r="BL285" s="17" t="s">
        <v>124</v>
      </c>
      <c r="BM285" s="215" t="s">
        <v>376</v>
      </c>
    </row>
    <row r="286" s="1" customFormat="1" ht="24" customHeight="1">
      <c r="B286" s="38"/>
      <c r="C286" s="204" t="s">
        <v>377</v>
      </c>
      <c r="D286" s="204" t="s">
        <v>119</v>
      </c>
      <c r="E286" s="205" t="s">
        <v>378</v>
      </c>
      <c r="F286" s="206" t="s">
        <v>379</v>
      </c>
      <c r="G286" s="207" t="s">
        <v>159</v>
      </c>
      <c r="H286" s="208">
        <v>4</v>
      </c>
      <c r="I286" s="209"/>
      <c r="J286" s="210">
        <f>ROUND(I286*H286,2)</f>
        <v>0</v>
      </c>
      <c r="K286" s="206" t="s">
        <v>123</v>
      </c>
      <c r="L286" s="43"/>
      <c r="M286" s="211" t="s">
        <v>19</v>
      </c>
      <c r="N286" s="212" t="s">
        <v>43</v>
      </c>
      <c r="O286" s="83"/>
      <c r="P286" s="213">
        <f>O286*H286</f>
        <v>0</v>
      </c>
      <c r="Q286" s="213">
        <v>1.8899999999999999</v>
      </c>
      <c r="R286" s="213">
        <f>Q286*H286</f>
        <v>7.5599999999999996</v>
      </c>
      <c r="S286" s="213">
        <v>0</v>
      </c>
      <c r="T286" s="214">
        <f>S286*H286</f>
        <v>0</v>
      </c>
      <c r="AR286" s="215" t="s">
        <v>124</v>
      </c>
      <c r="AT286" s="215" t="s">
        <v>119</v>
      </c>
      <c r="AU286" s="215" t="s">
        <v>79</v>
      </c>
      <c r="AY286" s="17" t="s">
        <v>117</v>
      </c>
      <c r="BE286" s="216">
        <f>IF(N286="základní",J286,0)</f>
        <v>0</v>
      </c>
      <c r="BF286" s="216">
        <f>IF(N286="snížená",J286,0)</f>
        <v>0</v>
      </c>
      <c r="BG286" s="216">
        <f>IF(N286="zákl. přenesená",J286,0)</f>
        <v>0</v>
      </c>
      <c r="BH286" s="216">
        <f>IF(N286="sníž. přenesená",J286,0)</f>
        <v>0</v>
      </c>
      <c r="BI286" s="216">
        <f>IF(N286="nulová",J286,0)</f>
        <v>0</v>
      </c>
      <c r="BJ286" s="17" t="s">
        <v>77</v>
      </c>
      <c r="BK286" s="216">
        <f>ROUND(I286*H286,2)</f>
        <v>0</v>
      </c>
      <c r="BL286" s="17" t="s">
        <v>124</v>
      </c>
      <c r="BM286" s="215" t="s">
        <v>380</v>
      </c>
    </row>
    <row r="287" s="1" customFormat="1">
      <c r="B287" s="38"/>
      <c r="C287" s="39"/>
      <c r="D287" s="217" t="s">
        <v>126</v>
      </c>
      <c r="E287" s="39"/>
      <c r="F287" s="218" t="s">
        <v>381</v>
      </c>
      <c r="G287" s="39"/>
      <c r="H287" s="39"/>
      <c r="I287" s="129"/>
      <c r="J287" s="39"/>
      <c r="K287" s="39"/>
      <c r="L287" s="43"/>
      <c r="M287" s="219"/>
      <c r="N287" s="83"/>
      <c r="O287" s="83"/>
      <c r="P287" s="83"/>
      <c r="Q287" s="83"/>
      <c r="R287" s="83"/>
      <c r="S287" s="83"/>
      <c r="T287" s="84"/>
      <c r="AT287" s="17" t="s">
        <v>126</v>
      </c>
      <c r="AU287" s="17" t="s">
        <v>79</v>
      </c>
    </row>
    <row r="288" s="13" customFormat="1">
      <c r="B288" s="230"/>
      <c r="C288" s="231"/>
      <c r="D288" s="217" t="s">
        <v>128</v>
      </c>
      <c r="E288" s="232" t="s">
        <v>19</v>
      </c>
      <c r="F288" s="233" t="s">
        <v>170</v>
      </c>
      <c r="G288" s="231"/>
      <c r="H288" s="234">
        <v>4</v>
      </c>
      <c r="I288" s="235"/>
      <c r="J288" s="231"/>
      <c r="K288" s="231"/>
      <c r="L288" s="236"/>
      <c r="M288" s="237"/>
      <c r="N288" s="238"/>
      <c r="O288" s="238"/>
      <c r="P288" s="238"/>
      <c r="Q288" s="238"/>
      <c r="R288" s="238"/>
      <c r="S288" s="238"/>
      <c r="T288" s="239"/>
      <c r="AT288" s="240" t="s">
        <v>128</v>
      </c>
      <c r="AU288" s="240" t="s">
        <v>79</v>
      </c>
      <c r="AV288" s="13" t="s">
        <v>79</v>
      </c>
      <c r="AW288" s="13" t="s">
        <v>33</v>
      </c>
      <c r="AX288" s="13" t="s">
        <v>72</v>
      </c>
      <c r="AY288" s="240" t="s">
        <v>117</v>
      </c>
    </row>
    <row r="289" s="15" customFormat="1">
      <c r="B289" s="252"/>
      <c r="C289" s="253"/>
      <c r="D289" s="217" t="s">
        <v>128</v>
      </c>
      <c r="E289" s="254" t="s">
        <v>19</v>
      </c>
      <c r="F289" s="255" t="s">
        <v>141</v>
      </c>
      <c r="G289" s="253"/>
      <c r="H289" s="256">
        <v>4</v>
      </c>
      <c r="I289" s="257"/>
      <c r="J289" s="253"/>
      <c r="K289" s="253"/>
      <c r="L289" s="258"/>
      <c r="M289" s="259"/>
      <c r="N289" s="260"/>
      <c r="O289" s="260"/>
      <c r="P289" s="260"/>
      <c r="Q289" s="260"/>
      <c r="R289" s="260"/>
      <c r="S289" s="260"/>
      <c r="T289" s="261"/>
      <c r="AT289" s="262" t="s">
        <v>128</v>
      </c>
      <c r="AU289" s="262" t="s">
        <v>79</v>
      </c>
      <c r="AV289" s="15" t="s">
        <v>124</v>
      </c>
      <c r="AW289" s="15" t="s">
        <v>33</v>
      </c>
      <c r="AX289" s="15" t="s">
        <v>77</v>
      </c>
      <c r="AY289" s="262" t="s">
        <v>117</v>
      </c>
    </row>
    <row r="290" s="11" customFormat="1" ht="22.8" customHeight="1">
      <c r="B290" s="188"/>
      <c r="C290" s="189"/>
      <c r="D290" s="190" t="s">
        <v>71</v>
      </c>
      <c r="E290" s="202" t="s">
        <v>156</v>
      </c>
      <c r="F290" s="202" t="s">
        <v>382</v>
      </c>
      <c r="G290" s="189"/>
      <c r="H290" s="189"/>
      <c r="I290" s="192"/>
      <c r="J290" s="203">
        <f>BK290</f>
        <v>0</v>
      </c>
      <c r="K290" s="189"/>
      <c r="L290" s="194"/>
      <c r="M290" s="195"/>
      <c r="N290" s="196"/>
      <c r="O290" s="196"/>
      <c r="P290" s="197">
        <f>SUM(P291:P311)</f>
        <v>0</v>
      </c>
      <c r="Q290" s="196"/>
      <c r="R290" s="197">
        <f>SUM(R291:R311)</f>
        <v>0.32065480000000002</v>
      </c>
      <c r="S290" s="196"/>
      <c r="T290" s="198">
        <f>SUM(T291:T311)</f>
        <v>0</v>
      </c>
      <c r="AR290" s="199" t="s">
        <v>77</v>
      </c>
      <c r="AT290" s="200" t="s">
        <v>71</v>
      </c>
      <c r="AU290" s="200" t="s">
        <v>77</v>
      </c>
      <c r="AY290" s="199" t="s">
        <v>117</v>
      </c>
      <c r="BK290" s="201">
        <f>SUM(BK291:BK311)</f>
        <v>0</v>
      </c>
    </row>
    <row r="291" s="1" customFormat="1" ht="16.5" customHeight="1">
      <c r="B291" s="38"/>
      <c r="C291" s="204" t="s">
        <v>383</v>
      </c>
      <c r="D291" s="204" t="s">
        <v>119</v>
      </c>
      <c r="E291" s="205" t="s">
        <v>384</v>
      </c>
      <c r="F291" s="206" t="s">
        <v>385</v>
      </c>
      <c r="G291" s="207" t="s">
        <v>122</v>
      </c>
      <c r="H291" s="208">
        <v>12.6</v>
      </c>
      <c r="I291" s="209"/>
      <c r="J291" s="210">
        <f>ROUND(I291*H291,2)</f>
        <v>0</v>
      </c>
      <c r="K291" s="206" t="s">
        <v>123</v>
      </c>
      <c r="L291" s="43"/>
      <c r="M291" s="211" t="s">
        <v>19</v>
      </c>
      <c r="N291" s="212" t="s">
        <v>43</v>
      </c>
      <c r="O291" s="83"/>
      <c r="P291" s="213">
        <f>O291*H291</f>
        <v>0</v>
      </c>
      <c r="Q291" s="213">
        <v>0</v>
      </c>
      <c r="R291" s="213">
        <f>Q291*H291</f>
        <v>0</v>
      </c>
      <c r="S291" s="213">
        <v>0</v>
      </c>
      <c r="T291" s="214">
        <f>S291*H291</f>
        <v>0</v>
      </c>
      <c r="AR291" s="215" t="s">
        <v>124</v>
      </c>
      <c r="AT291" s="215" t="s">
        <v>119</v>
      </c>
      <c r="AU291" s="215" t="s">
        <v>79</v>
      </c>
      <c r="AY291" s="17" t="s">
        <v>117</v>
      </c>
      <c r="BE291" s="216">
        <f>IF(N291="základní",J291,0)</f>
        <v>0</v>
      </c>
      <c r="BF291" s="216">
        <f>IF(N291="snížená",J291,0)</f>
        <v>0</v>
      </c>
      <c r="BG291" s="216">
        <f>IF(N291="zákl. přenesená",J291,0)</f>
        <v>0</v>
      </c>
      <c r="BH291" s="216">
        <f>IF(N291="sníž. přenesená",J291,0)</f>
        <v>0</v>
      </c>
      <c r="BI291" s="216">
        <f>IF(N291="nulová",J291,0)</f>
        <v>0</v>
      </c>
      <c r="BJ291" s="17" t="s">
        <v>77</v>
      </c>
      <c r="BK291" s="216">
        <f>ROUND(I291*H291,2)</f>
        <v>0</v>
      </c>
      <c r="BL291" s="17" t="s">
        <v>124</v>
      </c>
      <c r="BM291" s="215" t="s">
        <v>386</v>
      </c>
    </row>
    <row r="292" s="13" customFormat="1">
      <c r="B292" s="230"/>
      <c r="C292" s="231"/>
      <c r="D292" s="217" t="s">
        <v>128</v>
      </c>
      <c r="E292" s="232" t="s">
        <v>19</v>
      </c>
      <c r="F292" s="233" t="s">
        <v>387</v>
      </c>
      <c r="G292" s="231"/>
      <c r="H292" s="234">
        <v>12.6</v>
      </c>
      <c r="I292" s="235"/>
      <c r="J292" s="231"/>
      <c r="K292" s="231"/>
      <c r="L292" s="236"/>
      <c r="M292" s="237"/>
      <c r="N292" s="238"/>
      <c r="O292" s="238"/>
      <c r="P292" s="238"/>
      <c r="Q292" s="238"/>
      <c r="R292" s="238"/>
      <c r="S292" s="238"/>
      <c r="T292" s="239"/>
      <c r="AT292" s="240" t="s">
        <v>128</v>
      </c>
      <c r="AU292" s="240" t="s">
        <v>79</v>
      </c>
      <c r="AV292" s="13" t="s">
        <v>79</v>
      </c>
      <c r="AW292" s="13" t="s">
        <v>33</v>
      </c>
      <c r="AX292" s="13" t="s">
        <v>72</v>
      </c>
      <c r="AY292" s="240" t="s">
        <v>117</v>
      </c>
    </row>
    <row r="293" s="15" customFormat="1">
      <c r="B293" s="252"/>
      <c r="C293" s="253"/>
      <c r="D293" s="217" t="s">
        <v>128</v>
      </c>
      <c r="E293" s="254" t="s">
        <v>19</v>
      </c>
      <c r="F293" s="255" t="s">
        <v>141</v>
      </c>
      <c r="G293" s="253"/>
      <c r="H293" s="256">
        <v>12.6</v>
      </c>
      <c r="I293" s="257"/>
      <c r="J293" s="253"/>
      <c r="K293" s="253"/>
      <c r="L293" s="258"/>
      <c r="M293" s="259"/>
      <c r="N293" s="260"/>
      <c r="O293" s="260"/>
      <c r="P293" s="260"/>
      <c r="Q293" s="260"/>
      <c r="R293" s="260"/>
      <c r="S293" s="260"/>
      <c r="T293" s="261"/>
      <c r="AT293" s="262" t="s">
        <v>128</v>
      </c>
      <c r="AU293" s="262" t="s">
        <v>79</v>
      </c>
      <c r="AV293" s="15" t="s">
        <v>124</v>
      </c>
      <c r="AW293" s="15" t="s">
        <v>33</v>
      </c>
      <c r="AX293" s="15" t="s">
        <v>77</v>
      </c>
      <c r="AY293" s="262" t="s">
        <v>117</v>
      </c>
    </row>
    <row r="294" s="1" customFormat="1" ht="16.5" customHeight="1">
      <c r="B294" s="38"/>
      <c r="C294" s="204" t="s">
        <v>388</v>
      </c>
      <c r="D294" s="204" t="s">
        <v>119</v>
      </c>
      <c r="E294" s="205" t="s">
        <v>389</v>
      </c>
      <c r="F294" s="206" t="s">
        <v>390</v>
      </c>
      <c r="G294" s="207" t="s">
        <v>122</v>
      </c>
      <c r="H294" s="208">
        <v>129.38999999999999</v>
      </c>
      <c r="I294" s="209"/>
      <c r="J294" s="210">
        <f>ROUND(I294*H294,2)</f>
        <v>0</v>
      </c>
      <c r="K294" s="206" t="s">
        <v>123</v>
      </c>
      <c r="L294" s="43"/>
      <c r="M294" s="211" t="s">
        <v>19</v>
      </c>
      <c r="N294" s="212" t="s">
        <v>43</v>
      </c>
      <c r="O294" s="83"/>
      <c r="P294" s="213">
        <f>O294*H294</f>
        <v>0</v>
      </c>
      <c r="Q294" s="213">
        <v>0</v>
      </c>
      <c r="R294" s="213">
        <f>Q294*H294</f>
        <v>0</v>
      </c>
      <c r="S294" s="213">
        <v>0</v>
      </c>
      <c r="T294" s="214">
        <f>S294*H294</f>
        <v>0</v>
      </c>
      <c r="AR294" s="215" t="s">
        <v>124</v>
      </c>
      <c r="AT294" s="215" t="s">
        <v>119</v>
      </c>
      <c r="AU294" s="215" t="s">
        <v>79</v>
      </c>
      <c r="AY294" s="17" t="s">
        <v>117</v>
      </c>
      <c r="BE294" s="216">
        <f>IF(N294="základní",J294,0)</f>
        <v>0</v>
      </c>
      <c r="BF294" s="216">
        <f>IF(N294="snížená",J294,0)</f>
        <v>0</v>
      </c>
      <c r="BG294" s="216">
        <f>IF(N294="zákl. přenesená",J294,0)</f>
        <v>0</v>
      </c>
      <c r="BH294" s="216">
        <f>IF(N294="sníž. přenesená",J294,0)</f>
        <v>0</v>
      </c>
      <c r="BI294" s="216">
        <f>IF(N294="nulová",J294,0)</f>
        <v>0</v>
      </c>
      <c r="BJ294" s="17" t="s">
        <v>77</v>
      </c>
      <c r="BK294" s="216">
        <f>ROUND(I294*H294,2)</f>
        <v>0</v>
      </c>
      <c r="BL294" s="17" t="s">
        <v>124</v>
      </c>
      <c r="BM294" s="215" t="s">
        <v>391</v>
      </c>
    </row>
    <row r="295" s="13" customFormat="1">
      <c r="B295" s="230"/>
      <c r="C295" s="231"/>
      <c r="D295" s="217" t="s">
        <v>128</v>
      </c>
      <c r="E295" s="232" t="s">
        <v>19</v>
      </c>
      <c r="F295" s="233" t="s">
        <v>392</v>
      </c>
      <c r="G295" s="231"/>
      <c r="H295" s="234">
        <v>56.695</v>
      </c>
      <c r="I295" s="235"/>
      <c r="J295" s="231"/>
      <c r="K295" s="231"/>
      <c r="L295" s="236"/>
      <c r="M295" s="237"/>
      <c r="N295" s="238"/>
      <c r="O295" s="238"/>
      <c r="P295" s="238"/>
      <c r="Q295" s="238"/>
      <c r="R295" s="238"/>
      <c r="S295" s="238"/>
      <c r="T295" s="239"/>
      <c r="AT295" s="240" t="s">
        <v>128</v>
      </c>
      <c r="AU295" s="240" t="s">
        <v>79</v>
      </c>
      <c r="AV295" s="13" t="s">
        <v>79</v>
      </c>
      <c r="AW295" s="13" t="s">
        <v>33</v>
      </c>
      <c r="AX295" s="13" t="s">
        <v>72</v>
      </c>
      <c r="AY295" s="240" t="s">
        <v>117</v>
      </c>
    </row>
    <row r="296" s="13" customFormat="1">
      <c r="B296" s="230"/>
      <c r="C296" s="231"/>
      <c r="D296" s="217" t="s">
        <v>128</v>
      </c>
      <c r="E296" s="232" t="s">
        <v>19</v>
      </c>
      <c r="F296" s="233" t="s">
        <v>392</v>
      </c>
      <c r="G296" s="231"/>
      <c r="H296" s="234">
        <v>56.695</v>
      </c>
      <c r="I296" s="235"/>
      <c r="J296" s="231"/>
      <c r="K296" s="231"/>
      <c r="L296" s="236"/>
      <c r="M296" s="237"/>
      <c r="N296" s="238"/>
      <c r="O296" s="238"/>
      <c r="P296" s="238"/>
      <c r="Q296" s="238"/>
      <c r="R296" s="238"/>
      <c r="S296" s="238"/>
      <c r="T296" s="239"/>
      <c r="AT296" s="240" t="s">
        <v>128</v>
      </c>
      <c r="AU296" s="240" t="s">
        <v>79</v>
      </c>
      <c r="AV296" s="13" t="s">
        <v>79</v>
      </c>
      <c r="AW296" s="13" t="s">
        <v>33</v>
      </c>
      <c r="AX296" s="13" t="s">
        <v>72</v>
      </c>
      <c r="AY296" s="240" t="s">
        <v>117</v>
      </c>
    </row>
    <row r="297" s="13" customFormat="1">
      <c r="B297" s="230"/>
      <c r="C297" s="231"/>
      <c r="D297" s="217" t="s">
        <v>128</v>
      </c>
      <c r="E297" s="232" t="s">
        <v>19</v>
      </c>
      <c r="F297" s="233" t="s">
        <v>393</v>
      </c>
      <c r="G297" s="231"/>
      <c r="H297" s="234">
        <v>16</v>
      </c>
      <c r="I297" s="235"/>
      <c r="J297" s="231"/>
      <c r="K297" s="231"/>
      <c r="L297" s="236"/>
      <c r="M297" s="237"/>
      <c r="N297" s="238"/>
      <c r="O297" s="238"/>
      <c r="P297" s="238"/>
      <c r="Q297" s="238"/>
      <c r="R297" s="238"/>
      <c r="S297" s="238"/>
      <c r="T297" s="239"/>
      <c r="AT297" s="240" t="s">
        <v>128</v>
      </c>
      <c r="AU297" s="240" t="s">
        <v>79</v>
      </c>
      <c r="AV297" s="13" t="s">
        <v>79</v>
      </c>
      <c r="AW297" s="13" t="s">
        <v>33</v>
      </c>
      <c r="AX297" s="13" t="s">
        <v>72</v>
      </c>
      <c r="AY297" s="240" t="s">
        <v>117</v>
      </c>
    </row>
    <row r="298" s="15" customFormat="1">
      <c r="B298" s="252"/>
      <c r="C298" s="253"/>
      <c r="D298" s="217" t="s">
        <v>128</v>
      </c>
      <c r="E298" s="254" t="s">
        <v>19</v>
      </c>
      <c r="F298" s="255" t="s">
        <v>141</v>
      </c>
      <c r="G298" s="253"/>
      <c r="H298" s="256">
        <v>129.38999999999999</v>
      </c>
      <c r="I298" s="257"/>
      <c r="J298" s="253"/>
      <c r="K298" s="253"/>
      <c r="L298" s="258"/>
      <c r="M298" s="259"/>
      <c r="N298" s="260"/>
      <c r="O298" s="260"/>
      <c r="P298" s="260"/>
      <c r="Q298" s="260"/>
      <c r="R298" s="260"/>
      <c r="S298" s="260"/>
      <c r="T298" s="261"/>
      <c r="AT298" s="262" t="s">
        <v>128</v>
      </c>
      <c r="AU298" s="262" t="s">
        <v>79</v>
      </c>
      <c r="AV298" s="15" t="s">
        <v>124</v>
      </c>
      <c r="AW298" s="15" t="s">
        <v>33</v>
      </c>
      <c r="AX298" s="15" t="s">
        <v>77</v>
      </c>
      <c r="AY298" s="262" t="s">
        <v>117</v>
      </c>
    </row>
    <row r="299" s="1" customFormat="1" ht="16.5" customHeight="1">
      <c r="B299" s="38"/>
      <c r="C299" s="204" t="s">
        <v>394</v>
      </c>
      <c r="D299" s="204" t="s">
        <v>119</v>
      </c>
      <c r="E299" s="205" t="s">
        <v>395</v>
      </c>
      <c r="F299" s="206" t="s">
        <v>396</v>
      </c>
      <c r="G299" s="207" t="s">
        <v>122</v>
      </c>
      <c r="H299" s="208">
        <v>95.200000000000003</v>
      </c>
      <c r="I299" s="209"/>
      <c r="J299" s="210">
        <f>ROUND(I299*H299,2)</f>
        <v>0</v>
      </c>
      <c r="K299" s="206" t="s">
        <v>123</v>
      </c>
      <c r="L299" s="43"/>
      <c r="M299" s="211" t="s">
        <v>19</v>
      </c>
      <c r="N299" s="212" t="s">
        <v>43</v>
      </c>
      <c r="O299" s="83"/>
      <c r="P299" s="213">
        <f>O299*H299</f>
        <v>0</v>
      </c>
      <c r="Q299" s="213">
        <v>0</v>
      </c>
      <c r="R299" s="213">
        <f>Q299*H299</f>
        <v>0</v>
      </c>
      <c r="S299" s="213">
        <v>0</v>
      </c>
      <c r="T299" s="214">
        <f>S299*H299</f>
        <v>0</v>
      </c>
      <c r="AR299" s="215" t="s">
        <v>124</v>
      </c>
      <c r="AT299" s="215" t="s">
        <v>119</v>
      </c>
      <c r="AU299" s="215" t="s">
        <v>79</v>
      </c>
      <c r="AY299" s="17" t="s">
        <v>117</v>
      </c>
      <c r="BE299" s="216">
        <f>IF(N299="základní",J299,0)</f>
        <v>0</v>
      </c>
      <c r="BF299" s="216">
        <f>IF(N299="snížená",J299,0)</f>
        <v>0</v>
      </c>
      <c r="BG299" s="216">
        <f>IF(N299="zákl. přenesená",J299,0)</f>
        <v>0</v>
      </c>
      <c r="BH299" s="216">
        <f>IF(N299="sníž. přenesená",J299,0)</f>
        <v>0</v>
      </c>
      <c r="BI299" s="216">
        <f>IF(N299="nulová",J299,0)</f>
        <v>0</v>
      </c>
      <c r="BJ299" s="17" t="s">
        <v>77</v>
      </c>
      <c r="BK299" s="216">
        <f>ROUND(I299*H299,2)</f>
        <v>0</v>
      </c>
      <c r="BL299" s="17" t="s">
        <v>124</v>
      </c>
      <c r="BM299" s="215" t="s">
        <v>397</v>
      </c>
    </row>
    <row r="300" s="13" customFormat="1">
      <c r="B300" s="230"/>
      <c r="C300" s="231"/>
      <c r="D300" s="217" t="s">
        <v>128</v>
      </c>
      <c r="E300" s="232" t="s">
        <v>19</v>
      </c>
      <c r="F300" s="233" t="s">
        <v>398</v>
      </c>
      <c r="G300" s="231"/>
      <c r="H300" s="234">
        <v>18.18</v>
      </c>
      <c r="I300" s="235"/>
      <c r="J300" s="231"/>
      <c r="K300" s="231"/>
      <c r="L300" s="236"/>
      <c r="M300" s="237"/>
      <c r="N300" s="238"/>
      <c r="O300" s="238"/>
      <c r="P300" s="238"/>
      <c r="Q300" s="238"/>
      <c r="R300" s="238"/>
      <c r="S300" s="238"/>
      <c r="T300" s="239"/>
      <c r="AT300" s="240" t="s">
        <v>128</v>
      </c>
      <c r="AU300" s="240" t="s">
        <v>79</v>
      </c>
      <c r="AV300" s="13" t="s">
        <v>79</v>
      </c>
      <c r="AW300" s="13" t="s">
        <v>33</v>
      </c>
      <c r="AX300" s="13" t="s">
        <v>72</v>
      </c>
      <c r="AY300" s="240" t="s">
        <v>117</v>
      </c>
    </row>
    <row r="301" s="13" customFormat="1">
      <c r="B301" s="230"/>
      <c r="C301" s="231"/>
      <c r="D301" s="217" t="s">
        <v>128</v>
      </c>
      <c r="E301" s="232" t="s">
        <v>19</v>
      </c>
      <c r="F301" s="233" t="s">
        <v>399</v>
      </c>
      <c r="G301" s="231"/>
      <c r="H301" s="234">
        <v>9.2400000000000002</v>
      </c>
      <c r="I301" s="235"/>
      <c r="J301" s="231"/>
      <c r="K301" s="231"/>
      <c r="L301" s="236"/>
      <c r="M301" s="237"/>
      <c r="N301" s="238"/>
      <c r="O301" s="238"/>
      <c r="P301" s="238"/>
      <c r="Q301" s="238"/>
      <c r="R301" s="238"/>
      <c r="S301" s="238"/>
      <c r="T301" s="239"/>
      <c r="AT301" s="240" t="s">
        <v>128</v>
      </c>
      <c r="AU301" s="240" t="s">
        <v>79</v>
      </c>
      <c r="AV301" s="13" t="s">
        <v>79</v>
      </c>
      <c r="AW301" s="13" t="s">
        <v>33</v>
      </c>
      <c r="AX301" s="13" t="s">
        <v>72</v>
      </c>
      <c r="AY301" s="240" t="s">
        <v>117</v>
      </c>
    </row>
    <row r="302" s="13" customFormat="1">
      <c r="B302" s="230"/>
      <c r="C302" s="231"/>
      <c r="D302" s="217" t="s">
        <v>128</v>
      </c>
      <c r="E302" s="232" t="s">
        <v>19</v>
      </c>
      <c r="F302" s="233" t="s">
        <v>400</v>
      </c>
      <c r="G302" s="231"/>
      <c r="H302" s="234">
        <v>9.2400000000000002</v>
      </c>
      <c r="I302" s="235"/>
      <c r="J302" s="231"/>
      <c r="K302" s="231"/>
      <c r="L302" s="236"/>
      <c r="M302" s="237"/>
      <c r="N302" s="238"/>
      <c r="O302" s="238"/>
      <c r="P302" s="238"/>
      <c r="Q302" s="238"/>
      <c r="R302" s="238"/>
      <c r="S302" s="238"/>
      <c r="T302" s="239"/>
      <c r="AT302" s="240" t="s">
        <v>128</v>
      </c>
      <c r="AU302" s="240" t="s">
        <v>79</v>
      </c>
      <c r="AV302" s="13" t="s">
        <v>79</v>
      </c>
      <c r="AW302" s="13" t="s">
        <v>33</v>
      </c>
      <c r="AX302" s="13" t="s">
        <v>72</v>
      </c>
      <c r="AY302" s="240" t="s">
        <v>117</v>
      </c>
    </row>
    <row r="303" s="13" customFormat="1">
      <c r="B303" s="230"/>
      <c r="C303" s="231"/>
      <c r="D303" s="217" t="s">
        <v>128</v>
      </c>
      <c r="E303" s="232" t="s">
        <v>19</v>
      </c>
      <c r="F303" s="233" t="s">
        <v>401</v>
      </c>
      <c r="G303" s="231"/>
      <c r="H303" s="234">
        <v>57.719999999999999</v>
      </c>
      <c r="I303" s="235"/>
      <c r="J303" s="231"/>
      <c r="K303" s="231"/>
      <c r="L303" s="236"/>
      <c r="M303" s="237"/>
      <c r="N303" s="238"/>
      <c r="O303" s="238"/>
      <c r="P303" s="238"/>
      <c r="Q303" s="238"/>
      <c r="R303" s="238"/>
      <c r="S303" s="238"/>
      <c r="T303" s="239"/>
      <c r="AT303" s="240" t="s">
        <v>128</v>
      </c>
      <c r="AU303" s="240" t="s">
        <v>79</v>
      </c>
      <c r="AV303" s="13" t="s">
        <v>79</v>
      </c>
      <c r="AW303" s="13" t="s">
        <v>33</v>
      </c>
      <c r="AX303" s="13" t="s">
        <v>72</v>
      </c>
      <c r="AY303" s="240" t="s">
        <v>117</v>
      </c>
    </row>
    <row r="304" s="13" customFormat="1">
      <c r="B304" s="230"/>
      <c r="C304" s="231"/>
      <c r="D304" s="217" t="s">
        <v>128</v>
      </c>
      <c r="E304" s="232" t="s">
        <v>19</v>
      </c>
      <c r="F304" s="233" t="s">
        <v>402</v>
      </c>
      <c r="G304" s="231"/>
      <c r="H304" s="234">
        <v>0.81999999999999995</v>
      </c>
      <c r="I304" s="235"/>
      <c r="J304" s="231"/>
      <c r="K304" s="231"/>
      <c r="L304" s="236"/>
      <c r="M304" s="237"/>
      <c r="N304" s="238"/>
      <c r="O304" s="238"/>
      <c r="P304" s="238"/>
      <c r="Q304" s="238"/>
      <c r="R304" s="238"/>
      <c r="S304" s="238"/>
      <c r="T304" s="239"/>
      <c r="AT304" s="240" t="s">
        <v>128</v>
      </c>
      <c r="AU304" s="240" t="s">
        <v>79</v>
      </c>
      <c r="AV304" s="13" t="s">
        <v>79</v>
      </c>
      <c r="AW304" s="13" t="s">
        <v>33</v>
      </c>
      <c r="AX304" s="13" t="s">
        <v>72</v>
      </c>
      <c r="AY304" s="240" t="s">
        <v>117</v>
      </c>
    </row>
    <row r="305" s="15" customFormat="1">
      <c r="B305" s="252"/>
      <c r="C305" s="253"/>
      <c r="D305" s="217" t="s">
        <v>128</v>
      </c>
      <c r="E305" s="254" t="s">
        <v>19</v>
      </c>
      <c r="F305" s="255" t="s">
        <v>141</v>
      </c>
      <c r="G305" s="253"/>
      <c r="H305" s="256">
        <v>95.200000000000003</v>
      </c>
      <c r="I305" s="257"/>
      <c r="J305" s="253"/>
      <c r="K305" s="253"/>
      <c r="L305" s="258"/>
      <c r="M305" s="259"/>
      <c r="N305" s="260"/>
      <c r="O305" s="260"/>
      <c r="P305" s="260"/>
      <c r="Q305" s="260"/>
      <c r="R305" s="260"/>
      <c r="S305" s="260"/>
      <c r="T305" s="261"/>
      <c r="AT305" s="262" t="s">
        <v>128</v>
      </c>
      <c r="AU305" s="262" t="s">
        <v>79</v>
      </c>
      <c r="AV305" s="15" t="s">
        <v>124</v>
      </c>
      <c r="AW305" s="15" t="s">
        <v>33</v>
      </c>
      <c r="AX305" s="15" t="s">
        <v>77</v>
      </c>
      <c r="AY305" s="262" t="s">
        <v>117</v>
      </c>
    </row>
    <row r="306" s="1" customFormat="1" ht="16.5" customHeight="1">
      <c r="B306" s="38"/>
      <c r="C306" s="204" t="s">
        <v>403</v>
      </c>
      <c r="D306" s="204" t="s">
        <v>119</v>
      </c>
      <c r="E306" s="205" t="s">
        <v>404</v>
      </c>
      <c r="F306" s="206" t="s">
        <v>405</v>
      </c>
      <c r="G306" s="207" t="s">
        <v>122</v>
      </c>
      <c r="H306" s="208">
        <v>56.695</v>
      </c>
      <c r="I306" s="209"/>
      <c r="J306" s="210">
        <f>ROUND(I306*H306,2)</f>
        <v>0</v>
      </c>
      <c r="K306" s="206" t="s">
        <v>123</v>
      </c>
      <c r="L306" s="43"/>
      <c r="M306" s="211" t="s">
        <v>19</v>
      </c>
      <c r="N306" s="212" t="s">
        <v>43</v>
      </c>
      <c r="O306" s="83"/>
      <c r="P306" s="213">
        <f>O306*H306</f>
        <v>0</v>
      </c>
      <c r="Q306" s="213">
        <v>0</v>
      </c>
      <c r="R306" s="213">
        <f>Q306*H306</f>
        <v>0</v>
      </c>
      <c r="S306" s="213">
        <v>0</v>
      </c>
      <c r="T306" s="214">
        <f>S306*H306</f>
        <v>0</v>
      </c>
      <c r="AR306" s="215" t="s">
        <v>124</v>
      </c>
      <c r="AT306" s="215" t="s">
        <v>119</v>
      </c>
      <c r="AU306" s="215" t="s">
        <v>79</v>
      </c>
      <c r="AY306" s="17" t="s">
        <v>117</v>
      </c>
      <c r="BE306" s="216">
        <f>IF(N306="základní",J306,0)</f>
        <v>0</v>
      </c>
      <c r="BF306" s="216">
        <f>IF(N306="snížená",J306,0)</f>
        <v>0</v>
      </c>
      <c r="BG306" s="216">
        <f>IF(N306="zákl. přenesená",J306,0)</f>
        <v>0</v>
      </c>
      <c r="BH306" s="216">
        <f>IF(N306="sníž. přenesená",J306,0)</f>
        <v>0</v>
      </c>
      <c r="BI306" s="216">
        <f>IF(N306="nulová",J306,0)</f>
        <v>0</v>
      </c>
      <c r="BJ306" s="17" t="s">
        <v>77</v>
      </c>
      <c r="BK306" s="216">
        <f>ROUND(I306*H306,2)</f>
        <v>0</v>
      </c>
      <c r="BL306" s="17" t="s">
        <v>124</v>
      </c>
      <c r="BM306" s="215" t="s">
        <v>406</v>
      </c>
    </row>
    <row r="307" s="1" customFormat="1">
      <c r="B307" s="38"/>
      <c r="C307" s="39"/>
      <c r="D307" s="217" t="s">
        <v>126</v>
      </c>
      <c r="E307" s="39"/>
      <c r="F307" s="218" t="s">
        <v>407</v>
      </c>
      <c r="G307" s="39"/>
      <c r="H307" s="39"/>
      <c r="I307" s="129"/>
      <c r="J307" s="39"/>
      <c r="K307" s="39"/>
      <c r="L307" s="43"/>
      <c r="M307" s="219"/>
      <c r="N307" s="83"/>
      <c r="O307" s="83"/>
      <c r="P307" s="83"/>
      <c r="Q307" s="83"/>
      <c r="R307" s="83"/>
      <c r="S307" s="83"/>
      <c r="T307" s="84"/>
      <c r="AT307" s="17" t="s">
        <v>126</v>
      </c>
      <c r="AU307" s="17" t="s">
        <v>79</v>
      </c>
    </row>
    <row r="308" s="13" customFormat="1">
      <c r="B308" s="230"/>
      <c r="C308" s="231"/>
      <c r="D308" s="217" t="s">
        <v>128</v>
      </c>
      <c r="E308" s="232" t="s">
        <v>19</v>
      </c>
      <c r="F308" s="233" t="s">
        <v>392</v>
      </c>
      <c r="G308" s="231"/>
      <c r="H308" s="234">
        <v>56.695</v>
      </c>
      <c r="I308" s="235"/>
      <c r="J308" s="231"/>
      <c r="K308" s="231"/>
      <c r="L308" s="236"/>
      <c r="M308" s="237"/>
      <c r="N308" s="238"/>
      <c r="O308" s="238"/>
      <c r="P308" s="238"/>
      <c r="Q308" s="238"/>
      <c r="R308" s="238"/>
      <c r="S308" s="238"/>
      <c r="T308" s="239"/>
      <c r="AT308" s="240" t="s">
        <v>128</v>
      </c>
      <c r="AU308" s="240" t="s">
        <v>79</v>
      </c>
      <c r="AV308" s="13" t="s">
        <v>79</v>
      </c>
      <c r="AW308" s="13" t="s">
        <v>33</v>
      </c>
      <c r="AX308" s="13" t="s">
        <v>72</v>
      </c>
      <c r="AY308" s="240" t="s">
        <v>117</v>
      </c>
    </row>
    <row r="309" s="15" customFormat="1">
      <c r="B309" s="252"/>
      <c r="C309" s="253"/>
      <c r="D309" s="217" t="s">
        <v>128</v>
      </c>
      <c r="E309" s="254" t="s">
        <v>19</v>
      </c>
      <c r="F309" s="255" t="s">
        <v>141</v>
      </c>
      <c r="G309" s="253"/>
      <c r="H309" s="256">
        <v>56.695</v>
      </c>
      <c r="I309" s="257"/>
      <c r="J309" s="253"/>
      <c r="K309" s="253"/>
      <c r="L309" s="258"/>
      <c r="M309" s="259"/>
      <c r="N309" s="260"/>
      <c r="O309" s="260"/>
      <c r="P309" s="260"/>
      <c r="Q309" s="260"/>
      <c r="R309" s="260"/>
      <c r="S309" s="260"/>
      <c r="T309" s="261"/>
      <c r="AT309" s="262" t="s">
        <v>128</v>
      </c>
      <c r="AU309" s="262" t="s">
        <v>79</v>
      </c>
      <c r="AV309" s="15" t="s">
        <v>124</v>
      </c>
      <c r="AW309" s="15" t="s">
        <v>33</v>
      </c>
      <c r="AX309" s="15" t="s">
        <v>77</v>
      </c>
      <c r="AY309" s="262" t="s">
        <v>117</v>
      </c>
    </row>
    <row r="310" s="1" customFormat="1" ht="24" customHeight="1">
      <c r="B310" s="38"/>
      <c r="C310" s="204" t="s">
        <v>408</v>
      </c>
      <c r="D310" s="204" t="s">
        <v>119</v>
      </c>
      <c r="E310" s="205" t="s">
        <v>409</v>
      </c>
      <c r="F310" s="206" t="s">
        <v>410</v>
      </c>
      <c r="G310" s="207" t="s">
        <v>159</v>
      </c>
      <c r="H310" s="208">
        <v>7.9370000000000003</v>
      </c>
      <c r="I310" s="209"/>
      <c r="J310" s="210">
        <f>ROUND(I310*H310,2)</f>
        <v>0</v>
      </c>
      <c r="K310" s="206" t="s">
        <v>123</v>
      </c>
      <c r="L310" s="43"/>
      <c r="M310" s="211" t="s">
        <v>19</v>
      </c>
      <c r="N310" s="212" t="s">
        <v>43</v>
      </c>
      <c r="O310" s="83"/>
      <c r="P310" s="213">
        <f>O310*H310</f>
        <v>0</v>
      </c>
      <c r="Q310" s="213">
        <v>0.040399999999999998</v>
      </c>
      <c r="R310" s="213">
        <f>Q310*H310</f>
        <v>0.32065480000000002</v>
      </c>
      <c r="S310" s="213">
        <v>0</v>
      </c>
      <c r="T310" s="214">
        <f>S310*H310</f>
        <v>0</v>
      </c>
      <c r="AR310" s="215" t="s">
        <v>124</v>
      </c>
      <c r="AT310" s="215" t="s">
        <v>119</v>
      </c>
      <c r="AU310" s="215" t="s">
        <v>79</v>
      </c>
      <c r="AY310" s="17" t="s">
        <v>117</v>
      </c>
      <c r="BE310" s="216">
        <f>IF(N310="základní",J310,0)</f>
        <v>0</v>
      </c>
      <c r="BF310" s="216">
        <f>IF(N310="snížená",J310,0)</f>
        <v>0</v>
      </c>
      <c r="BG310" s="216">
        <f>IF(N310="zákl. přenesená",J310,0)</f>
        <v>0</v>
      </c>
      <c r="BH310" s="216">
        <f>IF(N310="sníž. přenesená",J310,0)</f>
        <v>0</v>
      </c>
      <c r="BI310" s="216">
        <f>IF(N310="nulová",J310,0)</f>
        <v>0</v>
      </c>
      <c r="BJ310" s="17" t="s">
        <v>77</v>
      </c>
      <c r="BK310" s="216">
        <f>ROUND(I310*H310,2)</f>
        <v>0</v>
      </c>
      <c r="BL310" s="17" t="s">
        <v>124</v>
      </c>
      <c r="BM310" s="215" t="s">
        <v>411</v>
      </c>
    </row>
    <row r="311" s="13" customFormat="1">
      <c r="B311" s="230"/>
      <c r="C311" s="231"/>
      <c r="D311" s="217" t="s">
        <v>128</v>
      </c>
      <c r="E311" s="232" t="s">
        <v>19</v>
      </c>
      <c r="F311" s="233" t="s">
        <v>412</v>
      </c>
      <c r="G311" s="231"/>
      <c r="H311" s="234">
        <v>7.9370000000000003</v>
      </c>
      <c r="I311" s="235"/>
      <c r="J311" s="231"/>
      <c r="K311" s="231"/>
      <c r="L311" s="236"/>
      <c r="M311" s="237"/>
      <c r="N311" s="238"/>
      <c r="O311" s="238"/>
      <c r="P311" s="238"/>
      <c r="Q311" s="238"/>
      <c r="R311" s="238"/>
      <c r="S311" s="238"/>
      <c r="T311" s="239"/>
      <c r="AT311" s="240" t="s">
        <v>128</v>
      </c>
      <c r="AU311" s="240" t="s">
        <v>79</v>
      </c>
      <c r="AV311" s="13" t="s">
        <v>79</v>
      </c>
      <c r="AW311" s="13" t="s">
        <v>33</v>
      </c>
      <c r="AX311" s="13" t="s">
        <v>77</v>
      </c>
      <c r="AY311" s="240" t="s">
        <v>117</v>
      </c>
    </row>
    <row r="312" s="11" customFormat="1" ht="22.8" customHeight="1">
      <c r="B312" s="188"/>
      <c r="C312" s="189"/>
      <c r="D312" s="190" t="s">
        <v>71</v>
      </c>
      <c r="E312" s="202" t="s">
        <v>165</v>
      </c>
      <c r="F312" s="202" t="s">
        <v>413</v>
      </c>
      <c r="G312" s="189"/>
      <c r="H312" s="189"/>
      <c r="I312" s="192"/>
      <c r="J312" s="203">
        <f>BK312</f>
        <v>0</v>
      </c>
      <c r="K312" s="189"/>
      <c r="L312" s="194"/>
      <c r="M312" s="195"/>
      <c r="N312" s="196"/>
      <c r="O312" s="196"/>
      <c r="P312" s="197">
        <f>SUM(P313:P331)</f>
        <v>0</v>
      </c>
      <c r="Q312" s="196"/>
      <c r="R312" s="197">
        <f>SUM(R313:R331)</f>
        <v>18.398196359999996</v>
      </c>
      <c r="S312" s="196"/>
      <c r="T312" s="198">
        <f>SUM(T313:T331)</f>
        <v>0</v>
      </c>
      <c r="AR312" s="199" t="s">
        <v>77</v>
      </c>
      <c r="AT312" s="200" t="s">
        <v>71</v>
      </c>
      <c r="AU312" s="200" t="s">
        <v>77</v>
      </c>
      <c r="AY312" s="199" t="s">
        <v>117</v>
      </c>
      <c r="BK312" s="201">
        <f>SUM(BK313:BK331)</f>
        <v>0</v>
      </c>
    </row>
    <row r="313" s="1" customFormat="1" ht="16.5" customHeight="1">
      <c r="B313" s="38"/>
      <c r="C313" s="204" t="s">
        <v>414</v>
      </c>
      <c r="D313" s="204" t="s">
        <v>119</v>
      </c>
      <c r="E313" s="205" t="s">
        <v>415</v>
      </c>
      <c r="F313" s="206" t="s">
        <v>416</v>
      </c>
      <c r="G313" s="207" t="s">
        <v>159</v>
      </c>
      <c r="H313" s="208">
        <v>8.1539999999999999</v>
      </c>
      <c r="I313" s="209"/>
      <c r="J313" s="210">
        <f>ROUND(I313*H313,2)</f>
        <v>0</v>
      </c>
      <c r="K313" s="206" t="s">
        <v>123</v>
      </c>
      <c r="L313" s="43"/>
      <c r="M313" s="211" t="s">
        <v>19</v>
      </c>
      <c r="N313" s="212" t="s">
        <v>43</v>
      </c>
      <c r="O313" s="83"/>
      <c r="P313" s="213">
        <f>O313*H313</f>
        <v>0</v>
      </c>
      <c r="Q313" s="213">
        <v>2.2563399999999998</v>
      </c>
      <c r="R313" s="213">
        <f>Q313*H313</f>
        <v>18.398196359999996</v>
      </c>
      <c r="S313" s="213">
        <v>0</v>
      </c>
      <c r="T313" s="214">
        <f>S313*H313</f>
        <v>0</v>
      </c>
      <c r="AR313" s="215" t="s">
        <v>124</v>
      </c>
      <c r="AT313" s="215" t="s">
        <v>119</v>
      </c>
      <c r="AU313" s="215" t="s">
        <v>79</v>
      </c>
      <c r="AY313" s="17" t="s">
        <v>117</v>
      </c>
      <c r="BE313" s="216">
        <f>IF(N313="základní",J313,0)</f>
        <v>0</v>
      </c>
      <c r="BF313" s="216">
        <f>IF(N313="snížená",J313,0)</f>
        <v>0</v>
      </c>
      <c r="BG313" s="216">
        <f>IF(N313="zákl. přenesená",J313,0)</f>
        <v>0</v>
      </c>
      <c r="BH313" s="216">
        <f>IF(N313="sníž. přenesená",J313,0)</f>
        <v>0</v>
      </c>
      <c r="BI313" s="216">
        <f>IF(N313="nulová",J313,0)</f>
        <v>0</v>
      </c>
      <c r="BJ313" s="17" t="s">
        <v>77</v>
      </c>
      <c r="BK313" s="216">
        <f>ROUND(I313*H313,2)</f>
        <v>0</v>
      </c>
      <c r="BL313" s="17" t="s">
        <v>124</v>
      </c>
      <c r="BM313" s="215" t="s">
        <v>417</v>
      </c>
    </row>
    <row r="314" s="1" customFormat="1">
      <c r="B314" s="38"/>
      <c r="C314" s="39"/>
      <c r="D314" s="217" t="s">
        <v>126</v>
      </c>
      <c r="E314" s="39"/>
      <c r="F314" s="218" t="s">
        <v>418</v>
      </c>
      <c r="G314" s="39"/>
      <c r="H314" s="39"/>
      <c r="I314" s="129"/>
      <c r="J314" s="39"/>
      <c r="K314" s="39"/>
      <c r="L314" s="43"/>
      <c r="M314" s="219"/>
      <c r="N314" s="83"/>
      <c r="O314" s="83"/>
      <c r="P314" s="83"/>
      <c r="Q314" s="83"/>
      <c r="R314" s="83"/>
      <c r="S314" s="83"/>
      <c r="T314" s="84"/>
      <c r="AT314" s="17" t="s">
        <v>126</v>
      </c>
      <c r="AU314" s="17" t="s">
        <v>79</v>
      </c>
    </row>
    <row r="315" s="12" customFormat="1">
      <c r="B315" s="220"/>
      <c r="C315" s="221"/>
      <c r="D315" s="217" t="s">
        <v>128</v>
      </c>
      <c r="E315" s="222" t="s">
        <v>19</v>
      </c>
      <c r="F315" s="223" t="s">
        <v>290</v>
      </c>
      <c r="G315" s="221"/>
      <c r="H315" s="222" t="s">
        <v>19</v>
      </c>
      <c r="I315" s="224"/>
      <c r="J315" s="221"/>
      <c r="K315" s="221"/>
      <c r="L315" s="225"/>
      <c r="M315" s="226"/>
      <c r="N315" s="227"/>
      <c r="O315" s="227"/>
      <c r="P315" s="227"/>
      <c r="Q315" s="227"/>
      <c r="R315" s="227"/>
      <c r="S315" s="227"/>
      <c r="T315" s="228"/>
      <c r="AT315" s="229" t="s">
        <v>128</v>
      </c>
      <c r="AU315" s="229" t="s">
        <v>79</v>
      </c>
      <c r="AV315" s="12" t="s">
        <v>77</v>
      </c>
      <c r="AW315" s="12" t="s">
        <v>33</v>
      </c>
      <c r="AX315" s="12" t="s">
        <v>72</v>
      </c>
      <c r="AY315" s="229" t="s">
        <v>117</v>
      </c>
    </row>
    <row r="316" s="13" customFormat="1">
      <c r="B316" s="230"/>
      <c r="C316" s="231"/>
      <c r="D316" s="217" t="s">
        <v>128</v>
      </c>
      <c r="E316" s="232" t="s">
        <v>19</v>
      </c>
      <c r="F316" s="233" t="s">
        <v>419</v>
      </c>
      <c r="G316" s="231"/>
      <c r="H316" s="234">
        <v>0.40000000000000002</v>
      </c>
      <c r="I316" s="235"/>
      <c r="J316" s="231"/>
      <c r="K316" s="231"/>
      <c r="L316" s="236"/>
      <c r="M316" s="237"/>
      <c r="N316" s="238"/>
      <c r="O316" s="238"/>
      <c r="P316" s="238"/>
      <c r="Q316" s="238"/>
      <c r="R316" s="238"/>
      <c r="S316" s="238"/>
      <c r="T316" s="239"/>
      <c r="AT316" s="240" t="s">
        <v>128</v>
      </c>
      <c r="AU316" s="240" t="s">
        <v>79</v>
      </c>
      <c r="AV316" s="13" t="s">
        <v>79</v>
      </c>
      <c r="AW316" s="13" t="s">
        <v>33</v>
      </c>
      <c r="AX316" s="13" t="s">
        <v>72</v>
      </c>
      <c r="AY316" s="240" t="s">
        <v>117</v>
      </c>
    </row>
    <row r="317" s="12" customFormat="1">
      <c r="B317" s="220"/>
      <c r="C317" s="221"/>
      <c r="D317" s="217" t="s">
        <v>128</v>
      </c>
      <c r="E317" s="222" t="s">
        <v>19</v>
      </c>
      <c r="F317" s="223" t="s">
        <v>420</v>
      </c>
      <c r="G317" s="221"/>
      <c r="H317" s="222" t="s">
        <v>19</v>
      </c>
      <c r="I317" s="224"/>
      <c r="J317" s="221"/>
      <c r="K317" s="221"/>
      <c r="L317" s="225"/>
      <c r="M317" s="226"/>
      <c r="N317" s="227"/>
      <c r="O317" s="227"/>
      <c r="P317" s="227"/>
      <c r="Q317" s="227"/>
      <c r="R317" s="227"/>
      <c r="S317" s="227"/>
      <c r="T317" s="228"/>
      <c r="AT317" s="229" t="s">
        <v>128</v>
      </c>
      <c r="AU317" s="229" t="s">
        <v>79</v>
      </c>
      <c r="AV317" s="12" t="s">
        <v>77</v>
      </c>
      <c r="AW317" s="12" t="s">
        <v>33</v>
      </c>
      <c r="AX317" s="12" t="s">
        <v>72</v>
      </c>
      <c r="AY317" s="229" t="s">
        <v>117</v>
      </c>
    </row>
    <row r="318" s="13" customFormat="1">
      <c r="B318" s="230"/>
      <c r="C318" s="231"/>
      <c r="D318" s="217" t="s">
        <v>128</v>
      </c>
      <c r="E318" s="232" t="s">
        <v>19</v>
      </c>
      <c r="F318" s="233" t="s">
        <v>421</v>
      </c>
      <c r="G318" s="231"/>
      <c r="H318" s="234">
        <v>0.93200000000000005</v>
      </c>
      <c r="I318" s="235"/>
      <c r="J318" s="231"/>
      <c r="K318" s="231"/>
      <c r="L318" s="236"/>
      <c r="M318" s="237"/>
      <c r="N318" s="238"/>
      <c r="O318" s="238"/>
      <c r="P318" s="238"/>
      <c r="Q318" s="238"/>
      <c r="R318" s="238"/>
      <c r="S318" s="238"/>
      <c r="T318" s="239"/>
      <c r="AT318" s="240" t="s">
        <v>128</v>
      </c>
      <c r="AU318" s="240" t="s">
        <v>79</v>
      </c>
      <c r="AV318" s="13" t="s">
        <v>79</v>
      </c>
      <c r="AW318" s="13" t="s">
        <v>33</v>
      </c>
      <c r="AX318" s="13" t="s">
        <v>72</v>
      </c>
      <c r="AY318" s="240" t="s">
        <v>117</v>
      </c>
    </row>
    <row r="319" s="13" customFormat="1">
      <c r="B319" s="230"/>
      <c r="C319" s="231"/>
      <c r="D319" s="217" t="s">
        <v>128</v>
      </c>
      <c r="E319" s="232" t="s">
        <v>19</v>
      </c>
      <c r="F319" s="233" t="s">
        <v>422</v>
      </c>
      <c r="G319" s="231"/>
      <c r="H319" s="234">
        <v>0.94899999999999995</v>
      </c>
      <c r="I319" s="235"/>
      <c r="J319" s="231"/>
      <c r="K319" s="231"/>
      <c r="L319" s="236"/>
      <c r="M319" s="237"/>
      <c r="N319" s="238"/>
      <c r="O319" s="238"/>
      <c r="P319" s="238"/>
      <c r="Q319" s="238"/>
      <c r="R319" s="238"/>
      <c r="S319" s="238"/>
      <c r="T319" s="239"/>
      <c r="AT319" s="240" t="s">
        <v>128</v>
      </c>
      <c r="AU319" s="240" t="s">
        <v>79</v>
      </c>
      <c r="AV319" s="13" t="s">
        <v>79</v>
      </c>
      <c r="AW319" s="13" t="s">
        <v>33</v>
      </c>
      <c r="AX319" s="13" t="s">
        <v>72</v>
      </c>
      <c r="AY319" s="240" t="s">
        <v>117</v>
      </c>
    </row>
    <row r="320" s="12" customFormat="1">
      <c r="B320" s="220"/>
      <c r="C320" s="221"/>
      <c r="D320" s="217" t="s">
        <v>128</v>
      </c>
      <c r="E320" s="222" t="s">
        <v>19</v>
      </c>
      <c r="F320" s="223" t="s">
        <v>335</v>
      </c>
      <c r="G320" s="221"/>
      <c r="H320" s="222" t="s">
        <v>19</v>
      </c>
      <c r="I320" s="224"/>
      <c r="J320" s="221"/>
      <c r="K320" s="221"/>
      <c r="L320" s="225"/>
      <c r="M320" s="226"/>
      <c r="N320" s="227"/>
      <c r="O320" s="227"/>
      <c r="P320" s="227"/>
      <c r="Q320" s="227"/>
      <c r="R320" s="227"/>
      <c r="S320" s="227"/>
      <c r="T320" s="228"/>
      <c r="AT320" s="229" t="s">
        <v>128</v>
      </c>
      <c r="AU320" s="229" t="s">
        <v>79</v>
      </c>
      <c r="AV320" s="12" t="s">
        <v>77</v>
      </c>
      <c r="AW320" s="12" t="s">
        <v>33</v>
      </c>
      <c r="AX320" s="12" t="s">
        <v>72</v>
      </c>
      <c r="AY320" s="229" t="s">
        <v>117</v>
      </c>
    </row>
    <row r="321" s="13" customFormat="1">
      <c r="B321" s="230"/>
      <c r="C321" s="231"/>
      <c r="D321" s="217" t="s">
        <v>128</v>
      </c>
      <c r="E321" s="232" t="s">
        <v>19</v>
      </c>
      <c r="F321" s="233" t="s">
        <v>423</v>
      </c>
      <c r="G321" s="231"/>
      <c r="H321" s="234">
        <v>0.47299999999999998</v>
      </c>
      <c r="I321" s="235"/>
      <c r="J321" s="231"/>
      <c r="K321" s="231"/>
      <c r="L321" s="236"/>
      <c r="M321" s="237"/>
      <c r="N321" s="238"/>
      <c r="O321" s="238"/>
      <c r="P321" s="238"/>
      <c r="Q321" s="238"/>
      <c r="R321" s="238"/>
      <c r="S321" s="238"/>
      <c r="T321" s="239"/>
      <c r="AT321" s="240" t="s">
        <v>128</v>
      </c>
      <c r="AU321" s="240" t="s">
        <v>79</v>
      </c>
      <c r="AV321" s="13" t="s">
        <v>79</v>
      </c>
      <c r="AW321" s="13" t="s">
        <v>33</v>
      </c>
      <c r="AX321" s="13" t="s">
        <v>72</v>
      </c>
      <c r="AY321" s="240" t="s">
        <v>117</v>
      </c>
    </row>
    <row r="322" s="12" customFormat="1">
      <c r="B322" s="220"/>
      <c r="C322" s="221"/>
      <c r="D322" s="217" t="s">
        <v>128</v>
      </c>
      <c r="E322" s="222" t="s">
        <v>19</v>
      </c>
      <c r="F322" s="223" t="s">
        <v>303</v>
      </c>
      <c r="G322" s="221"/>
      <c r="H322" s="222" t="s">
        <v>19</v>
      </c>
      <c r="I322" s="224"/>
      <c r="J322" s="221"/>
      <c r="K322" s="221"/>
      <c r="L322" s="225"/>
      <c r="M322" s="226"/>
      <c r="N322" s="227"/>
      <c r="O322" s="227"/>
      <c r="P322" s="227"/>
      <c r="Q322" s="227"/>
      <c r="R322" s="227"/>
      <c r="S322" s="227"/>
      <c r="T322" s="228"/>
      <c r="AT322" s="229" t="s">
        <v>128</v>
      </c>
      <c r="AU322" s="229" t="s">
        <v>79</v>
      </c>
      <c r="AV322" s="12" t="s">
        <v>77</v>
      </c>
      <c r="AW322" s="12" t="s">
        <v>33</v>
      </c>
      <c r="AX322" s="12" t="s">
        <v>72</v>
      </c>
      <c r="AY322" s="229" t="s">
        <v>117</v>
      </c>
    </row>
    <row r="323" s="13" customFormat="1">
      <c r="B323" s="230"/>
      <c r="C323" s="231"/>
      <c r="D323" s="217" t="s">
        <v>128</v>
      </c>
      <c r="E323" s="232" t="s">
        <v>19</v>
      </c>
      <c r="F323" s="233" t="s">
        <v>424</v>
      </c>
      <c r="G323" s="231"/>
      <c r="H323" s="234">
        <v>0.47299999999999998</v>
      </c>
      <c r="I323" s="235"/>
      <c r="J323" s="231"/>
      <c r="K323" s="231"/>
      <c r="L323" s="236"/>
      <c r="M323" s="237"/>
      <c r="N323" s="238"/>
      <c r="O323" s="238"/>
      <c r="P323" s="238"/>
      <c r="Q323" s="238"/>
      <c r="R323" s="238"/>
      <c r="S323" s="238"/>
      <c r="T323" s="239"/>
      <c r="AT323" s="240" t="s">
        <v>128</v>
      </c>
      <c r="AU323" s="240" t="s">
        <v>79</v>
      </c>
      <c r="AV323" s="13" t="s">
        <v>79</v>
      </c>
      <c r="AW323" s="13" t="s">
        <v>33</v>
      </c>
      <c r="AX323" s="13" t="s">
        <v>72</v>
      </c>
      <c r="AY323" s="240" t="s">
        <v>117</v>
      </c>
    </row>
    <row r="324" s="12" customFormat="1">
      <c r="B324" s="220"/>
      <c r="C324" s="221"/>
      <c r="D324" s="217" t="s">
        <v>128</v>
      </c>
      <c r="E324" s="222" t="s">
        <v>19</v>
      </c>
      <c r="F324" s="223" t="s">
        <v>425</v>
      </c>
      <c r="G324" s="221"/>
      <c r="H324" s="222" t="s">
        <v>19</v>
      </c>
      <c r="I324" s="224"/>
      <c r="J324" s="221"/>
      <c r="K324" s="221"/>
      <c r="L324" s="225"/>
      <c r="M324" s="226"/>
      <c r="N324" s="227"/>
      <c r="O324" s="227"/>
      <c r="P324" s="227"/>
      <c r="Q324" s="227"/>
      <c r="R324" s="227"/>
      <c r="S324" s="227"/>
      <c r="T324" s="228"/>
      <c r="AT324" s="229" t="s">
        <v>128</v>
      </c>
      <c r="AU324" s="229" t="s">
        <v>79</v>
      </c>
      <c r="AV324" s="12" t="s">
        <v>77</v>
      </c>
      <c r="AW324" s="12" t="s">
        <v>33</v>
      </c>
      <c r="AX324" s="12" t="s">
        <v>72</v>
      </c>
      <c r="AY324" s="229" t="s">
        <v>117</v>
      </c>
    </row>
    <row r="325" s="13" customFormat="1">
      <c r="B325" s="230"/>
      <c r="C325" s="231"/>
      <c r="D325" s="217" t="s">
        <v>128</v>
      </c>
      <c r="E325" s="232" t="s">
        <v>19</v>
      </c>
      <c r="F325" s="233" t="s">
        <v>426</v>
      </c>
      <c r="G325" s="231"/>
      <c r="H325" s="234">
        <v>2.516</v>
      </c>
      <c r="I325" s="235"/>
      <c r="J325" s="231"/>
      <c r="K325" s="231"/>
      <c r="L325" s="236"/>
      <c r="M325" s="237"/>
      <c r="N325" s="238"/>
      <c r="O325" s="238"/>
      <c r="P325" s="238"/>
      <c r="Q325" s="238"/>
      <c r="R325" s="238"/>
      <c r="S325" s="238"/>
      <c r="T325" s="239"/>
      <c r="AT325" s="240" t="s">
        <v>128</v>
      </c>
      <c r="AU325" s="240" t="s">
        <v>79</v>
      </c>
      <c r="AV325" s="13" t="s">
        <v>79</v>
      </c>
      <c r="AW325" s="13" t="s">
        <v>33</v>
      </c>
      <c r="AX325" s="13" t="s">
        <v>72</v>
      </c>
      <c r="AY325" s="240" t="s">
        <v>117</v>
      </c>
    </row>
    <row r="326" s="13" customFormat="1">
      <c r="B326" s="230"/>
      <c r="C326" s="231"/>
      <c r="D326" s="217" t="s">
        <v>128</v>
      </c>
      <c r="E326" s="232" t="s">
        <v>19</v>
      </c>
      <c r="F326" s="233" t="s">
        <v>427</v>
      </c>
      <c r="G326" s="231"/>
      <c r="H326" s="234">
        <v>0.59999999999999998</v>
      </c>
      <c r="I326" s="235"/>
      <c r="J326" s="231"/>
      <c r="K326" s="231"/>
      <c r="L326" s="236"/>
      <c r="M326" s="237"/>
      <c r="N326" s="238"/>
      <c r="O326" s="238"/>
      <c r="P326" s="238"/>
      <c r="Q326" s="238"/>
      <c r="R326" s="238"/>
      <c r="S326" s="238"/>
      <c r="T326" s="239"/>
      <c r="AT326" s="240" t="s">
        <v>128</v>
      </c>
      <c r="AU326" s="240" t="s">
        <v>79</v>
      </c>
      <c r="AV326" s="13" t="s">
        <v>79</v>
      </c>
      <c r="AW326" s="13" t="s">
        <v>33</v>
      </c>
      <c r="AX326" s="13" t="s">
        <v>72</v>
      </c>
      <c r="AY326" s="240" t="s">
        <v>117</v>
      </c>
    </row>
    <row r="327" s="12" customFormat="1">
      <c r="B327" s="220"/>
      <c r="C327" s="221"/>
      <c r="D327" s="217" t="s">
        <v>128</v>
      </c>
      <c r="E327" s="222" t="s">
        <v>19</v>
      </c>
      <c r="F327" s="223" t="s">
        <v>428</v>
      </c>
      <c r="G327" s="221"/>
      <c r="H327" s="222" t="s">
        <v>19</v>
      </c>
      <c r="I327" s="224"/>
      <c r="J327" s="221"/>
      <c r="K327" s="221"/>
      <c r="L327" s="225"/>
      <c r="M327" s="226"/>
      <c r="N327" s="227"/>
      <c r="O327" s="227"/>
      <c r="P327" s="227"/>
      <c r="Q327" s="227"/>
      <c r="R327" s="227"/>
      <c r="S327" s="227"/>
      <c r="T327" s="228"/>
      <c r="AT327" s="229" t="s">
        <v>128</v>
      </c>
      <c r="AU327" s="229" t="s">
        <v>79</v>
      </c>
      <c r="AV327" s="12" t="s">
        <v>77</v>
      </c>
      <c r="AW327" s="12" t="s">
        <v>33</v>
      </c>
      <c r="AX327" s="12" t="s">
        <v>72</v>
      </c>
      <c r="AY327" s="229" t="s">
        <v>117</v>
      </c>
    </row>
    <row r="328" s="13" customFormat="1">
      <c r="B328" s="230"/>
      <c r="C328" s="231"/>
      <c r="D328" s="217" t="s">
        <v>128</v>
      </c>
      <c r="E328" s="232" t="s">
        <v>19</v>
      </c>
      <c r="F328" s="233" t="s">
        <v>429</v>
      </c>
      <c r="G328" s="231"/>
      <c r="H328" s="234">
        <v>0.111</v>
      </c>
      <c r="I328" s="235"/>
      <c r="J328" s="231"/>
      <c r="K328" s="231"/>
      <c r="L328" s="236"/>
      <c r="M328" s="237"/>
      <c r="N328" s="238"/>
      <c r="O328" s="238"/>
      <c r="P328" s="238"/>
      <c r="Q328" s="238"/>
      <c r="R328" s="238"/>
      <c r="S328" s="238"/>
      <c r="T328" s="239"/>
      <c r="AT328" s="240" t="s">
        <v>128</v>
      </c>
      <c r="AU328" s="240" t="s">
        <v>79</v>
      </c>
      <c r="AV328" s="13" t="s">
        <v>79</v>
      </c>
      <c r="AW328" s="13" t="s">
        <v>33</v>
      </c>
      <c r="AX328" s="13" t="s">
        <v>72</v>
      </c>
      <c r="AY328" s="240" t="s">
        <v>117</v>
      </c>
    </row>
    <row r="329" s="12" customFormat="1">
      <c r="B329" s="220"/>
      <c r="C329" s="221"/>
      <c r="D329" s="217" t="s">
        <v>128</v>
      </c>
      <c r="E329" s="222" t="s">
        <v>19</v>
      </c>
      <c r="F329" s="223" t="s">
        <v>430</v>
      </c>
      <c r="G329" s="221"/>
      <c r="H329" s="222" t="s">
        <v>19</v>
      </c>
      <c r="I329" s="224"/>
      <c r="J329" s="221"/>
      <c r="K329" s="221"/>
      <c r="L329" s="225"/>
      <c r="M329" s="226"/>
      <c r="N329" s="227"/>
      <c r="O329" s="227"/>
      <c r="P329" s="227"/>
      <c r="Q329" s="227"/>
      <c r="R329" s="227"/>
      <c r="S329" s="227"/>
      <c r="T329" s="228"/>
      <c r="AT329" s="229" t="s">
        <v>128</v>
      </c>
      <c r="AU329" s="229" t="s">
        <v>79</v>
      </c>
      <c r="AV329" s="12" t="s">
        <v>77</v>
      </c>
      <c r="AW329" s="12" t="s">
        <v>33</v>
      </c>
      <c r="AX329" s="12" t="s">
        <v>72</v>
      </c>
      <c r="AY329" s="229" t="s">
        <v>117</v>
      </c>
    </row>
    <row r="330" s="13" customFormat="1">
      <c r="B330" s="230"/>
      <c r="C330" s="231"/>
      <c r="D330" s="217" t="s">
        <v>128</v>
      </c>
      <c r="E330" s="232" t="s">
        <v>19</v>
      </c>
      <c r="F330" s="233" t="s">
        <v>431</v>
      </c>
      <c r="G330" s="231"/>
      <c r="H330" s="234">
        <v>1.7</v>
      </c>
      <c r="I330" s="235"/>
      <c r="J330" s="231"/>
      <c r="K330" s="231"/>
      <c r="L330" s="236"/>
      <c r="M330" s="237"/>
      <c r="N330" s="238"/>
      <c r="O330" s="238"/>
      <c r="P330" s="238"/>
      <c r="Q330" s="238"/>
      <c r="R330" s="238"/>
      <c r="S330" s="238"/>
      <c r="T330" s="239"/>
      <c r="AT330" s="240" t="s">
        <v>128</v>
      </c>
      <c r="AU330" s="240" t="s">
        <v>79</v>
      </c>
      <c r="AV330" s="13" t="s">
        <v>79</v>
      </c>
      <c r="AW330" s="13" t="s">
        <v>33</v>
      </c>
      <c r="AX330" s="13" t="s">
        <v>72</v>
      </c>
      <c r="AY330" s="240" t="s">
        <v>117</v>
      </c>
    </row>
    <row r="331" s="15" customFormat="1">
      <c r="B331" s="252"/>
      <c r="C331" s="253"/>
      <c r="D331" s="217" t="s">
        <v>128</v>
      </c>
      <c r="E331" s="254" t="s">
        <v>19</v>
      </c>
      <c r="F331" s="255" t="s">
        <v>141</v>
      </c>
      <c r="G331" s="253"/>
      <c r="H331" s="256">
        <v>8.1539999999999999</v>
      </c>
      <c r="I331" s="257"/>
      <c r="J331" s="253"/>
      <c r="K331" s="253"/>
      <c r="L331" s="258"/>
      <c r="M331" s="259"/>
      <c r="N331" s="260"/>
      <c r="O331" s="260"/>
      <c r="P331" s="260"/>
      <c r="Q331" s="260"/>
      <c r="R331" s="260"/>
      <c r="S331" s="260"/>
      <c r="T331" s="261"/>
      <c r="AT331" s="262" t="s">
        <v>128</v>
      </c>
      <c r="AU331" s="262" t="s">
        <v>79</v>
      </c>
      <c r="AV331" s="15" t="s">
        <v>124</v>
      </c>
      <c r="AW331" s="15" t="s">
        <v>33</v>
      </c>
      <c r="AX331" s="15" t="s">
        <v>77</v>
      </c>
      <c r="AY331" s="262" t="s">
        <v>117</v>
      </c>
    </row>
    <row r="332" s="11" customFormat="1" ht="22.8" customHeight="1">
      <c r="B332" s="188"/>
      <c r="C332" s="189"/>
      <c r="D332" s="190" t="s">
        <v>71</v>
      </c>
      <c r="E332" s="202" t="s">
        <v>189</v>
      </c>
      <c r="F332" s="202" t="s">
        <v>432</v>
      </c>
      <c r="G332" s="189"/>
      <c r="H332" s="189"/>
      <c r="I332" s="192"/>
      <c r="J332" s="203">
        <f>BK332</f>
        <v>0</v>
      </c>
      <c r="K332" s="189"/>
      <c r="L332" s="194"/>
      <c r="M332" s="195"/>
      <c r="N332" s="196"/>
      <c r="O332" s="196"/>
      <c r="P332" s="197">
        <f>SUM(P333:P367)</f>
        <v>0</v>
      </c>
      <c r="Q332" s="196"/>
      <c r="R332" s="197">
        <f>SUM(R333:R367)</f>
        <v>3.8950517999999996</v>
      </c>
      <c r="S332" s="196"/>
      <c r="T332" s="198">
        <f>SUM(T333:T367)</f>
        <v>34.68</v>
      </c>
      <c r="AR332" s="199" t="s">
        <v>77</v>
      </c>
      <c r="AT332" s="200" t="s">
        <v>71</v>
      </c>
      <c r="AU332" s="200" t="s">
        <v>77</v>
      </c>
      <c r="AY332" s="199" t="s">
        <v>117</v>
      </c>
      <c r="BK332" s="201">
        <f>SUM(BK333:BK367)</f>
        <v>0</v>
      </c>
    </row>
    <row r="333" s="1" customFormat="1" ht="16.5" customHeight="1">
      <c r="B333" s="38"/>
      <c r="C333" s="204" t="s">
        <v>433</v>
      </c>
      <c r="D333" s="204" t="s">
        <v>119</v>
      </c>
      <c r="E333" s="205" t="s">
        <v>434</v>
      </c>
      <c r="F333" s="206" t="s">
        <v>435</v>
      </c>
      <c r="G333" s="207" t="s">
        <v>318</v>
      </c>
      <c r="H333" s="208">
        <v>8</v>
      </c>
      <c r="I333" s="209"/>
      <c r="J333" s="210">
        <f>ROUND(I333*H333,2)</f>
        <v>0</v>
      </c>
      <c r="K333" s="206" t="s">
        <v>19</v>
      </c>
      <c r="L333" s="43"/>
      <c r="M333" s="211" t="s">
        <v>19</v>
      </c>
      <c r="N333" s="212" t="s">
        <v>43</v>
      </c>
      <c r="O333" s="83"/>
      <c r="P333" s="213">
        <f>O333*H333</f>
        <v>0</v>
      </c>
      <c r="Q333" s="213">
        <v>0.0011999999999999999</v>
      </c>
      <c r="R333" s="213">
        <f>Q333*H333</f>
        <v>0.0095999999999999992</v>
      </c>
      <c r="S333" s="213">
        <v>0</v>
      </c>
      <c r="T333" s="214">
        <f>S333*H333</f>
        <v>0</v>
      </c>
      <c r="AR333" s="215" t="s">
        <v>124</v>
      </c>
      <c r="AT333" s="215" t="s">
        <v>119</v>
      </c>
      <c r="AU333" s="215" t="s">
        <v>79</v>
      </c>
      <c r="AY333" s="17" t="s">
        <v>117</v>
      </c>
      <c r="BE333" s="216">
        <f>IF(N333="základní",J333,0)</f>
        <v>0</v>
      </c>
      <c r="BF333" s="216">
        <f>IF(N333="snížená",J333,0)</f>
        <v>0</v>
      </c>
      <c r="BG333" s="216">
        <f>IF(N333="zákl. přenesená",J333,0)</f>
        <v>0</v>
      </c>
      <c r="BH333" s="216">
        <f>IF(N333="sníž. přenesená",J333,0)</f>
        <v>0</v>
      </c>
      <c r="BI333" s="216">
        <f>IF(N333="nulová",J333,0)</f>
        <v>0</v>
      </c>
      <c r="BJ333" s="17" t="s">
        <v>77</v>
      </c>
      <c r="BK333" s="216">
        <f>ROUND(I333*H333,2)</f>
        <v>0</v>
      </c>
      <c r="BL333" s="17" t="s">
        <v>124</v>
      </c>
      <c r="BM333" s="215" t="s">
        <v>436</v>
      </c>
    </row>
    <row r="334" s="1" customFormat="1">
      <c r="B334" s="38"/>
      <c r="C334" s="39"/>
      <c r="D334" s="217" t="s">
        <v>126</v>
      </c>
      <c r="E334" s="39"/>
      <c r="F334" s="218" t="s">
        <v>437</v>
      </c>
      <c r="G334" s="39"/>
      <c r="H334" s="39"/>
      <c r="I334" s="129"/>
      <c r="J334" s="39"/>
      <c r="K334" s="39"/>
      <c r="L334" s="43"/>
      <c r="M334" s="219"/>
      <c r="N334" s="83"/>
      <c r="O334" s="83"/>
      <c r="P334" s="83"/>
      <c r="Q334" s="83"/>
      <c r="R334" s="83"/>
      <c r="S334" s="83"/>
      <c r="T334" s="84"/>
      <c r="AT334" s="17" t="s">
        <v>126</v>
      </c>
      <c r="AU334" s="17" t="s">
        <v>79</v>
      </c>
    </row>
    <row r="335" s="1" customFormat="1" ht="16.5" customHeight="1">
      <c r="B335" s="38"/>
      <c r="C335" s="263" t="s">
        <v>438</v>
      </c>
      <c r="D335" s="263" t="s">
        <v>224</v>
      </c>
      <c r="E335" s="264" t="s">
        <v>439</v>
      </c>
      <c r="F335" s="265" t="s">
        <v>440</v>
      </c>
      <c r="G335" s="266" t="s">
        <v>318</v>
      </c>
      <c r="H335" s="267">
        <v>8</v>
      </c>
      <c r="I335" s="268"/>
      <c r="J335" s="269">
        <f>ROUND(I335*H335,2)</f>
        <v>0</v>
      </c>
      <c r="K335" s="265" t="s">
        <v>19</v>
      </c>
      <c r="L335" s="270"/>
      <c r="M335" s="271" t="s">
        <v>19</v>
      </c>
      <c r="N335" s="272" t="s">
        <v>43</v>
      </c>
      <c r="O335" s="83"/>
      <c r="P335" s="213">
        <f>O335*H335</f>
        <v>0</v>
      </c>
      <c r="Q335" s="213">
        <v>0.0074999999999999997</v>
      </c>
      <c r="R335" s="213">
        <f>Q335*H335</f>
        <v>0.059999999999999998</v>
      </c>
      <c r="S335" s="213">
        <v>0</v>
      </c>
      <c r="T335" s="214">
        <f>S335*H335</f>
        <v>0</v>
      </c>
      <c r="AR335" s="215" t="s">
        <v>175</v>
      </c>
      <c r="AT335" s="215" t="s">
        <v>224</v>
      </c>
      <c r="AU335" s="215" t="s">
        <v>79</v>
      </c>
      <c r="AY335" s="17" t="s">
        <v>117</v>
      </c>
      <c r="BE335" s="216">
        <f>IF(N335="základní",J335,0)</f>
        <v>0</v>
      </c>
      <c r="BF335" s="216">
        <f>IF(N335="snížená",J335,0)</f>
        <v>0</v>
      </c>
      <c r="BG335" s="216">
        <f>IF(N335="zákl. přenesená",J335,0)</f>
        <v>0</v>
      </c>
      <c r="BH335" s="216">
        <f>IF(N335="sníž. přenesená",J335,0)</f>
        <v>0</v>
      </c>
      <c r="BI335" s="216">
        <f>IF(N335="nulová",J335,0)</f>
        <v>0</v>
      </c>
      <c r="BJ335" s="17" t="s">
        <v>77</v>
      </c>
      <c r="BK335" s="216">
        <f>ROUND(I335*H335,2)</f>
        <v>0</v>
      </c>
      <c r="BL335" s="17" t="s">
        <v>124</v>
      </c>
      <c r="BM335" s="215" t="s">
        <v>441</v>
      </c>
    </row>
    <row r="336" s="1" customFormat="1" ht="24" customHeight="1">
      <c r="B336" s="38"/>
      <c r="C336" s="204" t="s">
        <v>442</v>
      </c>
      <c r="D336" s="204" t="s">
        <v>119</v>
      </c>
      <c r="E336" s="205" t="s">
        <v>443</v>
      </c>
      <c r="F336" s="206" t="s">
        <v>444</v>
      </c>
      <c r="G336" s="207" t="s">
        <v>245</v>
      </c>
      <c r="H336" s="208">
        <v>12.82</v>
      </c>
      <c r="I336" s="209"/>
      <c r="J336" s="210">
        <f>ROUND(I336*H336,2)</f>
        <v>0</v>
      </c>
      <c r="K336" s="206" t="s">
        <v>123</v>
      </c>
      <c r="L336" s="43"/>
      <c r="M336" s="211" t="s">
        <v>19</v>
      </c>
      <c r="N336" s="212" t="s">
        <v>43</v>
      </c>
      <c r="O336" s="83"/>
      <c r="P336" s="213">
        <f>O336*H336</f>
        <v>0</v>
      </c>
      <c r="Q336" s="213">
        <v>0.16849</v>
      </c>
      <c r="R336" s="213">
        <f>Q336*H336</f>
        <v>2.1600418000000001</v>
      </c>
      <c r="S336" s="213">
        <v>0</v>
      </c>
      <c r="T336" s="214">
        <f>S336*H336</f>
        <v>0</v>
      </c>
      <c r="AR336" s="215" t="s">
        <v>124</v>
      </c>
      <c r="AT336" s="215" t="s">
        <v>119</v>
      </c>
      <c r="AU336" s="215" t="s">
        <v>79</v>
      </c>
      <c r="AY336" s="17" t="s">
        <v>117</v>
      </c>
      <c r="BE336" s="216">
        <f>IF(N336="základní",J336,0)</f>
        <v>0</v>
      </c>
      <c r="BF336" s="216">
        <f>IF(N336="snížená",J336,0)</f>
        <v>0</v>
      </c>
      <c r="BG336" s="216">
        <f>IF(N336="zákl. přenesená",J336,0)</f>
        <v>0</v>
      </c>
      <c r="BH336" s="216">
        <f>IF(N336="sníž. přenesená",J336,0)</f>
        <v>0</v>
      </c>
      <c r="BI336" s="216">
        <f>IF(N336="nulová",J336,0)</f>
        <v>0</v>
      </c>
      <c r="BJ336" s="17" t="s">
        <v>77</v>
      </c>
      <c r="BK336" s="216">
        <f>ROUND(I336*H336,2)</f>
        <v>0</v>
      </c>
      <c r="BL336" s="17" t="s">
        <v>124</v>
      </c>
      <c r="BM336" s="215" t="s">
        <v>445</v>
      </c>
    </row>
    <row r="337" s="1" customFormat="1">
      <c r="B337" s="38"/>
      <c r="C337" s="39"/>
      <c r="D337" s="217" t="s">
        <v>126</v>
      </c>
      <c r="E337" s="39"/>
      <c r="F337" s="218" t="s">
        <v>446</v>
      </c>
      <c r="G337" s="39"/>
      <c r="H337" s="39"/>
      <c r="I337" s="129"/>
      <c r="J337" s="39"/>
      <c r="K337" s="39"/>
      <c r="L337" s="43"/>
      <c r="M337" s="219"/>
      <c r="N337" s="83"/>
      <c r="O337" s="83"/>
      <c r="P337" s="83"/>
      <c r="Q337" s="83"/>
      <c r="R337" s="83"/>
      <c r="S337" s="83"/>
      <c r="T337" s="84"/>
      <c r="AT337" s="17" t="s">
        <v>126</v>
      </c>
      <c r="AU337" s="17" t="s">
        <v>79</v>
      </c>
    </row>
    <row r="338" s="1" customFormat="1" ht="16.5" customHeight="1">
      <c r="B338" s="38"/>
      <c r="C338" s="263" t="s">
        <v>447</v>
      </c>
      <c r="D338" s="263" t="s">
        <v>224</v>
      </c>
      <c r="E338" s="264" t="s">
        <v>448</v>
      </c>
      <c r="F338" s="265" t="s">
        <v>449</v>
      </c>
      <c r="G338" s="266" t="s">
        <v>245</v>
      </c>
      <c r="H338" s="267">
        <v>12.82</v>
      </c>
      <c r="I338" s="268"/>
      <c r="J338" s="269">
        <f>ROUND(I338*H338,2)</f>
        <v>0</v>
      </c>
      <c r="K338" s="265" t="s">
        <v>123</v>
      </c>
      <c r="L338" s="270"/>
      <c r="M338" s="271" t="s">
        <v>19</v>
      </c>
      <c r="N338" s="272" t="s">
        <v>43</v>
      </c>
      <c r="O338" s="83"/>
      <c r="P338" s="213">
        <f>O338*H338</f>
        <v>0</v>
      </c>
      <c r="Q338" s="213">
        <v>0.056000000000000001</v>
      </c>
      <c r="R338" s="213">
        <f>Q338*H338</f>
        <v>0.71792</v>
      </c>
      <c r="S338" s="213">
        <v>0</v>
      </c>
      <c r="T338" s="214">
        <f>S338*H338</f>
        <v>0</v>
      </c>
      <c r="AR338" s="215" t="s">
        <v>175</v>
      </c>
      <c r="AT338" s="215" t="s">
        <v>224</v>
      </c>
      <c r="AU338" s="215" t="s">
        <v>79</v>
      </c>
      <c r="AY338" s="17" t="s">
        <v>117</v>
      </c>
      <c r="BE338" s="216">
        <f>IF(N338="základní",J338,0)</f>
        <v>0</v>
      </c>
      <c r="BF338" s="216">
        <f>IF(N338="snížená",J338,0)</f>
        <v>0</v>
      </c>
      <c r="BG338" s="216">
        <f>IF(N338="zákl. přenesená",J338,0)</f>
        <v>0</v>
      </c>
      <c r="BH338" s="216">
        <f>IF(N338="sníž. přenesená",J338,0)</f>
        <v>0</v>
      </c>
      <c r="BI338" s="216">
        <f>IF(N338="nulová",J338,0)</f>
        <v>0</v>
      </c>
      <c r="BJ338" s="17" t="s">
        <v>77</v>
      </c>
      <c r="BK338" s="216">
        <f>ROUND(I338*H338,2)</f>
        <v>0</v>
      </c>
      <c r="BL338" s="17" t="s">
        <v>124</v>
      </c>
      <c r="BM338" s="215" t="s">
        <v>450</v>
      </c>
    </row>
    <row r="339" s="1" customFormat="1" ht="24" customHeight="1">
      <c r="B339" s="38"/>
      <c r="C339" s="204" t="s">
        <v>451</v>
      </c>
      <c r="D339" s="204" t="s">
        <v>119</v>
      </c>
      <c r="E339" s="205" t="s">
        <v>452</v>
      </c>
      <c r="F339" s="206" t="s">
        <v>453</v>
      </c>
      <c r="G339" s="207" t="s">
        <v>245</v>
      </c>
      <c r="H339" s="208">
        <v>8</v>
      </c>
      <c r="I339" s="209"/>
      <c r="J339" s="210">
        <f>ROUND(I339*H339,2)</f>
        <v>0</v>
      </c>
      <c r="K339" s="206" t="s">
        <v>123</v>
      </c>
      <c r="L339" s="43"/>
      <c r="M339" s="211" t="s">
        <v>19</v>
      </c>
      <c r="N339" s="212" t="s">
        <v>43</v>
      </c>
      <c r="O339" s="83"/>
      <c r="P339" s="213">
        <f>O339*H339</f>
        <v>0</v>
      </c>
      <c r="Q339" s="213">
        <v>1.0000000000000001E-05</v>
      </c>
      <c r="R339" s="213">
        <f>Q339*H339</f>
        <v>8.0000000000000007E-05</v>
      </c>
      <c r="S339" s="213">
        <v>0</v>
      </c>
      <c r="T339" s="214">
        <f>S339*H339</f>
        <v>0</v>
      </c>
      <c r="AR339" s="215" t="s">
        <v>124</v>
      </c>
      <c r="AT339" s="215" t="s">
        <v>119</v>
      </c>
      <c r="AU339" s="215" t="s">
        <v>79</v>
      </c>
      <c r="AY339" s="17" t="s">
        <v>117</v>
      </c>
      <c r="BE339" s="216">
        <f>IF(N339="základní",J339,0)</f>
        <v>0</v>
      </c>
      <c r="BF339" s="216">
        <f>IF(N339="snížená",J339,0)</f>
        <v>0</v>
      </c>
      <c r="BG339" s="216">
        <f>IF(N339="zákl. přenesená",J339,0)</f>
        <v>0</v>
      </c>
      <c r="BH339" s="216">
        <f>IF(N339="sníž. přenesená",J339,0)</f>
        <v>0</v>
      </c>
      <c r="BI339" s="216">
        <f>IF(N339="nulová",J339,0)</f>
        <v>0</v>
      </c>
      <c r="BJ339" s="17" t="s">
        <v>77</v>
      </c>
      <c r="BK339" s="216">
        <f>ROUND(I339*H339,2)</f>
        <v>0</v>
      </c>
      <c r="BL339" s="17" t="s">
        <v>124</v>
      </c>
      <c r="BM339" s="215" t="s">
        <v>454</v>
      </c>
    </row>
    <row r="340" s="1" customFormat="1">
      <c r="B340" s="38"/>
      <c r="C340" s="39"/>
      <c r="D340" s="217" t="s">
        <v>126</v>
      </c>
      <c r="E340" s="39"/>
      <c r="F340" s="218" t="s">
        <v>455</v>
      </c>
      <c r="G340" s="39"/>
      <c r="H340" s="39"/>
      <c r="I340" s="129"/>
      <c r="J340" s="39"/>
      <c r="K340" s="39"/>
      <c r="L340" s="43"/>
      <c r="M340" s="219"/>
      <c r="N340" s="83"/>
      <c r="O340" s="83"/>
      <c r="P340" s="83"/>
      <c r="Q340" s="83"/>
      <c r="R340" s="83"/>
      <c r="S340" s="83"/>
      <c r="T340" s="84"/>
      <c r="AT340" s="17" t="s">
        <v>126</v>
      </c>
      <c r="AU340" s="17" t="s">
        <v>79</v>
      </c>
    </row>
    <row r="341" s="1" customFormat="1" ht="24" customHeight="1">
      <c r="B341" s="38"/>
      <c r="C341" s="204" t="s">
        <v>456</v>
      </c>
      <c r="D341" s="204" t="s">
        <v>119</v>
      </c>
      <c r="E341" s="205" t="s">
        <v>457</v>
      </c>
      <c r="F341" s="206" t="s">
        <v>458</v>
      </c>
      <c r="G341" s="207" t="s">
        <v>245</v>
      </c>
      <c r="H341" s="208">
        <v>21.5</v>
      </c>
      <c r="I341" s="209"/>
      <c r="J341" s="210">
        <f>ROUND(I341*H341,2)</f>
        <v>0</v>
      </c>
      <c r="K341" s="206" t="s">
        <v>123</v>
      </c>
      <c r="L341" s="43"/>
      <c r="M341" s="211" t="s">
        <v>19</v>
      </c>
      <c r="N341" s="212" t="s">
        <v>43</v>
      </c>
      <c r="O341" s="83"/>
      <c r="P341" s="213">
        <f>O341*H341</f>
        <v>0</v>
      </c>
      <c r="Q341" s="213">
        <v>0.0043</v>
      </c>
      <c r="R341" s="213">
        <f>Q341*H341</f>
        <v>0.092450000000000004</v>
      </c>
      <c r="S341" s="213">
        <v>0</v>
      </c>
      <c r="T341" s="214">
        <f>S341*H341</f>
        <v>0</v>
      </c>
      <c r="AR341" s="215" t="s">
        <v>124</v>
      </c>
      <c r="AT341" s="215" t="s">
        <v>119</v>
      </c>
      <c r="AU341" s="215" t="s">
        <v>79</v>
      </c>
      <c r="AY341" s="17" t="s">
        <v>117</v>
      </c>
      <c r="BE341" s="216">
        <f>IF(N341="základní",J341,0)</f>
        <v>0</v>
      </c>
      <c r="BF341" s="216">
        <f>IF(N341="snížená",J341,0)</f>
        <v>0</v>
      </c>
      <c r="BG341" s="216">
        <f>IF(N341="zákl. přenesená",J341,0)</f>
        <v>0</v>
      </c>
      <c r="BH341" s="216">
        <f>IF(N341="sníž. přenesená",J341,0)</f>
        <v>0</v>
      </c>
      <c r="BI341" s="216">
        <f>IF(N341="nulová",J341,0)</f>
        <v>0</v>
      </c>
      <c r="BJ341" s="17" t="s">
        <v>77</v>
      </c>
      <c r="BK341" s="216">
        <f>ROUND(I341*H341,2)</f>
        <v>0</v>
      </c>
      <c r="BL341" s="17" t="s">
        <v>124</v>
      </c>
      <c r="BM341" s="215" t="s">
        <v>459</v>
      </c>
    </row>
    <row r="342" s="1" customFormat="1">
      <c r="B342" s="38"/>
      <c r="C342" s="39"/>
      <c r="D342" s="217" t="s">
        <v>126</v>
      </c>
      <c r="E342" s="39"/>
      <c r="F342" s="218" t="s">
        <v>460</v>
      </c>
      <c r="G342" s="39"/>
      <c r="H342" s="39"/>
      <c r="I342" s="129"/>
      <c r="J342" s="39"/>
      <c r="K342" s="39"/>
      <c r="L342" s="43"/>
      <c r="M342" s="219"/>
      <c r="N342" s="83"/>
      <c r="O342" s="83"/>
      <c r="P342" s="83"/>
      <c r="Q342" s="83"/>
      <c r="R342" s="83"/>
      <c r="S342" s="83"/>
      <c r="T342" s="84"/>
      <c r="AT342" s="17" t="s">
        <v>126</v>
      </c>
      <c r="AU342" s="17" t="s">
        <v>79</v>
      </c>
    </row>
    <row r="343" s="1" customFormat="1" ht="16.5" customHeight="1">
      <c r="B343" s="38"/>
      <c r="C343" s="204" t="s">
        <v>461</v>
      </c>
      <c r="D343" s="204" t="s">
        <v>119</v>
      </c>
      <c r="E343" s="205" t="s">
        <v>462</v>
      </c>
      <c r="F343" s="206" t="s">
        <v>463</v>
      </c>
      <c r="G343" s="207" t="s">
        <v>318</v>
      </c>
      <c r="H343" s="208">
        <v>1</v>
      </c>
      <c r="I343" s="209"/>
      <c r="J343" s="210">
        <f>ROUND(I343*H343,2)</f>
        <v>0</v>
      </c>
      <c r="K343" s="206" t="s">
        <v>123</v>
      </c>
      <c r="L343" s="43"/>
      <c r="M343" s="211" t="s">
        <v>19</v>
      </c>
      <c r="N343" s="212" t="s">
        <v>43</v>
      </c>
      <c r="O343" s="83"/>
      <c r="P343" s="213">
        <f>O343*H343</f>
        <v>0</v>
      </c>
      <c r="Q343" s="213">
        <v>0.0011199999999999999</v>
      </c>
      <c r="R343" s="213">
        <f>Q343*H343</f>
        <v>0.0011199999999999999</v>
      </c>
      <c r="S343" s="213">
        <v>0</v>
      </c>
      <c r="T343" s="214">
        <f>S343*H343</f>
        <v>0</v>
      </c>
      <c r="AR343" s="215" t="s">
        <v>124</v>
      </c>
      <c r="AT343" s="215" t="s">
        <v>119</v>
      </c>
      <c r="AU343" s="215" t="s">
        <v>79</v>
      </c>
      <c r="AY343" s="17" t="s">
        <v>117</v>
      </c>
      <c r="BE343" s="216">
        <f>IF(N343="základní",J343,0)</f>
        <v>0</v>
      </c>
      <c r="BF343" s="216">
        <f>IF(N343="snížená",J343,0)</f>
        <v>0</v>
      </c>
      <c r="BG343" s="216">
        <f>IF(N343="zákl. přenesená",J343,0)</f>
        <v>0</v>
      </c>
      <c r="BH343" s="216">
        <f>IF(N343="sníž. přenesená",J343,0)</f>
        <v>0</v>
      </c>
      <c r="BI343" s="216">
        <f>IF(N343="nulová",J343,0)</f>
        <v>0</v>
      </c>
      <c r="BJ343" s="17" t="s">
        <v>77</v>
      </c>
      <c r="BK343" s="216">
        <f>ROUND(I343*H343,2)</f>
        <v>0</v>
      </c>
      <c r="BL343" s="17" t="s">
        <v>124</v>
      </c>
      <c r="BM343" s="215" t="s">
        <v>464</v>
      </c>
    </row>
    <row r="344" s="1" customFormat="1">
      <c r="B344" s="38"/>
      <c r="C344" s="39"/>
      <c r="D344" s="217" t="s">
        <v>126</v>
      </c>
      <c r="E344" s="39"/>
      <c r="F344" s="218" t="s">
        <v>465</v>
      </c>
      <c r="G344" s="39"/>
      <c r="H344" s="39"/>
      <c r="I344" s="129"/>
      <c r="J344" s="39"/>
      <c r="K344" s="39"/>
      <c r="L344" s="43"/>
      <c r="M344" s="219"/>
      <c r="N344" s="83"/>
      <c r="O344" s="83"/>
      <c r="P344" s="83"/>
      <c r="Q344" s="83"/>
      <c r="R344" s="83"/>
      <c r="S344" s="83"/>
      <c r="T344" s="84"/>
      <c r="AT344" s="17" t="s">
        <v>126</v>
      </c>
      <c r="AU344" s="17" t="s">
        <v>79</v>
      </c>
    </row>
    <row r="345" s="1" customFormat="1" ht="16.5" customHeight="1">
      <c r="B345" s="38"/>
      <c r="C345" s="263" t="s">
        <v>466</v>
      </c>
      <c r="D345" s="263" t="s">
        <v>224</v>
      </c>
      <c r="E345" s="264" t="s">
        <v>467</v>
      </c>
      <c r="F345" s="265" t="s">
        <v>468</v>
      </c>
      <c r="G345" s="266" t="s">
        <v>318</v>
      </c>
      <c r="H345" s="267">
        <v>1</v>
      </c>
      <c r="I345" s="268"/>
      <c r="J345" s="269">
        <f>ROUND(I345*H345,2)</f>
        <v>0</v>
      </c>
      <c r="K345" s="265" t="s">
        <v>123</v>
      </c>
      <c r="L345" s="270"/>
      <c r="M345" s="271" t="s">
        <v>19</v>
      </c>
      <c r="N345" s="272" t="s">
        <v>43</v>
      </c>
      <c r="O345" s="83"/>
      <c r="P345" s="213">
        <f>O345*H345</f>
        <v>0</v>
      </c>
      <c r="Q345" s="213">
        <v>0.01</v>
      </c>
      <c r="R345" s="213">
        <f>Q345*H345</f>
        <v>0.01</v>
      </c>
      <c r="S345" s="213">
        <v>0</v>
      </c>
      <c r="T345" s="214">
        <f>S345*H345</f>
        <v>0</v>
      </c>
      <c r="AR345" s="215" t="s">
        <v>175</v>
      </c>
      <c r="AT345" s="215" t="s">
        <v>224</v>
      </c>
      <c r="AU345" s="215" t="s">
        <v>79</v>
      </c>
      <c r="AY345" s="17" t="s">
        <v>117</v>
      </c>
      <c r="BE345" s="216">
        <f>IF(N345="základní",J345,0)</f>
        <v>0</v>
      </c>
      <c r="BF345" s="216">
        <f>IF(N345="snížená",J345,0)</f>
        <v>0</v>
      </c>
      <c r="BG345" s="216">
        <f>IF(N345="zákl. přenesená",J345,0)</f>
        <v>0</v>
      </c>
      <c r="BH345" s="216">
        <f>IF(N345="sníž. přenesená",J345,0)</f>
        <v>0</v>
      </c>
      <c r="BI345" s="216">
        <f>IF(N345="nulová",J345,0)</f>
        <v>0</v>
      </c>
      <c r="BJ345" s="17" t="s">
        <v>77</v>
      </c>
      <c r="BK345" s="216">
        <f>ROUND(I345*H345,2)</f>
        <v>0</v>
      </c>
      <c r="BL345" s="17" t="s">
        <v>124</v>
      </c>
      <c r="BM345" s="215" t="s">
        <v>469</v>
      </c>
    </row>
    <row r="346" s="1" customFormat="1" ht="16.5" customHeight="1">
      <c r="B346" s="38"/>
      <c r="C346" s="204" t="s">
        <v>470</v>
      </c>
      <c r="D346" s="204" t="s">
        <v>119</v>
      </c>
      <c r="E346" s="205" t="s">
        <v>471</v>
      </c>
      <c r="F346" s="206" t="s">
        <v>472</v>
      </c>
      <c r="G346" s="207" t="s">
        <v>318</v>
      </c>
      <c r="H346" s="208">
        <v>2</v>
      </c>
      <c r="I346" s="209"/>
      <c r="J346" s="210">
        <f>ROUND(I346*H346,2)</f>
        <v>0</v>
      </c>
      <c r="K346" s="206" t="s">
        <v>123</v>
      </c>
      <c r="L346" s="43"/>
      <c r="M346" s="211" t="s">
        <v>19</v>
      </c>
      <c r="N346" s="212" t="s">
        <v>43</v>
      </c>
      <c r="O346" s="83"/>
      <c r="P346" s="213">
        <f>O346*H346</f>
        <v>0</v>
      </c>
      <c r="Q346" s="213">
        <v>0</v>
      </c>
      <c r="R346" s="213">
        <f>Q346*H346</f>
        <v>0</v>
      </c>
      <c r="S346" s="213">
        <v>0</v>
      </c>
      <c r="T346" s="214">
        <f>S346*H346</f>
        <v>0</v>
      </c>
      <c r="AR346" s="215" t="s">
        <v>124</v>
      </c>
      <c r="AT346" s="215" t="s">
        <v>119</v>
      </c>
      <c r="AU346" s="215" t="s">
        <v>79</v>
      </c>
      <c r="AY346" s="17" t="s">
        <v>117</v>
      </c>
      <c r="BE346" s="216">
        <f>IF(N346="základní",J346,0)</f>
        <v>0</v>
      </c>
      <c r="BF346" s="216">
        <f>IF(N346="snížená",J346,0)</f>
        <v>0</v>
      </c>
      <c r="BG346" s="216">
        <f>IF(N346="zákl. přenesená",J346,0)</f>
        <v>0</v>
      </c>
      <c r="BH346" s="216">
        <f>IF(N346="sníž. přenesená",J346,0)</f>
        <v>0</v>
      </c>
      <c r="BI346" s="216">
        <f>IF(N346="nulová",J346,0)</f>
        <v>0</v>
      </c>
      <c r="BJ346" s="17" t="s">
        <v>77</v>
      </c>
      <c r="BK346" s="216">
        <f>ROUND(I346*H346,2)</f>
        <v>0</v>
      </c>
      <c r="BL346" s="17" t="s">
        <v>124</v>
      </c>
      <c r="BM346" s="215" t="s">
        <v>473</v>
      </c>
    </row>
    <row r="347" s="1" customFormat="1">
      <c r="B347" s="38"/>
      <c r="C347" s="39"/>
      <c r="D347" s="217" t="s">
        <v>126</v>
      </c>
      <c r="E347" s="39"/>
      <c r="F347" s="218" t="s">
        <v>474</v>
      </c>
      <c r="G347" s="39"/>
      <c r="H347" s="39"/>
      <c r="I347" s="129"/>
      <c r="J347" s="39"/>
      <c r="K347" s="39"/>
      <c r="L347" s="43"/>
      <c r="M347" s="219"/>
      <c r="N347" s="83"/>
      <c r="O347" s="83"/>
      <c r="P347" s="83"/>
      <c r="Q347" s="83"/>
      <c r="R347" s="83"/>
      <c r="S347" s="83"/>
      <c r="T347" s="84"/>
      <c r="AT347" s="17" t="s">
        <v>126</v>
      </c>
      <c r="AU347" s="17" t="s">
        <v>79</v>
      </c>
    </row>
    <row r="348" s="1" customFormat="1" ht="16.5" customHeight="1">
      <c r="B348" s="38"/>
      <c r="C348" s="263" t="s">
        <v>475</v>
      </c>
      <c r="D348" s="263" t="s">
        <v>224</v>
      </c>
      <c r="E348" s="264" t="s">
        <v>476</v>
      </c>
      <c r="F348" s="265" t="s">
        <v>477</v>
      </c>
      <c r="G348" s="266" t="s">
        <v>318</v>
      </c>
      <c r="H348" s="267">
        <v>2</v>
      </c>
      <c r="I348" s="268"/>
      <c r="J348" s="269">
        <f>ROUND(I348*H348,2)</f>
        <v>0</v>
      </c>
      <c r="K348" s="265" t="s">
        <v>19</v>
      </c>
      <c r="L348" s="270"/>
      <c r="M348" s="271" t="s">
        <v>19</v>
      </c>
      <c r="N348" s="272" t="s">
        <v>43</v>
      </c>
      <c r="O348" s="83"/>
      <c r="P348" s="213">
        <f>O348*H348</f>
        <v>0</v>
      </c>
      <c r="Q348" s="213">
        <v>0.34499999999999997</v>
      </c>
      <c r="R348" s="213">
        <f>Q348*H348</f>
        <v>0.68999999999999995</v>
      </c>
      <c r="S348" s="213">
        <v>0</v>
      </c>
      <c r="T348" s="214">
        <f>S348*H348</f>
        <v>0</v>
      </c>
      <c r="AR348" s="215" t="s">
        <v>175</v>
      </c>
      <c r="AT348" s="215" t="s">
        <v>224</v>
      </c>
      <c r="AU348" s="215" t="s">
        <v>79</v>
      </c>
      <c r="AY348" s="17" t="s">
        <v>117</v>
      </c>
      <c r="BE348" s="216">
        <f>IF(N348="základní",J348,0)</f>
        <v>0</v>
      </c>
      <c r="BF348" s="216">
        <f>IF(N348="snížená",J348,0)</f>
        <v>0</v>
      </c>
      <c r="BG348" s="216">
        <f>IF(N348="zákl. přenesená",J348,0)</f>
        <v>0</v>
      </c>
      <c r="BH348" s="216">
        <f>IF(N348="sníž. přenesená",J348,0)</f>
        <v>0</v>
      </c>
      <c r="BI348" s="216">
        <f>IF(N348="nulová",J348,0)</f>
        <v>0</v>
      </c>
      <c r="BJ348" s="17" t="s">
        <v>77</v>
      </c>
      <c r="BK348" s="216">
        <f>ROUND(I348*H348,2)</f>
        <v>0</v>
      </c>
      <c r="BL348" s="17" t="s">
        <v>124</v>
      </c>
      <c r="BM348" s="215" t="s">
        <v>478</v>
      </c>
    </row>
    <row r="349" s="1" customFormat="1" ht="16.5" customHeight="1">
      <c r="B349" s="38"/>
      <c r="C349" s="204" t="s">
        <v>479</v>
      </c>
      <c r="D349" s="204" t="s">
        <v>119</v>
      </c>
      <c r="E349" s="205" t="s">
        <v>480</v>
      </c>
      <c r="F349" s="206" t="s">
        <v>481</v>
      </c>
      <c r="G349" s="207" t="s">
        <v>318</v>
      </c>
      <c r="H349" s="208">
        <v>4</v>
      </c>
      <c r="I349" s="209"/>
      <c r="J349" s="210">
        <f>ROUND(I349*H349,2)</f>
        <v>0</v>
      </c>
      <c r="K349" s="206" t="s">
        <v>123</v>
      </c>
      <c r="L349" s="43"/>
      <c r="M349" s="211" t="s">
        <v>19</v>
      </c>
      <c r="N349" s="212" t="s">
        <v>43</v>
      </c>
      <c r="O349" s="83"/>
      <c r="P349" s="213">
        <f>O349*H349</f>
        <v>0</v>
      </c>
      <c r="Q349" s="213">
        <v>0.00116</v>
      </c>
      <c r="R349" s="213">
        <f>Q349*H349</f>
        <v>0.00464</v>
      </c>
      <c r="S349" s="213">
        <v>0</v>
      </c>
      <c r="T349" s="214">
        <f>S349*H349</f>
        <v>0</v>
      </c>
      <c r="AR349" s="215" t="s">
        <v>124</v>
      </c>
      <c r="AT349" s="215" t="s">
        <v>119</v>
      </c>
      <c r="AU349" s="215" t="s">
        <v>79</v>
      </c>
      <c r="AY349" s="17" t="s">
        <v>117</v>
      </c>
      <c r="BE349" s="216">
        <f>IF(N349="základní",J349,0)</f>
        <v>0</v>
      </c>
      <c r="BF349" s="216">
        <f>IF(N349="snížená",J349,0)</f>
        <v>0</v>
      </c>
      <c r="BG349" s="216">
        <f>IF(N349="zákl. přenesená",J349,0)</f>
        <v>0</v>
      </c>
      <c r="BH349" s="216">
        <f>IF(N349="sníž. přenesená",J349,0)</f>
        <v>0</v>
      </c>
      <c r="BI349" s="216">
        <f>IF(N349="nulová",J349,0)</f>
        <v>0</v>
      </c>
      <c r="BJ349" s="17" t="s">
        <v>77</v>
      </c>
      <c r="BK349" s="216">
        <f>ROUND(I349*H349,2)</f>
        <v>0</v>
      </c>
      <c r="BL349" s="17" t="s">
        <v>124</v>
      </c>
      <c r="BM349" s="215" t="s">
        <v>482</v>
      </c>
    </row>
    <row r="350" s="1" customFormat="1">
      <c r="B350" s="38"/>
      <c r="C350" s="39"/>
      <c r="D350" s="217" t="s">
        <v>126</v>
      </c>
      <c r="E350" s="39"/>
      <c r="F350" s="218" t="s">
        <v>474</v>
      </c>
      <c r="G350" s="39"/>
      <c r="H350" s="39"/>
      <c r="I350" s="129"/>
      <c r="J350" s="39"/>
      <c r="K350" s="39"/>
      <c r="L350" s="43"/>
      <c r="M350" s="219"/>
      <c r="N350" s="83"/>
      <c r="O350" s="83"/>
      <c r="P350" s="83"/>
      <c r="Q350" s="83"/>
      <c r="R350" s="83"/>
      <c r="S350" s="83"/>
      <c r="T350" s="84"/>
      <c r="AT350" s="17" t="s">
        <v>126</v>
      </c>
      <c r="AU350" s="17" t="s">
        <v>79</v>
      </c>
    </row>
    <row r="351" s="1" customFormat="1" ht="16.5" customHeight="1">
      <c r="B351" s="38"/>
      <c r="C351" s="263" t="s">
        <v>483</v>
      </c>
      <c r="D351" s="263" t="s">
        <v>224</v>
      </c>
      <c r="E351" s="264" t="s">
        <v>484</v>
      </c>
      <c r="F351" s="265" t="s">
        <v>485</v>
      </c>
      <c r="G351" s="266" t="s">
        <v>318</v>
      </c>
      <c r="H351" s="267">
        <v>4</v>
      </c>
      <c r="I351" s="268"/>
      <c r="J351" s="269">
        <f>ROUND(I351*H351,2)</f>
        <v>0</v>
      </c>
      <c r="K351" s="265" t="s">
        <v>19</v>
      </c>
      <c r="L351" s="270"/>
      <c r="M351" s="271" t="s">
        <v>19</v>
      </c>
      <c r="N351" s="272" t="s">
        <v>43</v>
      </c>
      <c r="O351" s="83"/>
      <c r="P351" s="213">
        <f>O351*H351</f>
        <v>0</v>
      </c>
      <c r="Q351" s="213">
        <v>0.0373</v>
      </c>
      <c r="R351" s="213">
        <f>Q351*H351</f>
        <v>0.1492</v>
      </c>
      <c r="S351" s="213">
        <v>0</v>
      </c>
      <c r="T351" s="214">
        <f>S351*H351</f>
        <v>0</v>
      </c>
      <c r="AR351" s="215" t="s">
        <v>175</v>
      </c>
      <c r="AT351" s="215" t="s">
        <v>224</v>
      </c>
      <c r="AU351" s="215" t="s">
        <v>79</v>
      </c>
      <c r="AY351" s="17" t="s">
        <v>117</v>
      </c>
      <c r="BE351" s="216">
        <f>IF(N351="základní",J351,0)</f>
        <v>0</v>
      </c>
      <c r="BF351" s="216">
        <f>IF(N351="snížená",J351,0)</f>
        <v>0</v>
      </c>
      <c r="BG351" s="216">
        <f>IF(N351="zákl. přenesená",J351,0)</f>
        <v>0</v>
      </c>
      <c r="BH351" s="216">
        <f>IF(N351="sníž. přenesená",J351,0)</f>
        <v>0</v>
      </c>
      <c r="BI351" s="216">
        <f>IF(N351="nulová",J351,0)</f>
        <v>0</v>
      </c>
      <c r="BJ351" s="17" t="s">
        <v>77</v>
      </c>
      <c r="BK351" s="216">
        <f>ROUND(I351*H351,2)</f>
        <v>0</v>
      </c>
      <c r="BL351" s="17" t="s">
        <v>124</v>
      </c>
      <c r="BM351" s="215" t="s">
        <v>486</v>
      </c>
    </row>
    <row r="352" s="1" customFormat="1" ht="16.5" customHeight="1">
      <c r="B352" s="38"/>
      <c r="C352" s="204" t="s">
        <v>487</v>
      </c>
      <c r="D352" s="204" t="s">
        <v>119</v>
      </c>
      <c r="E352" s="205" t="s">
        <v>488</v>
      </c>
      <c r="F352" s="206" t="s">
        <v>489</v>
      </c>
      <c r="G352" s="207" t="s">
        <v>159</v>
      </c>
      <c r="H352" s="208">
        <v>14.449999999999999</v>
      </c>
      <c r="I352" s="209"/>
      <c r="J352" s="210">
        <f>ROUND(I352*H352,2)</f>
        <v>0</v>
      </c>
      <c r="K352" s="206" t="s">
        <v>123</v>
      </c>
      <c r="L352" s="43"/>
      <c r="M352" s="211" t="s">
        <v>19</v>
      </c>
      <c r="N352" s="212" t="s">
        <v>43</v>
      </c>
      <c r="O352" s="83"/>
      <c r="P352" s="213">
        <f>O352*H352</f>
        <v>0</v>
      </c>
      <c r="Q352" s="213">
        <v>0</v>
      </c>
      <c r="R352" s="213">
        <f>Q352*H352</f>
        <v>0</v>
      </c>
      <c r="S352" s="213">
        <v>2.3999999999999999</v>
      </c>
      <c r="T352" s="214">
        <f>S352*H352</f>
        <v>34.68</v>
      </c>
      <c r="AR352" s="215" t="s">
        <v>124</v>
      </c>
      <c r="AT352" s="215" t="s">
        <v>119</v>
      </c>
      <c r="AU352" s="215" t="s">
        <v>79</v>
      </c>
      <c r="AY352" s="17" t="s">
        <v>117</v>
      </c>
      <c r="BE352" s="216">
        <f>IF(N352="základní",J352,0)</f>
        <v>0</v>
      </c>
      <c r="BF352" s="216">
        <f>IF(N352="snížená",J352,0)</f>
        <v>0</v>
      </c>
      <c r="BG352" s="216">
        <f>IF(N352="zákl. přenesená",J352,0)</f>
        <v>0</v>
      </c>
      <c r="BH352" s="216">
        <f>IF(N352="sníž. přenesená",J352,0)</f>
        <v>0</v>
      </c>
      <c r="BI352" s="216">
        <f>IF(N352="nulová",J352,0)</f>
        <v>0</v>
      </c>
      <c r="BJ352" s="17" t="s">
        <v>77</v>
      </c>
      <c r="BK352" s="216">
        <f>ROUND(I352*H352,2)</f>
        <v>0</v>
      </c>
      <c r="BL352" s="17" t="s">
        <v>124</v>
      </c>
      <c r="BM352" s="215" t="s">
        <v>490</v>
      </c>
    </row>
    <row r="353" s="12" customFormat="1">
      <c r="B353" s="220"/>
      <c r="C353" s="221"/>
      <c r="D353" s="217" t="s">
        <v>128</v>
      </c>
      <c r="E353" s="222" t="s">
        <v>19</v>
      </c>
      <c r="F353" s="223" t="s">
        <v>290</v>
      </c>
      <c r="G353" s="221"/>
      <c r="H353" s="222" t="s">
        <v>19</v>
      </c>
      <c r="I353" s="224"/>
      <c r="J353" s="221"/>
      <c r="K353" s="221"/>
      <c r="L353" s="225"/>
      <c r="M353" s="226"/>
      <c r="N353" s="227"/>
      <c r="O353" s="227"/>
      <c r="P353" s="227"/>
      <c r="Q353" s="227"/>
      <c r="R353" s="227"/>
      <c r="S353" s="227"/>
      <c r="T353" s="228"/>
      <c r="AT353" s="229" t="s">
        <v>128</v>
      </c>
      <c r="AU353" s="229" t="s">
        <v>79</v>
      </c>
      <c r="AV353" s="12" t="s">
        <v>77</v>
      </c>
      <c r="AW353" s="12" t="s">
        <v>33</v>
      </c>
      <c r="AX353" s="12" t="s">
        <v>72</v>
      </c>
      <c r="AY353" s="229" t="s">
        <v>117</v>
      </c>
    </row>
    <row r="354" s="13" customFormat="1">
      <c r="B354" s="230"/>
      <c r="C354" s="231"/>
      <c r="D354" s="217" t="s">
        <v>128</v>
      </c>
      <c r="E354" s="232" t="s">
        <v>19</v>
      </c>
      <c r="F354" s="233" t="s">
        <v>491</v>
      </c>
      <c r="G354" s="231"/>
      <c r="H354" s="234">
        <v>2.8500000000000001</v>
      </c>
      <c r="I354" s="235"/>
      <c r="J354" s="231"/>
      <c r="K354" s="231"/>
      <c r="L354" s="236"/>
      <c r="M354" s="237"/>
      <c r="N354" s="238"/>
      <c r="O354" s="238"/>
      <c r="P354" s="238"/>
      <c r="Q354" s="238"/>
      <c r="R354" s="238"/>
      <c r="S354" s="238"/>
      <c r="T354" s="239"/>
      <c r="AT354" s="240" t="s">
        <v>128</v>
      </c>
      <c r="AU354" s="240" t="s">
        <v>79</v>
      </c>
      <c r="AV354" s="13" t="s">
        <v>79</v>
      </c>
      <c r="AW354" s="13" t="s">
        <v>33</v>
      </c>
      <c r="AX354" s="13" t="s">
        <v>72</v>
      </c>
      <c r="AY354" s="240" t="s">
        <v>117</v>
      </c>
    </row>
    <row r="355" s="13" customFormat="1">
      <c r="B355" s="230"/>
      <c r="C355" s="231"/>
      <c r="D355" s="217" t="s">
        <v>128</v>
      </c>
      <c r="E355" s="232" t="s">
        <v>19</v>
      </c>
      <c r="F355" s="233" t="s">
        <v>492</v>
      </c>
      <c r="G355" s="231"/>
      <c r="H355" s="234">
        <v>0.81000000000000005</v>
      </c>
      <c r="I355" s="235"/>
      <c r="J355" s="231"/>
      <c r="K355" s="231"/>
      <c r="L355" s="236"/>
      <c r="M355" s="237"/>
      <c r="N355" s="238"/>
      <c r="O355" s="238"/>
      <c r="P355" s="238"/>
      <c r="Q355" s="238"/>
      <c r="R355" s="238"/>
      <c r="S355" s="238"/>
      <c r="T355" s="239"/>
      <c r="AT355" s="240" t="s">
        <v>128</v>
      </c>
      <c r="AU355" s="240" t="s">
        <v>79</v>
      </c>
      <c r="AV355" s="13" t="s">
        <v>79</v>
      </c>
      <c r="AW355" s="13" t="s">
        <v>33</v>
      </c>
      <c r="AX355" s="13" t="s">
        <v>72</v>
      </c>
      <c r="AY355" s="240" t="s">
        <v>117</v>
      </c>
    </row>
    <row r="356" s="13" customFormat="1">
      <c r="B356" s="230"/>
      <c r="C356" s="231"/>
      <c r="D356" s="217" t="s">
        <v>128</v>
      </c>
      <c r="E356" s="232" t="s">
        <v>19</v>
      </c>
      <c r="F356" s="233" t="s">
        <v>493</v>
      </c>
      <c r="G356" s="231"/>
      <c r="H356" s="234">
        <v>0.35999999999999999</v>
      </c>
      <c r="I356" s="235"/>
      <c r="J356" s="231"/>
      <c r="K356" s="231"/>
      <c r="L356" s="236"/>
      <c r="M356" s="237"/>
      <c r="N356" s="238"/>
      <c r="O356" s="238"/>
      <c r="P356" s="238"/>
      <c r="Q356" s="238"/>
      <c r="R356" s="238"/>
      <c r="S356" s="238"/>
      <c r="T356" s="239"/>
      <c r="AT356" s="240" t="s">
        <v>128</v>
      </c>
      <c r="AU356" s="240" t="s">
        <v>79</v>
      </c>
      <c r="AV356" s="13" t="s">
        <v>79</v>
      </c>
      <c r="AW356" s="13" t="s">
        <v>33</v>
      </c>
      <c r="AX356" s="13" t="s">
        <v>72</v>
      </c>
      <c r="AY356" s="240" t="s">
        <v>117</v>
      </c>
    </row>
    <row r="357" s="12" customFormat="1">
      <c r="B357" s="220"/>
      <c r="C357" s="221"/>
      <c r="D357" s="217" t="s">
        <v>128</v>
      </c>
      <c r="E357" s="222" t="s">
        <v>19</v>
      </c>
      <c r="F357" s="223" t="s">
        <v>494</v>
      </c>
      <c r="G357" s="221"/>
      <c r="H357" s="222" t="s">
        <v>19</v>
      </c>
      <c r="I357" s="224"/>
      <c r="J357" s="221"/>
      <c r="K357" s="221"/>
      <c r="L357" s="225"/>
      <c r="M357" s="226"/>
      <c r="N357" s="227"/>
      <c r="O357" s="227"/>
      <c r="P357" s="227"/>
      <c r="Q357" s="227"/>
      <c r="R357" s="227"/>
      <c r="S357" s="227"/>
      <c r="T357" s="228"/>
      <c r="AT357" s="229" t="s">
        <v>128</v>
      </c>
      <c r="AU357" s="229" t="s">
        <v>79</v>
      </c>
      <c r="AV357" s="12" t="s">
        <v>77</v>
      </c>
      <c r="AW357" s="12" t="s">
        <v>33</v>
      </c>
      <c r="AX357" s="12" t="s">
        <v>72</v>
      </c>
      <c r="AY357" s="229" t="s">
        <v>117</v>
      </c>
    </row>
    <row r="358" s="13" customFormat="1">
      <c r="B358" s="230"/>
      <c r="C358" s="231"/>
      <c r="D358" s="217" t="s">
        <v>128</v>
      </c>
      <c r="E358" s="232" t="s">
        <v>19</v>
      </c>
      <c r="F358" s="233" t="s">
        <v>495</v>
      </c>
      <c r="G358" s="231"/>
      <c r="H358" s="234">
        <v>2.6600000000000001</v>
      </c>
      <c r="I358" s="235"/>
      <c r="J358" s="231"/>
      <c r="K358" s="231"/>
      <c r="L358" s="236"/>
      <c r="M358" s="237"/>
      <c r="N358" s="238"/>
      <c r="O358" s="238"/>
      <c r="P358" s="238"/>
      <c r="Q358" s="238"/>
      <c r="R358" s="238"/>
      <c r="S358" s="238"/>
      <c r="T358" s="239"/>
      <c r="AT358" s="240" t="s">
        <v>128</v>
      </c>
      <c r="AU358" s="240" t="s">
        <v>79</v>
      </c>
      <c r="AV358" s="13" t="s">
        <v>79</v>
      </c>
      <c r="AW358" s="13" t="s">
        <v>33</v>
      </c>
      <c r="AX358" s="13" t="s">
        <v>72</v>
      </c>
      <c r="AY358" s="240" t="s">
        <v>117</v>
      </c>
    </row>
    <row r="359" s="12" customFormat="1">
      <c r="B359" s="220"/>
      <c r="C359" s="221"/>
      <c r="D359" s="217" t="s">
        <v>128</v>
      </c>
      <c r="E359" s="222" t="s">
        <v>19</v>
      </c>
      <c r="F359" s="223" t="s">
        <v>496</v>
      </c>
      <c r="G359" s="221"/>
      <c r="H359" s="222" t="s">
        <v>19</v>
      </c>
      <c r="I359" s="224"/>
      <c r="J359" s="221"/>
      <c r="K359" s="221"/>
      <c r="L359" s="225"/>
      <c r="M359" s="226"/>
      <c r="N359" s="227"/>
      <c r="O359" s="227"/>
      <c r="P359" s="227"/>
      <c r="Q359" s="227"/>
      <c r="R359" s="227"/>
      <c r="S359" s="227"/>
      <c r="T359" s="228"/>
      <c r="AT359" s="229" t="s">
        <v>128</v>
      </c>
      <c r="AU359" s="229" t="s">
        <v>79</v>
      </c>
      <c r="AV359" s="12" t="s">
        <v>77</v>
      </c>
      <c r="AW359" s="12" t="s">
        <v>33</v>
      </c>
      <c r="AX359" s="12" t="s">
        <v>72</v>
      </c>
      <c r="AY359" s="229" t="s">
        <v>117</v>
      </c>
    </row>
    <row r="360" s="13" customFormat="1">
      <c r="B360" s="230"/>
      <c r="C360" s="231"/>
      <c r="D360" s="217" t="s">
        <v>128</v>
      </c>
      <c r="E360" s="232" t="s">
        <v>19</v>
      </c>
      <c r="F360" s="233" t="s">
        <v>497</v>
      </c>
      <c r="G360" s="231"/>
      <c r="H360" s="234">
        <v>1.3859999999999999</v>
      </c>
      <c r="I360" s="235"/>
      <c r="J360" s="231"/>
      <c r="K360" s="231"/>
      <c r="L360" s="236"/>
      <c r="M360" s="237"/>
      <c r="N360" s="238"/>
      <c r="O360" s="238"/>
      <c r="P360" s="238"/>
      <c r="Q360" s="238"/>
      <c r="R360" s="238"/>
      <c r="S360" s="238"/>
      <c r="T360" s="239"/>
      <c r="AT360" s="240" t="s">
        <v>128</v>
      </c>
      <c r="AU360" s="240" t="s">
        <v>79</v>
      </c>
      <c r="AV360" s="13" t="s">
        <v>79</v>
      </c>
      <c r="AW360" s="13" t="s">
        <v>33</v>
      </c>
      <c r="AX360" s="13" t="s">
        <v>72</v>
      </c>
      <c r="AY360" s="240" t="s">
        <v>117</v>
      </c>
    </row>
    <row r="361" s="13" customFormat="1">
      <c r="B361" s="230"/>
      <c r="C361" s="231"/>
      <c r="D361" s="217" t="s">
        <v>128</v>
      </c>
      <c r="E361" s="232" t="s">
        <v>19</v>
      </c>
      <c r="F361" s="233" t="s">
        <v>302</v>
      </c>
      <c r="G361" s="231"/>
      <c r="H361" s="234">
        <v>0.63</v>
      </c>
      <c r="I361" s="235"/>
      <c r="J361" s="231"/>
      <c r="K361" s="231"/>
      <c r="L361" s="236"/>
      <c r="M361" s="237"/>
      <c r="N361" s="238"/>
      <c r="O361" s="238"/>
      <c r="P361" s="238"/>
      <c r="Q361" s="238"/>
      <c r="R361" s="238"/>
      <c r="S361" s="238"/>
      <c r="T361" s="239"/>
      <c r="AT361" s="240" t="s">
        <v>128</v>
      </c>
      <c r="AU361" s="240" t="s">
        <v>79</v>
      </c>
      <c r="AV361" s="13" t="s">
        <v>79</v>
      </c>
      <c r="AW361" s="13" t="s">
        <v>33</v>
      </c>
      <c r="AX361" s="13" t="s">
        <v>72</v>
      </c>
      <c r="AY361" s="240" t="s">
        <v>117</v>
      </c>
    </row>
    <row r="362" s="12" customFormat="1">
      <c r="B362" s="220"/>
      <c r="C362" s="221"/>
      <c r="D362" s="217" t="s">
        <v>128</v>
      </c>
      <c r="E362" s="222" t="s">
        <v>19</v>
      </c>
      <c r="F362" s="223" t="s">
        <v>494</v>
      </c>
      <c r="G362" s="221"/>
      <c r="H362" s="222" t="s">
        <v>19</v>
      </c>
      <c r="I362" s="224"/>
      <c r="J362" s="221"/>
      <c r="K362" s="221"/>
      <c r="L362" s="225"/>
      <c r="M362" s="226"/>
      <c r="N362" s="227"/>
      <c r="O362" s="227"/>
      <c r="P362" s="227"/>
      <c r="Q362" s="227"/>
      <c r="R362" s="227"/>
      <c r="S362" s="227"/>
      <c r="T362" s="228"/>
      <c r="AT362" s="229" t="s">
        <v>128</v>
      </c>
      <c r="AU362" s="229" t="s">
        <v>79</v>
      </c>
      <c r="AV362" s="12" t="s">
        <v>77</v>
      </c>
      <c r="AW362" s="12" t="s">
        <v>33</v>
      </c>
      <c r="AX362" s="12" t="s">
        <v>72</v>
      </c>
      <c r="AY362" s="229" t="s">
        <v>117</v>
      </c>
    </row>
    <row r="363" s="13" customFormat="1">
      <c r="B363" s="230"/>
      <c r="C363" s="231"/>
      <c r="D363" s="217" t="s">
        <v>128</v>
      </c>
      <c r="E363" s="232" t="s">
        <v>19</v>
      </c>
      <c r="F363" s="233" t="s">
        <v>498</v>
      </c>
      <c r="G363" s="231"/>
      <c r="H363" s="234">
        <v>1.869</v>
      </c>
      <c r="I363" s="235"/>
      <c r="J363" s="231"/>
      <c r="K363" s="231"/>
      <c r="L363" s="236"/>
      <c r="M363" s="237"/>
      <c r="N363" s="238"/>
      <c r="O363" s="238"/>
      <c r="P363" s="238"/>
      <c r="Q363" s="238"/>
      <c r="R363" s="238"/>
      <c r="S363" s="238"/>
      <c r="T363" s="239"/>
      <c r="AT363" s="240" t="s">
        <v>128</v>
      </c>
      <c r="AU363" s="240" t="s">
        <v>79</v>
      </c>
      <c r="AV363" s="13" t="s">
        <v>79</v>
      </c>
      <c r="AW363" s="13" t="s">
        <v>33</v>
      </c>
      <c r="AX363" s="13" t="s">
        <v>72</v>
      </c>
      <c r="AY363" s="240" t="s">
        <v>117</v>
      </c>
    </row>
    <row r="364" s="12" customFormat="1">
      <c r="B364" s="220"/>
      <c r="C364" s="221"/>
      <c r="D364" s="217" t="s">
        <v>128</v>
      </c>
      <c r="E364" s="222" t="s">
        <v>19</v>
      </c>
      <c r="F364" s="223" t="s">
        <v>499</v>
      </c>
      <c r="G364" s="221"/>
      <c r="H364" s="222" t="s">
        <v>19</v>
      </c>
      <c r="I364" s="224"/>
      <c r="J364" s="221"/>
      <c r="K364" s="221"/>
      <c r="L364" s="225"/>
      <c r="M364" s="226"/>
      <c r="N364" s="227"/>
      <c r="O364" s="227"/>
      <c r="P364" s="227"/>
      <c r="Q364" s="227"/>
      <c r="R364" s="227"/>
      <c r="S364" s="227"/>
      <c r="T364" s="228"/>
      <c r="AT364" s="229" t="s">
        <v>128</v>
      </c>
      <c r="AU364" s="229" t="s">
        <v>79</v>
      </c>
      <c r="AV364" s="12" t="s">
        <v>77</v>
      </c>
      <c r="AW364" s="12" t="s">
        <v>33</v>
      </c>
      <c r="AX364" s="12" t="s">
        <v>72</v>
      </c>
      <c r="AY364" s="229" t="s">
        <v>117</v>
      </c>
    </row>
    <row r="365" s="13" customFormat="1">
      <c r="B365" s="230"/>
      <c r="C365" s="231"/>
      <c r="D365" s="217" t="s">
        <v>128</v>
      </c>
      <c r="E365" s="232" t="s">
        <v>19</v>
      </c>
      <c r="F365" s="233" t="s">
        <v>500</v>
      </c>
      <c r="G365" s="231"/>
      <c r="H365" s="234">
        <v>2.016</v>
      </c>
      <c r="I365" s="235"/>
      <c r="J365" s="231"/>
      <c r="K365" s="231"/>
      <c r="L365" s="236"/>
      <c r="M365" s="237"/>
      <c r="N365" s="238"/>
      <c r="O365" s="238"/>
      <c r="P365" s="238"/>
      <c r="Q365" s="238"/>
      <c r="R365" s="238"/>
      <c r="S365" s="238"/>
      <c r="T365" s="239"/>
      <c r="AT365" s="240" t="s">
        <v>128</v>
      </c>
      <c r="AU365" s="240" t="s">
        <v>79</v>
      </c>
      <c r="AV365" s="13" t="s">
        <v>79</v>
      </c>
      <c r="AW365" s="13" t="s">
        <v>33</v>
      </c>
      <c r="AX365" s="13" t="s">
        <v>72</v>
      </c>
      <c r="AY365" s="240" t="s">
        <v>117</v>
      </c>
    </row>
    <row r="366" s="13" customFormat="1">
      <c r="B366" s="230"/>
      <c r="C366" s="231"/>
      <c r="D366" s="217" t="s">
        <v>128</v>
      </c>
      <c r="E366" s="232" t="s">
        <v>19</v>
      </c>
      <c r="F366" s="233" t="s">
        <v>501</v>
      </c>
      <c r="G366" s="231"/>
      <c r="H366" s="234">
        <v>1.869</v>
      </c>
      <c r="I366" s="235"/>
      <c r="J366" s="231"/>
      <c r="K366" s="231"/>
      <c r="L366" s="236"/>
      <c r="M366" s="237"/>
      <c r="N366" s="238"/>
      <c r="O366" s="238"/>
      <c r="P366" s="238"/>
      <c r="Q366" s="238"/>
      <c r="R366" s="238"/>
      <c r="S366" s="238"/>
      <c r="T366" s="239"/>
      <c r="AT366" s="240" t="s">
        <v>128</v>
      </c>
      <c r="AU366" s="240" t="s">
        <v>79</v>
      </c>
      <c r="AV366" s="13" t="s">
        <v>79</v>
      </c>
      <c r="AW366" s="13" t="s">
        <v>33</v>
      </c>
      <c r="AX366" s="13" t="s">
        <v>72</v>
      </c>
      <c r="AY366" s="240" t="s">
        <v>117</v>
      </c>
    </row>
    <row r="367" s="15" customFormat="1">
      <c r="B367" s="252"/>
      <c r="C367" s="253"/>
      <c r="D367" s="217" t="s">
        <v>128</v>
      </c>
      <c r="E367" s="254" t="s">
        <v>19</v>
      </c>
      <c r="F367" s="255" t="s">
        <v>141</v>
      </c>
      <c r="G367" s="253"/>
      <c r="H367" s="256">
        <v>14.450000000000001</v>
      </c>
      <c r="I367" s="257"/>
      <c r="J367" s="253"/>
      <c r="K367" s="253"/>
      <c r="L367" s="258"/>
      <c r="M367" s="259"/>
      <c r="N367" s="260"/>
      <c r="O367" s="260"/>
      <c r="P367" s="260"/>
      <c r="Q367" s="260"/>
      <c r="R367" s="260"/>
      <c r="S367" s="260"/>
      <c r="T367" s="261"/>
      <c r="AT367" s="262" t="s">
        <v>128</v>
      </c>
      <c r="AU367" s="262" t="s">
        <v>79</v>
      </c>
      <c r="AV367" s="15" t="s">
        <v>124</v>
      </c>
      <c r="AW367" s="15" t="s">
        <v>33</v>
      </c>
      <c r="AX367" s="15" t="s">
        <v>77</v>
      </c>
      <c r="AY367" s="262" t="s">
        <v>117</v>
      </c>
    </row>
    <row r="368" s="11" customFormat="1" ht="22.8" customHeight="1">
      <c r="B368" s="188"/>
      <c r="C368" s="189"/>
      <c r="D368" s="190" t="s">
        <v>71</v>
      </c>
      <c r="E368" s="202" t="s">
        <v>502</v>
      </c>
      <c r="F368" s="202" t="s">
        <v>503</v>
      </c>
      <c r="G368" s="189"/>
      <c r="H368" s="189"/>
      <c r="I368" s="192"/>
      <c r="J368" s="203">
        <f>BK368</f>
        <v>0</v>
      </c>
      <c r="K368" s="189"/>
      <c r="L368" s="194"/>
      <c r="M368" s="195"/>
      <c r="N368" s="196"/>
      <c r="O368" s="196"/>
      <c r="P368" s="197">
        <f>SUM(P369:P389)</f>
        <v>0</v>
      </c>
      <c r="Q368" s="196"/>
      <c r="R368" s="197">
        <f>SUM(R369:R389)</f>
        <v>0</v>
      </c>
      <c r="S368" s="196"/>
      <c r="T368" s="198">
        <f>SUM(T369:T389)</f>
        <v>0</v>
      </c>
      <c r="AR368" s="199" t="s">
        <v>77</v>
      </c>
      <c r="AT368" s="200" t="s">
        <v>71</v>
      </c>
      <c r="AU368" s="200" t="s">
        <v>77</v>
      </c>
      <c r="AY368" s="199" t="s">
        <v>117</v>
      </c>
      <c r="BK368" s="201">
        <f>SUM(BK369:BK389)</f>
        <v>0</v>
      </c>
    </row>
    <row r="369" s="1" customFormat="1" ht="24" customHeight="1">
      <c r="B369" s="38"/>
      <c r="C369" s="204" t="s">
        <v>504</v>
      </c>
      <c r="D369" s="204" t="s">
        <v>119</v>
      </c>
      <c r="E369" s="205" t="s">
        <v>505</v>
      </c>
      <c r="F369" s="206" t="s">
        <v>506</v>
      </c>
      <c r="G369" s="207" t="s">
        <v>211</v>
      </c>
      <c r="H369" s="208">
        <v>11.002000000000001</v>
      </c>
      <c r="I369" s="209"/>
      <c r="J369" s="210">
        <f>ROUND(I369*H369,2)</f>
        <v>0</v>
      </c>
      <c r="K369" s="206" t="s">
        <v>123</v>
      </c>
      <c r="L369" s="43"/>
      <c r="M369" s="211" t="s">
        <v>19</v>
      </c>
      <c r="N369" s="212" t="s">
        <v>43</v>
      </c>
      <c r="O369" s="83"/>
      <c r="P369" s="213">
        <f>O369*H369</f>
        <v>0</v>
      </c>
      <c r="Q369" s="213">
        <v>0</v>
      </c>
      <c r="R369" s="213">
        <f>Q369*H369</f>
        <v>0</v>
      </c>
      <c r="S369" s="213">
        <v>0</v>
      </c>
      <c r="T369" s="214">
        <f>S369*H369</f>
        <v>0</v>
      </c>
      <c r="AR369" s="215" t="s">
        <v>124</v>
      </c>
      <c r="AT369" s="215" t="s">
        <v>119</v>
      </c>
      <c r="AU369" s="215" t="s">
        <v>79</v>
      </c>
      <c r="AY369" s="17" t="s">
        <v>117</v>
      </c>
      <c r="BE369" s="216">
        <f>IF(N369="základní",J369,0)</f>
        <v>0</v>
      </c>
      <c r="BF369" s="216">
        <f>IF(N369="snížená",J369,0)</f>
        <v>0</v>
      </c>
      <c r="BG369" s="216">
        <f>IF(N369="zákl. přenesená",J369,0)</f>
        <v>0</v>
      </c>
      <c r="BH369" s="216">
        <f>IF(N369="sníž. přenesená",J369,0)</f>
        <v>0</v>
      </c>
      <c r="BI369" s="216">
        <f>IF(N369="nulová",J369,0)</f>
        <v>0</v>
      </c>
      <c r="BJ369" s="17" t="s">
        <v>77</v>
      </c>
      <c r="BK369" s="216">
        <f>ROUND(I369*H369,2)</f>
        <v>0</v>
      </c>
      <c r="BL369" s="17" t="s">
        <v>124</v>
      </c>
      <c r="BM369" s="215" t="s">
        <v>507</v>
      </c>
    </row>
    <row r="370" s="1" customFormat="1">
      <c r="B370" s="38"/>
      <c r="C370" s="39"/>
      <c r="D370" s="217" t="s">
        <v>126</v>
      </c>
      <c r="E370" s="39"/>
      <c r="F370" s="218" t="s">
        <v>508</v>
      </c>
      <c r="G370" s="39"/>
      <c r="H370" s="39"/>
      <c r="I370" s="129"/>
      <c r="J370" s="39"/>
      <c r="K370" s="39"/>
      <c r="L370" s="43"/>
      <c r="M370" s="219"/>
      <c r="N370" s="83"/>
      <c r="O370" s="83"/>
      <c r="P370" s="83"/>
      <c r="Q370" s="83"/>
      <c r="R370" s="83"/>
      <c r="S370" s="83"/>
      <c r="T370" s="84"/>
      <c r="AT370" s="17" t="s">
        <v>126</v>
      </c>
      <c r="AU370" s="17" t="s">
        <v>79</v>
      </c>
    </row>
    <row r="371" s="1" customFormat="1" ht="24" customHeight="1">
      <c r="B371" s="38"/>
      <c r="C371" s="204" t="s">
        <v>509</v>
      </c>
      <c r="D371" s="204" t="s">
        <v>119</v>
      </c>
      <c r="E371" s="205" t="s">
        <v>510</v>
      </c>
      <c r="F371" s="206" t="s">
        <v>511</v>
      </c>
      <c r="G371" s="207" t="s">
        <v>211</v>
      </c>
      <c r="H371" s="208">
        <v>34.68</v>
      </c>
      <c r="I371" s="209"/>
      <c r="J371" s="210">
        <f>ROUND(I371*H371,2)</f>
        <v>0</v>
      </c>
      <c r="K371" s="206" t="s">
        <v>123</v>
      </c>
      <c r="L371" s="43"/>
      <c r="M371" s="211" t="s">
        <v>19</v>
      </c>
      <c r="N371" s="212" t="s">
        <v>43</v>
      </c>
      <c r="O371" s="83"/>
      <c r="P371" s="213">
        <f>O371*H371</f>
        <v>0</v>
      </c>
      <c r="Q371" s="213">
        <v>0</v>
      </c>
      <c r="R371" s="213">
        <f>Q371*H371</f>
        <v>0</v>
      </c>
      <c r="S371" s="213">
        <v>0</v>
      </c>
      <c r="T371" s="214">
        <f>S371*H371</f>
        <v>0</v>
      </c>
      <c r="AR371" s="215" t="s">
        <v>124</v>
      </c>
      <c r="AT371" s="215" t="s">
        <v>119</v>
      </c>
      <c r="AU371" s="215" t="s">
        <v>79</v>
      </c>
      <c r="AY371" s="17" t="s">
        <v>117</v>
      </c>
      <c r="BE371" s="216">
        <f>IF(N371="základní",J371,0)</f>
        <v>0</v>
      </c>
      <c r="BF371" s="216">
        <f>IF(N371="snížená",J371,0)</f>
        <v>0</v>
      </c>
      <c r="BG371" s="216">
        <f>IF(N371="zákl. přenesená",J371,0)</f>
        <v>0</v>
      </c>
      <c r="BH371" s="216">
        <f>IF(N371="sníž. přenesená",J371,0)</f>
        <v>0</v>
      </c>
      <c r="BI371" s="216">
        <f>IF(N371="nulová",J371,0)</f>
        <v>0</v>
      </c>
      <c r="BJ371" s="17" t="s">
        <v>77</v>
      </c>
      <c r="BK371" s="216">
        <f>ROUND(I371*H371,2)</f>
        <v>0</v>
      </c>
      <c r="BL371" s="17" t="s">
        <v>124</v>
      </c>
      <c r="BM371" s="215" t="s">
        <v>512</v>
      </c>
    </row>
    <row r="372" s="1" customFormat="1">
      <c r="B372" s="38"/>
      <c r="C372" s="39"/>
      <c r="D372" s="217" t="s">
        <v>126</v>
      </c>
      <c r="E372" s="39"/>
      <c r="F372" s="218" t="s">
        <v>508</v>
      </c>
      <c r="G372" s="39"/>
      <c r="H372" s="39"/>
      <c r="I372" s="129"/>
      <c r="J372" s="39"/>
      <c r="K372" s="39"/>
      <c r="L372" s="43"/>
      <c r="M372" s="219"/>
      <c r="N372" s="83"/>
      <c r="O372" s="83"/>
      <c r="P372" s="83"/>
      <c r="Q372" s="83"/>
      <c r="R372" s="83"/>
      <c r="S372" s="83"/>
      <c r="T372" s="84"/>
      <c r="AT372" s="17" t="s">
        <v>126</v>
      </c>
      <c r="AU372" s="17" t="s">
        <v>79</v>
      </c>
    </row>
    <row r="373" s="1" customFormat="1" ht="24" customHeight="1">
      <c r="B373" s="38"/>
      <c r="C373" s="204" t="s">
        <v>513</v>
      </c>
      <c r="D373" s="204" t="s">
        <v>119</v>
      </c>
      <c r="E373" s="205" t="s">
        <v>514</v>
      </c>
      <c r="F373" s="206" t="s">
        <v>515</v>
      </c>
      <c r="G373" s="207" t="s">
        <v>211</v>
      </c>
      <c r="H373" s="208">
        <v>14.010999999999999</v>
      </c>
      <c r="I373" s="209"/>
      <c r="J373" s="210">
        <f>ROUND(I373*H373,2)</f>
        <v>0</v>
      </c>
      <c r="K373" s="206" t="s">
        <v>516</v>
      </c>
      <c r="L373" s="43"/>
      <c r="M373" s="211" t="s">
        <v>19</v>
      </c>
      <c r="N373" s="212" t="s">
        <v>43</v>
      </c>
      <c r="O373" s="83"/>
      <c r="P373" s="213">
        <f>O373*H373</f>
        <v>0</v>
      </c>
      <c r="Q373" s="213">
        <v>0</v>
      </c>
      <c r="R373" s="213">
        <f>Q373*H373</f>
        <v>0</v>
      </c>
      <c r="S373" s="213">
        <v>0</v>
      </c>
      <c r="T373" s="214">
        <f>S373*H373</f>
        <v>0</v>
      </c>
      <c r="AR373" s="215" t="s">
        <v>124</v>
      </c>
      <c r="AT373" s="215" t="s">
        <v>119</v>
      </c>
      <c r="AU373" s="215" t="s">
        <v>79</v>
      </c>
      <c r="AY373" s="17" t="s">
        <v>117</v>
      </c>
      <c r="BE373" s="216">
        <f>IF(N373="základní",J373,0)</f>
        <v>0</v>
      </c>
      <c r="BF373" s="216">
        <f>IF(N373="snížená",J373,0)</f>
        <v>0</v>
      </c>
      <c r="BG373" s="216">
        <f>IF(N373="zákl. přenesená",J373,0)</f>
        <v>0</v>
      </c>
      <c r="BH373" s="216">
        <f>IF(N373="sníž. přenesená",J373,0)</f>
        <v>0</v>
      </c>
      <c r="BI373" s="216">
        <f>IF(N373="nulová",J373,0)</f>
        <v>0</v>
      </c>
      <c r="BJ373" s="17" t="s">
        <v>77</v>
      </c>
      <c r="BK373" s="216">
        <f>ROUND(I373*H373,2)</f>
        <v>0</v>
      </c>
      <c r="BL373" s="17" t="s">
        <v>124</v>
      </c>
      <c r="BM373" s="215" t="s">
        <v>517</v>
      </c>
    </row>
    <row r="374" s="1" customFormat="1">
      <c r="B374" s="38"/>
      <c r="C374" s="39"/>
      <c r="D374" s="217" t="s">
        <v>126</v>
      </c>
      <c r="E374" s="39"/>
      <c r="F374" s="218" t="s">
        <v>518</v>
      </c>
      <c r="G374" s="39"/>
      <c r="H374" s="39"/>
      <c r="I374" s="129"/>
      <c r="J374" s="39"/>
      <c r="K374" s="39"/>
      <c r="L374" s="43"/>
      <c r="M374" s="219"/>
      <c r="N374" s="83"/>
      <c r="O374" s="83"/>
      <c r="P374" s="83"/>
      <c r="Q374" s="83"/>
      <c r="R374" s="83"/>
      <c r="S374" s="83"/>
      <c r="T374" s="84"/>
      <c r="AT374" s="17" t="s">
        <v>126</v>
      </c>
      <c r="AU374" s="17" t="s">
        <v>79</v>
      </c>
    </row>
    <row r="375" s="1" customFormat="1" ht="24" customHeight="1">
      <c r="B375" s="38"/>
      <c r="C375" s="204" t="s">
        <v>519</v>
      </c>
      <c r="D375" s="204" t="s">
        <v>119</v>
      </c>
      <c r="E375" s="205" t="s">
        <v>520</v>
      </c>
      <c r="F375" s="206" t="s">
        <v>521</v>
      </c>
      <c r="G375" s="207" t="s">
        <v>211</v>
      </c>
      <c r="H375" s="208">
        <v>19.239999999999998</v>
      </c>
      <c r="I375" s="209"/>
      <c r="J375" s="210">
        <f>ROUND(I375*H375,2)</f>
        <v>0</v>
      </c>
      <c r="K375" s="206" t="s">
        <v>123</v>
      </c>
      <c r="L375" s="43"/>
      <c r="M375" s="211" t="s">
        <v>19</v>
      </c>
      <c r="N375" s="212" t="s">
        <v>43</v>
      </c>
      <c r="O375" s="83"/>
      <c r="P375" s="213">
        <f>O375*H375</f>
        <v>0</v>
      </c>
      <c r="Q375" s="213">
        <v>0</v>
      </c>
      <c r="R375" s="213">
        <f>Q375*H375</f>
        <v>0</v>
      </c>
      <c r="S375" s="213">
        <v>0</v>
      </c>
      <c r="T375" s="214">
        <f>S375*H375</f>
        <v>0</v>
      </c>
      <c r="AR375" s="215" t="s">
        <v>124</v>
      </c>
      <c r="AT375" s="215" t="s">
        <v>119</v>
      </c>
      <c r="AU375" s="215" t="s">
        <v>79</v>
      </c>
      <c r="AY375" s="17" t="s">
        <v>117</v>
      </c>
      <c r="BE375" s="216">
        <f>IF(N375="základní",J375,0)</f>
        <v>0</v>
      </c>
      <c r="BF375" s="216">
        <f>IF(N375="snížená",J375,0)</f>
        <v>0</v>
      </c>
      <c r="BG375" s="216">
        <f>IF(N375="zákl. přenesená",J375,0)</f>
        <v>0</v>
      </c>
      <c r="BH375" s="216">
        <f>IF(N375="sníž. přenesená",J375,0)</f>
        <v>0</v>
      </c>
      <c r="BI375" s="216">
        <f>IF(N375="nulová",J375,0)</f>
        <v>0</v>
      </c>
      <c r="BJ375" s="17" t="s">
        <v>77</v>
      </c>
      <c r="BK375" s="216">
        <f>ROUND(I375*H375,2)</f>
        <v>0</v>
      </c>
      <c r="BL375" s="17" t="s">
        <v>124</v>
      </c>
      <c r="BM375" s="215" t="s">
        <v>522</v>
      </c>
    </row>
    <row r="376" s="1" customFormat="1">
      <c r="B376" s="38"/>
      <c r="C376" s="39"/>
      <c r="D376" s="217" t="s">
        <v>126</v>
      </c>
      <c r="E376" s="39"/>
      <c r="F376" s="218" t="s">
        <v>508</v>
      </c>
      <c r="G376" s="39"/>
      <c r="H376" s="39"/>
      <c r="I376" s="129"/>
      <c r="J376" s="39"/>
      <c r="K376" s="39"/>
      <c r="L376" s="43"/>
      <c r="M376" s="219"/>
      <c r="N376" s="83"/>
      <c r="O376" s="83"/>
      <c r="P376" s="83"/>
      <c r="Q376" s="83"/>
      <c r="R376" s="83"/>
      <c r="S376" s="83"/>
      <c r="T376" s="84"/>
      <c r="AT376" s="17" t="s">
        <v>126</v>
      </c>
      <c r="AU376" s="17" t="s">
        <v>79</v>
      </c>
    </row>
    <row r="377" s="1" customFormat="1">
      <c r="B377" s="38"/>
      <c r="C377" s="39"/>
      <c r="D377" s="217" t="s">
        <v>228</v>
      </c>
      <c r="E377" s="39"/>
      <c r="F377" s="218" t="s">
        <v>523</v>
      </c>
      <c r="G377" s="39"/>
      <c r="H377" s="39"/>
      <c r="I377" s="129"/>
      <c r="J377" s="39"/>
      <c r="K377" s="39"/>
      <c r="L377" s="43"/>
      <c r="M377" s="219"/>
      <c r="N377" s="83"/>
      <c r="O377" s="83"/>
      <c r="P377" s="83"/>
      <c r="Q377" s="83"/>
      <c r="R377" s="83"/>
      <c r="S377" s="83"/>
      <c r="T377" s="84"/>
      <c r="AT377" s="17" t="s">
        <v>228</v>
      </c>
      <c r="AU377" s="17" t="s">
        <v>79</v>
      </c>
    </row>
    <row r="378" s="1" customFormat="1" ht="24" customHeight="1">
      <c r="B378" s="38"/>
      <c r="C378" s="204" t="s">
        <v>524</v>
      </c>
      <c r="D378" s="204" t="s">
        <v>119</v>
      </c>
      <c r="E378" s="205" t="s">
        <v>525</v>
      </c>
      <c r="F378" s="206" t="s">
        <v>526</v>
      </c>
      <c r="G378" s="207" t="s">
        <v>211</v>
      </c>
      <c r="H378" s="208">
        <v>82.707999999999998</v>
      </c>
      <c r="I378" s="209"/>
      <c r="J378" s="210">
        <f>ROUND(I378*H378,2)</f>
        <v>0</v>
      </c>
      <c r="K378" s="206" t="s">
        <v>123</v>
      </c>
      <c r="L378" s="43"/>
      <c r="M378" s="211" t="s">
        <v>19</v>
      </c>
      <c r="N378" s="212" t="s">
        <v>43</v>
      </c>
      <c r="O378" s="83"/>
      <c r="P378" s="213">
        <f>O378*H378</f>
        <v>0</v>
      </c>
      <c r="Q378" s="213">
        <v>0</v>
      </c>
      <c r="R378" s="213">
        <f>Q378*H378</f>
        <v>0</v>
      </c>
      <c r="S378" s="213">
        <v>0</v>
      </c>
      <c r="T378" s="214">
        <f>S378*H378</f>
        <v>0</v>
      </c>
      <c r="AR378" s="215" t="s">
        <v>124</v>
      </c>
      <c r="AT378" s="215" t="s">
        <v>119</v>
      </c>
      <c r="AU378" s="215" t="s">
        <v>79</v>
      </c>
      <c r="AY378" s="17" t="s">
        <v>117</v>
      </c>
      <c r="BE378" s="216">
        <f>IF(N378="základní",J378,0)</f>
        <v>0</v>
      </c>
      <c r="BF378" s="216">
        <f>IF(N378="snížená",J378,0)</f>
        <v>0</v>
      </c>
      <c r="BG378" s="216">
        <f>IF(N378="zákl. přenesená",J378,0)</f>
        <v>0</v>
      </c>
      <c r="BH378" s="216">
        <f>IF(N378="sníž. přenesená",J378,0)</f>
        <v>0</v>
      </c>
      <c r="BI378" s="216">
        <f>IF(N378="nulová",J378,0)</f>
        <v>0</v>
      </c>
      <c r="BJ378" s="17" t="s">
        <v>77</v>
      </c>
      <c r="BK378" s="216">
        <f>ROUND(I378*H378,2)</f>
        <v>0</v>
      </c>
      <c r="BL378" s="17" t="s">
        <v>124</v>
      </c>
      <c r="BM378" s="215" t="s">
        <v>527</v>
      </c>
    </row>
    <row r="379" s="1" customFormat="1">
      <c r="B379" s="38"/>
      <c r="C379" s="39"/>
      <c r="D379" s="217" t="s">
        <v>126</v>
      </c>
      <c r="E379" s="39"/>
      <c r="F379" s="218" t="s">
        <v>528</v>
      </c>
      <c r="G379" s="39"/>
      <c r="H379" s="39"/>
      <c r="I379" s="129"/>
      <c r="J379" s="39"/>
      <c r="K379" s="39"/>
      <c r="L379" s="43"/>
      <c r="M379" s="219"/>
      <c r="N379" s="83"/>
      <c r="O379" s="83"/>
      <c r="P379" s="83"/>
      <c r="Q379" s="83"/>
      <c r="R379" s="83"/>
      <c r="S379" s="83"/>
      <c r="T379" s="84"/>
      <c r="AT379" s="17" t="s">
        <v>126</v>
      </c>
      <c r="AU379" s="17" t="s">
        <v>79</v>
      </c>
    </row>
    <row r="380" s="1" customFormat="1" ht="24" customHeight="1">
      <c r="B380" s="38"/>
      <c r="C380" s="204" t="s">
        <v>529</v>
      </c>
      <c r="D380" s="204" t="s">
        <v>119</v>
      </c>
      <c r="E380" s="205" t="s">
        <v>530</v>
      </c>
      <c r="F380" s="206" t="s">
        <v>531</v>
      </c>
      <c r="G380" s="207" t="s">
        <v>211</v>
      </c>
      <c r="H380" s="208">
        <v>1571.452</v>
      </c>
      <c r="I380" s="209"/>
      <c r="J380" s="210">
        <f>ROUND(I380*H380,2)</f>
        <v>0</v>
      </c>
      <c r="K380" s="206" t="s">
        <v>123</v>
      </c>
      <c r="L380" s="43"/>
      <c r="M380" s="211" t="s">
        <v>19</v>
      </c>
      <c r="N380" s="212" t="s">
        <v>43</v>
      </c>
      <c r="O380" s="83"/>
      <c r="P380" s="213">
        <f>O380*H380</f>
        <v>0</v>
      </c>
      <c r="Q380" s="213">
        <v>0</v>
      </c>
      <c r="R380" s="213">
        <f>Q380*H380</f>
        <v>0</v>
      </c>
      <c r="S380" s="213">
        <v>0</v>
      </c>
      <c r="T380" s="214">
        <f>S380*H380</f>
        <v>0</v>
      </c>
      <c r="AR380" s="215" t="s">
        <v>124</v>
      </c>
      <c r="AT380" s="215" t="s">
        <v>119</v>
      </c>
      <c r="AU380" s="215" t="s">
        <v>79</v>
      </c>
      <c r="AY380" s="17" t="s">
        <v>117</v>
      </c>
      <c r="BE380" s="216">
        <f>IF(N380="základní",J380,0)</f>
        <v>0</v>
      </c>
      <c r="BF380" s="216">
        <f>IF(N380="snížená",J380,0)</f>
        <v>0</v>
      </c>
      <c r="BG380" s="216">
        <f>IF(N380="zákl. přenesená",J380,0)</f>
        <v>0</v>
      </c>
      <c r="BH380" s="216">
        <f>IF(N380="sníž. přenesená",J380,0)</f>
        <v>0</v>
      </c>
      <c r="BI380" s="216">
        <f>IF(N380="nulová",J380,0)</f>
        <v>0</v>
      </c>
      <c r="BJ380" s="17" t="s">
        <v>77</v>
      </c>
      <c r="BK380" s="216">
        <f>ROUND(I380*H380,2)</f>
        <v>0</v>
      </c>
      <c r="BL380" s="17" t="s">
        <v>124</v>
      </c>
      <c r="BM380" s="215" t="s">
        <v>532</v>
      </c>
    </row>
    <row r="381" s="1" customFormat="1">
      <c r="B381" s="38"/>
      <c r="C381" s="39"/>
      <c r="D381" s="217" t="s">
        <v>126</v>
      </c>
      <c r="E381" s="39"/>
      <c r="F381" s="218" t="s">
        <v>528</v>
      </c>
      <c r="G381" s="39"/>
      <c r="H381" s="39"/>
      <c r="I381" s="129"/>
      <c r="J381" s="39"/>
      <c r="K381" s="39"/>
      <c r="L381" s="43"/>
      <c r="M381" s="219"/>
      <c r="N381" s="83"/>
      <c r="O381" s="83"/>
      <c r="P381" s="83"/>
      <c r="Q381" s="83"/>
      <c r="R381" s="83"/>
      <c r="S381" s="83"/>
      <c r="T381" s="84"/>
      <c r="AT381" s="17" t="s">
        <v>126</v>
      </c>
      <c r="AU381" s="17" t="s">
        <v>79</v>
      </c>
    </row>
    <row r="382" s="13" customFormat="1">
      <c r="B382" s="230"/>
      <c r="C382" s="231"/>
      <c r="D382" s="217" t="s">
        <v>128</v>
      </c>
      <c r="E382" s="231"/>
      <c r="F382" s="233" t="s">
        <v>533</v>
      </c>
      <c r="G382" s="231"/>
      <c r="H382" s="234">
        <v>1571.452</v>
      </c>
      <c r="I382" s="235"/>
      <c r="J382" s="231"/>
      <c r="K382" s="231"/>
      <c r="L382" s="236"/>
      <c r="M382" s="237"/>
      <c r="N382" s="238"/>
      <c r="O382" s="238"/>
      <c r="P382" s="238"/>
      <c r="Q382" s="238"/>
      <c r="R382" s="238"/>
      <c r="S382" s="238"/>
      <c r="T382" s="239"/>
      <c r="AT382" s="240" t="s">
        <v>128</v>
      </c>
      <c r="AU382" s="240" t="s">
        <v>79</v>
      </c>
      <c r="AV382" s="13" t="s">
        <v>79</v>
      </c>
      <c r="AW382" s="13" t="s">
        <v>4</v>
      </c>
      <c r="AX382" s="13" t="s">
        <v>77</v>
      </c>
      <c r="AY382" s="240" t="s">
        <v>117</v>
      </c>
    </row>
    <row r="383" s="1" customFormat="1" ht="16.5" customHeight="1">
      <c r="B383" s="38"/>
      <c r="C383" s="204" t="s">
        <v>534</v>
      </c>
      <c r="D383" s="204" t="s">
        <v>119</v>
      </c>
      <c r="E383" s="205" t="s">
        <v>535</v>
      </c>
      <c r="F383" s="206" t="s">
        <v>536</v>
      </c>
      <c r="G383" s="207" t="s">
        <v>211</v>
      </c>
      <c r="H383" s="208">
        <v>82.707999999999998</v>
      </c>
      <c r="I383" s="209"/>
      <c r="J383" s="210">
        <f>ROUND(I383*H383,2)</f>
        <v>0</v>
      </c>
      <c r="K383" s="206" t="s">
        <v>123</v>
      </c>
      <c r="L383" s="43"/>
      <c r="M383" s="211" t="s">
        <v>19</v>
      </c>
      <c r="N383" s="212" t="s">
        <v>43</v>
      </c>
      <c r="O383" s="83"/>
      <c r="P383" s="213">
        <f>O383*H383</f>
        <v>0</v>
      </c>
      <c r="Q383" s="213">
        <v>0</v>
      </c>
      <c r="R383" s="213">
        <f>Q383*H383</f>
        <v>0</v>
      </c>
      <c r="S383" s="213">
        <v>0</v>
      </c>
      <c r="T383" s="214">
        <f>S383*H383</f>
        <v>0</v>
      </c>
      <c r="AR383" s="215" t="s">
        <v>124</v>
      </c>
      <c r="AT383" s="215" t="s">
        <v>119</v>
      </c>
      <c r="AU383" s="215" t="s">
        <v>79</v>
      </c>
      <c r="AY383" s="17" t="s">
        <v>117</v>
      </c>
      <c r="BE383" s="216">
        <f>IF(N383="základní",J383,0)</f>
        <v>0</v>
      </c>
      <c r="BF383" s="216">
        <f>IF(N383="snížená",J383,0)</f>
        <v>0</v>
      </c>
      <c r="BG383" s="216">
        <f>IF(N383="zákl. přenesená",J383,0)</f>
        <v>0</v>
      </c>
      <c r="BH383" s="216">
        <f>IF(N383="sníž. přenesená",J383,0)</f>
        <v>0</v>
      </c>
      <c r="BI383" s="216">
        <f>IF(N383="nulová",J383,0)</f>
        <v>0</v>
      </c>
      <c r="BJ383" s="17" t="s">
        <v>77</v>
      </c>
      <c r="BK383" s="216">
        <f>ROUND(I383*H383,2)</f>
        <v>0</v>
      </c>
      <c r="BL383" s="17" t="s">
        <v>124</v>
      </c>
      <c r="BM383" s="215" t="s">
        <v>537</v>
      </c>
    </row>
    <row r="384" s="1" customFormat="1">
      <c r="B384" s="38"/>
      <c r="C384" s="39"/>
      <c r="D384" s="217" t="s">
        <v>126</v>
      </c>
      <c r="E384" s="39"/>
      <c r="F384" s="218" t="s">
        <v>538</v>
      </c>
      <c r="G384" s="39"/>
      <c r="H384" s="39"/>
      <c r="I384" s="129"/>
      <c r="J384" s="39"/>
      <c r="K384" s="39"/>
      <c r="L384" s="43"/>
      <c r="M384" s="219"/>
      <c r="N384" s="83"/>
      <c r="O384" s="83"/>
      <c r="P384" s="83"/>
      <c r="Q384" s="83"/>
      <c r="R384" s="83"/>
      <c r="S384" s="83"/>
      <c r="T384" s="84"/>
      <c r="AT384" s="17" t="s">
        <v>126</v>
      </c>
      <c r="AU384" s="17" t="s">
        <v>79</v>
      </c>
    </row>
    <row r="385" s="1" customFormat="1" ht="24" customHeight="1">
      <c r="B385" s="38"/>
      <c r="C385" s="204" t="s">
        <v>539</v>
      </c>
      <c r="D385" s="204" t="s">
        <v>119</v>
      </c>
      <c r="E385" s="205" t="s">
        <v>540</v>
      </c>
      <c r="F385" s="206" t="s">
        <v>541</v>
      </c>
      <c r="G385" s="207" t="s">
        <v>211</v>
      </c>
      <c r="H385" s="208">
        <v>4.492</v>
      </c>
      <c r="I385" s="209"/>
      <c r="J385" s="210">
        <f>ROUND(I385*H385,2)</f>
        <v>0</v>
      </c>
      <c r="K385" s="206" t="s">
        <v>123</v>
      </c>
      <c r="L385" s="43"/>
      <c r="M385" s="211" t="s">
        <v>19</v>
      </c>
      <c r="N385" s="212" t="s">
        <v>43</v>
      </c>
      <c r="O385" s="83"/>
      <c r="P385" s="213">
        <f>O385*H385</f>
        <v>0</v>
      </c>
      <c r="Q385" s="213">
        <v>0</v>
      </c>
      <c r="R385" s="213">
        <f>Q385*H385</f>
        <v>0</v>
      </c>
      <c r="S385" s="213">
        <v>0</v>
      </c>
      <c r="T385" s="214">
        <f>S385*H385</f>
        <v>0</v>
      </c>
      <c r="AR385" s="215" t="s">
        <v>124</v>
      </c>
      <c r="AT385" s="215" t="s">
        <v>119</v>
      </c>
      <c r="AU385" s="215" t="s">
        <v>79</v>
      </c>
      <c r="AY385" s="17" t="s">
        <v>117</v>
      </c>
      <c r="BE385" s="216">
        <f>IF(N385="základní",J385,0)</f>
        <v>0</v>
      </c>
      <c r="BF385" s="216">
        <f>IF(N385="snížená",J385,0)</f>
        <v>0</v>
      </c>
      <c r="BG385" s="216">
        <f>IF(N385="zákl. přenesená",J385,0)</f>
        <v>0</v>
      </c>
      <c r="BH385" s="216">
        <f>IF(N385="sníž. přenesená",J385,0)</f>
        <v>0</v>
      </c>
      <c r="BI385" s="216">
        <f>IF(N385="nulová",J385,0)</f>
        <v>0</v>
      </c>
      <c r="BJ385" s="17" t="s">
        <v>77</v>
      </c>
      <c r="BK385" s="216">
        <f>ROUND(I385*H385,2)</f>
        <v>0</v>
      </c>
      <c r="BL385" s="17" t="s">
        <v>124</v>
      </c>
      <c r="BM385" s="215" t="s">
        <v>542</v>
      </c>
    </row>
    <row r="386" s="1" customFormat="1">
      <c r="B386" s="38"/>
      <c r="C386" s="39"/>
      <c r="D386" s="217" t="s">
        <v>126</v>
      </c>
      <c r="E386" s="39"/>
      <c r="F386" s="218" t="s">
        <v>508</v>
      </c>
      <c r="G386" s="39"/>
      <c r="H386" s="39"/>
      <c r="I386" s="129"/>
      <c r="J386" s="39"/>
      <c r="K386" s="39"/>
      <c r="L386" s="43"/>
      <c r="M386" s="219"/>
      <c r="N386" s="83"/>
      <c r="O386" s="83"/>
      <c r="P386" s="83"/>
      <c r="Q386" s="83"/>
      <c r="R386" s="83"/>
      <c r="S386" s="83"/>
      <c r="T386" s="84"/>
      <c r="AT386" s="17" t="s">
        <v>126</v>
      </c>
      <c r="AU386" s="17" t="s">
        <v>79</v>
      </c>
    </row>
    <row r="387" s="1" customFormat="1" ht="24" customHeight="1">
      <c r="B387" s="38"/>
      <c r="C387" s="204" t="s">
        <v>543</v>
      </c>
      <c r="D387" s="204" t="s">
        <v>119</v>
      </c>
      <c r="E387" s="205" t="s">
        <v>544</v>
      </c>
      <c r="F387" s="206" t="s">
        <v>210</v>
      </c>
      <c r="G387" s="207" t="s">
        <v>211</v>
      </c>
      <c r="H387" s="208">
        <v>13.294000000000001</v>
      </c>
      <c r="I387" s="209"/>
      <c r="J387" s="210">
        <f>ROUND(I387*H387,2)</f>
        <v>0</v>
      </c>
      <c r="K387" s="206" t="s">
        <v>123</v>
      </c>
      <c r="L387" s="43"/>
      <c r="M387" s="211" t="s">
        <v>19</v>
      </c>
      <c r="N387" s="212" t="s">
        <v>43</v>
      </c>
      <c r="O387" s="83"/>
      <c r="P387" s="213">
        <f>O387*H387</f>
        <v>0</v>
      </c>
      <c r="Q387" s="213">
        <v>0</v>
      </c>
      <c r="R387" s="213">
        <f>Q387*H387</f>
        <v>0</v>
      </c>
      <c r="S387" s="213">
        <v>0</v>
      </c>
      <c r="T387" s="214">
        <f>S387*H387</f>
        <v>0</v>
      </c>
      <c r="AR387" s="215" t="s">
        <v>124</v>
      </c>
      <c r="AT387" s="215" t="s">
        <v>119</v>
      </c>
      <c r="AU387" s="215" t="s">
        <v>79</v>
      </c>
      <c r="AY387" s="17" t="s">
        <v>117</v>
      </c>
      <c r="BE387" s="216">
        <f>IF(N387="základní",J387,0)</f>
        <v>0</v>
      </c>
      <c r="BF387" s="216">
        <f>IF(N387="snížená",J387,0)</f>
        <v>0</v>
      </c>
      <c r="BG387" s="216">
        <f>IF(N387="zákl. přenesená",J387,0)</f>
        <v>0</v>
      </c>
      <c r="BH387" s="216">
        <f>IF(N387="sníž. přenesená",J387,0)</f>
        <v>0</v>
      </c>
      <c r="BI387" s="216">
        <f>IF(N387="nulová",J387,0)</f>
        <v>0</v>
      </c>
      <c r="BJ387" s="17" t="s">
        <v>77</v>
      </c>
      <c r="BK387" s="216">
        <f>ROUND(I387*H387,2)</f>
        <v>0</v>
      </c>
      <c r="BL387" s="17" t="s">
        <v>124</v>
      </c>
      <c r="BM387" s="215" t="s">
        <v>545</v>
      </c>
    </row>
    <row r="388" s="1" customFormat="1">
      <c r="B388" s="38"/>
      <c r="C388" s="39"/>
      <c r="D388" s="217" t="s">
        <v>126</v>
      </c>
      <c r="E388" s="39"/>
      <c r="F388" s="218" t="s">
        <v>508</v>
      </c>
      <c r="G388" s="39"/>
      <c r="H388" s="39"/>
      <c r="I388" s="129"/>
      <c r="J388" s="39"/>
      <c r="K388" s="39"/>
      <c r="L388" s="43"/>
      <c r="M388" s="219"/>
      <c r="N388" s="83"/>
      <c r="O388" s="83"/>
      <c r="P388" s="83"/>
      <c r="Q388" s="83"/>
      <c r="R388" s="83"/>
      <c r="S388" s="83"/>
      <c r="T388" s="84"/>
      <c r="AT388" s="17" t="s">
        <v>126</v>
      </c>
      <c r="AU388" s="17" t="s">
        <v>79</v>
      </c>
    </row>
    <row r="389" s="1" customFormat="1">
      <c r="B389" s="38"/>
      <c r="C389" s="39"/>
      <c r="D389" s="217" t="s">
        <v>228</v>
      </c>
      <c r="E389" s="39"/>
      <c r="F389" s="218" t="s">
        <v>546</v>
      </c>
      <c r="G389" s="39"/>
      <c r="H389" s="39"/>
      <c r="I389" s="129"/>
      <c r="J389" s="39"/>
      <c r="K389" s="39"/>
      <c r="L389" s="43"/>
      <c r="M389" s="219"/>
      <c r="N389" s="83"/>
      <c r="O389" s="83"/>
      <c r="P389" s="83"/>
      <c r="Q389" s="83"/>
      <c r="R389" s="83"/>
      <c r="S389" s="83"/>
      <c r="T389" s="84"/>
      <c r="AT389" s="17" t="s">
        <v>228</v>
      </c>
      <c r="AU389" s="17" t="s">
        <v>79</v>
      </c>
    </row>
    <row r="390" s="11" customFormat="1" ht="22.8" customHeight="1">
      <c r="B390" s="188"/>
      <c r="C390" s="189"/>
      <c r="D390" s="190" t="s">
        <v>71</v>
      </c>
      <c r="E390" s="202" t="s">
        <v>547</v>
      </c>
      <c r="F390" s="202" t="s">
        <v>548</v>
      </c>
      <c r="G390" s="189"/>
      <c r="H390" s="189"/>
      <c r="I390" s="192"/>
      <c r="J390" s="203">
        <f>BK390</f>
        <v>0</v>
      </c>
      <c r="K390" s="189"/>
      <c r="L390" s="194"/>
      <c r="M390" s="195"/>
      <c r="N390" s="196"/>
      <c r="O390" s="196"/>
      <c r="P390" s="197">
        <f>SUM(P391:P392)</f>
        <v>0</v>
      </c>
      <c r="Q390" s="196"/>
      <c r="R390" s="197">
        <f>SUM(R391:R392)</f>
        <v>0</v>
      </c>
      <c r="S390" s="196"/>
      <c r="T390" s="198">
        <f>SUM(T391:T392)</f>
        <v>0</v>
      </c>
      <c r="AR390" s="199" t="s">
        <v>77</v>
      </c>
      <c r="AT390" s="200" t="s">
        <v>71</v>
      </c>
      <c r="AU390" s="200" t="s">
        <v>77</v>
      </c>
      <c r="AY390" s="199" t="s">
        <v>117</v>
      </c>
      <c r="BK390" s="201">
        <f>SUM(BK391:BK392)</f>
        <v>0</v>
      </c>
    </row>
    <row r="391" s="1" customFormat="1" ht="24" customHeight="1">
      <c r="B391" s="38"/>
      <c r="C391" s="204" t="s">
        <v>549</v>
      </c>
      <c r="D391" s="204" t="s">
        <v>119</v>
      </c>
      <c r="E391" s="205" t="s">
        <v>550</v>
      </c>
      <c r="F391" s="206" t="s">
        <v>551</v>
      </c>
      <c r="G391" s="207" t="s">
        <v>211</v>
      </c>
      <c r="H391" s="208">
        <v>166.369</v>
      </c>
      <c r="I391" s="209"/>
      <c r="J391" s="210">
        <f>ROUND(I391*H391,2)</f>
        <v>0</v>
      </c>
      <c r="K391" s="206" t="s">
        <v>123</v>
      </c>
      <c r="L391" s="43"/>
      <c r="M391" s="211" t="s">
        <v>19</v>
      </c>
      <c r="N391" s="212" t="s">
        <v>43</v>
      </c>
      <c r="O391" s="83"/>
      <c r="P391" s="213">
        <f>O391*H391</f>
        <v>0</v>
      </c>
      <c r="Q391" s="213">
        <v>0</v>
      </c>
      <c r="R391" s="213">
        <f>Q391*H391</f>
        <v>0</v>
      </c>
      <c r="S391" s="213">
        <v>0</v>
      </c>
      <c r="T391" s="214">
        <f>S391*H391</f>
        <v>0</v>
      </c>
      <c r="AR391" s="215" t="s">
        <v>124</v>
      </c>
      <c r="AT391" s="215" t="s">
        <v>119</v>
      </c>
      <c r="AU391" s="215" t="s">
        <v>79</v>
      </c>
      <c r="AY391" s="17" t="s">
        <v>117</v>
      </c>
      <c r="BE391" s="216">
        <f>IF(N391="základní",J391,0)</f>
        <v>0</v>
      </c>
      <c r="BF391" s="216">
        <f>IF(N391="snížená",J391,0)</f>
        <v>0</v>
      </c>
      <c r="BG391" s="216">
        <f>IF(N391="zákl. přenesená",J391,0)</f>
        <v>0</v>
      </c>
      <c r="BH391" s="216">
        <f>IF(N391="sníž. přenesená",J391,0)</f>
        <v>0</v>
      </c>
      <c r="BI391" s="216">
        <f>IF(N391="nulová",J391,0)</f>
        <v>0</v>
      </c>
      <c r="BJ391" s="17" t="s">
        <v>77</v>
      </c>
      <c r="BK391" s="216">
        <f>ROUND(I391*H391,2)</f>
        <v>0</v>
      </c>
      <c r="BL391" s="17" t="s">
        <v>124</v>
      </c>
      <c r="BM391" s="215" t="s">
        <v>552</v>
      </c>
    </row>
    <row r="392" s="1" customFormat="1">
      <c r="B392" s="38"/>
      <c r="C392" s="39"/>
      <c r="D392" s="217" t="s">
        <v>126</v>
      </c>
      <c r="E392" s="39"/>
      <c r="F392" s="218" t="s">
        <v>553</v>
      </c>
      <c r="G392" s="39"/>
      <c r="H392" s="39"/>
      <c r="I392" s="129"/>
      <c r="J392" s="39"/>
      <c r="K392" s="39"/>
      <c r="L392" s="43"/>
      <c r="M392" s="219"/>
      <c r="N392" s="83"/>
      <c r="O392" s="83"/>
      <c r="P392" s="83"/>
      <c r="Q392" s="83"/>
      <c r="R392" s="83"/>
      <c r="S392" s="83"/>
      <c r="T392" s="84"/>
      <c r="AT392" s="17" t="s">
        <v>126</v>
      </c>
      <c r="AU392" s="17" t="s">
        <v>79</v>
      </c>
    </row>
    <row r="393" s="11" customFormat="1" ht="25.92" customHeight="1">
      <c r="B393" s="188"/>
      <c r="C393" s="189"/>
      <c r="D393" s="190" t="s">
        <v>71</v>
      </c>
      <c r="E393" s="191" t="s">
        <v>554</v>
      </c>
      <c r="F393" s="191" t="s">
        <v>555</v>
      </c>
      <c r="G393" s="189"/>
      <c r="H393" s="189"/>
      <c r="I393" s="192"/>
      <c r="J393" s="193">
        <f>BK393</f>
        <v>0</v>
      </c>
      <c r="K393" s="189"/>
      <c r="L393" s="194"/>
      <c r="M393" s="195"/>
      <c r="N393" s="196"/>
      <c r="O393" s="196"/>
      <c r="P393" s="197">
        <f>P394+P407</f>
        <v>0</v>
      </c>
      <c r="Q393" s="196"/>
      <c r="R393" s="197">
        <f>R394+R407</f>
        <v>0.46663300000000002</v>
      </c>
      <c r="S393" s="196"/>
      <c r="T393" s="198">
        <f>T394+T407</f>
        <v>0</v>
      </c>
      <c r="AR393" s="199" t="s">
        <v>79</v>
      </c>
      <c r="AT393" s="200" t="s">
        <v>71</v>
      </c>
      <c r="AU393" s="200" t="s">
        <v>72</v>
      </c>
      <c r="AY393" s="199" t="s">
        <v>117</v>
      </c>
      <c r="BK393" s="201">
        <f>BK394+BK407</f>
        <v>0</v>
      </c>
    </row>
    <row r="394" s="11" customFormat="1" ht="22.8" customHeight="1">
      <c r="B394" s="188"/>
      <c r="C394" s="189"/>
      <c r="D394" s="190" t="s">
        <v>71</v>
      </c>
      <c r="E394" s="202" t="s">
        <v>556</v>
      </c>
      <c r="F394" s="202" t="s">
        <v>557</v>
      </c>
      <c r="G394" s="189"/>
      <c r="H394" s="189"/>
      <c r="I394" s="192"/>
      <c r="J394" s="203">
        <f>BK394</f>
        <v>0</v>
      </c>
      <c r="K394" s="189"/>
      <c r="L394" s="194"/>
      <c r="M394" s="195"/>
      <c r="N394" s="196"/>
      <c r="O394" s="196"/>
      <c r="P394" s="197">
        <f>SUM(P395:P406)</f>
        <v>0</v>
      </c>
      <c r="Q394" s="196"/>
      <c r="R394" s="197">
        <f>SUM(R395:R406)</f>
        <v>0.011953000000000002</v>
      </c>
      <c r="S394" s="196"/>
      <c r="T394" s="198">
        <f>SUM(T395:T406)</f>
        <v>0</v>
      </c>
      <c r="AR394" s="199" t="s">
        <v>79</v>
      </c>
      <c r="AT394" s="200" t="s">
        <v>71</v>
      </c>
      <c r="AU394" s="200" t="s">
        <v>77</v>
      </c>
      <c r="AY394" s="199" t="s">
        <v>117</v>
      </c>
      <c r="BK394" s="201">
        <f>SUM(BK395:BK406)</f>
        <v>0</v>
      </c>
    </row>
    <row r="395" s="1" customFormat="1" ht="24" customHeight="1">
      <c r="B395" s="38"/>
      <c r="C395" s="204" t="s">
        <v>558</v>
      </c>
      <c r="D395" s="204" t="s">
        <v>119</v>
      </c>
      <c r="E395" s="205" t="s">
        <v>559</v>
      </c>
      <c r="F395" s="206" t="s">
        <v>560</v>
      </c>
      <c r="G395" s="207" t="s">
        <v>122</v>
      </c>
      <c r="H395" s="208">
        <v>14</v>
      </c>
      <c r="I395" s="209"/>
      <c r="J395" s="210">
        <f>ROUND(I395*H395,2)</f>
        <v>0</v>
      </c>
      <c r="K395" s="206" t="s">
        <v>123</v>
      </c>
      <c r="L395" s="43"/>
      <c r="M395" s="211" t="s">
        <v>19</v>
      </c>
      <c r="N395" s="212" t="s">
        <v>43</v>
      </c>
      <c r="O395" s="83"/>
      <c r="P395" s="213">
        <f>O395*H395</f>
        <v>0</v>
      </c>
      <c r="Q395" s="213">
        <v>0</v>
      </c>
      <c r="R395" s="213">
        <f>Q395*H395</f>
        <v>0</v>
      </c>
      <c r="S395" s="213">
        <v>0</v>
      </c>
      <c r="T395" s="214">
        <f>S395*H395</f>
        <v>0</v>
      </c>
      <c r="AR395" s="215" t="s">
        <v>237</v>
      </c>
      <c r="AT395" s="215" t="s">
        <v>119</v>
      </c>
      <c r="AU395" s="215" t="s">
        <v>79</v>
      </c>
      <c r="AY395" s="17" t="s">
        <v>117</v>
      </c>
      <c r="BE395" s="216">
        <f>IF(N395="základní",J395,0)</f>
        <v>0</v>
      </c>
      <c r="BF395" s="216">
        <f>IF(N395="snížená",J395,0)</f>
        <v>0</v>
      </c>
      <c r="BG395" s="216">
        <f>IF(N395="zákl. přenesená",J395,0)</f>
        <v>0</v>
      </c>
      <c r="BH395" s="216">
        <f>IF(N395="sníž. přenesená",J395,0)</f>
        <v>0</v>
      </c>
      <c r="BI395" s="216">
        <f>IF(N395="nulová",J395,0)</f>
        <v>0</v>
      </c>
      <c r="BJ395" s="17" t="s">
        <v>77</v>
      </c>
      <c r="BK395" s="216">
        <f>ROUND(I395*H395,2)</f>
        <v>0</v>
      </c>
      <c r="BL395" s="17" t="s">
        <v>237</v>
      </c>
      <c r="BM395" s="215" t="s">
        <v>561</v>
      </c>
    </row>
    <row r="396" s="1" customFormat="1">
      <c r="B396" s="38"/>
      <c r="C396" s="39"/>
      <c r="D396" s="217" t="s">
        <v>126</v>
      </c>
      <c r="E396" s="39"/>
      <c r="F396" s="218" t="s">
        <v>562</v>
      </c>
      <c r="G396" s="39"/>
      <c r="H396" s="39"/>
      <c r="I396" s="129"/>
      <c r="J396" s="39"/>
      <c r="K396" s="39"/>
      <c r="L396" s="43"/>
      <c r="M396" s="219"/>
      <c r="N396" s="83"/>
      <c r="O396" s="83"/>
      <c r="P396" s="83"/>
      <c r="Q396" s="83"/>
      <c r="R396" s="83"/>
      <c r="S396" s="83"/>
      <c r="T396" s="84"/>
      <c r="AT396" s="17" t="s">
        <v>126</v>
      </c>
      <c r="AU396" s="17" t="s">
        <v>79</v>
      </c>
    </row>
    <row r="397" s="1" customFormat="1" ht="16.5" customHeight="1">
      <c r="B397" s="38"/>
      <c r="C397" s="263" t="s">
        <v>563</v>
      </c>
      <c r="D397" s="263" t="s">
        <v>224</v>
      </c>
      <c r="E397" s="264" t="s">
        <v>564</v>
      </c>
      <c r="F397" s="265" t="s">
        <v>565</v>
      </c>
      <c r="G397" s="266" t="s">
        <v>211</v>
      </c>
      <c r="H397" s="267">
        <v>0.0060000000000000001</v>
      </c>
      <c r="I397" s="268"/>
      <c r="J397" s="269">
        <f>ROUND(I397*H397,2)</f>
        <v>0</v>
      </c>
      <c r="K397" s="265" t="s">
        <v>123</v>
      </c>
      <c r="L397" s="270"/>
      <c r="M397" s="271" t="s">
        <v>19</v>
      </c>
      <c r="N397" s="272" t="s">
        <v>43</v>
      </c>
      <c r="O397" s="83"/>
      <c r="P397" s="213">
        <f>O397*H397</f>
        <v>0</v>
      </c>
      <c r="Q397" s="213">
        <v>1</v>
      </c>
      <c r="R397" s="213">
        <f>Q397*H397</f>
        <v>0.0060000000000000001</v>
      </c>
      <c r="S397" s="213">
        <v>0</v>
      </c>
      <c r="T397" s="214">
        <f>S397*H397</f>
        <v>0</v>
      </c>
      <c r="AR397" s="215" t="s">
        <v>358</v>
      </c>
      <c r="AT397" s="215" t="s">
        <v>224</v>
      </c>
      <c r="AU397" s="215" t="s">
        <v>79</v>
      </c>
      <c r="AY397" s="17" t="s">
        <v>117</v>
      </c>
      <c r="BE397" s="216">
        <f>IF(N397="základní",J397,0)</f>
        <v>0</v>
      </c>
      <c r="BF397" s="216">
        <f>IF(N397="snížená",J397,0)</f>
        <v>0</v>
      </c>
      <c r="BG397" s="216">
        <f>IF(N397="zákl. přenesená",J397,0)</f>
        <v>0</v>
      </c>
      <c r="BH397" s="216">
        <f>IF(N397="sníž. přenesená",J397,0)</f>
        <v>0</v>
      </c>
      <c r="BI397" s="216">
        <f>IF(N397="nulová",J397,0)</f>
        <v>0</v>
      </c>
      <c r="BJ397" s="17" t="s">
        <v>77</v>
      </c>
      <c r="BK397" s="216">
        <f>ROUND(I397*H397,2)</f>
        <v>0</v>
      </c>
      <c r="BL397" s="17" t="s">
        <v>237</v>
      </c>
      <c r="BM397" s="215" t="s">
        <v>566</v>
      </c>
    </row>
    <row r="398" s="13" customFormat="1">
      <c r="B398" s="230"/>
      <c r="C398" s="231"/>
      <c r="D398" s="217" t="s">
        <v>128</v>
      </c>
      <c r="E398" s="231"/>
      <c r="F398" s="233" t="s">
        <v>567</v>
      </c>
      <c r="G398" s="231"/>
      <c r="H398" s="234">
        <v>0.0060000000000000001</v>
      </c>
      <c r="I398" s="235"/>
      <c r="J398" s="231"/>
      <c r="K398" s="231"/>
      <c r="L398" s="236"/>
      <c r="M398" s="237"/>
      <c r="N398" s="238"/>
      <c r="O398" s="238"/>
      <c r="P398" s="238"/>
      <c r="Q398" s="238"/>
      <c r="R398" s="238"/>
      <c r="S398" s="238"/>
      <c r="T398" s="239"/>
      <c r="AT398" s="240" t="s">
        <v>128</v>
      </c>
      <c r="AU398" s="240" t="s">
        <v>79</v>
      </c>
      <c r="AV398" s="13" t="s">
        <v>79</v>
      </c>
      <c r="AW398" s="13" t="s">
        <v>4</v>
      </c>
      <c r="AX398" s="13" t="s">
        <v>77</v>
      </c>
      <c r="AY398" s="240" t="s">
        <v>117</v>
      </c>
    </row>
    <row r="399" s="1" customFormat="1" ht="24" customHeight="1">
      <c r="B399" s="38"/>
      <c r="C399" s="204" t="s">
        <v>568</v>
      </c>
      <c r="D399" s="204" t="s">
        <v>119</v>
      </c>
      <c r="E399" s="205" t="s">
        <v>569</v>
      </c>
      <c r="F399" s="206" t="s">
        <v>570</v>
      </c>
      <c r="G399" s="207" t="s">
        <v>122</v>
      </c>
      <c r="H399" s="208">
        <v>56.695</v>
      </c>
      <c r="I399" s="209"/>
      <c r="J399" s="210">
        <f>ROUND(I399*H399,2)</f>
        <v>0</v>
      </c>
      <c r="K399" s="206" t="s">
        <v>123</v>
      </c>
      <c r="L399" s="43"/>
      <c r="M399" s="211" t="s">
        <v>19</v>
      </c>
      <c r="N399" s="212" t="s">
        <v>43</v>
      </c>
      <c r="O399" s="83"/>
      <c r="P399" s="213">
        <f>O399*H399</f>
        <v>0</v>
      </c>
      <c r="Q399" s="213">
        <v>0</v>
      </c>
      <c r="R399" s="213">
        <f>Q399*H399</f>
        <v>0</v>
      </c>
      <c r="S399" s="213">
        <v>0</v>
      </c>
      <c r="T399" s="214">
        <f>S399*H399</f>
        <v>0</v>
      </c>
      <c r="AR399" s="215" t="s">
        <v>237</v>
      </c>
      <c r="AT399" s="215" t="s">
        <v>119</v>
      </c>
      <c r="AU399" s="215" t="s">
        <v>79</v>
      </c>
      <c r="AY399" s="17" t="s">
        <v>117</v>
      </c>
      <c r="BE399" s="216">
        <f>IF(N399="základní",J399,0)</f>
        <v>0</v>
      </c>
      <c r="BF399" s="216">
        <f>IF(N399="snížená",J399,0)</f>
        <v>0</v>
      </c>
      <c r="BG399" s="216">
        <f>IF(N399="zákl. přenesená",J399,0)</f>
        <v>0</v>
      </c>
      <c r="BH399" s="216">
        <f>IF(N399="sníž. přenesená",J399,0)</f>
        <v>0</v>
      </c>
      <c r="BI399" s="216">
        <f>IF(N399="nulová",J399,0)</f>
        <v>0</v>
      </c>
      <c r="BJ399" s="17" t="s">
        <v>77</v>
      </c>
      <c r="BK399" s="216">
        <f>ROUND(I399*H399,2)</f>
        <v>0</v>
      </c>
      <c r="BL399" s="17" t="s">
        <v>237</v>
      </c>
      <c r="BM399" s="215" t="s">
        <v>571</v>
      </c>
    </row>
    <row r="400" s="1" customFormat="1">
      <c r="B400" s="38"/>
      <c r="C400" s="39"/>
      <c r="D400" s="217" t="s">
        <v>126</v>
      </c>
      <c r="E400" s="39"/>
      <c r="F400" s="218" t="s">
        <v>572</v>
      </c>
      <c r="G400" s="39"/>
      <c r="H400" s="39"/>
      <c r="I400" s="129"/>
      <c r="J400" s="39"/>
      <c r="K400" s="39"/>
      <c r="L400" s="43"/>
      <c r="M400" s="219"/>
      <c r="N400" s="83"/>
      <c r="O400" s="83"/>
      <c r="P400" s="83"/>
      <c r="Q400" s="83"/>
      <c r="R400" s="83"/>
      <c r="S400" s="83"/>
      <c r="T400" s="84"/>
      <c r="AT400" s="17" t="s">
        <v>126</v>
      </c>
      <c r="AU400" s="17" t="s">
        <v>79</v>
      </c>
    </row>
    <row r="401" s="13" customFormat="1">
      <c r="B401" s="230"/>
      <c r="C401" s="231"/>
      <c r="D401" s="217" t="s">
        <v>128</v>
      </c>
      <c r="E401" s="232" t="s">
        <v>19</v>
      </c>
      <c r="F401" s="233" t="s">
        <v>573</v>
      </c>
      <c r="G401" s="231"/>
      <c r="H401" s="234">
        <v>56.695</v>
      </c>
      <c r="I401" s="235"/>
      <c r="J401" s="231"/>
      <c r="K401" s="231"/>
      <c r="L401" s="236"/>
      <c r="M401" s="237"/>
      <c r="N401" s="238"/>
      <c r="O401" s="238"/>
      <c r="P401" s="238"/>
      <c r="Q401" s="238"/>
      <c r="R401" s="238"/>
      <c r="S401" s="238"/>
      <c r="T401" s="239"/>
      <c r="AT401" s="240" t="s">
        <v>128</v>
      </c>
      <c r="AU401" s="240" t="s">
        <v>79</v>
      </c>
      <c r="AV401" s="13" t="s">
        <v>79</v>
      </c>
      <c r="AW401" s="13" t="s">
        <v>33</v>
      </c>
      <c r="AX401" s="13" t="s">
        <v>72</v>
      </c>
      <c r="AY401" s="240" t="s">
        <v>117</v>
      </c>
    </row>
    <row r="402" s="15" customFormat="1">
      <c r="B402" s="252"/>
      <c r="C402" s="253"/>
      <c r="D402" s="217" t="s">
        <v>128</v>
      </c>
      <c r="E402" s="254" t="s">
        <v>19</v>
      </c>
      <c r="F402" s="255" t="s">
        <v>141</v>
      </c>
      <c r="G402" s="253"/>
      <c r="H402" s="256">
        <v>56.695</v>
      </c>
      <c r="I402" s="257"/>
      <c r="J402" s="253"/>
      <c r="K402" s="253"/>
      <c r="L402" s="258"/>
      <c r="M402" s="259"/>
      <c r="N402" s="260"/>
      <c r="O402" s="260"/>
      <c r="P402" s="260"/>
      <c r="Q402" s="260"/>
      <c r="R402" s="260"/>
      <c r="S402" s="260"/>
      <c r="T402" s="261"/>
      <c r="AT402" s="262" t="s">
        <v>128</v>
      </c>
      <c r="AU402" s="262" t="s">
        <v>79</v>
      </c>
      <c r="AV402" s="15" t="s">
        <v>124</v>
      </c>
      <c r="AW402" s="15" t="s">
        <v>33</v>
      </c>
      <c r="AX402" s="15" t="s">
        <v>77</v>
      </c>
      <c r="AY402" s="262" t="s">
        <v>117</v>
      </c>
    </row>
    <row r="403" s="1" customFormat="1" ht="16.5" customHeight="1">
      <c r="B403" s="38"/>
      <c r="C403" s="263" t="s">
        <v>574</v>
      </c>
      <c r="D403" s="263" t="s">
        <v>224</v>
      </c>
      <c r="E403" s="264" t="s">
        <v>238</v>
      </c>
      <c r="F403" s="265" t="s">
        <v>239</v>
      </c>
      <c r="G403" s="266" t="s">
        <v>122</v>
      </c>
      <c r="H403" s="267">
        <v>59.530000000000001</v>
      </c>
      <c r="I403" s="268"/>
      <c r="J403" s="269">
        <f>ROUND(I403*H403,2)</f>
        <v>0</v>
      </c>
      <c r="K403" s="265" t="s">
        <v>123</v>
      </c>
      <c r="L403" s="270"/>
      <c r="M403" s="271" t="s">
        <v>19</v>
      </c>
      <c r="N403" s="272" t="s">
        <v>43</v>
      </c>
      <c r="O403" s="83"/>
      <c r="P403" s="213">
        <f>O403*H403</f>
        <v>0</v>
      </c>
      <c r="Q403" s="213">
        <v>0.00010000000000000001</v>
      </c>
      <c r="R403" s="213">
        <f>Q403*H403</f>
        <v>0.0059530000000000008</v>
      </c>
      <c r="S403" s="213">
        <v>0</v>
      </c>
      <c r="T403" s="214">
        <f>S403*H403</f>
        <v>0</v>
      </c>
      <c r="AR403" s="215" t="s">
        <v>358</v>
      </c>
      <c r="AT403" s="215" t="s">
        <v>224</v>
      </c>
      <c r="AU403" s="215" t="s">
        <v>79</v>
      </c>
      <c r="AY403" s="17" t="s">
        <v>117</v>
      </c>
      <c r="BE403" s="216">
        <f>IF(N403="základní",J403,0)</f>
        <v>0</v>
      </c>
      <c r="BF403" s="216">
        <f>IF(N403="snížená",J403,0)</f>
        <v>0</v>
      </c>
      <c r="BG403" s="216">
        <f>IF(N403="zákl. přenesená",J403,0)</f>
        <v>0</v>
      </c>
      <c r="BH403" s="216">
        <f>IF(N403="sníž. přenesená",J403,0)</f>
        <v>0</v>
      </c>
      <c r="BI403" s="216">
        <f>IF(N403="nulová",J403,0)</f>
        <v>0</v>
      </c>
      <c r="BJ403" s="17" t="s">
        <v>77</v>
      </c>
      <c r="BK403" s="216">
        <f>ROUND(I403*H403,2)</f>
        <v>0</v>
      </c>
      <c r="BL403" s="17" t="s">
        <v>237</v>
      </c>
      <c r="BM403" s="215" t="s">
        <v>575</v>
      </c>
    </row>
    <row r="404" s="13" customFormat="1">
      <c r="B404" s="230"/>
      <c r="C404" s="231"/>
      <c r="D404" s="217" t="s">
        <v>128</v>
      </c>
      <c r="E404" s="231"/>
      <c r="F404" s="233" t="s">
        <v>576</v>
      </c>
      <c r="G404" s="231"/>
      <c r="H404" s="234">
        <v>59.530000000000001</v>
      </c>
      <c r="I404" s="235"/>
      <c r="J404" s="231"/>
      <c r="K404" s="231"/>
      <c r="L404" s="236"/>
      <c r="M404" s="237"/>
      <c r="N404" s="238"/>
      <c r="O404" s="238"/>
      <c r="P404" s="238"/>
      <c r="Q404" s="238"/>
      <c r="R404" s="238"/>
      <c r="S404" s="238"/>
      <c r="T404" s="239"/>
      <c r="AT404" s="240" t="s">
        <v>128</v>
      </c>
      <c r="AU404" s="240" t="s">
        <v>79</v>
      </c>
      <c r="AV404" s="13" t="s">
        <v>79</v>
      </c>
      <c r="AW404" s="13" t="s">
        <v>4</v>
      </c>
      <c r="AX404" s="13" t="s">
        <v>77</v>
      </c>
      <c r="AY404" s="240" t="s">
        <v>117</v>
      </c>
    </row>
    <row r="405" s="1" customFormat="1" ht="24" customHeight="1">
      <c r="B405" s="38"/>
      <c r="C405" s="204" t="s">
        <v>577</v>
      </c>
      <c r="D405" s="204" t="s">
        <v>119</v>
      </c>
      <c r="E405" s="205" t="s">
        <v>578</v>
      </c>
      <c r="F405" s="206" t="s">
        <v>579</v>
      </c>
      <c r="G405" s="207" t="s">
        <v>211</v>
      </c>
      <c r="H405" s="208">
        <v>0.012</v>
      </c>
      <c r="I405" s="209"/>
      <c r="J405" s="210">
        <f>ROUND(I405*H405,2)</f>
        <v>0</v>
      </c>
      <c r="K405" s="206" t="s">
        <v>123</v>
      </c>
      <c r="L405" s="43"/>
      <c r="M405" s="211" t="s">
        <v>19</v>
      </c>
      <c r="N405" s="212" t="s">
        <v>43</v>
      </c>
      <c r="O405" s="83"/>
      <c r="P405" s="213">
        <f>O405*H405</f>
        <v>0</v>
      </c>
      <c r="Q405" s="213">
        <v>0</v>
      </c>
      <c r="R405" s="213">
        <f>Q405*H405</f>
        <v>0</v>
      </c>
      <c r="S405" s="213">
        <v>0</v>
      </c>
      <c r="T405" s="214">
        <f>S405*H405</f>
        <v>0</v>
      </c>
      <c r="AR405" s="215" t="s">
        <v>237</v>
      </c>
      <c r="AT405" s="215" t="s">
        <v>119</v>
      </c>
      <c r="AU405" s="215" t="s">
        <v>79</v>
      </c>
      <c r="AY405" s="17" t="s">
        <v>117</v>
      </c>
      <c r="BE405" s="216">
        <f>IF(N405="základní",J405,0)</f>
        <v>0</v>
      </c>
      <c r="BF405" s="216">
        <f>IF(N405="snížená",J405,0)</f>
        <v>0</v>
      </c>
      <c r="BG405" s="216">
        <f>IF(N405="zákl. přenesená",J405,0)</f>
        <v>0</v>
      </c>
      <c r="BH405" s="216">
        <f>IF(N405="sníž. přenesená",J405,0)</f>
        <v>0</v>
      </c>
      <c r="BI405" s="216">
        <f>IF(N405="nulová",J405,0)</f>
        <v>0</v>
      </c>
      <c r="BJ405" s="17" t="s">
        <v>77</v>
      </c>
      <c r="BK405" s="216">
        <f>ROUND(I405*H405,2)</f>
        <v>0</v>
      </c>
      <c r="BL405" s="17" t="s">
        <v>237</v>
      </c>
      <c r="BM405" s="215" t="s">
        <v>580</v>
      </c>
    </row>
    <row r="406" s="1" customFormat="1">
      <c r="B406" s="38"/>
      <c r="C406" s="39"/>
      <c r="D406" s="217" t="s">
        <v>126</v>
      </c>
      <c r="E406" s="39"/>
      <c r="F406" s="218" t="s">
        <v>581</v>
      </c>
      <c r="G406" s="39"/>
      <c r="H406" s="39"/>
      <c r="I406" s="129"/>
      <c r="J406" s="39"/>
      <c r="K406" s="39"/>
      <c r="L406" s="43"/>
      <c r="M406" s="219"/>
      <c r="N406" s="83"/>
      <c r="O406" s="83"/>
      <c r="P406" s="83"/>
      <c r="Q406" s="83"/>
      <c r="R406" s="83"/>
      <c r="S406" s="83"/>
      <c r="T406" s="84"/>
      <c r="AT406" s="17" t="s">
        <v>126</v>
      </c>
      <c r="AU406" s="17" t="s">
        <v>79</v>
      </c>
    </row>
    <row r="407" s="11" customFormat="1" ht="22.8" customHeight="1">
      <c r="B407" s="188"/>
      <c r="C407" s="189"/>
      <c r="D407" s="190" t="s">
        <v>71</v>
      </c>
      <c r="E407" s="202" t="s">
        <v>582</v>
      </c>
      <c r="F407" s="202" t="s">
        <v>583</v>
      </c>
      <c r="G407" s="189"/>
      <c r="H407" s="189"/>
      <c r="I407" s="192"/>
      <c r="J407" s="203">
        <f>BK407</f>
        <v>0</v>
      </c>
      <c r="K407" s="189"/>
      <c r="L407" s="194"/>
      <c r="M407" s="195"/>
      <c r="N407" s="196"/>
      <c r="O407" s="196"/>
      <c r="P407" s="197">
        <f>SUM(P408:P423)</f>
        <v>0</v>
      </c>
      <c r="Q407" s="196"/>
      <c r="R407" s="197">
        <f>SUM(R408:R423)</f>
        <v>0.45468000000000003</v>
      </c>
      <c r="S407" s="196"/>
      <c r="T407" s="198">
        <f>SUM(T408:T423)</f>
        <v>0</v>
      </c>
      <c r="AR407" s="199" t="s">
        <v>79</v>
      </c>
      <c r="AT407" s="200" t="s">
        <v>71</v>
      </c>
      <c r="AU407" s="200" t="s">
        <v>77</v>
      </c>
      <c r="AY407" s="199" t="s">
        <v>117</v>
      </c>
      <c r="BK407" s="201">
        <f>SUM(BK408:BK423)</f>
        <v>0</v>
      </c>
    </row>
    <row r="408" s="1" customFormat="1" ht="24" customHeight="1">
      <c r="B408" s="38"/>
      <c r="C408" s="204" t="s">
        <v>584</v>
      </c>
      <c r="D408" s="204" t="s">
        <v>119</v>
      </c>
      <c r="E408" s="205" t="s">
        <v>585</v>
      </c>
      <c r="F408" s="206" t="s">
        <v>586</v>
      </c>
      <c r="G408" s="207" t="s">
        <v>245</v>
      </c>
      <c r="H408" s="208">
        <v>15.5</v>
      </c>
      <c r="I408" s="209"/>
      <c r="J408" s="210">
        <f>ROUND(I408*H408,2)</f>
        <v>0</v>
      </c>
      <c r="K408" s="206" t="s">
        <v>123</v>
      </c>
      <c r="L408" s="43"/>
      <c r="M408" s="211" t="s">
        <v>19</v>
      </c>
      <c r="N408" s="212" t="s">
        <v>43</v>
      </c>
      <c r="O408" s="83"/>
      <c r="P408" s="213">
        <f>O408*H408</f>
        <v>0</v>
      </c>
      <c r="Q408" s="213">
        <v>0</v>
      </c>
      <c r="R408" s="213">
        <f>Q408*H408</f>
        <v>0</v>
      </c>
      <c r="S408" s="213">
        <v>0</v>
      </c>
      <c r="T408" s="214">
        <f>S408*H408</f>
        <v>0</v>
      </c>
      <c r="AR408" s="215" t="s">
        <v>237</v>
      </c>
      <c r="AT408" s="215" t="s">
        <v>119</v>
      </c>
      <c r="AU408" s="215" t="s">
        <v>79</v>
      </c>
      <c r="AY408" s="17" t="s">
        <v>117</v>
      </c>
      <c r="BE408" s="216">
        <f>IF(N408="základní",J408,0)</f>
        <v>0</v>
      </c>
      <c r="BF408" s="216">
        <f>IF(N408="snížená",J408,0)</f>
        <v>0</v>
      </c>
      <c r="BG408" s="216">
        <f>IF(N408="zákl. přenesená",J408,0)</f>
        <v>0</v>
      </c>
      <c r="BH408" s="216">
        <f>IF(N408="sníž. přenesená",J408,0)</f>
        <v>0</v>
      </c>
      <c r="BI408" s="216">
        <f>IF(N408="nulová",J408,0)</f>
        <v>0</v>
      </c>
      <c r="BJ408" s="17" t="s">
        <v>77</v>
      </c>
      <c r="BK408" s="216">
        <f>ROUND(I408*H408,2)</f>
        <v>0</v>
      </c>
      <c r="BL408" s="17" t="s">
        <v>237</v>
      </c>
      <c r="BM408" s="215" t="s">
        <v>587</v>
      </c>
    </row>
    <row r="409" s="1" customFormat="1">
      <c r="B409" s="38"/>
      <c r="C409" s="39"/>
      <c r="D409" s="217" t="s">
        <v>126</v>
      </c>
      <c r="E409" s="39"/>
      <c r="F409" s="218" t="s">
        <v>588</v>
      </c>
      <c r="G409" s="39"/>
      <c r="H409" s="39"/>
      <c r="I409" s="129"/>
      <c r="J409" s="39"/>
      <c r="K409" s="39"/>
      <c r="L409" s="43"/>
      <c r="M409" s="219"/>
      <c r="N409" s="83"/>
      <c r="O409" s="83"/>
      <c r="P409" s="83"/>
      <c r="Q409" s="83"/>
      <c r="R409" s="83"/>
      <c r="S409" s="83"/>
      <c r="T409" s="84"/>
      <c r="AT409" s="17" t="s">
        <v>126</v>
      </c>
      <c r="AU409" s="17" t="s">
        <v>79</v>
      </c>
    </row>
    <row r="410" s="1" customFormat="1" ht="16.5" customHeight="1">
      <c r="B410" s="38"/>
      <c r="C410" s="263" t="s">
        <v>589</v>
      </c>
      <c r="D410" s="263" t="s">
        <v>224</v>
      </c>
      <c r="E410" s="264" t="s">
        <v>590</v>
      </c>
      <c r="F410" s="265" t="s">
        <v>591</v>
      </c>
      <c r="G410" s="266" t="s">
        <v>211</v>
      </c>
      <c r="H410" s="267">
        <v>0.38700000000000001</v>
      </c>
      <c r="I410" s="268"/>
      <c r="J410" s="269">
        <f>ROUND(I410*H410,2)</f>
        <v>0</v>
      </c>
      <c r="K410" s="265" t="s">
        <v>19</v>
      </c>
      <c r="L410" s="270"/>
      <c r="M410" s="271" t="s">
        <v>19</v>
      </c>
      <c r="N410" s="272" t="s">
        <v>43</v>
      </c>
      <c r="O410" s="83"/>
      <c r="P410" s="213">
        <f>O410*H410</f>
        <v>0</v>
      </c>
      <c r="Q410" s="213">
        <v>1</v>
      </c>
      <c r="R410" s="213">
        <f>Q410*H410</f>
        <v>0.38700000000000001</v>
      </c>
      <c r="S410" s="213">
        <v>0</v>
      </c>
      <c r="T410" s="214">
        <f>S410*H410</f>
        <v>0</v>
      </c>
      <c r="AR410" s="215" t="s">
        <v>358</v>
      </c>
      <c r="AT410" s="215" t="s">
        <v>224</v>
      </c>
      <c r="AU410" s="215" t="s">
        <v>79</v>
      </c>
      <c r="AY410" s="17" t="s">
        <v>117</v>
      </c>
      <c r="BE410" s="216">
        <f>IF(N410="základní",J410,0)</f>
        <v>0</v>
      </c>
      <c r="BF410" s="216">
        <f>IF(N410="snížená",J410,0)</f>
        <v>0</v>
      </c>
      <c r="BG410" s="216">
        <f>IF(N410="zákl. přenesená",J410,0)</f>
        <v>0</v>
      </c>
      <c r="BH410" s="216">
        <f>IF(N410="sníž. přenesená",J410,0)</f>
        <v>0</v>
      </c>
      <c r="BI410" s="216">
        <f>IF(N410="nulová",J410,0)</f>
        <v>0</v>
      </c>
      <c r="BJ410" s="17" t="s">
        <v>77</v>
      </c>
      <c r="BK410" s="216">
        <f>ROUND(I410*H410,2)</f>
        <v>0</v>
      </c>
      <c r="BL410" s="17" t="s">
        <v>237</v>
      </c>
      <c r="BM410" s="215" t="s">
        <v>592</v>
      </c>
    </row>
    <row r="411" s="1" customFormat="1" ht="16.5" customHeight="1">
      <c r="B411" s="38"/>
      <c r="C411" s="204" t="s">
        <v>593</v>
      </c>
      <c r="D411" s="204" t="s">
        <v>119</v>
      </c>
      <c r="E411" s="205" t="s">
        <v>594</v>
      </c>
      <c r="F411" s="206" t="s">
        <v>595</v>
      </c>
      <c r="G411" s="207" t="s">
        <v>122</v>
      </c>
      <c r="H411" s="208">
        <v>3.8399999999999999</v>
      </c>
      <c r="I411" s="209"/>
      <c r="J411" s="210">
        <f>ROUND(I411*H411,2)</f>
        <v>0</v>
      </c>
      <c r="K411" s="206" t="s">
        <v>123</v>
      </c>
      <c r="L411" s="43"/>
      <c r="M411" s="211" t="s">
        <v>19</v>
      </c>
      <c r="N411" s="212" t="s">
        <v>43</v>
      </c>
      <c r="O411" s="83"/>
      <c r="P411" s="213">
        <f>O411*H411</f>
        <v>0</v>
      </c>
      <c r="Q411" s="213">
        <v>0</v>
      </c>
      <c r="R411" s="213">
        <f>Q411*H411</f>
        <v>0</v>
      </c>
      <c r="S411" s="213">
        <v>0</v>
      </c>
      <c r="T411" s="214">
        <f>S411*H411</f>
        <v>0</v>
      </c>
      <c r="AR411" s="215" t="s">
        <v>237</v>
      </c>
      <c r="AT411" s="215" t="s">
        <v>119</v>
      </c>
      <c r="AU411" s="215" t="s">
        <v>79</v>
      </c>
      <c r="AY411" s="17" t="s">
        <v>117</v>
      </c>
      <c r="BE411" s="216">
        <f>IF(N411="základní",J411,0)</f>
        <v>0</v>
      </c>
      <c r="BF411" s="216">
        <f>IF(N411="snížená",J411,0)</f>
        <v>0</v>
      </c>
      <c r="BG411" s="216">
        <f>IF(N411="zákl. přenesená",J411,0)</f>
        <v>0</v>
      </c>
      <c r="BH411" s="216">
        <f>IF(N411="sníž. přenesená",J411,0)</f>
        <v>0</v>
      </c>
      <c r="BI411" s="216">
        <f>IF(N411="nulová",J411,0)</f>
        <v>0</v>
      </c>
      <c r="BJ411" s="17" t="s">
        <v>77</v>
      </c>
      <c r="BK411" s="216">
        <f>ROUND(I411*H411,2)</f>
        <v>0</v>
      </c>
      <c r="BL411" s="17" t="s">
        <v>237</v>
      </c>
      <c r="BM411" s="215" t="s">
        <v>596</v>
      </c>
    </row>
    <row r="412" s="1" customFormat="1">
      <c r="B412" s="38"/>
      <c r="C412" s="39"/>
      <c r="D412" s="217" t="s">
        <v>126</v>
      </c>
      <c r="E412" s="39"/>
      <c r="F412" s="218" t="s">
        <v>597</v>
      </c>
      <c r="G412" s="39"/>
      <c r="H412" s="39"/>
      <c r="I412" s="129"/>
      <c r="J412" s="39"/>
      <c r="K412" s="39"/>
      <c r="L412" s="43"/>
      <c r="M412" s="219"/>
      <c r="N412" s="83"/>
      <c r="O412" s="83"/>
      <c r="P412" s="83"/>
      <c r="Q412" s="83"/>
      <c r="R412" s="83"/>
      <c r="S412" s="83"/>
      <c r="T412" s="84"/>
      <c r="AT412" s="17" t="s">
        <v>126</v>
      </c>
      <c r="AU412" s="17" t="s">
        <v>79</v>
      </c>
    </row>
    <row r="413" s="13" customFormat="1">
      <c r="B413" s="230"/>
      <c r="C413" s="231"/>
      <c r="D413" s="217" t="s">
        <v>128</v>
      </c>
      <c r="E413" s="232" t="s">
        <v>19</v>
      </c>
      <c r="F413" s="233" t="s">
        <v>598</v>
      </c>
      <c r="G413" s="231"/>
      <c r="H413" s="234">
        <v>3.8399999999999999</v>
      </c>
      <c r="I413" s="235"/>
      <c r="J413" s="231"/>
      <c r="K413" s="231"/>
      <c r="L413" s="236"/>
      <c r="M413" s="237"/>
      <c r="N413" s="238"/>
      <c r="O413" s="238"/>
      <c r="P413" s="238"/>
      <c r="Q413" s="238"/>
      <c r="R413" s="238"/>
      <c r="S413" s="238"/>
      <c r="T413" s="239"/>
      <c r="AT413" s="240" t="s">
        <v>128</v>
      </c>
      <c r="AU413" s="240" t="s">
        <v>79</v>
      </c>
      <c r="AV413" s="13" t="s">
        <v>79</v>
      </c>
      <c r="AW413" s="13" t="s">
        <v>33</v>
      </c>
      <c r="AX413" s="13" t="s">
        <v>72</v>
      </c>
      <c r="AY413" s="240" t="s">
        <v>117</v>
      </c>
    </row>
    <row r="414" s="15" customFormat="1">
      <c r="B414" s="252"/>
      <c r="C414" s="253"/>
      <c r="D414" s="217" t="s">
        <v>128</v>
      </c>
      <c r="E414" s="254" t="s">
        <v>19</v>
      </c>
      <c r="F414" s="255" t="s">
        <v>141</v>
      </c>
      <c r="G414" s="253"/>
      <c r="H414" s="256">
        <v>3.8399999999999999</v>
      </c>
      <c r="I414" s="257"/>
      <c r="J414" s="253"/>
      <c r="K414" s="253"/>
      <c r="L414" s="258"/>
      <c r="M414" s="259"/>
      <c r="N414" s="260"/>
      <c r="O414" s="260"/>
      <c r="P414" s="260"/>
      <c r="Q414" s="260"/>
      <c r="R414" s="260"/>
      <c r="S414" s="260"/>
      <c r="T414" s="261"/>
      <c r="AT414" s="262" t="s">
        <v>128</v>
      </c>
      <c r="AU414" s="262" t="s">
        <v>79</v>
      </c>
      <c r="AV414" s="15" t="s">
        <v>124</v>
      </c>
      <c r="AW414" s="15" t="s">
        <v>33</v>
      </c>
      <c r="AX414" s="15" t="s">
        <v>77</v>
      </c>
      <c r="AY414" s="262" t="s">
        <v>117</v>
      </c>
    </row>
    <row r="415" s="1" customFormat="1" ht="16.5" customHeight="1">
      <c r="B415" s="38"/>
      <c r="C415" s="263" t="s">
        <v>599</v>
      </c>
      <c r="D415" s="263" t="s">
        <v>224</v>
      </c>
      <c r="E415" s="264" t="s">
        <v>600</v>
      </c>
      <c r="F415" s="265" t="s">
        <v>601</v>
      </c>
      <c r="G415" s="266" t="s">
        <v>122</v>
      </c>
      <c r="H415" s="267">
        <v>3.8399999999999999</v>
      </c>
      <c r="I415" s="268"/>
      <c r="J415" s="269">
        <f>ROUND(I415*H415,2)</f>
        <v>0</v>
      </c>
      <c r="K415" s="265" t="s">
        <v>123</v>
      </c>
      <c r="L415" s="270"/>
      <c r="M415" s="271" t="s">
        <v>19</v>
      </c>
      <c r="N415" s="272" t="s">
        <v>43</v>
      </c>
      <c r="O415" s="83"/>
      <c r="P415" s="213">
        <f>O415*H415</f>
        <v>0</v>
      </c>
      <c r="Q415" s="213">
        <v>0.016</v>
      </c>
      <c r="R415" s="213">
        <f>Q415*H415</f>
        <v>0.061440000000000002</v>
      </c>
      <c r="S415" s="213">
        <v>0</v>
      </c>
      <c r="T415" s="214">
        <f>S415*H415</f>
        <v>0</v>
      </c>
      <c r="AR415" s="215" t="s">
        <v>358</v>
      </c>
      <c r="AT415" s="215" t="s">
        <v>224</v>
      </c>
      <c r="AU415" s="215" t="s">
        <v>79</v>
      </c>
      <c r="AY415" s="17" t="s">
        <v>117</v>
      </c>
      <c r="BE415" s="216">
        <f>IF(N415="základní",J415,0)</f>
        <v>0</v>
      </c>
      <c r="BF415" s="216">
        <f>IF(N415="snížená",J415,0)</f>
        <v>0</v>
      </c>
      <c r="BG415" s="216">
        <f>IF(N415="zákl. přenesená",J415,0)</f>
        <v>0</v>
      </c>
      <c r="BH415" s="216">
        <f>IF(N415="sníž. přenesená",J415,0)</f>
        <v>0</v>
      </c>
      <c r="BI415" s="216">
        <f>IF(N415="nulová",J415,0)</f>
        <v>0</v>
      </c>
      <c r="BJ415" s="17" t="s">
        <v>77</v>
      </c>
      <c r="BK415" s="216">
        <f>ROUND(I415*H415,2)</f>
        <v>0</v>
      </c>
      <c r="BL415" s="17" t="s">
        <v>237</v>
      </c>
      <c r="BM415" s="215" t="s">
        <v>602</v>
      </c>
    </row>
    <row r="416" s="1" customFormat="1" ht="16.5" customHeight="1">
      <c r="B416" s="38"/>
      <c r="C416" s="204" t="s">
        <v>603</v>
      </c>
      <c r="D416" s="204" t="s">
        <v>119</v>
      </c>
      <c r="E416" s="205" t="s">
        <v>604</v>
      </c>
      <c r="F416" s="206" t="s">
        <v>605</v>
      </c>
      <c r="G416" s="207" t="s">
        <v>245</v>
      </c>
      <c r="H416" s="208">
        <v>4.7999999999999998</v>
      </c>
      <c r="I416" s="209"/>
      <c r="J416" s="210">
        <f>ROUND(I416*H416,2)</f>
        <v>0</v>
      </c>
      <c r="K416" s="206" t="s">
        <v>123</v>
      </c>
      <c r="L416" s="43"/>
      <c r="M416" s="211" t="s">
        <v>19</v>
      </c>
      <c r="N416" s="212" t="s">
        <v>43</v>
      </c>
      <c r="O416" s="83"/>
      <c r="P416" s="213">
        <f>O416*H416</f>
        <v>0</v>
      </c>
      <c r="Q416" s="213">
        <v>0</v>
      </c>
      <c r="R416" s="213">
        <f>Q416*H416</f>
        <v>0</v>
      </c>
      <c r="S416" s="213">
        <v>0</v>
      </c>
      <c r="T416" s="214">
        <f>S416*H416</f>
        <v>0</v>
      </c>
      <c r="AR416" s="215" t="s">
        <v>237</v>
      </c>
      <c r="AT416" s="215" t="s">
        <v>119</v>
      </c>
      <c r="AU416" s="215" t="s">
        <v>79</v>
      </c>
      <c r="AY416" s="17" t="s">
        <v>117</v>
      </c>
      <c r="BE416" s="216">
        <f>IF(N416="základní",J416,0)</f>
        <v>0</v>
      </c>
      <c r="BF416" s="216">
        <f>IF(N416="snížená",J416,0)</f>
        <v>0</v>
      </c>
      <c r="BG416" s="216">
        <f>IF(N416="zákl. přenesená",J416,0)</f>
        <v>0</v>
      </c>
      <c r="BH416" s="216">
        <f>IF(N416="sníž. přenesená",J416,0)</f>
        <v>0</v>
      </c>
      <c r="BI416" s="216">
        <f>IF(N416="nulová",J416,0)</f>
        <v>0</v>
      </c>
      <c r="BJ416" s="17" t="s">
        <v>77</v>
      </c>
      <c r="BK416" s="216">
        <f>ROUND(I416*H416,2)</f>
        <v>0</v>
      </c>
      <c r="BL416" s="17" t="s">
        <v>237</v>
      </c>
      <c r="BM416" s="215" t="s">
        <v>606</v>
      </c>
    </row>
    <row r="417" s="1" customFormat="1">
      <c r="B417" s="38"/>
      <c r="C417" s="39"/>
      <c r="D417" s="217" t="s">
        <v>126</v>
      </c>
      <c r="E417" s="39"/>
      <c r="F417" s="218" t="s">
        <v>597</v>
      </c>
      <c r="G417" s="39"/>
      <c r="H417" s="39"/>
      <c r="I417" s="129"/>
      <c r="J417" s="39"/>
      <c r="K417" s="39"/>
      <c r="L417" s="43"/>
      <c r="M417" s="219"/>
      <c r="N417" s="83"/>
      <c r="O417" s="83"/>
      <c r="P417" s="83"/>
      <c r="Q417" s="83"/>
      <c r="R417" s="83"/>
      <c r="S417" s="83"/>
      <c r="T417" s="84"/>
      <c r="AT417" s="17" t="s">
        <v>126</v>
      </c>
      <c r="AU417" s="17" t="s">
        <v>79</v>
      </c>
    </row>
    <row r="418" s="1" customFormat="1" ht="16.5" customHeight="1">
      <c r="B418" s="38"/>
      <c r="C418" s="263" t="s">
        <v>607</v>
      </c>
      <c r="D418" s="263" t="s">
        <v>224</v>
      </c>
      <c r="E418" s="264" t="s">
        <v>608</v>
      </c>
      <c r="F418" s="265" t="s">
        <v>609</v>
      </c>
      <c r="G418" s="266" t="s">
        <v>245</v>
      </c>
      <c r="H418" s="267">
        <v>4.7999999999999998</v>
      </c>
      <c r="I418" s="268"/>
      <c r="J418" s="269">
        <f>ROUND(I418*H418,2)</f>
        <v>0</v>
      </c>
      <c r="K418" s="265" t="s">
        <v>123</v>
      </c>
      <c r="L418" s="270"/>
      <c r="M418" s="271" t="s">
        <v>19</v>
      </c>
      <c r="N418" s="272" t="s">
        <v>43</v>
      </c>
      <c r="O418" s="83"/>
      <c r="P418" s="213">
        <f>O418*H418</f>
        <v>0</v>
      </c>
      <c r="Q418" s="213">
        <v>0.00020000000000000001</v>
      </c>
      <c r="R418" s="213">
        <f>Q418*H418</f>
        <v>0.00096000000000000002</v>
      </c>
      <c r="S418" s="213">
        <v>0</v>
      </c>
      <c r="T418" s="214">
        <f>S418*H418</f>
        <v>0</v>
      </c>
      <c r="AR418" s="215" t="s">
        <v>358</v>
      </c>
      <c r="AT418" s="215" t="s">
        <v>224</v>
      </c>
      <c r="AU418" s="215" t="s">
        <v>79</v>
      </c>
      <c r="AY418" s="17" t="s">
        <v>117</v>
      </c>
      <c r="BE418" s="216">
        <f>IF(N418="základní",J418,0)</f>
        <v>0</v>
      </c>
      <c r="BF418" s="216">
        <f>IF(N418="snížená",J418,0)</f>
        <v>0</v>
      </c>
      <c r="BG418" s="216">
        <f>IF(N418="zákl. přenesená",J418,0)</f>
        <v>0</v>
      </c>
      <c r="BH418" s="216">
        <f>IF(N418="sníž. přenesená",J418,0)</f>
        <v>0</v>
      </c>
      <c r="BI418" s="216">
        <f>IF(N418="nulová",J418,0)</f>
        <v>0</v>
      </c>
      <c r="BJ418" s="17" t="s">
        <v>77</v>
      </c>
      <c r="BK418" s="216">
        <f>ROUND(I418*H418,2)</f>
        <v>0</v>
      </c>
      <c r="BL418" s="17" t="s">
        <v>237</v>
      </c>
      <c r="BM418" s="215" t="s">
        <v>610</v>
      </c>
    </row>
    <row r="419" s="1" customFormat="1" ht="24" customHeight="1">
      <c r="B419" s="38"/>
      <c r="C419" s="204" t="s">
        <v>611</v>
      </c>
      <c r="D419" s="204" t="s">
        <v>119</v>
      </c>
      <c r="E419" s="205" t="s">
        <v>612</v>
      </c>
      <c r="F419" s="206" t="s">
        <v>613</v>
      </c>
      <c r="G419" s="207" t="s">
        <v>245</v>
      </c>
      <c r="H419" s="208">
        <v>17.600000000000001</v>
      </c>
      <c r="I419" s="209"/>
      <c r="J419" s="210">
        <f>ROUND(I419*H419,2)</f>
        <v>0</v>
      </c>
      <c r="K419" s="206" t="s">
        <v>123</v>
      </c>
      <c r="L419" s="43"/>
      <c r="M419" s="211" t="s">
        <v>19</v>
      </c>
      <c r="N419" s="212" t="s">
        <v>43</v>
      </c>
      <c r="O419" s="83"/>
      <c r="P419" s="213">
        <f>O419*H419</f>
        <v>0</v>
      </c>
      <c r="Q419" s="213">
        <v>0</v>
      </c>
      <c r="R419" s="213">
        <f>Q419*H419</f>
        <v>0</v>
      </c>
      <c r="S419" s="213">
        <v>0</v>
      </c>
      <c r="T419" s="214">
        <f>S419*H419</f>
        <v>0</v>
      </c>
      <c r="AR419" s="215" t="s">
        <v>237</v>
      </c>
      <c r="AT419" s="215" t="s">
        <v>119</v>
      </c>
      <c r="AU419" s="215" t="s">
        <v>79</v>
      </c>
      <c r="AY419" s="17" t="s">
        <v>117</v>
      </c>
      <c r="BE419" s="216">
        <f>IF(N419="základní",J419,0)</f>
        <v>0</v>
      </c>
      <c r="BF419" s="216">
        <f>IF(N419="snížená",J419,0)</f>
        <v>0</v>
      </c>
      <c r="BG419" s="216">
        <f>IF(N419="zákl. přenesená",J419,0)</f>
        <v>0</v>
      </c>
      <c r="BH419" s="216">
        <f>IF(N419="sníž. přenesená",J419,0)</f>
        <v>0</v>
      </c>
      <c r="BI419" s="216">
        <f>IF(N419="nulová",J419,0)</f>
        <v>0</v>
      </c>
      <c r="BJ419" s="17" t="s">
        <v>77</v>
      </c>
      <c r="BK419" s="216">
        <f>ROUND(I419*H419,2)</f>
        <v>0</v>
      </c>
      <c r="BL419" s="17" t="s">
        <v>237</v>
      </c>
      <c r="BM419" s="215" t="s">
        <v>614</v>
      </c>
    </row>
    <row r="420" s="1" customFormat="1">
      <c r="B420" s="38"/>
      <c r="C420" s="39"/>
      <c r="D420" s="217" t="s">
        <v>126</v>
      </c>
      <c r="E420" s="39"/>
      <c r="F420" s="218" t="s">
        <v>597</v>
      </c>
      <c r="G420" s="39"/>
      <c r="H420" s="39"/>
      <c r="I420" s="129"/>
      <c r="J420" s="39"/>
      <c r="K420" s="39"/>
      <c r="L420" s="43"/>
      <c r="M420" s="219"/>
      <c r="N420" s="83"/>
      <c r="O420" s="83"/>
      <c r="P420" s="83"/>
      <c r="Q420" s="83"/>
      <c r="R420" s="83"/>
      <c r="S420" s="83"/>
      <c r="T420" s="84"/>
      <c r="AT420" s="17" t="s">
        <v>126</v>
      </c>
      <c r="AU420" s="17" t="s">
        <v>79</v>
      </c>
    </row>
    <row r="421" s="1" customFormat="1" ht="16.5" customHeight="1">
      <c r="B421" s="38"/>
      <c r="C421" s="263" t="s">
        <v>615</v>
      </c>
      <c r="D421" s="263" t="s">
        <v>224</v>
      </c>
      <c r="E421" s="264" t="s">
        <v>616</v>
      </c>
      <c r="F421" s="265" t="s">
        <v>617</v>
      </c>
      <c r="G421" s="266" t="s">
        <v>245</v>
      </c>
      <c r="H421" s="267">
        <v>17.600000000000001</v>
      </c>
      <c r="I421" s="268"/>
      <c r="J421" s="269">
        <f>ROUND(I421*H421,2)</f>
        <v>0</v>
      </c>
      <c r="K421" s="265" t="s">
        <v>123</v>
      </c>
      <c r="L421" s="270"/>
      <c r="M421" s="271" t="s">
        <v>19</v>
      </c>
      <c r="N421" s="272" t="s">
        <v>43</v>
      </c>
      <c r="O421" s="83"/>
      <c r="P421" s="213">
        <f>O421*H421</f>
        <v>0</v>
      </c>
      <c r="Q421" s="213">
        <v>0.00029999999999999997</v>
      </c>
      <c r="R421" s="213">
        <f>Q421*H421</f>
        <v>0.00528</v>
      </c>
      <c r="S421" s="213">
        <v>0</v>
      </c>
      <c r="T421" s="214">
        <f>S421*H421</f>
        <v>0</v>
      </c>
      <c r="AR421" s="215" t="s">
        <v>358</v>
      </c>
      <c r="AT421" s="215" t="s">
        <v>224</v>
      </c>
      <c r="AU421" s="215" t="s">
        <v>79</v>
      </c>
      <c r="AY421" s="17" t="s">
        <v>117</v>
      </c>
      <c r="BE421" s="216">
        <f>IF(N421="základní",J421,0)</f>
        <v>0</v>
      </c>
      <c r="BF421" s="216">
        <f>IF(N421="snížená",J421,0)</f>
        <v>0</v>
      </c>
      <c r="BG421" s="216">
        <f>IF(N421="zákl. přenesená",J421,0)</f>
        <v>0</v>
      </c>
      <c r="BH421" s="216">
        <f>IF(N421="sníž. přenesená",J421,0)</f>
        <v>0</v>
      </c>
      <c r="BI421" s="216">
        <f>IF(N421="nulová",J421,0)</f>
        <v>0</v>
      </c>
      <c r="BJ421" s="17" t="s">
        <v>77</v>
      </c>
      <c r="BK421" s="216">
        <f>ROUND(I421*H421,2)</f>
        <v>0</v>
      </c>
      <c r="BL421" s="17" t="s">
        <v>237</v>
      </c>
      <c r="BM421" s="215" t="s">
        <v>618</v>
      </c>
    </row>
    <row r="422" s="1" customFormat="1" ht="24" customHeight="1">
      <c r="B422" s="38"/>
      <c r="C422" s="204" t="s">
        <v>619</v>
      </c>
      <c r="D422" s="204" t="s">
        <v>119</v>
      </c>
      <c r="E422" s="205" t="s">
        <v>620</v>
      </c>
      <c r="F422" s="206" t="s">
        <v>621</v>
      </c>
      <c r="G422" s="207" t="s">
        <v>211</v>
      </c>
      <c r="H422" s="208">
        <v>0.45500000000000002</v>
      </c>
      <c r="I422" s="209"/>
      <c r="J422" s="210">
        <f>ROUND(I422*H422,2)</f>
        <v>0</v>
      </c>
      <c r="K422" s="206" t="s">
        <v>123</v>
      </c>
      <c r="L422" s="43"/>
      <c r="M422" s="211" t="s">
        <v>19</v>
      </c>
      <c r="N422" s="212" t="s">
        <v>43</v>
      </c>
      <c r="O422" s="83"/>
      <c r="P422" s="213">
        <f>O422*H422</f>
        <v>0</v>
      </c>
      <c r="Q422" s="213">
        <v>0</v>
      </c>
      <c r="R422" s="213">
        <f>Q422*H422</f>
        <v>0</v>
      </c>
      <c r="S422" s="213">
        <v>0</v>
      </c>
      <c r="T422" s="214">
        <f>S422*H422</f>
        <v>0</v>
      </c>
      <c r="AR422" s="215" t="s">
        <v>237</v>
      </c>
      <c r="AT422" s="215" t="s">
        <v>119</v>
      </c>
      <c r="AU422" s="215" t="s">
        <v>79</v>
      </c>
      <c r="AY422" s="17" t="s">
        <v>117</v>
      </c>
      <c r="BE422" s="216">
        <f>IF(N422="základní",J422,0)</f>
        <v>0</v>
      </c>
      <c r="BF422" s="216">
        <f>IF(N422="snížená",J422,0)</f>
        <v>0</v>
      </c>
      <c r="BG422" s="216">
        <f>IF(N422="zákl. přenesená",J422,0)</f>
        <v>0</v>
      </c>
      <c r="BH422" s="216">
        <f>IF(N422="sníž. přenesená",J422,0)</f>
        <v>0</v>
      </c>
      <c r="BI422" s="216">
        <f>IF(N422="nulová",J422,0)</f>
        <v>0</v>
      </c>
      <c r="BJ422" s="17" t="s">
        <v>77</v>
      </c>
      <c r="BK422" s="216">
        <f>ROUND(I422*H422,2)</f>
        <v>0</v>
      </c>
      <c r="BL422" s="17" t="s">
        <v>237</v>
      </c>
      <c r="BM422" s="215" t="s">
        <v>622</v>
      </c>
    </row>
    <row r="423" s="1" customFormat="1">
      <c r="B423" s="38"/>
      <c r="C423" s="39"/>
      <c r="D423" s="217" t="s">
        <v>126</v>
      </c>
      <c r="E423" s="39"/>
      <c r="F423" s="218" t="s">
        <v>623</v>
      </c>
      <c r="G423" s="39"/>
      <c r="H423" s="39"/>
      <c r="I423" s="129"/>
      <c r="J423" s="39"/>
      <c r="K423" s="39"/>
      <c r="L423" s="43"/>
      <c r="M423" s="219"/>
      <c r="N423" s="83"/>
      <c r="O423" s="83"/>
      <c r="P423" s="83"/>
      <c r="Q423" s="83"/>
      <c r="R423" s="83"/>
      <c r="S423" s="83"/>
      <c r="T423" s="84"/>
      <c r="AT423" s="17" t="s">
        <v>126</v>
      </c>
      <c r="AU423" s="17" t="s">
        <v>79</v>
      </c>
    </row>
    <row r="424" s="11" customFormat="1" ht="25.92" customHeight="1">
      <c r="B424" s="188"/>
      <c r="C424" s="189"/>
      <c r="D424" s="190" t="s">
        <v>71</v>
      </c>
      <c r="E424" s="191" t="s">
        <v>624</v>
      </c>
      <c r="F424" s="191" t="s">
        <v>625</v>
      </c>
      <c r="G424" s="189"/>
      <c r="H424" s="189"/>
      <c r="I424" s="192"/>
      <c r="J424" s="193">
        <f>BK424</f>
        <v>0</v>
      </c>
      <c r="K424" s="189"/>
      <c r="L424" s="194"/>
      <c r="M424" s="195"/>
      <c r="N424" s="196"/>
      <c r="O424" s="196"/>
      <c r="P424" s="197">
        <f>P425+P433+P437</f>
        <v>0</v>
      </c>
      <c r="Q424" s="196"/>
      <c r="R424" s="197">
        <f>R425+R433+R437</f>
        <v>0</v>
      </c>
      <c r="S424" s="196"/>
      <c r="T424" s="198">
        <f>T425+T433+T437</f>
        <v>0</v>
      </c>
      <c r="AR424" s="199" t="s">
        <v>156</v>
      </c>
      <c r="AT424" s="200" t="s">
        <v>71</v>
      </c>
      <c r="AU424" s="200" t="s">
        <v>72</v>
      </c>
      <c r="AY424" s="199" t="s">
        <v>117</v>
      </c>
      <c r="BK424" s="201">
        <f>BK425+BK433+BK437</f>
        <v>0</v>
      </c>
    </row>
    <row r="425" s="11" customFormat="1" ht="22.8" customHeight="1">
      <c r="B425" s="188"/>
      <c r="C425" s="189"/>
      <c r="D425" s="190" t="s">
        <v>71</v>
      </c>
      <c r="E425" s="202" t="s">
        <v>626</v>
      </c>
      <c r="F425" s="202" t="s">
        <v>627</v>
      </c>
      <c r="G425" s="189"/>
      <c r="H425" s="189"/>
      <c r="I425" s="192"/>
      <c r="J425" s="203">
        <f>BK425</f>
        <v>0</v>
      </c>
      <c r="K425" s="189"/>
      <c r="L425" s="194"/>
      <c r="M425" s="195"/>
      <c r="N425" s="196"/>
      <c r="O425" s="196"/>
      <c r="P425" s="197">
        <f>SUM(P426:P432)</f>
        <v>0</v>
      </c>
      <c r="Q425" s="196"/>
      <c r="R425" s="197">
        <f>SUM(R426:R432)</f>
        <v>0</v>
      </c>
      <c r="S425" s="196"/>
      <c r="T425" s="198">
        <f>SUM(T426:T432)</f>
        <v>0</v>
      </c>
      <c r="AR425" s="199" t="s">
        <v>156</v>
      </c>
      <c r="AT425" s="200" t="s">
        <v>71</v>
      </c>
      <c r="AU425" s="200" t="s">
        <v>77</v>
      </c>
      <c r="AY425" s="199" t="s">
        <v>117</v>
      </c>
      <c r="BK425" s="201">
        <f>SUM(BK426:BK432)</f>
        <v>0</v>
      </c>
    </row>
    <row r="426" s="1" customFormat="1" ht="16.5" customHeight="1">
      <c r="B426" s="38"/>
      <c r="C426" s="204" t="s">
        <v>628</v>
      </c>
      <c r="D426" s="204" t="s">
        <v>119</v>
      </c>
      <c r="E426" s="205" t="s">
        <v>629</v>
      </c>
      <c r="F426" s="206" t="s">
        <v>630</v>
      </c>
      <c r="G426" s="207" t="s">
        <v>631</v>
      </c>
      <c r="H426" s="208">
        <v>1</v>
      </c>
      <c r="I426" s="209"/>
      <c r="J426" s="210">
        <f>ROUND(I426*H426,2)</f>
        <v>0</v>
      </c>
      <c r="K426" s="206" t="s">
        <v>123</v>
      </c>
      <c r="L426" s="43"/>
      <c r="M426" s="211" t="s">
        <v>19</v>
      </c>
      <c r="N426" s="212" t="s">
        <v>43</v>
      </c>
      <c r="O426" s="83"/>
      <c r="P426" s="213">
        <f>O426*H426</f>
        <v>0</v>
      </c>
      <c r="Q426" s="213">
        <v>0</v>
      </c>
      <c r="R426" s="213">
        <f>Q426*H426</f>
        <v>0</v>
      </c>
      <c r="S426" s="213">
        <v>0</v>
      </c>
      <c r="T426" s="214">
        <f>S426*H426</f>
        <v>0</v>
      </c>
      <c r="AR426" s="215" t="s">
        <v>632</v>
      </c>
      <c r="AT426" s="215" t="s">
        <v>119</v>
      </c>
      <c r="AU426" s="215" t="s">
        <v>79</v>
      </c>
      <c r="AY426" s="17" t="s">
        <v>117</v>
      </c>
      <c r="BE426" s="216">
        <f>IF(N426="základní",J426,0)</f>
        <v>0</v>
      </c>
      <c r="BF426" s="216">
        <f>IF(N426="snížená",J426,0)</f>
        <v>0</v>
      </c>
      <c r="BG426" s="216">
        <f>IF(N426="zákl. přenesená",J426,0)</f>
        <v>0</v>
      </c>
      <c r="BH426" s="216">
        <f>IF(N426="sníž. přenesená",J426,0)</f>
        <v>0</v>
      </c>
      <c r="BI426" s="216">
        <f>IF(N426="nulová",J426,0)</f>
        <v>0</v>
      </c>
      <c r="BJ426" s="17" t="s">
        <v>77</v>
      </c>
      <c r="BK426" s="216">
        <f>ROUND(I426*H426,2)</f>
        <v>0</v>
      </c>
      <c r="BL426" s="17" t="s">
        <v>632</v>
      </c>
      <c r="BM426" s="215" t="s">
        <v>633</v>
      </c>
    </row>
    <row r="427" s="1" customFormat="1" ht="16.5" customHeight="1">
      <c r="B427" s="38"/>
      <c r="C427" s="204" t="s">
        <v>634</v>
      </c>
      <c r="D427" s="204" t="s">
        <v>119</v>
      </c>
      <c r="E427" s="205" t="s">
        <v>635</v>
      </c>
      <c r="F427" s="206" t="s">
        <v>636</v>
      </c>
      <c r="G427" s="207" t="s">
        <v>631</v>
      </c>
      <c r="H427" s="208">
        <v>1</v>
      </c>
      <c r="I427" s="209"/>
      <c r="J427" s="210">
        <f>ROUND(I427*H427,2)</f>
        <v>0</v>
      </c>
      <c r="K427" s="206" t="s">
        <v>123</v>
      </c>
      <c r="L427" s="43"/>
      <c r="M427" s="211" t="s">
        <v>19</v>
      </c>
      <c r="N427" s="212" t="s">
        <v>43</v>
      </c>
      <c r="O427" s="83"/>
      <c r="P427" s="213">
        <f>O427*H427</f>
        <v>0</v>
      </c>
      <c r="Q427" s="213">
        <v>0</v>
      </c>
      <c r="R427" s="213">
        <f>Q427*H427</f>
        <v>0</v>
      </c>
      <c r="S427" s="213">
        <v>0</v>
      </c>
      <c r="T427" s="214">
        <f>S427*H427</f>
        <v>0</v>
      </c>
      <c r="AR427" s="215" t="s">
        <v>632</v>
      </c>
      <c r="AT427" s="215" t="s">
        <v>119</v>
      </c>
      <c r="AU427" s="215" t="s">
        <v>79</v>
      </c>
      <c r="AY427" s="17" t="s">
        <v>117</v>
      </c>
      <c r="BE427" s="216">
        <f>IF(N427="základní",J427,0)</f>
        <v>0</v>
      </c>
      <c r="BF427" s="216">
        <f>IF(N427="snížená",J427,0)</f>
        <v>0</v>
      </c>
      <c r="BG427" s="216">
        <f>IF(N427="zákl. přenesená",J427,0)</f>
        <v>0</v>
      </c>
      <c r="BH427" s="216">
        <f>IF(N427="sníž. přenesená",J427,0)</f>
        <v>0</v>
      </c>
      <c r="BI427" s="216">
        <f>IF(N427="nulová",J427,0)</f>
        <v>0</v>
      </c>
      <c r="BJ427" s="17" t="s">
        <v>77</v>
      </c>
      <c r="BK427" s="216">
        <f>ROUND(I427*H427,2)</f>
        <v>0</v>
      </c>
      <c r="BL427" s="17" t="s">
        <v>632</v>
      </c>
      <c r="BM427" s="215" t="s">
        <v>637</v>
      </c>
    </row>
    <row r="428" s="1" customFormat="1">
      <c r="B428" s="38"/>
      <c r="C428" s="39"/>
      <c r="D428" s="217" t="s">
        <v>228</v>
      </c>
      <c r="E428" s="39"/>
      <c r="F428" s="218" t="s">
        <v>638</v>
      </c>
      <c r="G428" s="39"/>
      <c r="H428" s="39"/>
      <c r="I428" s="129"/>
      <c r="J428" s="39"/>
      <c r="K428" s="39"/>
      <c r="L428" s="43"/>
      <c r="M428" s="219"/>
      <c r="N428" s="83"/>
      <c r="O428" s="83"/>
      <c r="P428" s="83"/>
      <c r="Q428" s="83"/>
      <c r="R428" s="83"/>
      <c r="S428" s="83"/>
      <c r="T428" s="84"/>
      <c r="AT428" s="17" t="s">
        <v>228</v>
      </c>
      <c r="AU428" s="17" t="s">
        <v>79</v>
      </c>
    </row>
    <row r="429" s="1" customFormat="1" ht="16.5" customHeight="1">
      <c r="B429" s="38"/>
      <c r="C429" s="204" t="s">
        <v>639</v>
      </c>
      <c r="D429" s="204" t="s">
        <v>119</v>
      </c>
      <c r="E429" s="205" t="s">
        <v>640</v>
      </c>
      <c r="F429" s="206" t="s">
        <v>641</v>
      </c>
      <c r="G429" s="207" t="s">
        <v>631</v>
      </c>
      <c r="H429" s="208">
        <v>1</v>
      </c>
      <c r="I429" s="209"/>
      <c r="J429" s="210">
        <f>ROUND(I429*H429,2)</f>
        <v>0</v>
      </c>
      <c r="K429" s="206" t="s">
        <v>123</v>
      </c>
      <c r="L429" s="43"/>
      <c r="M429" s="211" t="s">
        <v>19</v>
      </c>
      <c r="N429" s="212" t="s">
        <v>43</v>
      </c>
      <c r="O429" s="83"/>
      <c r="P429" s="213">
        <f>O429*H429</f>
        <v>0</v>
      </c>
      <c r="Q429" s="213">
        <v>0</v>
      </c>
      <c r="R429" s="213">
        <f>Q429*H429</f>
        <v>0</v>
      </c>
      <c r="S429" s="213">
        <v>0</v>
      </c>
      <c r="T429" s="214">
        <f>S429*H429</f>
        <v>0</v>
      </c>
      <c r="AR429" s="215" t="s">
        <v>632</v>
      </c>
      <c r="AT429" s="215" t="s">
        <v>119</v>
      </c>
      <c r="AU429" s="215" t="s">
        <v>79</v>
      </c>
      <c r="AY429" s="17" t="s">
        <v>117</v>
      </c>
      <c r="BE429" s="216">
        <f>IF(N429="základní",J429,0)</f>
        <v>0</v>
      </c>
      <c r="BF429" s="216">
        <f>IF(N429="snížená",J429,0)</f>
        <v>0</v>
      </c>
      <c r="BG429" s="216">
        <f>IF(N429="zákl. přenesená",J429,0)</f>
        <v>0</v>
      </c>
      <c r="BH429" s="216">
        <f>IF(N429="sníž. přenesená",J429,0)</f>
        <v>0</v>
      </c>
      <c r="BI429" s="216">
        <f>IF(N429="nulová",J429,0)</f>
        <v>0</v>
      </c>
      <c r="BJ429" s="17" t="s">
        <v>77</v>
      </c>
      <c r="BK429" s="216">
        <f>ROUND(I429*H429,2)</f>
        <v>0</v>
      </c>
      <c r="BL429" s="17" t="s">
        <v>632</v>
      </c>
      <c r="BM429" s="215" t="s">
        <v>642</v>
      </c>
    </row>
    <row r="430" s="1" customFormat="1" ht="16.5" customHeight="1">
      <c r="B430" s="38"/>
      <c r="C430" s="204" t="s">
        <v>643</v>
      </c>
      <c r="D430" s="204" t="s">
        <v>119</v>
      </c>
      <c r="E430" s="205" t="s">
        <v>644</v>
      </c>
      <c r="F430" s="206" t="s">
        <v>645</v>
      </c>
      <c r="G430" s="207" t="s">
        <v>631</v>
      </c>
      <c r="H430" s="208">
        <v>1</v>
      </c>
      <c r="I430" s="209"/>
      <c r="J430" s="210">
        <f>ROUND(I430*H430,2)</f>
        <v>0</v>
      </c>
      <c r="K430" s="206" t="s">
        <v>123</v>
      </c>
      <c r="L430" s="43"/>
      <c r="M430" s="211" t="s">
        <v>19</v>
      </c>
      <c r="N430" s="212" t="s">
        <v>43</v>
      </c>
      <c r="O430" s="83"/>
      <c r="P430" s="213">
        <f>O430*H430</f>
        <v>0</v>
      </c>
      <c r="Q430" s="213">
        <v>0</v>
      </c>
      <c r="R430" s="213">
        <f>Q430*H430</f>
        <v>0</v>
      </c>
      <c r="S430" s="213">
        <v>0</v>
      </c>
      <c r="T430" s="214">
        <f>S430*H430</f>
        <v>0</v>
      </c>
      <c r="AR430" s="215" t="s">
        <v>632</v>
      </c>
      <c r="AT430" s="215" t="s">
        <v>119</v>
      </c>
      <c r="AU430" s="215" t="s">
        <v>79</v>
      </c>
      <c r="AY430" s="17" t="s">
        <v>117</v>
      </c>
      <c r="BE430" s="216">
        <f>IF(N430="základní",J430,0)</f>
        <v>0</v>
      </c>
      <c r="BF430" s="216">
        <f>IF(N430="snížená",J430,0)</f>
        <v>0</v>
      </c>
      <c r="BG430" s="216">
        <f>IF(N430="zákl. přenesená",J430,0)</f>
        <v>0</v>
      </c>
      <c r="BH430" s="216">
        <f>IF(N430="sníž. přenesená",J430,0)</f>
        <v>0</v>
      </c>
      <c r="BI430" s="216">
        <f>IF(N430="nulová",J430,0)</f>
        <v>0</v>
      </c>
      <c r="BJ430" s="17" t="s">
        <v>77</v>
      </c>
      <c r="BK430" s="216">
        <f>ROUND(I430*H430,2)</f>
        <v>0</v>
      </c>
      <c r="BL430" s="17" t="s">
        <v>632</v>
      </c>
      <c r="BM430" s="215" t="s">
        <v>646</v>
      </c>
    </row>
    <row r="431" s="1" customFormat="1" ht="16.5" customHeight="1">
      <c r="B431" s="38"/>
      <c r="C431" s="204" t="s">
        <v>647</v>
      </c>
      <c r="D431" s="204" t="s">
        <v>119</v>
      </c>
      <c r="E431" s="205" t="s">
        <v>648</v>
      </c>
      <c r="F431" s="206" t="s">
        <v>649</v>
      </c>
      <c r="G431" s="207" t="s">
        <v>631</v>
      </c>
      <c r="H431" s="208">
        <v>1</v>
      </c>
      <c r="I431" s="209"/>
      <c r="J431" s="210">
        <f>ROUND(I431*H431,2)</f>
        <v>0</v>
      </c>
      <c r="K431" s="206" t="s">
        <v>123</v>
      </c>
      <c r="L431" s="43"/>
      <c r="M431" s="211" t="s">
        <v>19</v>
      </c>
      <c r="N431" s="212" t="s">
        <v>43</v>
      </c>
      <c r="O431" s="83"/>
      <c r="P431" s="213">
        <f>O431*H431</f>
        <v>0</v>
      </c>
      <c r="Q431" s="213">
        <v>0</v>
      </c>
      <c r="R431" s="213">
        <f>Q431*H431</f>
        <v>0</v>
      </c>
      <c r="S431" s="213">
        <v>0</v>
      </c>
      <c r="T431" s="214">
        <f>S431*H431</f>
        <v>0</v>
      </c>
      <c r="AR431" s="215" t="s">
        <v>632</v>
      </c>
      <c r="AT431" s="215" t="s">
        <v>119</v>
      </c>
      <c r="AU431" s="215" t="s">
        <v>79</v>
      </c>
      <c r="AY431" s="17" t="s">
        <v>117</v>
      </c>
      <c r="BE431" s="216">
        <f>IF(N431="základní",J431,0)</f>
        <v>0</v>
      </c>
      <c r="BF431" s="216">
        <f>IF(N431="snížená",J431,0)</f>
        <v>0</v>
      </c>
      <c r="BG431" s="216">
        <f>IF(N431="zákl. přenesená",J431,0)</f>
        <v>0</v>
      </c>
      <c r="BH431" s="216">
        <f>IF(N431="sníž. přenesená",J431,0)</f>
        <v>0</v>
      </c>
      <c r="BI431" s="216">
        <f>IF(N431="nulová",J431,0)</f>
        <v>0</v>
      </c>
      <c r="BJ431" s="17" t="s">
        <v>77</v>
      </c>
      <c r="BK431" s="216">
        <f>ROUND(I431*H431,2)</f>
        <v>0</v>
      </c>
      <c r="BL431" s="17" t="s">
        <v>632</v>
      </c>
      <c r="BM431" s="215" t="s">
        <v>650</v>
      </c>
    </row>
    <row r="432" s="1" customFormat="1" ht="16.5" customHeight="1">
      <c r="B432" s="38"/>
      <c r="C432" s="204" t="s">
        <v>651</v>
      </c>
      <c r="D432" s="204" t="s">
        <v>119</v>
      </c>
      <c r="E432" s="205" t="s">
        <v>652</v>
      </c>
      <c r="F432" s="206" t="s">
        <v>653</v>
      </c>
      <c r="G432" s="207" t="s">
        <v>631</v>
      </c>
      <c r="H432" s="208">
        <v>1</v>
      </c>
      <c r="I432" s="209"/>
      <c r="J432" s="210">
        <f>ROUND(I432*H432,2)</f>
        <v>0</v>
      </c>
      <c r="K432" s="206" t="s">
        <v>123</v>
      </c>
      <c r="L432" s="43"/>
      <c r="M432" s="211" t="s">
        <v>19</v>
      </c>
      <c r="N432" s="212" t="s">
        <v>43</v>
      </c>
      <c r="O432" s="83"/>
      <c r="P432" s="213">
        <f>O432*H432</f>
        <v>0</v>
      </c>
      <c r="Q432" s="213">
        <v>0</v>
      </c>
      <c r="R432" s="213">
        <f>Q432*H432</f>
        <v>0</v>
      </c>
      <c r="S432" s="213">
        <v>0</v>
      </c>
      <c r="T432" s="214">
        <f>S432*H432</f>
        <v>0</v>
      </c>
      <c r="AR432" s="215" t="s">
        <v>632</v>
      </c>
      <c r="AT432" s="215" t="s">
        <v>119</v>
      </c>
      <c r="AU432" s="215" t="s">
        <v>79</v>
      </c>
      <c r="AY432" s="17" t="s">
        <v>117</v>
      </c>
      <c r="BE432" s="216">
        <f>IF(N432="základní",J432,0)</f>
        <v>0</v>
      </c>
      <c r="BF432" s="216">
        <f>IF(N432="snížená",J432,0)</f>
        <v>0</v>
      </c>
      <c r="BG432" s="216">
        <f>IF(N432="zákl. přenesená",J432,0)</f>
        <v>0</v>
      </c>
      <c r="BH432" s="216">
        <f>IF(N432="sníž. přenesená",J432,0)</f>
        <v>0</v>
      </c>
      <c r="BI432" s="216">
        <f>IF(N432="nulová",J432,0)</f>
        <v>0</v>
      </c>
      <c r="BJ432" s="17" t="s">
        <v>77</v>
      </c>
      <c r="BK432" s="216">
        <f>ROUND(I432*H432,2)</f>
        <v>0</v>
      </c>
      <c r="BL432" s="17" t="s">
        <v>632</v>
      </c>
      <c r="BM432" s="215" t="s">
        <v>654</v>
      </c>
    </row>
    <row r="433" s="11" customFormat="1" ht="22.8" customHeight="1">
      <c r="B433" s="188"/>
      <c r="C433" s="189"/>
      <c r="D433" s="190" t="s">
        <v>71</v>
      </c>
      <c r="E433" s="202" t="s">
        <v>655</v>
      </c>
      <c r="F433" s="202" t="s">
        <v>656</v>
      </c>
      <c r="G433" s="189"/>
      <c r="H433" s="189"/>
      <c r="I433" s="192"/>
      <c r="J433" s="203">
        <f>BK433</f>
        <v>0</v>
      </c>
      <c r="K433" s="189"/>
      <c r="L433" s="194"/>
      <c r="M433" s="195"/>
      <c r="N433" s="196"/>
      <c r="O433" s="196"/>
      <c r="P433" s="197">
        <f>SUM(P434:P436)</f>
        <v>0</v>
      </c>
      <c r="Q433" s="196"/>
      <c r="R433" s="197">
        <f>SUM(R434:R436)</f>
        <v>0</v>
      </c>
      <c r="S433" s="196"/>
      <c r="T433" s="198">
        <f>SUM(T434:T436)</f>
        <v>0</v>
      </c>
      <c r="AR433" s="199" t="s">
        <v>156</v>
      </c>
      <c r="AT433" s="200" t="s">
        <v>71</v>
      </c>
      <c r="AU433" s="200" t="s">
        <v>77</v>
      </c>
      <c r="AY433" s="199" t="s">
        <v>117</v>
      </c>
      <c r="BK433" s="201">
        <f>SUM(BK434:BK436)</f>
        <v>0</v>
      </c>
    </row>
    <row r="434" s="1" customFormat="1" ht="16.5" customHeight="1">
      <c r="B434" s="38"/>
      <c r="C434" s="204" t="s">
        <v>657</v>
      </c>
      <c r="D434" s="204" t="s">
        <v>119</v>
      </c>
      <c r="E434" s="205" t="s">
        <v>658</v>
      </c>
      <c r="F434" s="206" t="s">
        <v>656</v>
      </c>
      <c r="G434" s="207" t="s">
        <v>631</v>
      </c>
      <c r="H434" s="208">
        <v>1</v>
      </c>
      <c r="I434" s="209"/>
      <c r="J434" s="210">
        <f>ROUND(I434*H434,2)</f>
        <v>0</v>
      </c>
      <c r="K434" s="206" t="s">
        <v>123</v>
      </c>
      <c r="L434" s="43"/>
      <c r="M434" s="211" t="s">
        <v>19</v>
      </c>
      <c r="N434" s="212" t="s">
        <v>43</v>
      </c>
      <c r="O434" s="83"/>
      <c r="P434" s="213">
        <f>O434*H434</f>
        <v>0</v>
      </c>
      <c r="Q434" s="213">
        <v>0</v>
      </c>
      <c r="R434" s="213">
        <f>Q434*H434</f>
        <v>0</v>
      </c>
      <c r="S434" s="213">
        <v>0</v>
      </c>
      <c r="T434" s="214">
        <f>S434*H434</f>
        <v>0</v>
      </c>
      <c r="AR434" s="215" t="s">
        <v>632</v>
      </c>
      <c r="AT434" s="215" t="s">
        <v>119</v>
      </c>
      <c r="AU434" s="215" t="s">
        <v>79</v>
      </c>
      <c r="AY434" s="17" t="s">
        <v>117</v>
      </c>
      <c r="BE434" s="216">
        <f>IF(N434="základní",J434,0)</f>
        <v>0</v>
      </c>
      <c r="BF434" s="216">
        <f>IF(N434="snížená",J434,0)</f>
        <v>0</v>
      </c>
      <c r="BG434" s="216">
        <f>IF(N434="zákl. přenesená",J434,0)</f>
        <v>0</v>
      </c>
      <c r="BH434" s="216">
        <f>IF(N434="sníž. přenesená",J434,0)</f>
        <v>0</v>
      </c>
      <c r="BI434" s="216">
        <f>IF(N434="nulová",J434,0)</f>
        <v>0</v>
      </c>
      <c r="BJ434" s="17" t="s">
        <v>77</v>
      </c>
      <c r="BK434" s="216">
        <f>ROUND(I434*H434,2)</f>
        <v>0</v>
      </c>
      <c r="BL434" s="17" t="s">
        <v>632</v>
      </c>
      <c r="BM434" s="215" t="s">
        <v>659</v>
      </c>
    </row>
    <row r="435" s="1" customFormat="1">
      <c r="B435" s="38"/>
      <c r="C435" s="39"/>
      <c r="D435" s="217" t="s">
        <v>228</v>
      </c>
      <c r="E435" s="39"/>
      <c r="F435" s="218" t="s">
        <v>660</v>
      </c>
      <c r="G435" s="39"/>
      <c r="H435" s="39"/>
      <c r="I435" s="129"/>
      <c r="J435" s="39"/>
      <c r="K435" s="39"/>
      <c r="L435" s="43"/>
      <c r="M435" s="219"/>
      <c r="N435" s="83"/>
      <c r="O435" s="83"/>
      <c r="P435" s="83"/>
      <c r="Q435" s="83"/>
      <c r="R435" s="83"/>
      <c r="S435" s="83"/>
      <c r="T435" s="84"/>
      <c r="AT435" s="17" t="s">
        <v>228</v>
      </c>
      <c r="AU435" s="17" t="s">
        <v>79</v>
      </c>
    </row>
    <row r="436" s="1" customFormat="1" ht="16.5" customHeight="1">
      <c r="B436" s="38"/>
      <c r="C436" s="204" t="s">
        <v>661</v>
      </c>
      <c r="D436" s="204" t="s">
        <v>119</v>
      </c>
      <c r="E436" s="205" t="s">
        <v>662</v>
      </c>
      <c r="F436" s="206" t="s">
        <v>663</v>
      </c>
      <c r="G436" s="207" t="s">
        <v>631</v>
      </c>
      <c r="H436" s="208">
        <v>1</v>
      </c>
      <c r="I436" s="209"/>
      <c r="J436" s="210">
        <f>ROUND(I436*H436,2)</f>
        <v>0</v>
      </c>
      <c r="K436" s="206" t="s">
        <v>19</v>
      </c>
      <c r="L436" s="43"/>
      <c r="M436" s="211" t="s">
        <v>19</v>
      </c>
      <c r="N436" s="212" t="s">
        <v>43</v>
      </c>
      <c r="O436" s="83"/>
      <c r="P436" s="213">
        <f>O436*H436</f>
        <v>0</v>
      </c>
      <c r="Q436" s="213">
        <v>0</v>
      </c>
      <c r="R436" s="213">
        <f>Q436*H436</f>
        <v>0</v>
      </c>
      <c r="S436" s="213">
        <v>0</v>
      </c>
      <c r="T436" s="214">
        <f>S436*H436</f>
        <v>0</v>
      </c>
      <c r="AR436" s="215" t="s">
        <v>632</v>
      </c>
      <c r="AT436" s="215" t="s">
        <v>119</v>
      </c>
      <c r="AU436" s="215" t="s">
        <v>79</v>
      </c>
      <c r="AY436" s="17" t="s">
        <v>117</v>
      </c>
      <c r="BE436" s="216">
        <f>IF(N436="základní",J436,0)</f>
        <v>0</v>
      </c>
      <c r="BF436" s="216">
        <f>IF(N436="snížená",J436,0)</f>
        <v>0</v>
      </c>
      <c r="BG436" s="216">
        <f>IF(N436="zákl. přenesená",J436,0)</f>
        <v>0</v>
      </c>
      <c r="BH436" s="216">
        <f>IF(N436="sníž. přenesená",J436,0)</f>
        <v>0</v>
      </c>
      <c r="BI436" s="216">
        <f>IF(N436="nulová",J436,0)</f>
        <v>0</v>
      </c>
      <c r="BJ436" s="17" t="s">
        <v>77</v>
      </c>
      <c r="BK436" s="216">
        <f>ROUND(I436*H436,2)</f>
        <v>0</v>
      </c>
      <c r="BL436" s="17" t="s">
        <v>632</v>
      </c>
      <c r="BM436" s="215" t="s">
        <v>664</v>
      </c>
    </row>
    <row r="437" s="11" customFormat="1" ht="22.8" customHeight="1">
      <c r="B437" s="188"/>
      <c r="C437" s="189"/>
      <c r="D437" s="190" t="s">
        <v>71</v>
      </c>
      <c r="E437" s="202" t="s">
        <v>665</v>
      </c>
      <c r="F437" s="202" t="s">
        <v>666</v>
      </c>
      <c r="G437" s="189"/>
      <c r="H437" s="189"/>
      <c r="I437" s="192"/>
      <c r="J437" s="203">
        <f>BK437</f>
        <v>0</v>
      </c>
      <c r="K437" s="189"/>
      <c r="L437" s="194"/>
      <c r="M437" s="195"/>
      <c r="N437" s="196"/>
      <c r="O437" s="196"/>
      <c r="P437" s="197">
        <f>SUM(P438:P440)</f>
        <v>0</v>
      </c>
      <c r="Q437" s="196"/>
      <c r="R437" s="197">
        <f>SUM(R438:R440)</f>
        <v>0</v>
      </c>
      <c r="S437" s="196"/>
      <c r="T437" s="198">
        <f>SUM(T438:T440)</f>
        <v>0</v>
      </c>
      <c r="AR437" s="199" t="s">
        <v>156</v>
      </c>
      <c r="AT437" s="200" t="s">
        <v>71</v>
      </c>
      <c r="AU437" s="200" t="s">
        <v>77</v>
      </c>
      <c r="AY437" s="199" t="s">
        <v>117</v>
      </c>
      <c r="BK437" s="201">
        <f>SUM(BK438:BK440)</f>
        <v>0</v>
      </c>
    </row>
    <row r="438" s="1" customFormat="1" ht="16.5" customHeight="1">
      <c r="B438" s="38"/>
      <c r="C438" s="204" t="s">
        <v>667</v>
      </c>
      <c r="D438" s="204" t="s">
        <v>119</v>
      </c>
      <c r="E438" s="205" t="s">
        <v>668</v>
      </c>
      <c r="F438" s="206" t="s">
        <v>666</v>
      </c>
      <c r="G438" s="207" t="s">
        <v>631</v>
      </c>
      <c r="H438" s="208">
        <v>1</v>
      </c>
      <c r="I438" s="209"/>
      <c r="J438" s="210">
        <f>ROUND(I438*H438,2)</f>
        <v>0</v>
      </c>
      <c r="K438" s="206" t="s">
        <v>123</v>
      </c>
      <c r="L438" s="43"/>
      <c r="M438" s="211" t="s">
        <v>19</v>
      </c>
      <c r="N438" s="212" t="s">
        <v>43</v>
      </c>
      <c r="O438" s="83"/>
      <c r="P438" s="213">
        <f>O438*H438</f>
        <v>0</v>
      </c>
      <c r="Q438" s="213">
        <v>0</v>
      </c>
      <c r="R438" s="213">
        <f>Q438*H438</f>
        <v>0</v>
      </c>
      <c r="S438" s="213">
        <v>0</v>
      </c>
      <c r="T438" s="214">
        <f>S438*H438</f>
        <v>0</v>
      </c>
      <c r="AR438" s="215" t="s">
        <v>632</v>
      </c>
      <c r="AT438" s="215" t="s">
        <v>119</v>
      </c>
      <c r="AU438" s="215" t="s">
        <v>79</v>
      </c>
      <c r="AY438" s="17" t="s">
        <v>117</v>
      </c>
      <c r="BE438" s="216">
        <f>IF(N438="základní",J438,0)</f>
        <v>0</v>
      </c>
      <c r="BF438" s="216">
        <f>IF(N438="snížená",J438,0)</f>
        <v>0</v>
      </c>
      <c r="BG438" s="216">
        <f>IF(N438="zákl. přenesená",J438,0)</f>
        <v>0</v>
      </c>
      <c r="BH438" s="216">
        <f>IF(N438="sníž. přenesená",J438,0)</f>
        <v>0</v>
      </c>
      <c r="BI438" s="216">
        <f>IF(N438="nulová",J438,0)</f>
        <v>0</v>
      </c>
      <c r="BJ438" s="17" t="s">
        <v>77</v>
      </c>
      <c r="BK438" s="216">
        <f>ROUND(I438*H438,2)</f>
        <v>0</v>
      </c>
      <c r="BL438" s="17" t="s">
        <v>632</v>
      </c>
      <c r="BM438" s="215" t="s">
        <v>669</v>
      </c>
    </row>
    <row r="439" s="1" customFormat="1">
      <c r="B439" s="38"/>
      <c r="C439" s="39"/>
      <c r="D439" s="217" t="s">
        <v>228</v>
      </c>
      <c r="E439" s="39"/>
      <c r="F439" s="218" t="s">
        <v>670</v>
      </c>
      <c r="G439" s="39"/>
      <c r="H439" s="39"/>
      <c r="I439" s="129"/>
      <c r="J439" s="39"/>
      <c r="K439" s="39"/>
      <c r="L439" s="43"/>
      <c r="M439" s="219"/>
      <c r="N439" s="83"/>
      <c r="O439" s="83"/>
      <c r="P439" s="83"/>
      <c r="Q439" s="83"/>
      <c r="R439" s="83"/>
      <c r="S439" s="83"/>
      <c r="T439" s="84"/>
      <c r="AT439" s="17" t="s">
        <v>228</v>
      </c>
      <c r="AU439" s="17" t="s">
        <v>79</v>
      </c>
    </row>
    <row r="440" s="1" customFormat="1" ht="16.5" customHeight="1">
      <c r="B440" s="38"/>
      <c r="C440" s="204" t="s">
        <v>671</v>
      </c>
      <c r="D440" s="204" t="s">
        <v>119</v>
      </c>
      <c r="E440" s="205" t="s">
        <v>672</v>
      </c>
      <c r="F440" s="206" t="s">
        <v>673</v>
      </c>
      <c r="G440" s="207" t="s">
        <v>631</v>
      </c>
      <c r="H440" s="208">
        <v>2</v>
      </c>
      <c r="I440" s="209"/>
      <c r="J440" s="210">
        <f>ROUND(I440*H440,2)</f>
        <v>0</v>
      </c>
      <c r="K440" s="206" t="s">
        <v>123</v>
      </c>
      <c r="L440" s="43"/>
      <c r="M440" s="273" t="s">
        <v>19</v>
      </c>
      <c r="N440" s="274" t="s">
        <v>43</v>
      </c>
      <c r="O440" s="275"/>
      <c r="P440" s="276">
        <f>O440*H440</f>
        <v>0</v>
      </c>
      <c r="Q440" s="276">
        <v>0</v>
      </c>
      <c r="R440" s="276">
        <f>Q440*H440</f>
        <v>0</v>
      </c>
      <c r="S440" s="276">
        <v>0</v>
      </c>
      <c r="T440" s="277">
        <f>S440*H440</f>
        <v>0</v>
      </c>
      <c r="AR440" s="215" t="s">
        <v>632</v>
      </c>
      <c r="AT440" s="215" t="s">
        <v>119</v>
      </c>
      <c r="AU440" s="215" t="s">
        <v>79</v>
      </c>
      <c r="AY440" s="17" t="s">
        <v>117</v>
      </c>
      <c r="BE440" s="216">
        <f>IF(N440="základní",J440,0)</f>
        <v>0</v>
      </c>
      <c r="BF440" s="216">
        <f>IF(N440="snížená",J440,0)</f>
        <v>0</v>
      </c>
      <c r="BG440" s="216">
        <f>IF(N440="zákl. přenesená",J440,0)</f>
        <v>0</v>
      </c>
      <c r="BH440" s="216">
        <f>IF(N440="sníž. přenesená",J440,0)</f>
        <v>0</v>
      </c>
      <c r="BI440" s="216">
        <f>IF(N440="nulová",J440,0)</f>
        <v>0</v>
      </c>
      <c r="BJ440" s="17" t="s">
        <v>77</v>
      </c>
      <c r="BK440" s="216">
        <f>ROUND(I440*H440,2)</f>
        <v>0</v>
      </c>
      <c r="BL440" s="17" t="s">
        <v>632</v>
      </c>
      <c r="BM440" s="215" t="s">
        <v>674</v>
      </c>
    </row>
    <row r="441" s="1" customFormat="1" ht="6.96" customHeight="1">
      <c r="B441" s="58"/>
      <c r="C441" s="59"/>
      <c r="D441" s="59"/>
      <c r="E441" s="59"/>
      <c r="F441" s="59"/>
      <c r="G441" s="59"/>
      <c r="H441" s="59"/>
      <c r="I441" s="155"/>
      <c r="J441" s="59"/>
      <c r="K441" s="59"/>
      <c r="L441" s="43"/>
    </row>
  </sheetData>
  <sheetProtection sheet="1" autoFilter="0" formatColumns="0" formatRows="0" objects="1" scenarios="1" spinCount="100000" saltValue="b4k6bS3MM5+xQBb6II5CPiPwoUsDxVnxFW3eMmrXBGTCFNqvEye6bQsRSf4ERLQsFiGnMGlhfCh7dIyq1EV8cg==" hashValue="O6k5WohHJj5rXBls7SNwnutSkGsHxlIGgY+mL2XM5KQsCLV8nHvRyQAjH999nnXC0fyZok7hJLtd49RD0n6NEg==" algorithmName="SHA-512" password="CC35"/>
  <autoFilter ref="C89:K440"/>
  <mergeCells count="6">
    <mergeCell ref="E7:H7"/>
    <mergeCell ref="E16:H16"/>
    <mergeCell ref="E25:H25"/>
    <mergeCell ref="E46:H46"/>
    <mergeCell ref="E82:H82"/>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docProps/core.xml><?xml version="1.0" encoding="utf-8"?>
<cp:coreProperties xmlns:dc="http://purl.org/dc/elements/1.1/" xmlns:dcterms="http://purl.org/dc/terms/" xmlns:xsi="http://www.w3.org/2001/XMLSchema-instance" xmlns:cp="http://schemas.openxmlformats.org/package/2006/metadata/core-properties">
  <dc:creator>LAPTOP-ITEK96EE\Lukáš</dc:creator>
  <cp:lastModifiedBy>LAPTOP-ITEK96EE\Lukáš</cp:lastModifiedBy>
  <dcterms:created xsi:type="dcterms:W3CDTF">2019-04-03T07:40:56Z</dcterms:created>
  <dcterms:modified xsi:type="dcterms:W3CDTF">2019-04-03T07:41:00Z</dcterms:modified>
</cp:coreProperties>
</file>