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Mira" reservationPassword="0"/>
  <workbookPr/>
  <bookViews>
    <workbookView xWindow="240" yWindow="120" windowWidth="14940" windowHeight="9225" activeTab="0"/>
  </bookViews>
  <sheets>
    <sheet name="2020008101" sheetId="1" r:id="rId1"/>
  </sheets>
  <definedNames/>
  <calcPr/>
  <webPublishing/>
</workbook>
</file>

<file path=xl/sharedStrings.xml><?xml version="1.0" encoding="utf-8"?>
<sst xmlns="http://schemas.openxmlformats.org/spreadsheetml/2006/main" count="842" uniqueCount="366">
  <si>
    <t>ASPE10</t>
  </si>
  <si>
    <t>S</t>
  </si>
  <si>
    <t>Soupis prací objektu</t>
  </si>
  <si>
    <t xml:space="preserve">Stavba: </t>
  </si>
  <si>
    <t>2020-008</t>
  </si>
  <si>
    <t>Obslužná komunikace ul. Kokonínská u č.p. 1, Rychnov u Jablonce nad Nisou</t>
  </si>
  <si>
    <t>O</t>
  </si>
  <si>
    <t>Rozpočet:</t>
  </si>
  <si>
    <t>21.00</t>
  </si>
  <si>
    <t>3</t>
  </si>
  <si>
    <t>2</t>
  </si>
  <si>
    <t>2020008101</t>
  </si>
  <si>
    <t>Soupis prací pro výstavbu obslužbné komunikace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</si>
  <si>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</si>
  <si>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</si>
  <si>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</si>
  <si>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</si>
  <si>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</si>
  <si>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</si>
  <si>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</si>
  <si>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</si>
  <si>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</si>
  <si>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</si>
  <si>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</si>
  <si>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</si>
  <si>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</si>
  <si>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</si>
  <si>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</si>
  <si>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</si>
  <si>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</si>
  <si>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</si>
  <si>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</si>
  <si>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</si>
  <si>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014101</t>
  </si>
  <si>
    <t>POPLATKY ZA SKLÁDKU</t>
  </si>
  <si>
    <t>M3</t>
  </si>
  <si>
    <t>PP</t>
  </si>
  <si>
    <t>Katalog odpadů (vyhláška MŽP č. 93/2016 Sb.) - Skupina 17 00 00 – Stavební a demoliční odpady 
kód druhu odpadu 17 01 01 – beton</t>
  </si>
  <si>
    <t>VV</t>
  </si>
  <si>
    <t>8*0.8*0.7=4.480 [A] 
8*0.2*1.0=1.600 [B] 
Celkem: A+B=6.080 [C]</t>
  </si>
  <si>
    <t>TS</t>
  </si>
  <si>
    <t>zahrnuje veškeré poplatky provozovateli skládky související s uložením odpadu na skládce.</t>
  </si>
  <si>
    <t>Katalogu odpadů  (vyhláška MŽP č. 93/2016 Sb.)  - Skupina 17 00 00 – Stavební a demoliční odpady  
kód druhu odpadu 17 03 02 – asfaltové směsi</t>
  </si>
  <si>
    <t>235*0.10=23.500 [A]</t>
  </si>
  <si>
    <t>Katalog odpadů (vyhláška MŽP č. 93/2016 Sb.) - Skupina 17 00 00 – Stavební a demoliční odpady 
kód druhu odpadu 17 05 04 – zemina a kamení</t>
  </si>
  <si>
    <t>(235*0.25)+(142*0.35)=108.450 [A] 
(3.3*2.8)+(3.3*5)+(2.3*5)+(1.5*12.8)=56.440 [B] 
(38.5*6.5)+(32.8*7.0)=479.850 [C] 
Celkem: A+B+C=644.740 [D]</t>
  </si>
  <si>
    <t>02620</t>
  </si>
  <si>
    <t/>
  </si>
  <si>
    <t>ZKOUŠENÍ KONSTRUKCÍ A PRACÍ NEZÁVISLOU ZKUŠEBNOU</t>
  </si>
  <si>
    <t>KPL</t>
  </si>
  <si>
    <t>položka obsahuje zkoušení konstrukcí- zkoušky na pláni komunikace a po provedení podkladních vrstev - min. 2 místa</t>
  </si>
  <si>
    <t>2*2=4.000 [A]</t>
  </si>
  <si>
    <t>zahrnuje veškeré náklady spojené s objednatelem požadovanými zkouškami</t>
  </si>
  <si>
    <t>02720</t>
  </si>
  <si>
    <t>POMOC PRÁCE ZŘÍZ NEBO ZAJIŠŤ REGULACI A OCHRANU DOPRAVY</t>
  </si>
  <si>
    <t>Položka obsahuje veškeré práce spojené s provizorním dopravním značením v průběhu provádění stavebních prací vč. přesunů. V rámci položky je zahrnuto i provedení návrhu dopravně inženýrských opatření a jeho odsouhlasení příslušnými orgány</t>
  </si>
  <si>
    <t>zahrnuje veškeré náklady spojené s objednatelem požadovanými zařízeními</t>
  </si>
  <si>
    <t>02730</t>
  </si>
  <si>
    <t>POMOC PRÁCE ZŘÍZ NEBO ZAJIŠŤ OCHRANU INŽENÝRSKÝCH SÍTÍ</t>
  </si>
  <si>
    <t>Položka obsahuje zjištění průběhů inženýrských sítí a jejich vytyčení na stavbě. V rámci uvedených stavebních prací se nepředpokládá zásah do inženýrských sítí mimo uvedených v rámci PD . 
Položka obsahuje ochranu IS - chránička kabelového vedení NN dělená Kopoflex  v dl. 3 x 8 m</t>
  </si>
  <si>
    <t>7</t>
  </si>
  <si>
    <t>02911</t>
  </si>
  <si>
    <t>OSTATNÍ POŽADAVKY - GEODETICKÉ ZAMĚŘENÍ</t>
  </si>
  <si>
    <t>geometrické zaměření skutečného provedení stavby</t>
  </si>
  <si>
    <t>zahrnuje veškeré náklady spojené s objednatelem požadovanými pracemi</t>
  </si>
  <si>
    <t>8</t>
  </si>
  <si>
    <t>geodetická činnost v průběhu provádění stavebních prací(geodet zhotovitele stavby) včetně vytyčení stavby a zjištění skutečného průběhu IS,součástí je vybudování potřebné vytyčovací sítě</t>
  </si>
  <si>
    <t>03100</t>
  </si>
  <si>
    <t>ZAŘÍZENÍ STAVENIŠTĚ - ZŘÍZENÍ, PROVOZ, DEMONTÁŽ</t>
  </si>
  <si>
    <t>zařízení staveniště pro vybraného zhotovitele stavby - zástupce investora stavby upřesní místo s pozemky pro zařízení stavby dle aktuální dopravní situace v areálu závodu</t>
  </si>
  <si>
    <t>zahrnuje objednatelem povolené náklady na pořízení (event. pronájem), provozování, udržování a likvidaci zhotovitelova zařízení</t>
  </si>
  <si>
    <t>Zemní práce</t>
  </si>
  <si>
    <t>11120</t>
  </si>
  <si>
    <t>ODSTRANĚNÍ KŘOVIN</t>
  </si>
  <si>
    <t>M2</t>
  </si>
  <si>
    <t>odstranění náletové vegetace a keřů 
pol. vč. provedení, odvozu a likvidace</t>
  </si>
  <si>
    <t>180=180.000 [A]</t>
  </si>
  <si>
    <t>odstranění křovin a stromů do průměru 100 mm doprava dřevin bez ohledu na vzdálenost  
spálení na hromadách nebo štěpkování</t>
  </si>
  <si>
    <t>11</t>
  </si>
  <si>
    <t>11201</t>
  </si>
  <si>
    <t>KÁCENÍ STROMŮ D KMENE DO 0,5M S ODSTRANĚNÍM PAŘEZŮ</t>
  </si>
  <si>
    <t>KUS</t>
  </si>
  <si>
    <t>kácení stávajících stromů v místě stavby vč. odstranění pařezů vykopáním a vytržením 
pol. vč. provedení, odvozu a likvidace</t>
  </si>
  <si>
    <t>1+1+1+1+1=5.000 [A]</t>
  </si>
  <si>
    <t>Kácení stromů se měří v [ks] poražených stromů (průměr stromů se měří ve výšce 1,3m nad  
terénem) a zahrnuje zejména:  
- poražení stromu a osekání větví  
- spálení větví na hromadách nebo štěpkování  
- dopravu a uložení kmenů, případné další práce s nimi dle pokynů zadávací dokumentace Odstranění pařezů se měří v [ks] vytrhaných nebo vykopaných pařezů a zahrnuje zejména:  
- vytrhání nebo vykopání pařezů  
- veškeré zemní práce spojené s odstraněním pařezů  
- dopravu a uložení pařezů, případně další práce s nimi dle pokynů zadávací dokumentace  
- zásyp jam po pařezech</t>
  </si>
  <si>
    <t>12</t>
  </si>
  <si>
    <t>11202</t>
  </si>
  <si>
    <t>KÁCENÍ STROMŮ D KMENE DO 0,9M S ODSTRANĚNÍM PAŘEZŮ</t>
  </si>
  <si>
    <t>1=1.000 [A]</t>
  </si>
  <si>
    <t>13</t>
  </si>
  <si>
    <t>11313</t>
  </si>
  <si>
    <t>ODSTRANĚNÍ KRYTU ZPEVNĚNÝCH PLOCH S ASFALTOVÝM POJIVEM</t>
  </si>
  <si>
    <t>odstranění krytu komunikace a manipulační plochy s asfaltovým pojivem v tl. 100 mm v hranicích úprav  
položka včetně odvozu na skládku - skládkovné v samostatné položce 014101.2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</si>
  <si>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</si>
  <si>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14</t>
  </si>
  <si>
    <t>11332</t>
  </si>
  <si>
    <t>ODSTRANĚNÍ PODKLADŮ ZPEVNĚNÝCH PLOCH Z KAMENIVA NESTMELENÉHO</t>
  </si>
  <si>
    <t>odstranění podkladních vrstev konstrukce komunikace a manipulační plochy v tl.250 mm a odstranění stávající nezpevněné komunikace v tl. 350 mm 
položka včetně odvozu na skládku - skládkovné v samostatné položce 014101.3</t>
  </si>
  <si>
    <t>235*0.25=58.750 [A] 
142*0.35=49.700 [B] 
Celkem: A+B=108.450 [C]</t>
  </si>
  <si>
    <t>15</t>
  </si>
  <si>
    <t>12110</t>
  </si>
  <si>
    <t>SEJMUTÍ ORNICE NEBO LESNÍ PŮDY</t>
  </si>
  <si>
    <t>sejmutí ornice bez ohledu na tloušťku vrstvy - předpoklad  tl. 100 mm a její vodorovnou dopravu v hranicích úprav na nezpevněných zatravněných plochách</t>
  </si>
  <si>
    <t>(189+343+61+113)*0.10=70.600 [A]</t>
  </si>
  <si>
    <t>položka zahrnuje sejmutí ornice bez ohledu na tloušťku vrstvy a její vodorovnou dopravu  
nezahrnuje uložení na trvalou skládku</t>
  </si>
  <si>
    <t>16</t>
  </si>
  <si>
    <t>12273</t>
  </si>
  <si>
    <t>ODKOPÁVKY A PROKOPÁVKY OBECNÉ TŘ. I</t>
  </si>
  <si>
    <t>odkop zeminy pro provedení opěrné zdi vč. základu 
položka vč. nakládky, odvozu  na skládku určenou TDI - skládkovné v položce č.014101.3</t>
  </si>
  <si>
    <t>(3.3*2.8)+(3.3*5)+(2.3*5)+(1.5*12.8)=56.440 [A]</t>
  </si>
  <si>
    <t>položka zahrnuje:  
- vodorovná a svislá doprava,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štětových stěn)  
- úpravu, ochranu a očištění dna, základové spáry, stěn a svahů  
- zhutnění podloží, případně i svahů vč. svahování  
- zřízení stupňů v podloží a lavic na svazích, není-li pro tyto práce zřízena samostatná položka  
- udržování výkopiště a jeho ochrana proti vodě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- nezahrnuje uložení zeminy (na skládku, do násypu) ani poplatky za skládku, vykazují se v položce č.0141**</t>
  </si>
  <si>
    <t>17</t>
  </si>
  <si>
    <t>odkop zeminy na úroveň zemní pláně nové komunikace 
položka vč. nakládky, odvozu  na skládku určenou TDI - skládkovné v položce č.014101.3</t>
  </si>
  <si>
    <t>(38.5*6.5)+(32.8*7.0)=479.850 [A]</t>
  </si>
  <si>
    <t>18</t>
  </si>
  <si>
    <t>12932</t>
  </si>
  <si>
    <t>ČIŠTĚNÍ PŘÍKOPŮ OD NÁNOSU DO 0,5M3/M</t>
  </si>
  <si>
    <t>M</t>
  </si>
  <si>
    <t>čištění stávajícího silničního příkopu od nového kam. žlabu po stávájící sil. propustek  
položka včetně odvozu na skládku - skládkovné v samostatné položce 014101.3</t>
  </si>
  <si>
    <t>23=23.000 [A]</t>
  </si>
  <si>
    <t>Součástí položky je vodorovná a svislá doprava, přemístění, přeložení, manipulace s materiálem a uložení na skládku.  
Nezahrnuje poplatek za skládku, který se vykazuje v položce 0141** (s výjimkou malého množství  materiálu, kde je možné poplatek zahrnout do jednotkové ceny položky – tento fakt musí být uveden v doplňujícím textu k položce)</t>
  </si>
  <si>
    <t>19</t>
  </si>
  <si>
    <t>17380</t>
  </si>
  <si>
    <t>ZEMNÍ KRAJNICE A DOSYPÁVKY Z NAKUPOVANÝCH MATERIÁLŮ</t>
  </si>
  <si>
    <t>hutněná dosypávka po vrstvách max. tl. 250 mm z nakupovaného materiálu na úroveň zemní pláně a v krajnici komunikace 
položka včetně nákupu, dovozu a souvisejících prací s pokládkou materiálu</t>
  </si>
  <si>
    <t>(0.15*101)+(0.05*69)=18.600 [A]</t>
  </si>
  <si>
    <t>položka zahrnuje:  
- kompletní provedení zemní konstrukce včetně nákupu a dopravy materiálu dle zadávací dokumentace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svahování, hutnění a uzavírání povrchů svahů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</t>
  </si>
  <si>
    <t>20</t>
  </si>
  <si>
    <t>18110</t>
  </si>
  <si>
    <t>ÚPRAVA PLÁNĚ SE ZHUTNĚNÍM V HORNINĚ TŘ. I</t>
  </si>
  <si>
    <t>úprava pláně v místě novových konstrukcí v hranicích úprav na požadovanou únosnost</t>
  </si>
  <si>
    <t>konstrukce A: (460+57)=517.000 [A] 
konstrukce B: 1.2=1.200 [B] 
konstrukce C: 0.5=0.500 [C] 
konstrukce D: 20=20.000 [D] 
Celkem: A+B+C+D=538.700 [E]</t>
  </si>
  <si>
    <t>položka zahrnuje úpravu pláně včetně vyrovnání výškových rozdílů. Míru zhutnění určuje projekt.</t>
  </si>
  <si>
    <t>21</t>
  </si>
  <si>
    <t>18130</t>
  </si>
  <si>
    <t>ÚPRAVA PLÁNĚ BEZ ZHUTNĚNÍ</t>
  </si>
  <si>
    <t>úprava pláně v místě rozprostření ornice a krajnice v hranicích úprav na požadované parametry</t>
  </si>
  <si>
    <t>(154+197+94)=445.000 [A] 
(136+15)=151.000 [B] 
Celkem: A+B=596.000 [C]</t>
  </si>
  <si>
    <t>položka zahrnuje úpravu pláně včetně vyrovnání výškových rozdílů</t>
  </si>
  <si>
    <t>22</t>
  </si>
  <si>
    <t>18220</t>
  </si>
  <si>
    <t>ROZPROSTŘENÍ ORNICE VE SVAHU</t>
  </si>
  <si>
    <t>úprava ploch s nezpevněným povrchem - vrstvou ornice v tl. 100 mm - využití stávající ornice 
pol. vč. dovozu a rozprostření</t>
  </si>
  <si>
    <t>(154+197+94)*0.10=44.500 [A]</t>
  </si>
  <si>
    <t>položka zahrnuje:  
nutné přemístění ornice z dočasných skládek vzdálených do 50m  
rozprostření ornice v předepsané tloušťce ve svahu přes 1:5</t>
  </si>
  <si>
    <t>23</t>
  </si>
  <si>
    <t>18230</t>
  </si>
  <si>
    <t>ROZPROSTŘENÍ ORNICE V ROVINĚ</t>
  </si>
  <si>
    <t>úprava ploch s nezpevněným povrchem - vrstvou ornice v tl. 100 mm - využití stávající ornice + rozprostření přebytku ornice na místě určené investorem 
pol. vč. dovozu a rozprostření</t>
  </si>
  <si>
    <t>(136+15)*0.10=15.100 [A] 
70.6-44.5-15.1=11.000 [B] 
Celkem: A+B=26.100 [C]</t>
  </si>
  <si>
    <t>položka zahrnuje:  
nutné přemístění ornice z dočasných skládek vzdálených do 50m  
rozprostření ornice v předepsané tloušťce v rovině a ve svahu do 1:5</t>
  </si>
  <si>
    <t>24</t>
  </si>
  <si>
    <t>18241</t>
  </si>
  <si>
    <t>ZALOŽENÍ TRÁVNÍKU RUČNÍM VÝSEVEM</t>
  </si>
  <si>
    <t>úprava nezpevněných ploch v hranicích úprav  
pol. vč. nákupu, dovozu a pokládky travního semene, provedení zálivky, pokosení a vyhrabání pokosu</t>
  </si>
  <si>
    <t>Zahrnuje dodání předepsané travní směsi, její výsev na ornici, zalévání, první pokosení, to vše bez ohledu na sklon terénu</t>
  </si>
  <si>
    <t>25</t>
  </si>
  <si>
    <t>184B12</t>
  </si>
  <si>
    <t>VYSAZOVÁNÍ STROMŮ LISTNATÝCH S BALEM OBVOD KMENE DO 10CM, VÝŠ DO 1,7M</t>
  </si>
  <si>
    <t>náhradní vysadba za kácené stromy - upřesnění druhu vysazených stromů investorem stavby 
pol. vč. dovozu, výkopu a vysazení</t>
  </si>
  <si>
    <t>6=6.000 [A]</t>
  </si>
  <si>
    <t>Položka vysazování stromů zahrnuje dodávku projektem předepsaných stromů,  hloubení jamek (min. rozměry pro stromy min. 1,5 násobek balu výpěstku) s event. výměnou půdy, s hnojením anorganickým hnojivem a přídavkem organického hnojiva min. 5kg pro stromy, zálivku, kůly, chráničky ke stromům nebo ochrana stromů nátěrem a pod.  
Obvod kmene se měří ve výšce 1,00m nad zemí.  
položka zahrnuje veškerý materiál, výrobky a polotovary, včetně mimostaveništní a  
vnitrostaveništní dopravy (rovněž přesuny), včetně naložení a složení, případně s uložením</t>
  </si>
  <si>
    <t>Základy</t>
  </si>
  <si>
    <t>26</t>
  </si>
  <si>
    <t>21262</t>
  </si>
  <si>
    <t>TRATIVODY KOMPLET Z TRUB Z PLAST HMOT DN DO 100MM</t>
  </si>
  <si>
    <t>podélná drenáž PVC DN 100 flexibilní děrovaná na spádové betonové lože C8/10 vč. vyústění skrz opěrnou zeď 
položka včetně obsypu ze štěrkopísku fr. 8-32 mm 
položka včetně nákupu,dovozu a pokládky</t>
  </si>
  <si>
    <t>23+(4*1.0)=27.000 [A]</t>
  </si>
  <si>
    <t>Položka platí pro kompletní konstrukce trativodů a zahrnuje zejména:  
- výkop rýhy předepsaného tvaru v dané třídě těžitelnosti, výplň, zásyp trativodu včetně dopravy, uložení přebytečného materiálu, dodávky předepsaného materiálu pro výplň a zásyp  
- zřízení spojovací vrstvy  
- zřízení podkladu a lože trativodu z předepsaného materiálu  
- dodávka a uložení trativodu předepsaného materiálu a profilu  
- obsyp trativodu předepsaným materiálem  
- ukončení trativodu zaústěním do potrubí nebo vodoteče, případně vybudování ukončujícího objektu (kapličky) dle VL  
- veškerý materiál, výrobky a polotovary, včetně mimostaveništní a vnitrostaveništní dopravy  
- nezahrnuje opláštění z geotextilie, fólie</t>
  </si>
  <si>
    <t>27</t>
  </si>
  <si>
    <t>21361</t>
  </si>
  <si>
    <t>DRENÁŽNÍ VRSTVY Z GEOTEXTILIE</t>
  </si>
  <si>
    <t>netkaná geotextilie 200 g/m2 - separační a drenážní funkce v místě podélné drenáže   
položka včetně nákupu,dovozu a souvisejících prací s pokládkou materiálu</t>
  </si>
  <si>
    <t>23*1.0=23.000 [A]</t>
  </si>
  <si>
    <t>Položka zahrnuje:  
- dodávku předepsané geotextilie (včetně nutných přesahů) pro drenážní vrstvu, včetně mimostaveništní a vnitrostaveništní dopravy  
- provedení drenážní vrstvy předepsaných rozměrů a předepsaného tvaru</t>
  </si>
  <si>
    <t>28</t>
  </si>
  <si>
    <t>272324</t>
  </si>
  <si>
    <t>ZÁKLADY ZE ŽELEZOBETONU DO C25/30</t>
  </si>
  <si>
    <t>základy pro podezdívku oplocení a osazení brány do hloubky 1,25 m, šířky 1,00 m 
pol. vč. dovozu betonu, bednění a uložení</t>
  </si>
  <si>
    <t>(23+2)*1.25*1.0=31.250 [A]</t>
  </si>
  <si>
    <t>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proudů,</t>
  </si>
  <si>
    <t>Svislé konstrukce</t>
  </si>
  <si>
    <t>29</t>
  </si>
  <si>
    <t>32711</t>
  </si>
  <si>
    <t>ZDI OPĚR, ZÁRUB, NÁBŘEŽ Z DÍLCŮ BETON</t>
  </si>
  <si>
    <t>podezdívka oplocení z bet. tvárnic - povrch štípaný, rozměr 400x200x200 mm vč. stříšky podezdívky, výplň tvarovek beton C20/25-XF3 
pol. vč. dodání, osazení tvarovek, vyztužení, betonáže s osazením stříšek</t>
  </si>
  <si>
    <t>((1.8*2.8)+(1.8*5)+(1.2*5)+(0.8*12.8))*0.2=6.056 [A]</t>
  </si>
  <si>
    <t>- dodání dílce požadovaného tvaru a vlastností, jeho skladování, doprava a osazení do  
definitivní polohy, včetně komplexní technologie výroby a montáže dílců, ošetření a ochrana dílců,  
- u dílců železobetonových a předpjatých veškerá výztuž, případně i tuhé kovové prvky a závěsná oka,  
- úpravy a zařízení pro uložení a transport dílce,  
- veškeré požadované úpravy dílců, včetně doplňkových konstrukcí a vybavení,  
- sestavení dílce na stavbě včetně montážních zařízení, plošin a prahů a pod.,  
- výplň, těsnění a tmelení spár a spojů,  
- očištění a ošetření úložných ploch,  
- zednické výpomoce pro montáž dílců,  
- označení dílce výrobním štítkem nebo jiným způsobem,  
- úpravy dílce pro dodržení požadované přesnosti jeho osazení, včetně případných měření,  
- veškerá zařízení pro zajištění stability v každém okamžiku,  
- další práce dané případně specifikací k příslušnému prefabrik. dílci (úprava pohledových ploch, příp. rubových ploch, osazení měřících zařízení, zkoušení a měření dílců a pod.).</t>
  </si>
  <si>
    <t>30</t>
  </si>
  <si>
    <t>327365</t>
  </si>
  <si>
    <t>VÝZTUŽ ZDÍ OPĚRNÝCH, ZÁRUBNÍCH, NÁBŘEŽNÍCH Z OCELI 10505</t>
  </si>
  <si>
    <t>T</t>
  </si>
  <si>
    <t>vyztužení opěrné zdi z bet. dílců 1 x R12 v ložné spáře, R18 po 0,20 m ve svislé spáře, R18 po 0,50 m svisle v rubovém betonu opěrné zdi 
položka včetně nákupu,dovozu a kompletace výztuže</t>
  </si>
  <si>
    <t>(((2.8*8)+(5*8)+(5*5)+(12.8*3))*0.89)/1000=0.112 [A] 
(((2.8*15)+(2.8*26)+(2.2*26)+(1.8*65))*2.00)/1000=0.578 [B] 
(((2.8*6*2)+(2.8*6*2)+(2.2*6*2)+(1.8*26*2))*2.00)/1000=0.374 [C] 
Celkem: A+B+C=1.064 [D]</t>
  </si>
  <si>
    <t>Položka zahrnuje veškerý materiál, výrobky a polotovary, včetně mimostaveništní a vnitrostaveništní dopravy (rovněž přesuny), včetně naložení a složení, případně s uložením  
- dodání betonářské výztuže v požadované kvalitě, stříhání, řezání, ohýbání a spojování do všech požadovaných tvarů (vč. armakošů) a uložení s požadovaným zajištěním polohy a krytí výztuže betonem,  
- veškeré svary nebo jiné spoje výztuže,  
- pomocné konstrukce a práce pro osazení a upevnění výztuže,  
- zednické výpomoci pro montáž betonářské výztuže,  
- úpravy výztuže pro osazení doplňkových konstrukcí,  
- ochranu výztuže do doby jejího zabetonování,  
- úpravy výztuže pro zřízení železobetonových kloubů, kotevních prvků, závěsných ok a doplňkových konstrukcí,  
- veškerá opatření pro zajištění soudržnosti výztuže a betonu,  
- vodivé propojení výztuže, které je součástí ochrany konstrukce proti vlivům bludných proudů, vyvedení do měřících skříní nebo míst pro měření bludných proudů (vlastní měřící skříně se uvádějí položkami SD 74 - pol.č.74432).  
- povrchovou antikorozní úpravu výztuže,  
- separaci výztuže,  
- osazení měřících zařízení a úpravy pro ně,  
- osazení měřících skříní nebo míst pro měření bludných proudů.</t>
  </si>
  <si>
    <t>31</t>
  </si>
  <si>
    <t>327366</t>
  </si>
  <si>
    <t>VÝZTUŽ ZDÍ OPĚRNÝCH, ZÁRUBNÍCH, NÁBŘEŽNÍCH Z KARI SÍTÍ</t>
  </si>
  <si>
    <t>KARI síť oka 100*100* prům 8  
vyztuž základu zdi a rubového betonu 
položka včetně nákupu,dovozu a kompletace výztuže</t>
  </si>
  <si>
    <t>(((23+2)*1.25*4)/5)*0.05=1.250 [A] 
((((2.8*1.6)+(5*1.6)+(5*1.0)+(12.8*0.6))*2)/5)*0.05=0.503 [B] 
Celkem: A+B=1.753 [C]</t>
  </si>
  <si>
    <t>Položka zahrnuje veškerý materiál, výrobky a polotovary, včetně mimostaveništní a vnitrostaveništní dopravy (rovněž přesuny), včetně naložení a složení, případně s uložením  
- dodání betonářské výztuže v požadované kvalitě, stříhání, řezání, ohýbání a spojování do všech požadovaných tvarů (vč. armakošů) a uložení s požadovaným zajištěním polohy a krytí výztuže betonem,  
- veškeré svary nebo jiné spoje výztuže,  
- pomocné konstrukce a práce pro osazení a upevnění výztuže,  
- zednické výpomoci pro montáž betonářské výztuže,  
- úpravy výztuže pro osazení doplňkových konstrukcí,  
- ochranu výztuže do doby jejího zabetonování,  
- úpravy výztuže pro zřízení železobetonových kloubů, kotevních prvků, závěsných ok a doplňkových konstrukcí,  
- veškerá opatření pro zajištění soudržnosti výztuže a betonu,  
- vodivé propojení výztuže, které je součástí ochrany konstrukce proti vlivům bludných proudů, vyvedení do měřících skříní nebo míst pro měření bludných proudů (vlastní měřící skříně se uvádějí položkami SD 74),  
- povrchovou antikorozní úpravu výztuže,  
- separaci výztuže,  
- osazení měřících zařízení a úpravy pro ně,  
- osazení měřících skříní nebo míst pro měření bludných proudů.</t>
  </si>
  <si>
    <t>32</t>
  </si>
  <si>
    <t>33817C</t>
  </si>
  <si>
    <t>SLOUPKY PLOTOVÉ Z DÍLCŮ KOVOVÝCH  DO BETONOVÝCH PATEK</t>
  </si>
  <si>
    <t>KS</t>
  </si>
  <si>
    <t>sloupky dl. 2,00 m poplastovaný vč. zemních prací a betonové patky z betonu C 12/15 
pol. vč. nákupu, dovozu a montáže</t>
  </si>
  <si>
    <t>5+32=37.000 [A]</t>
  </si>
  <si>
    <t>- dodání a osazení předepsaného sloupku včetně PKO  
- případnou betonovou patku z předepsané třídy betonu  
- nutné zemní práce</t>
  </si>
  <si>
    <t>33</t>
  </si>
  <si>
    <t>sloupky oplocení z plechu kotvené do podezdívky zabetonováním, profil čtvercový 60/60 mm tl. stěny 4 mm vzdálenost sloupků po 2,5 m vč. nátěru dle původního odstínu oplocení 
pol. vč. nákupu, dovozu a montáže</t>
  </si>
  <si>
    <t>11=11.000 [A]</t>
  </si>
  <si>
    <t>34</t>
  </si>
  <si>
    <t>33817D</t>
  </si>
  <si>
    <t>VZPĚRY PLOTOVÉ Z DÍLCŮ KOVOVÝCH  DO BETONOVÝCH PATEK</t>
  </si>
  <si>
    <t>vzpěra krajních sloupků a v místě lomů, polastovaná vč. zemních prací a betonové patky z betonu C 12/15 
pol. vč. nákupu, dovozu a montáže</t>
  </si>
  <si>
    <t>2+8=10.000 [A]</t>
  </si>
  <si>
    <t>- dodání a osazení předepsané vzpěry včetně PKO  
- případnou betonovou patku z předepsané třídy betonu  
- nutné zemní práce</t>
  </si>
  <si>
    <t>35</t>
  </si>
  <si>
    <t>vzpěry oplocení z plechu pro kotvení oplocení při spodní a horní hraně osazených sloupků, profil obdélníkový 50/30 mm tl. stěny 4 mm, 2 ks na plotové pole dl. 2,5 m vč. nátěru dle původního odstínu oplocení 
pol. vč. nákupu, dovozu a montáže</t>
  </si>
  <si>
    <t>10*2=20.000 [A]</t>
  </si>
  <si>
    <t>Vodorovné konstrukce</t>
  </si>
  <si>
    <t>36</t>
  </si>
  <si>
    <t>45132A</t>
  </si>
  <si>
    <t>PODKL A VÝPLŇ VRSTVY ZE ŽELEZOBET DO C20/25</t>
  </si>
  <si>
    <t>rubový beton C20/25 za opěrnou zdí vč. propojovacích trnů R12 (6 ks/m2) s opěrnou zdí z bet. tvarovek</t>
  </si>
  <si>
    <t>((1.5*2.8)+(1.5*5)+(0.9*5)+(0.5*12.8))*0.3=6.780 [A]</t>
  </si>
  <si>
    <t>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 
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 
zeminou nebo kamenivem,  
- případné zřízení spojovací vrstvy u základů,  
- úpravy pro osazení zařízení ochrany konstrukce proti vlivu bludných proudů</t>
  </si>
  <si>
    <t>37</t>
  </si>
  <si>
    <t>458522</t>
  </si>
  <si>
    <t>VÝPLŇ ZA OPĚRAMI A ZDMI Z KAM DRC, INDEX ZHUTNĚNÍ ID DO 0,8</t>
  </si>
  <si>
    <t>výplň za rubem zdi nesoudržným a nenamrzavým materiálem s uložením po vrstvách max. 250 mm vč. hutnění 
položka včetně nákupu, dovozu a pokládky materiálu</t>
  </si>
  <si>
    <t>(1.3*1.3*2.8)+(1.3*1.3*5)+(0.7*0.7*5)+(0.3*0.3*12.8)=16.784 [A]</t>
  </si>
  <si>
    <t>položka zahrnuje dodávku předepsaného kameniva, mimostaveništní a vnitrostaveništní dopravu a jeho uložení  
není-li v zadávací dokumentaci uvedeno jinak, jedná se o nakupovaný materiál</t>
  </si>
  <si>
    <t>Komunikace</t>
  </si>
  <si>
    <t>38</t>
  </si>
  <si>
    <t>561101</t>
  </si>
  <si>
    <t>PODKLADNÍ BETON TŘ. I</t>
  </si>
  <si>
    <t>konstrukce D - přídlažba - podkladní vrstva  pro uložení kamenné dlažby z betonu C20/25-XF3 tl.150 mm 
pol. vč. nákupu,dovozu a pokládky materiálu</t>
  </si>
  <si>
    <t>20*0.15=3.000 [A]</t>
  </si>
  <si>
    <t>- dodání směsi v požadované kvalitě  
- očištění podkladu  
- uložení směsi dle předepsaného technologického předpisu a zhutnění vrstvy v předepsané tloušťce  
- zřízení vrstvy bez rozlišení šířky, pokládání vrstvy po etapách, včetně pracovních spar a spojů  
- úpravu napojení, ukončení  
- úpravu dilatačních spar včetně předepsané výztuže  
- nezahrnuje postřiky, nátěry  
- nezahrnuje úpravu povrchu krytu</t>
  </si>
  <si>
    <t>39</t>
  </si>
  <si>
    <t>56330</t>
  </si>
  <si>
    <t>VOZOVKOVÉ VRSTVY ZE ŠTĚRKODRTI</t>
  </si>
  <si>
    <t>konstrukce A - komunikace - podkladní vrstva ze štěrkodrti ŠDA - tl. 150  mm fr. 0-32 mm - kvalitativní třída A 
konstrukce B - chodník - podkladní vrstva ze štěrkodrti ŠDB - tl. 150  mm fr. 0-32 mm - kvalitativní třída B 
konstrukce C - prvky OSSPO - podkladní vrstva ze štěrkodrti ŠDB - tl. 150  mm fr. 0-32 mm - kvalitativní třída B 
pol. vč. nákupu,dovozu a pokládky materiálu</t>
  </si>
  <si>
    <t>konstrukce A: (460+57)*0.15=77.550 [A] 
konstrukce B: 1.2*0.15=0.180 [B] 
konstrukce C: 0.5*0.15=0.075 [C] 
Celkem: A+B+C=77.805 [D]</t>
  </si>
  <si>
    <t>- dodání kameniva předepsané kvality a zrnitosti  
- rozprostření a zhutnění vrstvy v předepsané tloušťce  
- zřízení vrstvy bez rozlišení šířky, pokládání vrstvy po etapách  
- nezahrnuje postřiky, nátěry</t>
  </si>
  <si>
    <t>40</t>
  </si>
  <si>
    <t>konstrukce A - komunikace - podkladní vrstva ze štěrkodrti  ŠDB - tl. 150  mm fr. 0-63mm  -kvalitativní třída B 
konstrukce D - přídlažba - podkladní vrstva ze štěrkodrti  ŠDB - tl. 150  mm fr. 0-63mm  -kvalitativní třída B 
pol. vč. nákupu,dovozu a pokládky materiálu</t>
  </si>
  <si>
    <t>konstrukce A: (460+57)*0.04=20.680 [A] 
konstrukce D: 20*0.15=3.000 [B] 
Celkem: A+B=23.680 [C]</t>
  </si>
  <si>
    <t>41</t>
  </si>
  <si>
    <t>56962</t>
  </si>
  <si>
    <t>ZPEVNĚNÍ KRAJNIC Z RECYKLOVANÉHO MATERIÁLU TL DO 100MM</t>
  </si>
  <si>
    <t>nezpevněná krajnice - konstrukce E - vrstva recyklovaného materiálu v tl. 100 mm 
pol. vč. nákupu, dovozu a provedení</t>
  </si>
  <si>
    <t>27.2=27.200 [A]</t>
  </si>
  <si>
    <t>- dodání recyklátu v požadované kvalitě  
- očištění podkladu  
- uložení recyklátu dle předepsaného technologického předpisu, zhutnění vrstvy v předepsané tloušťce  
- zřízení vrstvy bez rozlišení šířky, pokládání vrstvy po etapách, včetně pracovních spar a spojů  
- úpravu napojení, ukončení   
- nezahrnuje postřiky, nátěry</t>
  </si>
  <si>
    <t>42</t>
  </si>
  <si>
    <t>572213</t>
  </si>
  <si>
    <t>SPOJOVACÍ POSTŘIK Z EMULZE DO 0,5KG/M2</t>
  </si>
  <si>
    <t>spojovací postřik z asfaltové emulze PSE 0,30 kg/m2 - konstrukce A 
položka včetně nákupu, dovozu a pokládky materiálu</t>
  </si>
  <si>
    <t>(460+57)=517.000 [A]</t>
  </si>
  <si>
    <t>- dodání všech předepsaných materiálů pro postřiky v předepsaném množství  
- provedení dle předepsaného technologického předpisu  
- zřízení vrstvy bez rozlišení šířky, pokládání vrstvy po etapách  
- úpravu napojení, ukončení</t>
  </si>
  <si>
    <t>43</t>
  </si>
  <si>
    <t>574A04</t>
  </si>
  <si>
    <t>ASFALTOVÝ BETON PRO OBRUSNÉ VRSTVY ACO 11+, 11S</t>
  </si>
  <si>
    <t>konstrukce A - komunikace - kryt asfaltový beton ACO 11+ - tl. 40  mm  
položka včetně nákupu,dovozu a pokládky materiálu</t>
  </si>
  <si>
    <t>(460+57)*0.04=20.680 [A]</t>
  </si>
  <si>
    <t>- dodání směsi v požadované kvalitě 
- očištění podkladu 
- uložení směsi dle předepsaného technologického předpisu, zhutnění vrstvy v předepsané tloušťce 
- zřízení vrstvy bez rozlišení šířky, pokládání vrstvy po etapách, včetně pracovních spar a spojů 
- úpravu napojení, ukončení podél obrubníků, dilatačních zařízení, odvodňovacích proužků, odvodňovačů, vpustí, šachet a pod. 
- nezahrnuje postřiky, nátěry 
- nezahrnuje těsnění podél obrubníků, dilatačních zařízení, odvodňovacích proužků, odvodňovačů, vpustí, šachet a pod.</t>
  </si>
  <si>
    <t>44</t>
  </si>
  <si>
    <t>574E06</t>
  </si>
  <si>
    <t>ASFALTOVÝ BETON PRO PODKLADNÍ VRSTVY ACP 16+, 16S</t>
  </si>
  <si>
    <t>konstrukce A - komunikace - podkladní vrstva krytu asfaltový beton ACP 16+ - tl. 70  mm  
pol. vč.nákupu, dovozu a pokládky materiálu</t>
  </si>
  <si>
    <t>(460+57)*0.07=36.190 [A]</t>
  </si>
  <si>
    <t>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- nezahrnuje postřiky, nátěry  
- nezahrnuje těsnění podél obrubníků, dilatačních zařízení, odvodňovacích proužků, odvodňovačů, vpustí, šachet a pod.</t>
  </si>
  <si>
    <t>45</t>
  </si>
  <si>
    <t>58222</t>
  </si>
  <si>
    <t>DLÁŽDĚNÉ KRYTY Z DROBNÝCH KOSTEK DO LOŽE Z MC</t>
  </si>
  <si>
    <t>konstrukce D - přídlažba - kamenná dlažba- žulová, štípaná - tl. 100 mm včetně spárování cementovou maltou M25-XF3 
pol. vč. nákupu,dovozu a pokládky</t>
  </si>
  <si>
    <t>20=20.000 [A]</t>
  </si>
  <si>
    <t>- dodání dlažebního materiálu v požadované kvalitě, dodání materiálu pro předepsané  lože v tloušťce předepsané dokumentací a pro předepsanou výplň spar  
- očištění podkladu  
- uložení dlažby dle předepsaného technologického předpisu včetně předepsané podkladní vrstvy a předepsané výplně spar  
- zřízení vrstvy bez rozlišení šířky, pokládání vrstvy po etapách   
- úpravu napojení, ukončení podél obrubníků, dilatačních zařízení, odvodňovacích proužků, odvodňovačů, vpustí, šachet a pod., nestanoví-li zadávací dokumentace jinak  
- nezahrnuje postřiky, nátěry  
- nezahrnuje těsnění podél obrubníků, dilatačních zařízení, odvodňovacích proužků, odvodňovačů, vpustí, šachet a pod.</t>
  </si>
  <si>
    <t>46</t>
  </si>
  <si>
    <t>582611</t>
  </si>
  <si>
    <t>KRYTY Z BETON DLAŽDIC SE ZÁMKEM ŠEDÝCH TL 60MM DO LOŽE Z KAM</t>
  </si>
  <si>
    <t>chodník - konstrukce B - betonová dlažba DL I - tl.60 mm - typ cihla - do lože kameniva drceného fr.4-8 mm- tl. 40 mm 
pol. vč. nákupu, dovozu a pokládky</t>
  </si>
  <si>
    <t>1.2=1.200 [A]</t>
  </si>
  <si>
    <t>47</t>
  </si>
  <si>
    <t>58261A</t>
  </si>
  <si>
    <t>KRYTY Z BETON DLAŽDIC SE ZÁMKEM BAREV RELIÉF TL 60MM DO LOŽE Z KAM</t>
  </si>
  <si>
    <t>konstrukce C - prvky OSSPO-  betonová dlažba DL I - tl. 60 mm - reliéfní dlažba - prvky OSSPO (barva červená) - do lože z drceného kameniva fr.4-8 mm - tl. 40 mm  
pol. vč. nákupu, dovozu a pokládky</t>
  </si>
  <si>
    <t>0.5=0.500 [A]</t>
  </si>
  <si>
    <t>48</t>
  </si>
  <si>
    <t>58920</t>
  </si>
  <si>
    <t>VÝPLŇ SPAR MODIFIKOVANÝM ASFALTEM</t>
  </si>
  <si>
    <t>ve styku krytu vozovky a silniční obrubou osazenou podél vozovky, mezi novým a starým AB- krytem a mezi krytem vozovky a přídlažbou 
položka včetně nákupu,dovozu a pokládky materiálu</t>
  </si>
  <si>
    <t>14.5+65+35+31=145.500 [A]</t>
  </si>
  <si>
    <t>položka zahrnuje:  
- dodávku předepsaného materiálu  
- vyčištění a výplň spar tímto materiálem</t>
  </si>
  <si>
    <t>Přidružená stavební výroba</t>
  </si>
  <si>
    <t>49</t>
  </si>
  <si>
    <t>76792</t>
  </si>
  <si>
    <t>OPLOCENÍ Z DRÁTĚNÉHO PLETIVA POTAŽENÉHO PLASTEM</t>
  </si>
  <si>
    <t>nové oplocení výšky do 1,50 m z poplastovaného pletiva v místě odstraněného pletiva u objektu č.p. 509 a nové oplocení u č.p. 1 od nové vjezdové brány s napojením na stávající oplocení na konci úseku 
pol. vč. dovozu, osazení a nutného spojovacího materiálu</t>
  </si>
  <si>
    <t>(9+62)*1.5=106.500 [A]</t>
  </si>
  <si>
    <t>- položka zahrnuje vedle vlastního pletiva i rámy, rošty, lišty, kování, podpěrné, závěsné, upevňovací prvky, spojovací a těsnící materiál, pomocný materiál, kompletní povrchovou úpravu.  
- nejsou zahrnuty sloupky, které se vykazují v samostatných položkách 338**, není zahrnuta  
podezdívka (272**)  
- součástí položky je  případně i ostnatý drát, uvažovaná plocha se pak vypočítává po horní  
hranu drátu.</t>
  </si>
  <si>
    <t>50</t>
  </si>
  <si>
    <t>76794</t>
  </si>
  <si>
    <t>OPLOCENÍ Z PLECHU</t>
  </si>
  <si>
    <t>oplocení z trapézového plechu výšky do 1,50 m s kotvením na konstrukci z profilů vč. nátěru dle původního odstínu oplocení 
pol. vč. dovozu, osazení a nutného spojovacího materiálu</t>
  </si>
  <si>
    <t>25.6*1.5=38.400 [A]</t>
  </si>
  <si>
    <t>- položka zahrnuje vedle vlastních zámečnických výrobků i rámy, rošty, lišty, kování, podpěrné, závěsné, upevňovací prvky, spojovací a těsnící materiál, pomocný materiál, kompletní povrchovou úpravu.  
- nejsou zahrnuty sloupky a vzpěry, které se vykazují v samostatných položkách 338**, není  
zahrnuta podezdívka (272**)  
- součástí položky je  případně i ostnatý drát, uvažovaná plocha se pak vypočítává po horní  
hranu drátu.</t>
  </si>
  <si>
    <t>Ostatní konstrukce a práce</t>
  </si>
  <si>
    <t>51</t>
  </si>
  <si>
    <t>91228</t>
  </si>
  <si>
    <t>SMĚROVÉ SLOUPKY Z PLAST HMOT VČETNĚ ODRAZNÉHO PÁSKU</t>
  </si>
  <si>
    <t>směrové sloupky Z 11g - kulatý, červené barvy 
pol. vč. nákupu, dovozu a osazení sloupku</t>
  </si>
  <si>
    <t>1*2=2.000 [A]</t>
  </si>
  <si>
    <t>položka zahrnuje:  
- dodání a osazení sloupku včetně nutných zemních prací  
- vnitrostaveništní a mimostaveništní doprava  
- odrazky plastové nebo z retroreflexní fólie</t>
  </si>
  <si>
    <t>52</t>
  </si>
  <si>
    <t>917211</t>
  </si>
  <si>
    <t>ZÁHONOVÉ OBRUBY Z BETONOVÝCH OBRUBNÍKŮ ŠÍŘ 50MM</t>
  </si>
  <si>
    <t>betonový obrubník 50/200/1000 mm do bet. lože C20/25-XF3 tl. 150 mm - včetně 5% rezerva na prořez obrub  
pol. vč. nákupu,dovozu a osazení obrub</t>
  </si>
  <si>
    <t>4*1.05=4.200 [A]</t>
  </si>
  <si>
    <t>Položka zahrnuje:  
dodání a pokládku betonových obrubníků o rozměrech předepsaných zadávací dokumentací  
betonové lože i boční betonovou opěrku.</t>
  </si>
  <si>
    <t>53</t>
  </si>
  <si>
    <t>917224</t>
  </si>
  <si>
    <t>SILNIČNÍ A CHODNÍKOVÉ OBRUBY Z BETONOVÝCH OBRUBNÍKŮ ŠÍŘ 150MM</t>
  </si>
  <si>
    <t>betonový obrubník silniční 150/250/1000 mm vč. tvarovek a oblouků do bet. lože C20/25-XF3 tl. 100 mm - včetně 5% rezerva na prořez obrub  
pol. vč. nákupu,dovozu a osazení obrub</t>
  </si>
  <si>
    <t>(16+59+35)*1,05=115.500 [A]</t>
  </si>
  <si>
    <t>54</t>
  </si>
  <si>
    <t>919112</t>
  </si>
  <si>
    <t>ŘEZÁNÍ ASFALTOVÉHO KRYTU VOZOVEK TL DO 100MM</t>
  </si>
  <si>
    <t>řezání na styku nové a staré obrusné vrstvy vozovky komunikace v místě napojení na silnici III/28711 
položka včetně dovozu zařízení pro uvedenou stavební činnost</t>
  </si>
  <si>
    <t>14.5=14.500 [A]</t>
  </si>
  <si>
    <t>položka zahrnuje řezání vozovkové vrstvy v předepsané tloušťce, včetně spotřeby vody</t>
  </si>
  <si>
    <t>55</t>
  </si>
  <si>
    <t>936502</t>
  </si>
  <si>
    <t>DROBNÉ DOPLŇK KONSTR KOVOVÉ POZINK</t>
  </si>
  <si>
    <t>nová posuvná brána k objektu č.p. 1 se šířkou průjezdu 8,00 m vč. el. pohonu brány ( napájení pojezdu zajistí vlastník objektu č.p.1) 
pol. vč. osazení na připravený základ</t>
  </si>
  <si>
    <t>položka zahrnuje:  
- dílenská dokumentace, včetně technologického předpisu spojování  
- dodání  materiálu  v požadované kvalitě a výroba konstrukce i dílenská (včetně  pomůcek, přípravků a prostředků pro výrobu) bez ohledu na náročnost a její hmotnost, dílenská montáž  
- dodání spojovacího materiálu  
- zřízení  montážních  a  dilatačních  spojů,  spar, včetně potřebných úprav, vložek, opracování, očištění a ošetření  
- podpěr. konstr. a lešení všech druhů pro montáž konstrukcí i doplňkových, včetně požadovaných otvorů, ochranných a bezpečnostních opatření a základů pro tyto konstrukce a lešení  
- jakákoliv doprava a manipulace dílců  a  montážních  sestav,  včetně  dopravy konstrukce z  
výrobny na stavbu  
- montáž konstrukce na staveništi, včetně montážních prostředků a pomůcek a zednických  
výpomocí  
- výplň, těsnění a tmelení spar a spojů  
- čištění konstrukce a odstranění všech vrubů (vrypy, otlačeniny a pod.)  
- všechny druhy ocelového kotvení  
- dílenskou přejímku a montážní prohlídku, včetně požadovaných dokladů  
- zřízení kotevních otvorů nebo jam, nejsou-li částí jiné konstrukce, jejich úpravy, očištění a ošetření  
- osazení kotvení nebo přímo částí konstrukce do podpůrné konstrukce nebo do zeminy  
- výplň kotevních otvorů  (příp.  podlití  patních  desek)  maltou,  betonem  nebo  jinou speciální hmotou, vyplnění jam zeminou  
- předepsanou protikorozní ochranu a nátěry konstrukcí  
- osazení měřících zařízení a úpravy pro ně  
- ochranná opatření před účinky bludných proudů</t>
  </si>
  <si>
    <t>56</t>
  </si>
  <si>
    <t>96616</t>
  </si>
  <si>
    <t>BOURÁNÍ KONSTRUKCÍ ZE ŽELEZOBETONU</t>
  </si>
  <si>
    <t>bourání základů podezdívky oplocení v místě vedení nové komunikace 
položka včetně odvozu na skládku - skládkovné v samostatné položce 014101.1</t>
  </si>
  <si>
    <t>8*0.8*0.7=4.480 [A]</t>
  </si>
  <si>
    <t>položka zahrnuje:  
- rozbourání konstrukce bez ohledu na použitou technologii  
- veškeré pomocné konstrukce (lešení a pod.)  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 
- veškeré další práce plynoucí z technologického předpisu a z platných předpisů</t>
  </si>
  <si>
    <t>57</t>
  </si>
  <si>
    <t>96618</t>
  </si>
  <si>
    <t>BOURÁNÍ KONSTRUKCÍ KOVOVÝCH</t>
  </si>
  <si>
    <t>odstranění stávájící dvoukřídlé drány na konci úseku 
pol. vč. odvozu, likvidace a poplatků za skládku</t>
  </si>
  <si>
    <t>položka zahrnuje:  
- rozebrání konstrukce bez ohledu na použitou technologii  
- veškeré pomocné konstrukce (lešení a pod.)  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 
- veškeré další práce plynoucí z technologického předpisu a z platných předpisů</t>
  </si>
  <si>
    <t>58</t>
  </si>
  <si>
    <t>966842</t>
  </si>
  <si>
    <t>ODSTRANĚNÍ OPLOCENÍ Z DRÁT PLETIVA</t>
  </si>
  <si>
    <t>odstranění stávajícího oplocení z plativa vč. sloupků u objektu č.p. 509 
pol. vč. odvozu, likvidace a poplatků za skládku</t>
  </si>
  <si>
    <t>9+2=11.000 [A]</t>
  </si>
  <si>
    <t>položka zahrnuje:  
- kompletní bourací práce včetně odstranění základových konstrukcí a nezbytného rozsahu  
zemních prací,  
- veškerou manipulaci s vybouranou sutí a hmotami včetně uložení na skládku,  
- veškeré další práce plynoucí z technologického předpisu a z platných předpisů,  
- odstranění sloupků z jiného materiálu, odstranění vrat a vrátek  
nezahrnuje poplatek za skládku, který se vykazuje v položce 0141** (s výjimkou malého množství bouraného materiálu, kde je možné poplatek zahrnout do jednotkové ceny bourání – tento fakt musí být uveden v doplňujícím textu k položce)</t>
  </si>
  <si>
    <t>59</t>
  </si>
  <si>
    <t>966846</t>
  </si>
  <si>
    <t>ODSTRANĚNÍ OPLOCENÍ KOVOVÉHO PROFILOVÉHO</t>
  </si>
  <si>
    <t>odstranění stávajícího oplocení z trapézového plechu vč. sloupků a vzpěr 
pol. vč. odvozu, likvidace a poplatků za skládku</t>
  </si>
  <si>
    <t>8=8.000 [A]</t>
  </si>
  <si>
    <t>položka zahrnuje:  
-  kompletní bourací práce včetně odstranění základových konstrukcí a nezbytného rozsahu  
zemních prací,  
- veškerou manipulaci s vybouranou sutí a hmotami včetně uložení na skládku,  
- veškeré další práce plynoucí z technologického předpisu a z platných předpisů,  
- odstranění sloupků z jiného materiálu, odstranění vrat a vrátek  
nezahrnuje poplatek za skládku, který se vykazuje v položce 0141** (s výjimkou malého množství bouraného materiálu, kde je možné poplatek zahrnout do jednotkové ceny bourání – tento fakt musí být uveden v doplňujícím textu k položce)</t>
  </si>
  <si>
    <t>60</t>
  </si>
  <si>
    <t>96711</t>
  </si>
  <si>
    <t>VYBOURÁNÍ ČÁSTÍ KONSTRUKCÍ Z BETON DÍLCŮ</t>
  </si>
  <si>
    <t>bourání podezdívky oplocení vč. výplňového betonu a výztuže v místě vedení nové komunikace 
položka včetně odvozu na skládku - skládkovné v samostatné položce 014101.1</t>
  </si>
  <si>
    <t>8*0.2*1.0=1.600 [A]</t>
  </si>
  <si>
    <t>položka zahrnuje:  
- veškerou manipulaci s vybouranou sutí a hmotami včetně uložení na skládku,  
- veškeré další práce plynoucí z technologického předpisu a z platných předpisů,  
nezahrnuje poplatek za skládku, který se vykazuje v položce 0141** (s výjimkou malého množství bouraného materiálu, kde je možné poplatek zahrnout do jednotkové ceny bourání – tento fakt musí být uveden v doplňujícím textu k položce)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</si>
</sst>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6">
    <font>
      <sz val="10"/>
      <name val="Arial"/>
      <family val="0"/>
    </font>
    <font>
      <b/>
      <sz val="16"/>
      <color rgb="FF000000"/>
      <name val="Arial"/>
      <family val="0"/>
    </font>
    <font>
      <b/>
      <sz val="11"/>
      <name val="Arial"/>
      <family val="0"/>
    </font>
    <font>
      <sz val="10"/>
      <color rgb="FFFFFFFF"/>
      <name val="Arial"/>
      <family val="0"/>
    </font>
    <font>
      <b/>
      <sz val="10"/>
      <name val="Arial"/>
      <family val="0"/>
    </font>
    <font>
      <i/>
      <sz val="10"/>
      <name val="Arial"/>
      <family val="0"/>
    </font>
  </fonts>
  <fills count="4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 style="thin"/>
      <top/>
      <bottom/>
    </border>
    <border>
      <left/>
      <right/>
      <top/>
      <bottom style="thin"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0" fontId="0" fillId="2" borderId="6" xfId="0" applyFill="1" applyBorder="1"/>
    <xf numFmtId="0" fontId="4" fillId="2" borderId="5" xfId="0" applyFont="1" applyFill="1" applyBorder="1" applyAlignment="1">
      <alignment horizontal="right"/>
    </xf>
    <xf numFmtId="177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wrapText="1"/>
    </xf>
    <xf numFmtId="0" fontId="0" fillId="0" borderId="1" xfId="0" applyBorder="1"/>
    <xf numFmtId="0" fontId="4" fillId="2" borderId="6" xfId="0" applyFont="1" applyFill="1" applyBorder="1" applyAlignment="1">
      <alignment horizontal="right"/>
    </xf>
    <xf numFmtId="0" fontId="4" fillId="2" borderId="6" xfId="0" applyFont="1" applyFill="1" applyBorder="1" applyAlignment="1">
      <alignment wrapText="1"/>
    </xf>
    <xf numFmtId="177" fontId="4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right"/>
    </xf>
    <xf numFmtId="177" fontId="4" fillId="2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right"/>
    </xf>
    <xf numFmtId="177" fontId="4" fillId="2" borderId="3" xfId="0" applyNumberFormat="1" applyFon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5"/>
  <sheetViews>
    <sheetView tabSelected="1"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0</v>
      </c>
      <c s="1"/>
      <c s="1"/>
      <c s="1"/>
      <c s="1"/>
      <c s="1"/>
      <c s="1"/>
      <c s="1"/>
      <c s="1"/>
      <c r="P1" t="s">
        <v>9</v>
      </c>
    </row>
    <row r="2" spans="2:16" ht="25" customHeight="1">
      <c r="B2" s="1"/>
      <c s="1"/>
      <c s="1"/>
      <c s="2" t="s">
        <v>2</v>
      </c>
      <c s="1"/>
      <c s="1"/>
      <c s="5"/>
      <c s="5"/>
      <c r="O2">
        <f>0+O8+O45+O110+O123+O152+O161+O206+O215</f>
      </c>
      <c t="s">
        <v>9</v>
      </c>
    </row>
    <row r="3" spans="1:16" ht="15" customHeight="1">
      <c r="A3" t="s">
        <v>1</v>
      </c>
      <c s="8" t="s">
        <v>3</v>
      </c>
      <c s="9" t="s">
        <v>4</v>
      </c>
      <c s="1"/>
      <c s="10" t="s">
        <v>5</v>
      </c>
      <c s="1"/>
      <c s="4"/>
      <c s="3" t="s">
        <v>11</v>
      </c>
      <c s="36">
        <f>0+I8+I45+I110+I123+I152+I161+I206+I215</f>
      </c>
      <c r="O3" t="s">
        <v>8</v>
      </c>
      <c t="s">
        <v>10</v>
      </c>
    </row>
    <row r="4" spans="1:16" ht="15" customHeight="1">
      <c r="A4" t="s">
        <v>6</v>
      </c>
      <c s="12" t="s">
        <v>7</v>
      </c>
      <c s="13" t="s">
        <v>11</v>
      </c>
      <c s="5"/>
      <c s="14" t="s">
        <v>12</v>
      </c>
      <c s="5"/>
      <c s="5"/>
      <c s="15"/>
      <c s="15"/>
      <c r="O4" t="s">
        <v>8</v>
      </c>
      <c t="s">
        <v>10</v>
      </c>
    </row>
    <row r="5" spans="1:16" ht="12.75" customHeight="1">
      <c r="A5" s="11" t="s">
        <v>13</v>
      </c>
      <c s="11" t="s">
        <v>15</v>
      </c>
      <c s="11" t="s">
        <v>17</v>
      </c>
      <c s="11" t="s">
        <v>18</v>
      </c>
      <c s="11" t="s">
        <v>19</v>
      </c>
      <c s="11" t="s">
        <v>21</v>
      </c>
      <c s="11" t="s">
        <v>23</v>
      </c>
      <c s="11" t="s">
        <v>25</v>
      </c>
      <c s="11"/>
      <c r="O5" t="s">
        <v>8</v>
      </c>
      <c t="s">
        <v>10</v>
      </c>
    </row>
    <row r="6" spans="1:9" ht="12.75" customHeight="1">
      <c r="A6" s="11"/>
      <c s="11"/>
      <c s="11"/>
      <c s="11"/>
      <c s="11"/>
      <c s="11"/>
      <c s="11"/>
      <c s="11" t="s">
        <v>26</v>
      </c>
      <c s="11" t="s">
        <v>28</v>
      </c>
    </row>
    <row r="7" spans="1:9" ht="12.75" customHeight="1">
      <c r="A7" s="11" t="s">
        <v>14</v>
      </c>
      <c s="11" t="s">
        <v>16</v>
      </c>
      <c s="11" t="s">
        <v>10</v>
      </c>
      <c s="11" t="s">
        <v>9</v>
      </c>
      <c s="11" t="s">
        <v>20</v>
      </c>
      <c s="11" t="s">
        <v>22</v>
      </c>
      <c s="11" t="s">
        <v>24</v>
      </c>
      <c s="11" t="s">
        <v>27</v>
      </c>
      <c s="11" t="s">
        <v>29</v>
      </c>
    </row>
    <row r="8" spans="1:18" ht="12.75" customHeight="1">
      <c r="A8" s="15" t="s">
        <v>30</v>
      </c>
      <c s="15"/>
      <c s="20" t="s">
        <v>14</v>
      </c>
      <c s="15"/>
      <c s="21" t="s">
        <v>31</v>
      </c>
      <c s="15"/>
      <c s="15"/>
      <c s="15"/>
      <c s="22">
        <f>0+Q8</f>
      </c>
      <c r="O8">
        <f>0+R8</f>
      </c>
      <c r="Q8">
        <f>0+I9+I13+I17+I21+I25+I29+I33+I37+I41</f>
      </c>
      <c>
        <f>0+O9+O13+O17+O21+O25+O29+O33+O37+O41</f>
      </c>
    </row>
    <row r="9" spans="1:16" ht="12.75">
      <c r="A9" s="19" t="s">
        <v>32</v>
      </c>
      <c s="23" t="s">
        <v>16</v>
      </c>
      <c s="23" t="s">
        <v>33</v>
      </c>
      <c s="19" t="s">
        <v>16</v>
      </c>
      <c s="24" t="s">
        <v>34</v>
      </c>
      <c s="25" t="s">
        <v>35</v>
      </c>
      <c s="26">
        <v>6.08</v>
      </c>
      <c s="27">
        <v>0</v>
      </c>
      <c s="27">
        <f>ROUND(ROUND(H9,2)*ROUND(G9,3),2)</f>
      </c>
      <c r="O9">
        <f>(I9*21)/100</f>
      </c>
      <c t="s">
        <v>10</v>
      </c>
    </row>
    <row r="10" spans="1:5" ht="38.25">
      <c r="A10" s="28" t="s">
        <v>36</v>
      </c>
      <c r="E10" s="29" t="s">
        <v>37</v>
      </c>
    </row>
    <row r="11" spans="1:5" ht="38.25">
      <c r="A11" s="30" t="s">
        <v>38</v>
      </c>
      <c r="E11" s="31" t="s">
        <v>39</v>
      </c>
    </row>
    <row r="12" spans="1:5" ht="25.5">
      <c r="A12" t="s">
        <v>40</v>
      </c>
      <c r="E12" s="29" t="s">
        <v>41</v>
      </c>
    </row>
    <row r="13" spans="1:16" ht="12.75">
      <c r="A13" s="19" t="s">
        <v>32</v>
      </c>
      <c s="23" t="s">
        <v>10</v>
      </c>
      <c s="23" t="s">
        <v>33</v>
      </c>
      <c s="19" t="s">
        <v>10</v>
      </c>
      <c s="24" t="s">
        <v>34</v>
      </c>
      <c s="25" t="s">
        <v>35</v>
      </c>
      <c s="26">
        <v>23.5</v>
      </c>
      <c s="27">
        <v>0</v>
      </c>
      <c s="27">
        <f>ROUND(ROUND(H13,2)*ROUND(G13,3),2)</f>
      </c>
      <c r="O13">
        <f>(I13*21)/100</f>
      </c>
      <c t="s">
        <v>10</v>
      </c>
    </row>
    <row r="14" spans="1:5" ht="38.25">
      <c r="A14" s="28" t="s">
        <v>36</v>
      </c>
      <c r="E14" s="29" t="s">
        <v>42</v>
      </c>
    </row>
    <row r="15" spans="1:5" ht="12.75">
      <c r="A15" s="30" t="s">
        <v>38</v>
      </c>
      <c r="E15" s="31" t="s">
        <v>43</v>
      </c>
    </row>
    <row r="16" spans="1:5" ht="25.5">
      <c r="A16" t="s">
        <v>40</v>
      </c>
      <c r="E16" s="29" t="s">
        <v>41</v>
      </c>
    </row>
    <row r="17" spans="1:16" ht="12.75">
      <c r="A17" s="19" t="s">
        <v>32</v>
      </c>
      <c s="23" t="s">
        <v>9</v>
      </c>
      <c s="23" t="s">
        <v>33</v>
      </c>
      <c s="19" t="s">
        <v>9</v>
      </c>
      <c s="24" t="s">
        <v>34</v>
      </c>
      <c s="25" t="s">
        <v>35</v>
      </c>
      <c s="26">
        <v>644.74</v>
      </c>
      <c s="27">
        <v>0</v>
      </c>
      <c s="27">
        <f>ROUND(ROUND(H17,2)*ROUND(G17,3),2)</f>
      </c>
      <c r="O17">
        <f>(I17*21)/100</f>
      </c>
      <c t="s">
        <v>10</v>
      </c>
    </row>
    <row r="18" spans="1:5" ht="38.25">
      <c r="A18" s="28" t="s">
        <v>36</v>
      </c>
      <c r="E18" s="29" t="s">
        <v>44</v>
      </c>
    </row>
    <row r="19" spans="1:5" ht="51">
      <c r="A19" s="30" t="s">
        <v>38</v>
      </c>
      <c r="E19" s="31" t="s">
        <v>45</v>
      </c>
    </row>
    <row r="20" spans="1:5" ht="25.5">
      <c r="A20" t="s">
        <v>40</v>
      </c>
      <c r="E20" s="29" t="s">
        <v>41</v>
      </c>
    </row>
    <row r="21" spans="1:16" ht="12.75">
      <c r="A21" s="19" t="s">
        <v>32</v>
      </c>
      <c s="23" t="s">
        <v>20</v>
      </c>
      <c s="23" t="s">
        <v>46</v>
      </c>
      <c s="19" t="s">
        <v>47</v>
      </c>
      <c s="24" t="s">
        <v>48</v>
      </c>
      <c s="25" t="s">
        <v>49</v>
      </c>
      <c s="26">
        <v>4</v>
      </c>
      <c s="27">
        <v>0</v>
      </c>
      <c s="27">
        <f>ROUND(ROUND(H21,2)*ROUND(G21,3),2)</f>
      </c>
      <c r="O21">
        <f>(I21*21)/100</f>
      </c>
      <c t="s">
        <v>10</v>
      </c>
    </row>
    <row r="22" spans="1:5" ht="25.5">
      <c r="A22" s="28" t="s">
        <v>36</v>
      </c>
      <c r="E22" s="29" t="s">
        <v>50</v>
      </c>
    </row>
    <row r="23" spans="1:5" ht="12.75">
      <c r="A23" s="30" t="s">
        <v>38</v>
      </c>
      <c r="E23" s="31" t="s">
        <v>51</v>
      </c>
    </row>
    <row r="24" spans="1:5" ht="12.75">
      <c r="A24" t="s">
        <v>40</v>
      </c>
      <c r="E24" s="29" t="s">
        <v>52</v>
      </c>
    </row>
    <row r="25" spans="1:16" ht="12.75">
      <c r="A25" s="19" t="s">
        <v>32</v>
      </c>
      <c s="23" t="s">
        <v>22</v>
      </c>
      <c s="23" t="s">
        <v>53</v>
      </c>
      <c s="19" t="s">
        <v>47</v>
      </c>
      <c s="24" t="s">
        <v>54</v>
      </c>
      <c s="25" t="s">
        <v>49</v>
      </c>
      <c s="26">
        <v>1</v>
      </c>
      <c s="27">
        <v>0</v>
      </c>
      <c s="27">
        <f>ROUND(ROUND(H25,2)*ROUND(G25,3),2)</f>
      </c>
      <c r="O25">
        <f>(I25*21)/100</f>
      </c>
      <c t="s">
        <v>10</v>
      </c>
    </row>
    <row r="26" spans="1:5" ht="51">
      <c r="A26" s="28" t="s">
        <v>36</v>
      </c>
      <c r="E26" s="29" t="s">
        <v>55</v>
      </c>
    </row>
    <row r="27" spans="1:5" ht="12.75">
      <c r="A27" s="30" t="s">
        <v>38</v>
      </c>
      <c r="E27" s="31" t="s">
        <v>47</v>
      </c>
    </row>
    <row r="28" spans="1:5" ht="12.75">
      <c r="A28" t="s">
        <v>40</v>
      </c>
      <c r="E28" s="29" t="s">
        <v>56</v>
      </c>
    </row>
    <row r="29" spans="1:16" ht="12.75">
      <c r="A29" s="19" t="s">
        <v>32</v>
      </c>
      <c s="23" t="s">
        <v>24</v>
      </c>
      <c s="23" t="s">
        <v>57</v>
      </c>
      <c s="19" t="s">
        <v>47</v>
      </c>
      <c s="24" t="s">
        <v>58</v>
      </c>
      <c s="25" t="s">
        <v>49</v>
      </c>
      <c s="26">
        <v>1</v>
      </c>
      <c s="27">
        <v>0</v>
      </c>
      <c s="27">
        <f>ROUND(ROUND(H29,2)*ROUND(G29,3),2)</f>
      </c>
      <c r="O29">
        <f>(I29*21)/100</f>
      </c>
      <c t="s">
        <v>10</v>
      </c>
    </row>
    <row r="30" spans="1:5" ht="63.75">
      <c r="A30" s="28" t="s">
        <v>36</v>
      </c>
      <c r="E30" s="29" t="s">
        <v>59</v>
      </c>
    </row>
    <row r="31" spans="1:5" ht="12.75">
      <c r="A31" s="30" t="s">
        <v>38</v>
      </c>
      <c r="E31" s="31" t="s">
        <v>47</v>
      </c>
    </row>
    <row r="32" spans="1:5" ht="12.75">
      <c r="A32" t="s">
        <v>40</v>
      </c>
      <c r="E32" s="29" t="s">
        <v>56</v>
      </c>
    </row>
    <row r="33" spans="1:16" ht="12.75">
      <c r="A33" s="19" t="s">
        <v>32</v>
      </c>
      <c s="23" t="s">
        <v>60</v>
      </c>
      <c s="23" t="s">
        <v>61</v>
      </c>
      <c s="19" t="s">
        <v>16</v>
      </c>
      <c s="24" t="s">
        <v>62</v>
      </c>
      <c s="25" t="s">
        <v>49</v>
      </c>
      <c s="26">
        <v>1</v>
      </c>
      <c s="27">
        <v>0</v>
      </c>
      <c s="27">
        <f>ROUND(ROUND(H33,2)*ROUND(G33,3),2)</f>
      </c>
      <c r="O33">
        <f>(I33*21)/100</f>
      </c>
      <c t="s">
        <v>10</v>
      </c>
    </row>
    <row r="34" spans="1:5" ht="12.75">
      <c r="A34" s="28" t="s">
        <v>36</v>
      </c>
      <c r="E34" s="29" t="s">
        <v>63</v>
      </c>
    </row>
    <row r="35" spans="1:5" ht="12.75">
      <c r="A35" s="30" t="s">
        <v>38</v>
      </c>
      <c r="E35" s="31" t="s">
        <v>47</v>
      </c>
    </row>
    <row r="36" spans="1:5" ht="12.75">
      <c r="A36" t="s">
        <v>40</v>
      </c>
      <c r="E36" s="29" t="s">
        <v>64</v>
      </c>
    </row>
    <row r="37" spans="1:16" ht="12.75">
      <c r="A37" s="19" t="s">
        <v>32</v>
      </c>
      <c s="23" t="s">
        <v>65</v>
      </c>
      <c s="23" t="s">
        <v>61</v>
      </c>
      <c s="19" t="s">
        <v>10</v>
      </c>
      <c s="24" t="s">
        <v>62</v>
      </c>
      <c s="25" t="s">
        <v>49</v>
      </c>
      <c s="26">
        <v>1</v>
      </c>
      <c s="27">
        <v>0</v>
      </c>
      <c s="27">
        <f>ROUND(ROUND(H37,2)*ROUND(G37,3),2)</f>
      </c>
      <c r="O37">
        <f>(I37*21)/100</f>
      </c>
      <c t="s">
        <v>10</v>
      </c>
    </row>
    <row r="38" spans="1:5" ht="38.25">
      <c r="A38" s="28" t="s">
        <v>36</v>
      </c>
      <c r="E38" s="29" t="s">
        <v>66</v>
      </c>
    </row>
    <row r="39" spans="1:5" ht="12.75">
      <c r="A39" s="30" t="s">
        <v>38</v>
      </c>
      <c r="E39" s="31" t="s">
        <v>47</v>
      </c>
    </row>
    <row r="40" spans="1:5" ht="12.75">
      <c r="A40" t="s">
        <v>40</v>
      </c>
      <c r="E40" s="29" t="s">
        <v>64</v>
      </c>
    </row>
    <row r="41" spans="1:16" ht="12.75">
      <c r="A41" s="19" t="s">
        <v>32</v>
      </c>
      <c s="23" t="s">
        <v>27</v>
      </c>
      <c s="23" t="s">
        <v>67</v>
      </c>
      <c s="19" t="s">
        <v>47</v>
      </c>
      <c s="24" t="s">
        <v>68</v>
      </c>
      <c s="25" t="s">
        <v>49</v>
      </c>
      <c s="26">
        <v>1</v>
      </c>
      <c s="27">
        <v>0</v>
      </c>
      <c s="27">
        <f>ROUND(ROUND(H41,2)*ROUND(G41,3),2)</f>
      </c>
      <c r="O41">
        <f>(I41*21)/100</f>
      </c>
      <c t="s">
        <v>10</v>
      </c>
    </row>
    <row r="42" spans="1:5" ht="38.25">
      <c r="A42" s="28" t="s">
        <v>36</v>
      </c>
      <c r="E42" s="29" t="s">
        <v>69</v>
      </c>
    </row>
    <row r="43" spans="1:5" ht="12.75">
      <c r="A43" s="30" t="s">
        <v>38</v>
      </c>
      <c r="E43" s="31" t="s">
        <v>47</v>
      </c>
    </row>
    <row r="44" spans="1:5" ht="25.5">
      <c r="A44" t="s">
        <v>40</v>
      </c>
      <c r="E44" s="29" t="s">
        <v>70</v>
      </c>
    </row>
    <row r="45" spans="1:18" ht="12.75" customHeight="1">
      <c r="A45" s="5" t="s">
        <v>30</v>
      </c>
      <c s="5"/>
      <c s="34" t="s">
        <v>16</v>
      </c>
      <c s="5"/>
      <c s="21" t="s">
        <v>71</v>
      </c>
      <c s="5"/>
      <c s="5"/>
      <c s="5"/>
      <c s="35">
        <f>0+Q45</f>
      </c>
      <c r="O45">
        <f>0+R45</f>
      </c>
      <c r="Q45">
        <f>0+I46+I50+I54+I58+I62+I66+I70+I74+I78+I82+I86+I90+I94+I98+I102+I106</f>
      </c>
      <c>
        <f>0+O46+O50+O54+O58+O62+O66+O70+O74+O78+O82+O86+O90+O94+O98+O102+O106</f>
      </c>
    </row>
    <row r="46" spans="1:16" ht="12.75">
      <c r="A46" s="19" t="s">
        <v>32</v>
      </c>
      <c s="23" t="s">
        <v>29</v>
      </c>
      <c s="23" t="s">
        <v>72</v>
      </c>
      <c s="19" t="s">
        <v>47</v>
      </c>
      <c s="24" t="s">
        <v>73</v>
      </c>
      <c s="25" t="s">
        <v>74</v>
      </c>
      <c s="26">
        <v>180</v>
      </c>
      <c s="27">
        <v>0</v>
      </c>
      <c s="27">
        <f>ROUND(ROUND(H46,2)*ROUND(G46,3),2)</f>
      </c>
      <c r="O46">
        <f>(I46*21)/100</f>
      </c>
      <c t="s">
        <v>10</v>
      </c>
    </row>
    <row r="47" spans="1:5" ht="25.5">
      <c r="A47" s="28" t="s">
        <v>36</v>
      </c>
      <c r="E47" s="29" t="s">
        <v>75</v>
      </c>
    </row>
    <row r="48" spans="1:5" ht="12.75">
      <c r="A48" s="30" t="s">
        <v>38</v>
      </c>
      <c r="E48" s="31" t="s">
        <v>76</v>
      </c>
    </row>
    <row r="49" spans="1:5" ht="38.25">
      <c r="A49" t="s">
        <v>40</v>
      </c>
      <c r="E49" s="29" t="s">
        <v>77</v>
      </c>
    </row>
    <row r="50" spans="1:16" ht="12.75">
      <c r="A50" s="19" t="s">
        <v>32</v>
      </c>
      <c s="23" t="s">
        <v>78</v>
      </c>
      <c s="23" t="s">
        <v>79</v>
      </c>
      <c s="19" t="s">
        <v>47</v>
      </c>
      <c s="24" t="s">
        <v>80</v>
      </c>
      <c s="25" t="s">
        <v>81</v>
      </c>
      <c s="26">
        <v>5</v>
      </c>
      <c s="27">
        <v>0</v>
      </c>
      <c s="27">
        <f>ROUND(ROUND(H50,2)*ROUND(G50,3),2)</f>
      </c>
      <c r="O50">
        <f>(I50*21)/100</f>
      </c>
      <c t="s">
        <v>10</v>
      </c>
    </row>
    <row r="51" spans="1:5" ht="38.25">
      <c r="A51" s="28" t="s">
        <v>36</v>
      </c>
      <c r="E51" s="29" t="s">
        <v>82</v>
      </c>
    </row>
    <row r="52" spans="1:5" ht="12.75">
      <c r="A52" s="30" t="s">
        <v>38</v>
      </c>
      <c r="E52" s="31" t="s">
        <v>83</v>
      </c>
    </row>
    <row r="53" spans="1:5" ht="165.75">
      <c r="A53" t="s">
        <v>40</v>
      </c>
      <c r="E53" s="29" t="s">
        <v>84</v>
      </c>
    </row>
    <row r="54" spans="1:16" ht="12.75">
      <c r="A54" s="19" t="s">
        <v>32</v>
      </c>
      <c s="23" t="s">
        <v>85</v>
      </c>
      <c s="23" t="s">
        <v>86</v>
      </c>
      <c s="19" t="s">
        <v>47</v>
      </c>
      <c s="24" t="s">
        <v>87</v>
      </c>
      <c s="25" t="s">
        <v>81</v>
      </c>
      <c s="26">
        <v>1</v>
      </c>
      <c s="27">
        <v>0</v>
      </c>
      <c s="27">
        <f>ROUND(ROUND(H54,2)*ROUND(G54,3),2)</f>
      </c>
      <c r="O54">
        <f>(I54*21)/100</f>
      </c>
      <c t="s">
        <v>10</v>
      </c>
    </row>
    <row r="55" spans="1:5" ht="38.25">
      <c r="A55" s="28" t="s">
        <v>36</v>
      </c>
      <c r="E55" s="29" t="s">
        <v>82</v>
      </c>
    </row>
    <row r="56" spans="1:5" ht="12.75">
      <c r="A56" s="30" t="s">
        <v>38</v>
      </c>
      <c r="E56" s="31" t="s">
        <v>88</v>
      </c>
    </row>
    <row r="57" spans="1:5" ht="165.75">
      <c r="A57" t="s">
        <v>40</v>
      </c>
      <c r="E57" s="29" t="s">
        <v>84</v>
      </c>
    </row>
    <row r="58" spans="1:16" ht="12.75">
      <c r="A58" s="19" t="s">
        <v>32</v>
      </c>
      <c s="23" t="s">
        <v>89</v>
      </c>
      <c s="23" t="s">
        <v>90</v>
      </c>
      <c s="19" t="s">
        <v>47</v>
      </c>
      <c s="24" t="s">
        <v>91</v>
      </c>
      <c s="25" t="s">
        <v>35</v>
      </c>
      <c s="26">
        <v>23.5</v>
      </c>
      <c s="27">
        <v>0</v>
      </c>
      <c s="27">
        <f>ROUND(ROUND(H58,2)*ROUND(G58,3),2)</f>
      </c>
      <c r="O58">
        <f>(I58*21)/100</f>
      </c>
      <c t="s">
        <v>10</v>
      </c>
    </row>
    <row r="59" spans="1:5" ht="38.25">
      <c r="A59" s="28" t="s">
        <v>36</v>
      </c>
      <c r="E59" s="29" t="s">
        <v>92</v>
      </c>
    </row>
    <row r="60" spans="1:5" ht="12.75">
      <c r="A60" s="30" t="s">
        <v>38</v>
      </c>
      <c r="E60" s="31" t="s">
        <v>43</v>
      </c>
    </row>
    <row r="61" spans="1:5" ht="63.75">
      <c r="A61" t="s">
        <v>40</v>
      </c>
      <c r="E61" s="29" t="s">
        <v>93</v>
      </c>
    </row>
    <row r="62" spans="1:16" ht="25.5">
      <c r="A62" s="19" t="s">
        <v>32</v>
      </c>
      <c s="23" t="s">
        <v>94</v>
      </c>
      <c s="23" t="s">
        <v>95</v>
      </c>
      <c s="19" t="s">
        <v>47</v>
      </c>
      <c s="24" t="s">
        <v>96</v>
      </c>
      <c s="25" t="s">
        <v>35</v>
      </c>
      <c s="26">
        <v>108.45</v>
      </c>
      <c s="27">
        <v>0</v>
      </c>
      <c s="27">
        <f>ROUND(ROUND(H62,2)*ROUND(G62,3),2)</f>
      </c>
      <c r="O62">
        <f>(I62*21)/100</f>
      </c>
      <c t="s">
        <v>10</v>
      </c>
    </row>
    <row r="63" spans="1:5" ht="38.25">
      <c r="A63" s="28" t="s">
        <v>36</v>
      </c>
      <c r="E63" s="29" t="s">
        <v>97</v>
      </c>
    </row>
    <row r="64" spans="1:5" ht="38.25">
      <c r="A64" s="30" t="s">
        <v>38</v>
      </c>
      <c r="E64" s="31" t="s">
        <v>98</v>
      </c>
    </row>
    <row r="65" spans="1:5" ht="63.75">
      <c r="A65" t="s">
        <v>40</v>
      </c>
      <c r="E65" s="29" t="s">
        <v>93</v>
      </c>
    </row>
    <row r="66" spans="1:16" ht="12.75">
      <c r="A66" s="19" t="s">
        <v>32</v>
      </c>
      <c s="23" t="s">
        <v>99</v>
      </c>
      <c s="23" t="s">
        <v>100</v>
      </c>
      <c s="19" t="s">
        <v>47</v>
      </c>
      <c s="24" t="s">
        <v>101</v>
      </c>
      <c s="25" t="s">
        <v>35</v>
      </c>
      <c s="26">
        <v>70.6</v>
      </c>
      <c s="27">
        <v>0</v>
      </c>
      <c s="27">
        <f>ROUND(ROUND(H66,2)*ROUND(G66,3),2)</f>
      </c>
      <c r="O66">
        <f>(I66*21)/100</f>
      </c>
      <c t="s">
        <v>10</v>
      </c>
    </row>
    <row r="67" spans="1:5" ht="25.5">
      <c r="A67" s="28" t="s">
        <v>36</v>
      </c>
      <c r="E67" s="29" t="s">
        <v>102</v>
      </c>
    </row>
    <row r="68" spans="1:5" ht="12.75">
      <c r="A68" s="30" t="s">
        <v>38</v>
      </c>
      <c r="E68" s="31" t="s">
        <v>103</v>
      </c>
    </row>
    <row r="69" spans="1:5" ht="38.25">
      <c r="A69" t="s">
        <v>40</v>
      </c>
      <c r="E69" s="29" t="s">
        <v>104</v>
      </c>
    </row>
    <row r="70" spans="1:16" ht="12.75">
      <c r="A70" s="19" t="s">
        <v>32</v>
      </c>
      <c s="23" t="s">
        <v>105</v>
      </c>
      <c s="23" t="s">
        <v>106</v>
      </c>
      <c s="19" t="s">
        <v>16</v>
      </c>
      <c s="24" t="s">
        <v>107</v>
      </c>
      <c s="25" t="s">
        <v>35</v>
      </c>
      <c s="26">
        <v>56.44</v>
      </c>
      <c s="27">
        <v>0</v>
      </c>
      <c s="27">
        <f>ROUND(ROUND(H70,2)*ROUND(G70,3),2)</f>
      </c>
      <c r="O70">
        <f>(I70*21)/100</f>
      </c>
      <c t="s">
        <v>10</v>
      </c>
    </row>
    <row r="71" spans="1:5" ht="38.25">
      <c r="A71" s="28" t="s">
        <v>36</v>
      </c>
      <c r="E71" s="29" t="s">
        <v>108</v>
      </c>
    </row>
    <row r="72" spans="1:5" ht="12.75">
      <c r="A72" s="30" t="s">
        <v>38</v>
      </c>
      <c r="E72" s="31" t="s">
        <v>109</v>
      </c>
    </row>
    <row r="73" spans="1:5" ht="369.75">
      <c r="A73" t="s">
        <v>40</v>
      </c>
      <c r="E73" s="29" t="s">
        <v>110</v>
      </c>
    </row>
    <row r="74" spans="1:16" ht="12.75">
      <c r="A74" s="19" t="s">
        <v>32</v>
      </c>
      <c s="23" t="s">
        <v>111</v>
      </c>
      <c s="23" t="s">
        <v>106</v>
      </c>
      <c s="19" t="s">
        <v>10</v>
      </c>
      <c s="24" t="s">
        <v>107</v>
      </c>
      <c s="25" t="s">
        <v>35</v>
      </c>
      <c s="26">
        <v>479.85</v>
      </c>
      <c s="27">
        <v>0</v>
      </c>
      <c s="27">
        <f>ROUND(ROUND(H74,2)*ROUND(G74,3),2)</f>
      </c>
      <c r="O74">
        <f>(I74*21)/100</f>
      </c>
      <c t="s">
        <v>10</v>
      </c>
    </row>
    <row r="75" spans="1:5" ht="38.25">
      <c r="A75" s="28" t="s">
        <v>36</v>
      </c>
      <c r="E75" s="29" t="s">
        <v>112</v>
      </c>
    </row>
    <row r="76" spans="1:5" ht="12.75">
      <c r="A76" s="30" t="s">
        <v>38</v>
      </c>
      <c r="E76" s="31" t="s">
        <v>113</v>
      </c>
    </row>
    <row r="77" spans="1:5" ht="369.75">
      <c r="A77" t="s">
        <v>40</v>
      </c>
      <c r="E77" s="29" t="s">
        <v>110</v>
      </c>
    </row>
    <row r="78" spans="1:16" ht="12.75">
      <c r="A78" s="19" t="s">
        <v>32</v>
      </c>
      <c s="23" t="s">
        <v>114</v>
      </c>
      <c s="23" t="s">
        <v>115</v>
      </c>
      <c s="19" t="s">
        <v>47</v>
      </c>
      <c s="24" t="s">
        <v>116</v>
      </c>
      <c s="25" t="s">
        <v>117</v>
      </c>
      <c s="26">
        <v>23</v>
      </c>
      <c s="27">
        <v>0</v>
      </c>
      <c s="27">
        <f>ROUND(ROUND(H78,2)*ROUND(G78,3),2)</f>
      </c>
      <c r="O78">
        <f>(I78*21)/100</f>
      </c>
      <c t="s">
        <v>10</v>
      </c>
    </row>
    <row r="79" spans="1:5" ht="38.25">
      <c r="A79" s="28" t="s">
        <v>36</v>
      </c>
      <c r="E79" s="29" t="s">
        <v>118</v>
      </c>
    </row>
    <row r="80" spans="1:5" ht="12.75">
      <c r="A80" s="30" t="s">
        <v>38</v>
      </c>
      <c r="E80" s="31" t="s">
        <v>119</v>
      </c>
    </row>
    <row r="81" spans="1:5" ht="63.75">
      <c r="A81" t="s">
        <v>40</v>
      </c>
      <c r="E81" s="29" t="s">
        <v>120</v>
      </c>
    </row>
    <row r="82" spans="1:16" ht="12.75">
      <c r="A82" s="19" t="s">
        <v>32</v>
      </c>
      <c s="23" t="s">
        <v>121</v>
      </c>
      <c s="23" t="s">
        <v>122</v>
      </c>
      <c s="19" t="s">
        <v>47</v>
      </c>
      <c s="24" t="s">
        <v>123</v>
      </c>
      <c s="25" t="s">
        <v>35</v>
      </c>
      <c s="26">
        <v>18.6</v>
      </c>
      <c s="27">
        <v>0</v>
      </c>
      <c s="27">
        <f>ROUND(ROUND(H82,2)*ROUND(G82,3),2)</f>
      </c>
      <c r="O82">
        <f>(I82*21)/100</f>
      </c>
      <c t="s">
        <v>10</v>
      </c>
    </row>
    <row r="83" spans="1:5" ht="38.25">
      <c r="A83" s="28" t="s">
        <v>36</v>
      </c>
      <c r="E83" s="29" t="s">
        <v>124</v>
      </c>
    </row>
    <row r="84" spans="1:5" ht="12.75">
      <c r="A84" s="30" t="s">
        <v>38</v>
      </c>
      <c r="E84" s="31" t="s">
        <v>125</v>
      </c>
    </row>
    <row r="85" spans="1:5" ht="242.25">
      <c r="A85" t="s">
        <v>40</v>
      </c>
      <c r="E85" s="29" t="s">
        <v>126</v>
      </c>
    </row>
    <row r="86" spans="1:16" ht="12.75">
      <c r="A86" s="19" t="s">
        <v>32</v>
      </c>
      <c s="23" t="s">
        <v>127</v>
      </c>
      <c s="23" t="s">
        <v>128</v>
      </c>
      <c s="19" t="s">
        <v>47</v>
      </c>
      <c s="24" t="s">
        <v>129</v>
      </c>
      <c s="25" t="s">
        <v>74</v>
      </c>
      <c s="26">
        <v>538.7</v>
      </c>
      <c s="27">
        <v>0</v>
      </c>
      <c s="27">
        <f>ROUND(ROUND(H86,2)*ROUND(G86,3),2)</f>
      </c>
      <c r="O86">
        <f>(I86*21)/100</f>
      </c>
      <c t="s">
        <v>10</v>
      </c>
    </row>
    <row r="87" spans="1:5" ht="12.75">
      <c r="A87" s="28" t="s">
        <v>36</v>
      </c>
      <c r="E87" s="29" t="s">
        <v>130</v>
      </c>
    </row>
    <row r="88" spans="1:5" ht="63.75">
      <c r="A88" s="30" t="s">
        <v>38</v>
      </c>
      <c r="E88" s="31" t="s">
        <v>131</v>
      </c>
    </row>
    <row r="89" spans="1:5" ht="25.5">
      <c r="A89" t="s">
        <v>40</v>
      </c>
      <c r="E89" s="29" t="s">
        <v>132</v>
      </c>
    </row>
    <row r="90" spans="1:16" ht="12.75">
      <c r="A90" s="19" t="s">
        <v>32</v>
      </c>
      <c s="23" t="s">
        <v>133</v>
      </c>
      <c s="23" t="s">
        <v>134</v>
      </c>
      <c s="19" t="s">
        <v>47</v>
      </c>
      <c s="24" t="s">
        <v>135</v>
      </c>
      <c s="25" t="s">
        <v>74</v>
      </c>
      <c s="26">
        <v>596</v>
      </c>
      <c s="27">
        <v>0</v>
      </c>
      <c s="27">
        <f>ROUND(ROUND(H90,2)*ROUND(G90,3),2)</f>
      </c>
      <c r="O90">
        <f>(I90*21)/100</f>
      </c>
      <c t="s">
        <v>10</v>
      </c>
    </row>
    <row r="91" spans="1:5" ht="25.5">
      <c r="A91" s="28" t="s">
        <v>36</v>
      </c>
      <c r="E91" s="29" t="s">
        <v>136</v>
      </c>
    </row>
    <row r="92" spans="1:5" ht="38.25">
      <c r="A92" s="30" t="s">
        <v>38</v>
      </c>
      <c r="E92" s="31" t="s">
        <v>137</v>
      </c>
    </row>
    <row r="93" spans="1:5" ht="12.75">
      <c r="A93" t="s">
        <v>40</v>
      </c>
      <c r="E93" s="29" t="s">
        <v>138</v>
      </c>
    </row>
    <row r="94" spans="1:16" ht="12.75">
      <c r="A94" s="19" t="s">
        <v>32</v>
      </c>
      <c s="23" t="s">
        <v>139</v>
      </c>
      <c s="23" t="s">
        <v>140</v>
      </c>
      <c s="19" t="s">
        <v>47</v>
      </c>
      <c s="24" t="s">
        <v>141</v>
      </c>
      <c s="25" t="s">
        <v>35</v>
      </c>
      <c s="26">
        <v>44.5</v>
      </c>
      <c s="27">
        <v>0</v>
      </c>
      <c s="27">
        <f>ROUND(ROUND(H94,2)*ROUND(G94,3),2)</f>
      </c>
      <c r="O94">
        <f>(I94*21)/100</f>
      </c>
      <c t="s">
        <v>10</v>
      </c>
    </row>
    <row r="95" spans="1:5" ht="38.25">
      <c r="A95" s="28" t="s">
        <v>36</v>
      </c>
      <c r="E95" s="29" t="s">
        <v>142</v>
      </c>
    </row>
    <row r="96" spans="1:5" ht="12.75">
      <c r="A96" s="30" t="s">
        <v>38</v>
      </c>
      <c r="E96" s="31" t="s">
        <v>143</v>
      </c>
    </row>
    <row r="97" spans="1:5" ht="38.25">
      <c r="A97" t="s">
        <v>40</v>
      </c>
      <c r="E97" s="29" t="s">
        <v>144</v>
      </c>
    </row>
    <row r="98" spans="1:16" ht="12.75">
      <c r="A98" s="19" t="s">
        <v>32</v>
      </c>
      <c s="23" t="s">
        <v>145</v>
      </c>
      <c s="23" t="s">
        <v>146</v>
      </c>
      <c s="19" t="s">
        <v>47</v>
      </c>
      <c s="24" t="s">
        <v>147</v>
      </c>
      <c s="25" t="s">
        <v>35</v>
      </c>
      <c s="26">
        <v>26.1</v>
      </c>
      <c s="27">
        <v>0</v>
      </c>
      <c s="27">
        <f>ROUND(ROUND(H98,2)*ROUND(G98,3),2)</f>
      </c>
      <c r="O98">
        <f>(I98*21)/100</f>
      </c>
      <c t="s">
        <v>10</v>
      </c>
    </row>
    <row r="99" spans="1:5" ht="38.25">
      <c r="A99" s="28" t="s">
        <v>36</v>
      </c>
      <c r="E99" s="29" t="s">
        <v>148</v>
      </c>
    </row>
    <row r="100" spans="1:5" ht="38.25">
      <c r="A100" s="30" t="s">
        <v>38</v>
      </c>
      <c r="E100" s="31" t="s">
        <v>149</v>
      </c>
    </row>
    <row r="101" spans="1:5" ht="38.25">
      <c r="A101" t="s">
        <v>40</v>
      </c>
      <c r="E101" s="29" t="s">
        <v>150</v>
      </c>
    </row>
    <row r="102" spans="1:16" ht="12.75">
      <c r="A102" s="19" t="s">
        <v>32</v>
      </c>
      <c s="23" t="s">
        <v>151</v>
      </c>
      <c s="23" t="s">
        <v>152</v>
      </c>
      <c s="19" t="s">
        <v>47</v>
      </c>
      <c s="24" t="s">
        <v>153</v>
      </c>
      <c s="25" t="s">
        <v>74</v>
      </c>
      <c s="26">
        <v>596</v>
      </c>
      <c s="27">
        <v>0</v>
      </c>
      <c s="27">
        <f>ROUND(ROUND(H102,2)*ROUND(G102,3),2)</f>
      </c>
      <c r="O102">
        <f>(I102*21)/100</f>
      </c>
      <c t="s">
        <v>10</v>
      </c>
    </row>
    <row r="103" spans="1:5" ht="38.25">
      <c r="A103" s="28" t="s">
        <v>36</v>
      </c>
      <c r="E103" s="29" t="s">
        <v>154</v>
      </c>
    </row>
    <row r="104" spans="1:5" ht="38.25">
      <c r="A104" s="30" t="s">
        <v>38</v>
      </c>
      <c r="E104" s="31" t="s">
        <v>137</v>
      </c>
    </row>
    <row r="105" spans="1:5" ht="25.5">
      <c r="A105" t="s">
        <v>40</v>
      </c>
      <c r="E105" s="29" t="s">
        <v>155</v>
      </c>
    </row>
    <row r="106" spans="1:16" ht="25.5">
      <c r="A106" s="19" t="s">
        <v>32</v>
      </c>
      <c s="23" t="s">
        <v>156</v>
      </c>
      <c s="23" t="s">
        <v>157</v>
      </c>
      <c s="19" t="s">
        <v>47</v>
      </c>
      <c s="24" t="s">
        <v>158</v>
      </c>
      <c s="25" t="s">
        <v>81</v>
      </c>
      <c s="26">
        <v>6</v>
      </c>
      <c s="27">
        <v>0</v>
      </c>
      <c s="27">
        <f>ROUND(ROUND(H106,2)*ROUND(G106,3),2)</f>
      </c>
      <c r="O106">
        <f>(I106*21)/100</f>
      </c>
      <c t="s">
        <v>10</v>
      </c>
    </row>
    <row r="107" spans="1:5" ht="38.25">
      <c r="A107" s="28" t="s">
        <v>36</v>
      </c>
      <c r="E107" s="29" t="s">
        <v>159</v>
      </c>
    </row>
    <row r="108" spans="1:5" ht="12.75">
      <c r="A108" s="30" t="s">
        <v>38</v>
      </c>
      <c r="E108" s="31" t="s">
        <v>160</v>
      </c>
    </row>
    <row r="109" spans="1:5" ht="114.75">
      <c r="A109" t="s">
        <v>40</v>
      </c>
      <c r="E109" s="29" t="s">
        <v>161</v>
      </c>
    </row>
    <row r="110" spans="1:18" ht="12.75" customHeight="1">
      <c r="A110" s="5" t="s">
        <v>30</v>
      </c>
      <c s="5"/>
      <c s="34" t="s">
        <v>10</v>
      </c>
      <c s="5"/>
      <c s="21" t="s">
        <v>162</v>
      </c>
      <c s="5"/>
      <c s="5"/>
      <c s="5"/>
      <c s="35">
        <f>0+Q110</f>
      </c>
      <c r="O110">
        <f>0+R110</f>
      </c>
      <c r="Q110">
        <f>0+I111+I115+I119</f>
      </c>
      <c>
        <f>0+O111+O115+O119</f>
      </c>
    </row>
    <row r="111" spans="1:16" ht="12.75">
      <c r="A111" s="19" t="s">
        <v>32</v>
      </c>
      <c s="23" t="s">
        <v>163</v>
      </c>
      <c s="23" t="s">
        <v>164</v>
      </c>
      <c s="19" t="s">
        <v>47</v>
      </c>
      <c s="24" t="s">
        <v>165</v>
      </c>
      <c s="25" t="s">
        <v>117</v>
      </c>
      <c s="26">
        <v>27</v>
      </c>
      <c s="27">
        <v>0</v>
      </c>
      <c s="27">
        <f>ROUND(ROUND(H111,2)*ROUND(G111,3),2)</f>
      </c>
      <c r="O111">
        <f>(I111*21)/100</f>
      </c>
      <c t="s">
        <v>10</v>
      </c>
    </row>
    <row r="112" spans="1:5" ht="51">
      <c r="A112" s="28" t="s">
        <v>36</v>
      </c>
      <c r="E112" s="29" t="s">
        <v>166</v>
      </c>
    </row>
    <row r="113" spans="1:5" ht="12.75">
      <c r="A113" s="30" t="s">
        <v>38</v>
      </c>
      <c r="E113" s="31" t="s">
        <v>167</v>
      </c>
    </row>
    <row r="114" spans="1:5" ht="165.75">
      <c r="A114" t="s">
        <v>40</v>
      </c>
      <c r="E114" s="29" t="s">
        <v>168</v>
      </c>
    </row>
    <row r="115" spans="1:16" ht="12.75">
      <c r="A115" s="19" t="s">
        <v>32</v>
      </c>
      <c s="23" t="s">
        <v>169</v>
      </c>
      <c s="23" t="s">
        <v>170</v>
      </c>
      <c s="19" t="s">
        <v>47</v>
      </c>
      <c s="24" t="s">
        <v>171</v>
      </c>
      <c s="25" t="s">
        <v>74</v>
      </c>
      <c s="26">
        <v>23</v>
      </c>
      <c s="27">
        <v>0</v>
      </c>
      <c s="27">
        <f>ROUND(ROUND(H115,2)*ROUND(G115,3),2)</f>
      </c>
      <c r="O115">
        <f>(I115*21)/100</f>
      </c>
      <c t="s">
        <v>10</v>
      </c>
    </row>
    <row r="116" spans="1:5" ht="38.25">
      <c r="A116" s="28" t="s">
        <v>36</v>
      </c>
      <c r="E116" s="29" t="s">
        <v>172</v>
      </c>
    </row>
    <row r="117" spans="1:5" ht="12.75">
      <c r="A117" s="30" t="s">
        <v>38</v>
      </c>
      <c r="E117" s="31" t="s">
        <v>173</v>
      </c>
    </row>
    <row r="118" spans="1:5" ht="51">
      <c r="A118" t="s">
        <v>40</v>
      </c>
      <c r="E118" s="29" t="s">
        <v>174</v>
      </c>
    </row>
    <row r="119" spans="1:16" ht="12.75">
      <c r="A119" s="19" t="s">
        <v>32</v>
      </c>
      <c s="23" t="s">
        <v>175</v>
      </c>
      <c s="23" t="s">
        <v>176</v>
      </c>
      <c s="19" t="s">
        <v>47</v>
      </c>
      <c s="24" t="s">
        <v>177</v>
      </c>
      <c s="25" t="s">
        <v>35</v>
      </c>
      <c s="26">
        <v>31.25</v>
      </c>
      <c s="27">
        <v>0</v>
      </c>
      <c s="27">
        <f>ROUND(ROUND(H119,2)*ROUND(G119,3),2)</f>
      </c>
      <c r="O119">
        <f>(I119*21)/100</f>
      </c>
      <c t="s">
        <v>10</v>
      </c>
    </row>
    <row r="120" spans="1:5" ht="25.5">
      <c r="A120" s="28" t="s">
        <v>36</v>
      </c>
      <c r="E120" s="29" t="s">
        <v>178</v>
      </c>
    </row>
    <row r="121" spans="1:5" ht="12.75">
      <c r="A121" s="30" t="s">
        <v>38</v>
      </c>
      <c r="E121" s="31" t="s">
        <v>179</v>
      </c>
    </row>
    <row r="122" spans="1:5" ht="369.75">
      <c r="A122" t="s">
        <v>40</v>
      </c>
      <c r="E122" s="29" t="s">
        <v>180</v>
      </c>
    </row>
    <row r="123" spans="1:18" ht="12.75" customHeight="1">
      <c r="A123" s="5" t="s">
        <v>30</v>
      </c>
      <c s="5"/>
      <c s="34" t="s">
        <v>9</v>
      </c>
      <c s="5"/>
      <c s="21" t="s">
        <v>181</v>
      </c>
      <c s="5"/>
      <c s="5"/>
      <c s="5"/>
      <c s="35">
        <f>0+Q123</f>
      </c>
      <c r="O123">
        <f>0+R123</f>
      </c>
      <c r="Q123">
        <f>0+I124+I128+I132+I136+I140+I144+I148</f>
      </c>
      <c>
        <f>0+O124+O128+O132+O136+O140+O144+O148</f>
      </c>
    </row>
    <row r="124" spans="1:16" ht="12.75">
      <c r="A124" s="19" t="s">
        <v>32</v>
      </c>
      <c s="23" t="s">
        <v>182</v>
      </c>
      <c s="23" t="s">
        <v>183</v>
      </c>
      <c s="19" t="s">
        <v>47</v>
      </c>
      <c s="24" t="s">
        <v>184</v>
      </c>
      <c s="25" t="s">
        <v>35</v>
      </c>
      <c s="26">
        <v>6.056</v>
      </c>
      <c s="27">
        <v>0</v>
      </c>
      <c s="27">
        <f>ROUND(ROUND(H124,2)*ROUND(G124,3),2)</f>
      </c>
      <c r="O124">
        <f>(I124*21)/100</f>
      </c>
      <c t="s">
        <v>10</v>
      </c>
    </row>
    <row r="125" spans="1:5" ht="38.25">
      <c r="A125" s="28" t="s">
        <v>36</v>
      </c>
      <c r="E125" s="29" t="s">
        <v>185</v>
      </c>
    </row>
    <row r="126" spans="1:5" ht="12.75">
      <c r="A126" s="30" t="s">
        <v>38</v>
      </c>
      <c r="E126" s="31" t="s">
        <v>186</v>
      </c>
    </row>
    <row r="127" spans="1:5" ht="242.25">
      <c r="A127" t="s">
        <v>40</v>
      </c>
      <c r="E127" s="29" t="s">
        <v>187</v>
      </c>
    </row>
    <row r="128" spans="1:16" ht="12.75">
      <c r="A128" s="19" t="s">
        <v>32</v>
      </c>
      <c s="23" t="s">
        <v>188</v>
      </c>
      <c s="23" t="s">
        <v>189</v>
      </c>
      <c s="19" t="s">
        <v>47</v>
      </c>
      <c s="24" t="s">
        <v>190</v>
      </c>
      <c s="25" t="s">
        <v>191</v>
      </c>
      <c s="26">
        <v>1.064</v>
      </c>
      <c s="27">
        <v>0</v>
      </c>
      <c s="27">
        <f>ROUND(ROUND(H128,2)*ROUND(G128,3),2)</f>
      </c>
      <c r="O128">
        <f>(I128*21)/100</f>
      </c>
      <c t="s">
        <v>10</v>
      </c>
    </row>
    <row r="129" spans="1:5" ht="38.25">
      <c r="A129" s="28" t="s">
        <v>36</v>
      </c>
      <c r="E129" s="29" t="s">
        <v>192</v>
      </c>
    </row>
    <row r="130" spans="1:5" ht="51">
      <c r="A130" s="30" t="s">
        <v>38</v>
      </c>
      <c r="E130" s="31" t="s">
        <v>193</v>
      </c>
    </row>
    <row r="131" spans="1:5" ht="267.75">
      <c r="A131" t="s">
        <v>40</v>
      </c>
      <c r="E131" s="29" t="s">
        <v>194</v>
      </c>
    </row>
    <row r="132" spans="1:16" ht="12.75">
      <c r="A132" s="19" t="s">
        <v>32</v>
      </c>
      <c s="23" t="s">
        <v>195</v>
      </c>
      <c s="23" t="s">
        <v>196</v>
      </c>
      <c s="19" t="s">
        <v>47</v>
      </c>
      <c s="24" t="s">
        <v>197</v>
      </c>
      <c s="25" t="s">
        <v>191</v>
      </c>
      <c s="26">
        <v>1.753</v>
      </c>
      <c s="27">
        <v>0</v>
      </c>
      <c s="27">
        <f>ROUND(ROUND(H132,2)*ROUND(G132,3),2)</f>
      </c>
      <c r="O132">
        <f>(I132*21)/100</f>
      </c>
      <c t="s">
        <v>10</v>
      </c>
    </row>
    <row r="133" spans="1:5" ht="38.25">
      <c r="A133" s="28" t="s">
        <v>36</v>
      </c>
      <c r="E133" s="29" t="s">
        <v>198</v>
      </c>
    </row>
    <row r="134" spans="1:5" ht="38.25">
      <c r="A134" s="30" t="s">
        <v>38</v>
      </c>
      <c r="E134" s="31" t="s">
        <v>199</v>
      </c>
    </row>
    <row r="135" spans="1:5" ht="267.75">
      <c r="A135" t="s">
        <v>40</v>
      </c>
      <c r="E135" s="29" t="s">
        <v>200</v>
      </c>
    </row>
    <row r="136" spans="1:16" ht="12.75">
      <c r="A136" s="19" t="s">
        <v>32</v>
      </c>
      <c s="23" t="s">
        <v>201</v>
      </c>
      <c s="23" t="s">
        <v>202</v>
      </c>
      <c s="19" t="s">
        <v>16</v>
      </c>
      <c s="24" t="s">
        <v>203</v>
      </c>
      <c s="25" t="s">
        <v>204</v>
      </c>
      <c s="26">
        <v>37</v>
      </c>
      <c s="27">
        <v>0</v>
      </c>
      <c s="27">
        <f>ROUND(ROUND(H136,2)*ROUND(G136,3),2)</f>
      </c>
      <c r="O136">
        <f>(I136*21)/100</f>
      </c>
      <c t="s">
        <v>10</v>
      </c>
    </row>
    <row r="137" spans="1:5" ht="38.25">
      <c r="A137" s="28" t="s">
        <v>36</v>
      </c>
      <c r="E137" s="29" t="s">
        <v>205</v>
      </c>
    </row>
    <row r="138" spans="1:5" ht="12.75">
      <c r="A138" s="30" t="s">
        <v>38</v>
      </c>
      <c r="E138" s="31" t="s">
        <v>206</v>
      </c>
    </row>
    <row r="139" spans="1:5" ht="38.25">
      <c r="A139" t="s">
        <v>40</v>
      </c>
      <c r="E139" s="29" t="s">
        <v>207</v>
      </c>
    </row>
    <row r="140" spans="1:16" ht="12.75">
      <c r="A140" s="19" t="s">
        <v>32</v>
      </c>
      <c s="23" t="s">
        <v>208</v>
      </c>
      <c s="23" t="s">
        <v>202</v>
      </c>
      <c s="19" t="s">
        <v>10</v>
      </c>
      <c s="24" t="s">
        <v>203</v>
      </c>
      <c s="25" t="s">
        <v>204</v>
      </c>
      <c s="26">
        <v>11</v>
      </c>
      <c s="27">
        <v>0</v>
      </c>
      <c s="27">
        <f>ROUND(ROUND(H140,2)*ROUND(G140,3),2)</f>
      </c>
      <c r="O140">
        <f>(I140*21)/100</f>
      </c>
      <c t="s">
        <v>10</v>
      </c>
    </row>
    <row r="141" spans="1:5" ht="51">
      <c r="A141" s="28" t="s">
        <v>36</v>
      </c>
      <c r="E141" s="29" t="s">
        <v>209</v>
      </c>
    </row>
    <row r="142" spans="1:5" ht="12.75">
      <c r="A142" s="30" t="s">
        <v>38</v>
      </c>
      <c r="E142" s="31" t="s">
        <v>210</v>
      </c>
    </row>
    <row r="143" spans="1:5" ht="38.25">
      <c r="A143" t="s">
        <v>40</v>
      </c>
      <c r="E143" s="29" t="s">
        <v>207</v>
      </c>
    </row>
    <row r="144" spans="1:16" ht="12.75">
      <c r="A144" s="19" t="s">
        <v>32</v>
      </c>
      <c s="23" t="s">
        <v>211</v>
      </c>
      <c s="23" t="s">
        <v>212</v>
      </c>
      <c s="19" t="s">
        <v>16</v>
      </c>
      <c s="24" t="s">
        <v>213</v>
      </c>
      <c s="25" t="s">
        <v>204</v>
      </c>
      <c s="26">
        <v>10</v>
      </c>
      <c s="27">
        <v>0</v>
      </c>
      <c s="27">
        <f>ROUND(ROUND(H144,2)*ROUND(G144,3),2)</f>
      </c>
      <c r="O144">
        <f>(I144*21)/100</f>
      </c>
      <c t="s">
        <v>10</v>
      </c>
    </row>
    <row r="145" spans="1:5" ht="38.25">
      <c r="A145" s="28" t="s">
        <v>36</v>
      </c>
      <c r="E145" s="29" t="s">
        <v>214</v>
      </c>
    </row>
    <row r="146" spans="1:5" ht="12.75">
      <c r="A146" s="30" t="s">
        <v>38</v>
      </c>
      <c r="E146" s="31" t="s">
        <v>215</v>
      </c>
    </row>
    <row r="147" spans="1:5" ht="38.25">
      <c r="A147" t="s">
        <v>40</v>
      </c>
      <c r="E147" s="29" t="s">
        <v>216</v>
      </c>
    </row>
    <row r="148" spans="1:16" ht="12.75">
      <c r="A148" s="19" t="s">
        <v>32</v>
      </c>
      <c s="23" t="s">
        <v>217</v>
      </c>
      <c s="23" t="s">
        <v>212</v>
      </c>
      <c s="19" t="s">
        <v>10</v>
      </c>
      <c s="24" t="s">
        <v>213</v>
      </c>
      <c s="25" t="s">
        <v>204</v>
      </c>
      <c s="26">
        <v>20</v>
      </c>
      <c s="27">
        <v>0</v>
      </c>
      <c s="27">
        <f>ROUND(ROUND(H148,2)*ROUND(G148,3),2)</f>
      </c>
      <c r="O148">
        <f>(I148*21)/100</f>
      </c>
      <c t="s">
        <v>10</v>
      </c>
    </row>
    <row r="149" spans="1:5" ht="51">
      <c r="A149" s="28" t="s">
        <v>36</v>
      </c>
      <c r="E149" s="29" t="s">
        <v>218</v>
      </c>
    </row>
    <row r="150" spans="1:5" ht="12.75">
      <c r="A150" s="30" t="s">
        <v>38</v>
      </c>
      <c r="E150" s="31" t="s">
        <v>219</v>
      </c>
    </row>
    <row r="151" spans="1:5" ht="38.25">
      <c r="A151" t="s">
        <v>40</v>
      </c>
      <c r="E151" s="29" t="s">
        <v>216</v>
      </c>
    </row>
    <row r="152" spans="1:18" ht="12.75" customHeight="1">
      <c r="A152" s="5" t="s">
        <v>30</v>
      </c>
      <c s="5"/>
      <c s="34" t="s">
        <v>20</v>
      </c>
      <c s="5"/>
      <c s="21" t="s">
        <v>220</v>
      </c>
      <c s="5"/>
      <c s="5"/>
      <c s="5"/>
      <c s="35">
        <f>0+Q152</f>
      </c>
      <c r="O152">
        <f>0+R152</f>
      </c>
      <c r="Q152">
        <f>0+I153+I157</f>
      </c>
      <c>
        <f>0+O153+O157</f>
      </c>
    </row>
    <row r="153" spans="1:16" ht="12.75">
      <c r="A153" s="19" t="s">
        <v>32</v>
      </c>
      <c s="23" t="s">
        <v>221</v>
      </c>
      <c s="23" t="s">
        <v>222</v>
      </c>
      <c s="19" t="s">
        <v>47</v>
      </c>
      <c s="24" t="s">
        <v>223</v>
      </c>
      <c s="25" t="s">
        <v>35</v>
      </c>
      <c s="26">
        <v>6.78</v>
      </c>
      <c s="27">
        <v>0</v>
      </c>
      <c s="27">
        <f>ROUND(ROUND(H153,2)*ROUND(G153,3),2)</f>
      </c>
      <c r="O153">
        <f>(I153*21)/100</f>
      </c>
      <c t="s">
        <v>10</v>
      </c>
    </row>
    <row r="154" spans="1:5" ht="25.5">
      <c r="A154" s="28" t="s">
        <v>36</v>
      </c>
      <c r="E154" s="29" t="s">
        <v>224</v>
      </c>
    </row>
    <row r="155" spans="1:5" ht="12.75">
      <c r="A155" s="30" t="s">
        <v>38</v>
      </c>
      <c r="E155" s="31" t="s">
        <v>225</v>
      </c>
    </row>
    <row r="156" spans="1:5" ht="395.25">
      <c r="A156" t="s">
        <v>40</v>
      </c>
      <c r="E156" s="29" t="s">
        <v>226</v>
      </c>
    </row>
    <row r="157" spans="1:16" ht="12.75">
      <c r="A157" s="19" t="s">
        <v>32</v>
      </c>
      <c s="23" t="s">
        <v>227</v>
      </c>
      <c s="23" t="s">
        <v>228</v>
      </c>
      <c s="19" t="s">
        <v>47</v>
      </c>
      <c s="24" t="s">
        <v>229</v>
      </c>
      <c s="25" t="s">
        <v>35</v>
      </c>
      <c s="26">
        <v>16.784</v>
      </c>
      <c s="27">
        <v>0</v>
      </c>
      <c s="27">
        <f>ROUND(ROUND(H157,2)*ROUND(G157,3),2)</f>
      </c>
      <c r="O157">
        <f>(I157*21)/100</f>
      </c>
      <c t="s">
        <v>10</v>
      </c>
    </row>
    <row r="158" spans="1:5" ht="38.25">
      <c r="A158" s="28" t="s">
        <v>36</v>
      </c>
      <c r="E158" s="29" t="s">
        <v>230</v>
      </c>
    </row>
    <row r="159" spans="1:5" ht="12.75">
      <c r="A159" s="30" t="s">
        <v>38</v>
      </c>
      <c r="E159" s="31" t="s">
        <v>231</v>
      </c>
    </row>
    <row r="160" spans="1:5" ht="38.25">
      <c r="A160" t="s">
        <v>40</v>
      </c>
      <c r="E160" s="29" t="s">
        <v>232</v>
      </c>
    </row>
    <row r="161" spans="1:18" ht="12.75" customHeight="1">
      <c r="A161" s="5" t="s">
        <v>30</v>
      </c>
      <c s="5"/>
      <c s="34" t="s">
        <v>22</v>
      </c>
      <c s="5"/>
      <c s="21" t="s">
        <v>233</v>
      </c>
      <c s="5"/>
      <c s="5"/>
      <c s="5"/>
      <c s="35">
        <f>0+Q161</f>
      </c>
      <c r="O161">
        <f>0+R161</f>
      </c>
      <c r="Q161">
        <f>0+I162+I166+I170+I174+I178+I182+I186+I190+I194+I198+I202</f>
      </c>
      <c>
        <f>0+O162+O166+O170+O174+O178+O182+O186+O190+O194+O198+O202</f>
      </c>
    </row>
    <row r="162" spans="1:16" ht="12.75">
      <c r="A162" s="19" t="s">
        <v>32</v>
      </c>
      <c s="23" t="s">
        <v>234</v>
      </c>
      <c s="23" t="s">
        <v>235</v>
      </c>
      <c s="19" t="s">
        <v>47</v>
      </c>
      <c s="24" t="s">
        <v>236</v>
      </c>
      <c s="25" t="s">
        <v>35</v>
      </c>
      <c s="26">
        <v>3</v>
      </c>
      <c s="27">
        <v>0</v>
      </c>
      <c s="27">
        <f>ROUND(ROUND(H162,2)*ROUND(G162,3),2)</f>
      </c>
      <c r="O162">
        <f>(I162*21)/100</f>
      </c>
      <c t="s">
        <v>10</v>
      </c>
    </row>
    <row r="163" spans="1:5" ht="38.25">
      <c r="A163" s="28" t="s">
        <v>36</v>
      </c>
      <c r="E163" s="29" t="s">
        <v>237</v>
      </c>
    </row>
    <row r="164" spans="1:5" ht="12.75">
      <c r="A164" s="30" t="s">
        <v>38</v>
      </c>
      <c r="E164" s="31" t="s">
        <v>238</v>
      </c>
    </row>
    <row r="165" spans="1:5" ht="127.5">
      <c r="A165" t="s">
        <v>40</v>
      </c>
      <c r="E165" s="29" t="s">
        <v>239</v>
      </c>
    </row>
    <row r="166" spans="1:16" ht="12.75">
      <c r="A166" s="19" t="s">
        <v>32</v>
      </c>
      <c s="23" t="s">
        <v>240</v>
      </c>
      <c s="23" t="s">
        <v>241</v>
      </c>
      <c s="19" t="s">
        <v>16</v>
      </c>
      <c s="24" t="s">
        <v>242</v>
      </c>
      <c s="25" t="s">
        <v>35</v>
      </c>
      <c s="26">
        <v>77.805</v>
      </c>
      <c s="27">
        <v>0</v>
      </c>
      <c s="27">
        <f>ROUND(ROUND(H166,2)*ROUND(G166,3),2)</f>
      </c>
      <c r="O166">
        <f>(I166*21)/100</f>
      </c>
      <c t="s">
        <v>10</v>
      </c>
    </row>
    <row r="167" spans="1:5" ht="89.25">
      <c r="A167" s="28" t="s">
        <v>36</v>
      </c>
      <c r="E167" s="29" t="s">
        <v>243</v>
      </c>
    </row>
    <row r="168" spans="1:5" ht="51">
      <c r="A168" s="30" t="s">
        <v>38</v>
      </c>
      <c r="E168" s="31" t="s">
        <v>244</v>
      </c>
    </row>
    <row r="169" spans="1:5" ht="51">
      <c r="A169" t="s">
        <v>40</v>
      </c>
      <c r="E169" s="29" t="s">
        <v>245</v>
      </c>
    </row>
    <row r="170" spans="1:16" ht="12.75">
      <c r="A170" s="19" t="s">
        <v>32</v>
      </c>
      <c s="23" t="s">
        <v>246</v>
      </c>
      <c s="23" t="s">
        <v>241</v>
      </c>
      <c s="19" t="s">
        <v>10</v>
      </c>
      <c s="24" t="s">
        <v>242</v>
      </c>
      <c s="25" t="s">
        <v>35</v>
      </c>
      <c s="26">
        <v>23.68</v>
      </c>
      <c s="27">
        <v>0</v>
      </c>
      <c s="27">
        <f>ROUND(ROUND(H170,2)*ROUND(G170,3),2)</f>
      </c>
      <c r="O170">
        <f>(I170*21)/100</f>
      </c>
      <c t="s">
        <v>10</v>
      </c>
    </row>
    <row r="171" spans="1:5" ht="63.75">
      <c r="A171" s="28" t="s">
        <v>36</v>
      </c>
      <c r="E171" s="29" t="s">
        <v>247</v>
      </c>
    </row>
    <row r="172" spans="1:5" ht="38.25">
      <c r="A172" s="30" t="s">
        <v>38</v>
      </c>
      <c r="E172" s="31" t="s">
        <v>248</v>
      </c>
    </row>
    <row r="173" spans="1:5" ht="51">
      <c r="A173" t="s">
        <v>40</v>
      </c>
      <c r="E173" s="29" t="s">
        <v>245</v>
      </c>
    </row>
    <row r="174" spans="1:16" ht="12.75">
      <c r="A174" s="19" t="s">
        <v>32</v>
      </c>
      <c s="23" t="s">
        <v>249</v>
      </c>
      <c s="23" t="s">
        <v>250</v>
      </c>
      <c s="19" t="s">
        <v>47</v>
      </c>
      <c s="24" t="s">
        <v>251</v>
      </c>
      <c s="25" t="s">
        <v>74</v>
      </c>
      <c s="26">
        <v>27.2</v>
      </c>
      <c s="27">
        <v>0</v>
      </c>
      <c s="27">
        <f>ROUND(ROUND(H174,2)*ROUND(G174,3),2)</f>
      </c>
      <c r="O174">
        <f>(I174*21)/100</f>
      </c>
      <c t="s">
        <v>10</v>
      </c>
    </row>
    <row r="175" spans="1:5" ht="25.5">
      <c r="A175" s="28" t="s">
        <v>36</v>
      </c>
      <c r="E175" s="29" t="s">
        <v>252</v>
      </c>
    </row>
    <row r="176" spans="1:5" ht="12.75">
      <c r="A176" s="30" t="s">
        <v>38</v>
      </c>
      <c r="E176" s="31" t="s">
        <v>253</v>
      </c>
    </row>
    <row r="177" spans="1:5" ht="102">
      <c r="A177" t="s">
        <v>40</v>
      </c>
      <c r="E177" s="29" t="s">
        <v>254</v>
      </c>
    </row>
    <row r="178" spans="1:16" ht="12.75">
      <c r="A178" s="19" t="s">
        <v>32</v>
      </c>
      <c s="23" t="s">
        <v>255</v>
      </c>
      <c s="23" t="s">
        <v>256</v>
      </c>
      <c s="19" t="s">
        <v>47</v>
      </c>
      <c s="24" t="s">
        <v>257</v>
      </c>
      <c s="25" t="s">
        <v>74</v>
      </c>
      <c s="26">
        <v>517</v>
      </c>
      <c s="27">
        <v>0</v>
      </c>
      <c s="27">
        <f>ROUND(ROUND(H178,2)*ROUND(G178,3),2)</f>
      </c>
      <c r="O178">
        <f>(I178*21)/100</f>
      </c>
      <c t="s">
        <v>10</v>
      </c>
    </row>
    <row r="179" spans="1:5" ht="25.5">
      <c r="A179" s="28" t="s">
        <v>36</v>
      </c>
      <c r="E179" s="29" t="s">
        <v>258</v>
      </c>
    </row>
    <row r="180" spans="1:5" ht="12.75">
      <c r="A180" s="30" t="s">
        <v>38</v>
      </c>
      <c r="E180" s="31" t="s">
        <v>259</v>
      </c>
    </row>
    <row r="181" spans="1:5" ht="51">
      <c r="A181" t="s">
        <v>40</v>
      </c>
      <c r="E181" s="29" t="s">
        <v>260</v>
      </c>
    </row>
    <row r="182" spans="1:16" ht="12.75">
      <c r="A182" s="19" t="s">
        <v>32</v>
      </c>
      <c s="23" t="s">
        <v>261</v>
      </c>
      <c s="23" t="s">
        <v>262</v>
      </c>
      <c s="19" t="s">
        <v>47</v>
      </c>
      <c s="24" t="s">
        <v>263</v>
      </c>
      <c s="25" t="s">
        <v>35</v>
      </c>
      <c s="26">
        <v>20.68</v>
      </c>
      <c s="27">
        <v>0</v>
      </c>
      <c s="27">
        <f>ROUND(ROUND(H182,2)*ROUND(G182,3),2)</f>
      </c>
      <c r="O182">
        <f>(I182*21)/100</f>
      </c>
      <c t="s">
        <v>10</v>
      </c>
    </row>
    <row r="183" spans="1:5" ht="25.5">
      <c r="A183" s="28" t="s">
        <v>36</v>
      </c>
      <c r="E183" s="29" t="s">
        <v>264</v>
      </c>
    </row>
    <row r="184" spans="1:5" ht="12.75">
      <c r="A184" s="30" t="s">
        <v>38</v>
      </c>
      <c r="E184" s="31" t="s">
        <v>265</v>
      </c>
    </row>
    <row r="185" spans="1:5" ht="140.25">
      <c r="A185" t="s">
        <v>40</v>
      </c>
      <c r="E185" s="29" t="s">
        <v>266</v>
      </c>
    </row>
    <row r="186" spans="1:16" ht="12.75">
      <c r="A186" s="19" t="s">
        <v>32</v>
      </c>
      <c s="23" t="s">
        <v>267</v>
      </c>
      <c s="23" t="s">
        <v>268</v>
      </c>
      <c s="19" t="s">
        <v>47</v>
      </c>
      <c s="24" t="s">
        <v>269</v>
      </c>
      <c s="25" t="s">
        <v>35</v>
      </c>
      <c s="26">
        <v>36.19</v>
      </c>
      <c s="27">
        <v>0</v>
      </c>
      <c s="27">
        <f>ROUND(ROUND(H186,2)*ROUND(G186,3),2)</f>
      </c>
      <c r="O186">
        <f>(I186*21)/100</f>
      </c>
      <c t="s">
        <v>10</v>
      </c>
    </row>
    <row r="187" spans="1:5" ht="38.25">
      <c r="A187" s="28" t="s">
        <v>36</v>
      </c>
      <c r="E187" s="29" t="s">
        <v>270</v>
      </c>
    </row>
    <row r="188" spans="1:5" ht="12.75">
      <c r="A188" s="30" t="s">
        <v>38</v>
      </c>
      <c r="E188" s="31" t="s">
        <v>271</v>
      </c>
    </row>
    <row r="189" spans="1:5" ht="140.25">
      <c r="A189" t="s">
        <v>40</v>
      </c>
      <c r="E189" s="29" t="s">
        <v>272</v>
      </c>
    </row>
    <row r="190" spans="1:16" ht="12.75">
      <c r="A190" s="19" t="s">
        <v>32</v>
      </c>
      <c s="23" t="s">
        <v>273</v>
      </c>
      <c s="23" t="s">
        <v>274</v>
      </c>
      <c s="19" t="s">
        <v>47</v>
      </c>
      <c s="24" t="s">
        <v>275</v>
      </c>
      <c s="25" t="s">
        <v>74</v>
      </c>
      <c s="26">
        <v>20</v>
      </c>
      <c s="27">
        <v>0</v>
      </c>
      <c s="27">
        <f>ROUND(ROUND(H190,2)*ROUND(G190,3),2)</f>
      </c>
      <c r="O190">
        <f>(I190*21)/100</f>
      </c>
      <c t="s">
        <v>10</v>
      </c>
    </row>
    <row r="191" spans="1:5" ht="38.25">
      <c r="A191" s="28" t="s">
        <v>36</v>
      </c>
      <c r="E191" s="29" t="s">
        <v>276</v>
      </c>
    </row>
    <row r="192" spans="1:5" ht="12.75">
      <c r="A192" s="30" t="s">
        <v>38</v>
      </c>
      <c r="E192" s="31" t="s">
        <v>277</v>
      </c>
    </row>
    <row r="193" spans="1:5" ht="153">
      <c r="A193" t="s">
        <v>40</v>
      </c>
      <c r="E193" s="29" t="s">
        <v>278</v>
      </c>
    </row>
    <row r="194" spans="1:16" ht="12.75">
      <c r="A194" s="19" t="s">
        <v>32</v>
      </c>
      <c s="23" t="s">
        <v>279</v>
      </c>
      <c s="23" t="s">
        <v>280</v>
      </c>
      <c s="19" t="s">
        <v>47</v>
      </c>
      <c s="24" t="s">
        <v>281</v>
      </c>
      <c s="25" t="s">
        <v>74</v>
      </c>
      <c s="26">
        <v>1.2</v>
      </c>
      <c s="27">
        <v>0</v>
      </c>
      <c s="27">
        <f>ROUND(ROUND(H194,2)*ROUND(G194,3),2)</f>
      </c>
      <c r="O194">
        <f>(I194*21)/100</f>
      </c>
      <c t="s">
        <v>10</v>
      </c>
    </row>
    <row r="195" spans="1:5" ht="38.25">
      <c r="A195" s="28" t="s">
        <v>36</v>
      </c>
      <c r="E195" s="29" t="s">
        <v>282</v>
      </c>
    </row>
    <row r="196" spans="1:5" ht="12.75">
      <c r="A196" s="30" t="s">
        <v>38</v>
      </c>
      <c r="E196" s="31" t="s">
        <v>283</v>
      </c>
    </row>
    <row r="197" spans="1:5" ht="153">
      <c r="A197" t="s">
        <v>40</v>
      </c>
      <c r="E197" s="29" t="s">
        <v>278</v>
      </c>
    </row>
    <row r="198" spans="1:16" ht="25.5">
      <c r="A198" s="19" t="s">
        <v>32</v>
      </c>
      <c s="23" t="s">
        <v>284</v>
      </c>
      <c s="23" t="s">
        <v>285</v>
      </c>
      <c s="19" t="s">
        <v>47</v>
      </c>
      <c s="24" t="s">
        <v>286</v>
      </c>
      <c s="25" t="s">
        <v>74</v>
      </c>
      <c s="26">
        <v>0.5</v>
      </c>
      <c s="27">
        <v>0</v>
      </c>
      <c s="27">
        <f>ROUND(ROUND(H198,2)*ROUND(G198,3),2)</f>
      </c>
      <c r="O198">
        <f>(I198*21)/100</f>
      </c>
      <c t="s">
        <v>10</v>
      </c>
    </row>
    <row r="199" spans="1:5" ht="38.25">
      <c r="A199" s="28" t="s">
        <v>36</v>
      </c>
      <c r="E199" s="29" t="s">
        <v>287</v>
      </c>
    </row>
    <row r="200" spans="1:5" ht="12.75">
      <c r="A200" s="30" t="s">
        <v>38</v>
      </c>
      <c r="E200" s="31" t="s">
        <v>288</v>
      </c>
    </row>
    <row r="201" spans="1:5" ht="153">
      <c r="A201" t="s">
        <v>40</v>
      </c>
      <c r="E201" s="29" t="s">
        <v>278</v>
      </c>
    </row>
    <row r="202" spans="1:16" ht="12.75">
      <c r="A202" s="19" t="s">
        <v>32</v>
      </c>
      <c s="23" t="s">
        <v>289</v>
      </c>
      <c s="23" t="s">
        <v>290</v>
      </c>
      <c s="19" t="s">
        <v>47</v>
      </c>
      <c s="24" t="s">
        <v>291</v>
      </c>
      <c s="25" t="s">
        <v>117</v>
      </c>
      <c s="26">
        <v>145.5</v>
      </c>
      <c s="27">
        <v>0</v>
      </c>
      <c s="27">
        <f>ROUND(ROUND(H202,2)*ROUND(G202,3),2)</f>
      </c>
      <c r="O202">
        <f>(I202*21)/100</f>
      </c>
      <c t="s">
        <v>10</v>
      </c>
    </row>
    <row r="203" spans="1:5" ht="38.25">
      <c r="A203" s="28" t="s">
        <v>36</v>
      </c>
      <c r="E203" s="29" t="s">
        <v>292</v>
      </c>
    </row>
    <row r="204" spans="1:5" ht="12.75">
      <c r="A204" s="30" t="s">
        <v>38</v>
      </c>
      <c r="E204" s="31" t="s">
        <v>293</v>
      </c>
    </row>
    <row r="205" spans="1:5" ht="38.25">
      <c r="A205" t="s">
        <v>40</v>
      </c>
      <c r="E205" s="29" t="s">
        <v>294</v>
      </c>
    </row>
    <row r="206" spans="1:18" ht="12.75" customHeight="1">
      <c r="A206" s="5" t="s">
        <v>30</v>
      </c>
      <c s="5"/>
      <c s="34" t="s">
        <v>60</v>
      </c>
      <c s="5"/>
      <c s="21" t="s">
        <v>295</v>
      </c>
      <c s="5"/>
      <c s="5"/>
      <c s="5"/>
      <c s="35">
        <f>0+Q206</f>
      </c>
      <c r="O206">
        <f>0+R206</f>
      </c>
      <c r="Q206">
        <f>0+I207+I211</f>
      </c>
      <c>
        <f>0+O207+O211</f>
      </c>
    </row>
    <row r="207" spans="1:16" ht="12.75">
      <c r="A207" s="19" t="s">
        <v>32</v>
      </c>
      <c s="23" t="s">
        <v>296</v>
      </c>
      <c s="23" t="s">
        <v>297</v>
      </c>
      <c s="19" t="s">
        <v>47</v>
      </c>
      <c s="24" t="s">
        <v>298</v>
      </c>
      <c s="25" t="s">
        <v>74</v>
      </c>
      <c s="26">
        <v>106.5</v>
      </c>
      <c s="27">
        <v>0</v>
      </c>
      <c s="27">
        <f>ROUND(ROUND(H207,2)*ROUND(G207,3),2)</f>
      </c>
      <c r="O207">
        <f>(I207*21)/100</f>
      </c>
      <c t="s">
        <v>10</v>
      </c>
    </row>
    <row r="208" spans="1:5" ht="51">
      <c r="A208" s="28" t="s">
        <v>36</v>
      </c>
      <c r="E208" s="29" t="s">
        <v>299</v>
      </c>
    </row>
    <row r="209" spans="1:5" ht="12.75">
      <c r="A209" s="30" t="s">
        <v>38</v>
      </c>
      <c r="E209" s="31" t="s">
        <v>300</v>
      </c>
    </row>
    <row r="210" spans="1:5" ht="114.75">
      <c r="A210" t="s">
        <v>40</v>
      </c>
      <c r="E210" s="29" t="s">
        <v>301</v>
      </c>
    </row>
    <row r="211" spans="1:16" ht="12.75">
      <c r="A211" s="19" t="s">
        <v>32</v>
      </c>
      <c s="23" t="s">
        <v>302</v>
      </c>
      <c s="23" t="s">
        <v>303</v>
      </c>
      <c s="19" t="s">
        <v>47</v>
      </c>
      <c s="24" t="s">
        <v>304</v>
      </c>
      <c s="25" t="s">
        <v>74</v>
      </c>
      <c s="26">
        <v>38.4</v>
      </c>
      <c s="27">
        <v>0</v>
      </c>
      <c s="27">
        <f>ROUND(ROUND(H211,2)*ROUND(G211,3),2)</f>
      </c>
      <c r="O211">
        <f>(I211*21)/100</f>
      </c>
      <c t="s">
        <v>10</v>
      </c>
    </row>
    <row r="212" spans="1:5" ht="38.25">
      <c r="A212" s="28" t="s">
        <v>36</v>
      </c>
      <c r="E212" s="29" t="s">
        <v>305</v>
      </c>
    </row>
    <row r="213" spans="1:5" ht="12.75">
      <c r="A213" s="30" t="s">
        <v>38</v>
      </c>
      <c r="E213" s="31" t="s">
        <v>306</v>
      </c>
    </row>
    <row r="214" spans="1:5" ht="114.75">
      <c r="A214" t="s">
        <v>40</v>
      </c>
      <c r="E214" s="29" t="s">
        <v>307</v>
      </c>
    </row>
    <row r="215" spans="1:18" ht="12.75" customHeight="1">
      <c r="A215" s="5" t="s">
        <v>30</v>
      </c>
      <c s="5"/>
      <c s="34" t="s">
        <v>27</v>
      </c>
      <c s="5"/>
      <c s="21" t="s">
        <v>308</v>
      </c>
      <c s="5"/>
      <c s="5"/>
      <c s="5"/>
      <c s="35">
        <f>0+Q215</f>
      </c>
      <c r="O215">
        <f>0+R215</f>
      </c>
      <c r="Q215">
        <f>0+I216+I220+I224+I228+I232+I236+I240+I244+I248+I252</f>
      </c>
      <c>
        <f>0+O216+O220+O224+O228+O232+O236+O240+O244+O248+O252</f>
      </c>
    </row>
    <row r="216" spans="1:16" ht="12.75">
      <c r="A216" s="19" t="s">
        <v>32</v>
      </c>
      <c s="23" t="s">
        <v>309</v>
      </c>
      <c s="23" t="s">
        <v>310</v>
      </c>
      <c s="19" t="s">
        <v>47</v>
      </c>
      <c s="24" t="s">
        <v>311</v>
      </c>
      <c s="25" t="s">
        <v>81</v>
      </c>
      <c s="26">
        <v>2</v>
      </c>
      <c s="27">
        <v>0</v>
      </c>
      <c s="27">
        <f>ROUND(ROUND(H216,2)*ROUND(G216,3),2)</f>
      </c>
      <c r="O216">
        <f>(I216*21)/100</f>
      </c>
      <c t="s">
        <v>10</v>
      </c>
    </row>
    <row r="217" spans="1:5" ht="25.5">
      <c r="A217" s="28" t="s">
        <v>36</v>
      </c>
      <c r="E217" s="29" t="s">
        <v>312</v>
      </c>
    </row>
    <row r="218" spans="1:5" ht="12.75">
      <c r="A218" s="30" t="s">
        <v>38</v>
      </c>
      <c r="E218" s="31" t="s">
        <v>313</v>
      </c>
    </row>
    <row r="219" spans="1:5" ht="51">
      <c r="A219" t="s">
        <v>40</v>
      </c>
      <c r="E219" s="29" t="s">
        <v>314</v>
      </c>
    </row>
    <row r="220" spans="1:16" ht="12.75">
      <c r="A220" s="19" t="s">
        <v>32</v>
      </c>
      <c s="23" t="s">
        <v>315</v>
      </c>
      <c s="23" t="s">
        <v>316</v>
      </c>
      <c s="19" t="s">
        <v>47</v>
      </c>
      <c s="24" t="s">
        <v>317</v>
      </c>
      <c s="25" t="s">
        <v>117</v>
      </c>
      <c s="26">
        <v>4.2</v>
      </c>
      <c s="27">
        <v>0</v>
      </c>
      <c s="27">
        <f>ROUND(ROUND(H220,2)*ROUND(G220,3),2)</f>
      </c>
      <c r="O220">
        <f>(I220*21)/100</f>
      </c>
      <c t="s">
        <v>10</v>
      </c>
    </row>
    <row r="221" spans="1:5" ht="38.25">
      <c r="A221" s="28" t="s">
        <v>36</v>
      </c>
      <c r="E221" s="29" t="s">
        <v>318</v>
      </c>
    </row>
    <row r="222" spans="1:5" ht="12.75">
      <c r="A222" s="30" t="s">
        <v>38</v>
      </c>
      <c r="E222" s="31" t="s">
        <v>319</v>
      </c>
    </row>
    <row r="223" spans="1:5" ht="51">
      <c r="A223" t="s">
        <v>40</v>
      </c>
      <c r="E223" s="29" t="s">
        <v>320</v>
      </c>
    </row>
    <row r="224" spans="1:16" ht="12.75">
      <c r="A224" s="19" t="s">
        <v>32</v>
      </c>
      <c s="23" t="s">
        <v>321</v>
      </c>
      <c s="23" t="s">
        <v>322</v>
      </c>
      <c s="19" t="s">
        <v>16</v>
      </c>
      <c s="24" t="s">
        <v>323</v>
      </c>
      <c s="25" t="s">
        <v>117</v>
      </c>
      <c s="26">
        <v>115.5</v>
      </c>
      <c s="27">
        <v>0</v>
      </c>
      <c s="27">
        <f>ROUND(ROUND(H224,2)*ROUND(G224,3),2)</f>
      </c>
      <c r="O224">
        <f>(I224*21)/100</f>
      </c>
      <c t="s">
        <v>10</v>
      </c>
    </row>
    <row r="225" spans="1:5" ht="38.25">
      <c r="A225" s="28" t="s">
        <v>36</v>
      </c>
      <c r="E225" s="29" t="s">
        <v>324</v>
      </c>
    </row>
    <row r="226" spans="1:5" ht="12.75">
      <c r="A226" s="30" t="s">
        <v>38</v>
      </c>
      <c r="E226" s="31" t="s">
        <v>325</v>
      </c>
    </row>
    <row r="227" spans="1:5" ht="51">
      <c r="A227" t="s">
        <v>40</v>
      </c>
      <c r="E227" s="29" t="s">
        <v>320</v>
      </c>
    </row>
    <row r="228" spans="1:16" ht="12.75">
      <c r="A228" s="19" t="s">
        <v>32</v>
      </c>
      <c s="23" t="s">
        <v>326</v>
      </c>
      <c s="23" t="s">
        <v>327</v>
      </c>
      <c s="19" t="s">
        <v>47</v>
      </c>
      <c s="24" t="s">
        <v>328</v>
      </c>
      <c s="25" t="s">
        <v>117</v>
      </c>
      <c s="26">
        <v>14.5</v>
      </c>
      <c s="27">
        <v>0</v>
      </c>
      <c s="27">
        <f>ROUND(ROUND(H228,2)*ROUND(G228,3),2)</f>
      </c>
      <c r="O228">
        <f>(I228*21)/100</f>
      </c>
      <c t="s">
        <v>10</v>
      </c>
    </row>
    <row r="229" spans="1:5" ht="38.25">
      <c r="A229" s="28" t="s">
        <v>36</v>
      </c>
      <c r="E229" s="29" t="s">
        <v>329</v>
      </c>
    </row>
    <row r="230" spans="1:5" ht="12.75">
      <c r="A230" s="30" t="s">
        <v>38</v>
      </c>
      <c r="E230" s="31" t="s">
        <v>330</v>
      </c>
    </row>
    <row r="231" spans="1:5" ht="25.5">
      <c r="A231" t="s">
        <v>40</v>
      </c>
      <c r="E231" s="29" t="s">
        <v>331</v>
      </c>
    </row>
    <row r="232" spans="1:16" ht="12.75">
      <c r="A232" s="19" t="s">
        <v>32</v>
      </c>
      <c s="23" t="s">
        <v>332</v>
      </c>
      <c s="23" t="s">
        <v>333</v>
      </c>
      <c s="19" t="s">
        <v>47</v>
      </c>
      <c s="24" t="s">
        <v>334</v>
      </c>
      <c s="25" t="s">
        <v>49</v>
      </c>
      <c s="26">
        <v>1</v>
      </c>
      <c s="27">
        <v>0</v>
      </c>
      <c s="27">
        <f>ROUND(ROUND(H232,2)*ROUND(G232,3),2)</f>
      </c>
      <c r="O232">
        <f>(I232*21)/100</f>
      </c>
      <c t="s">
        <v>10</v>
      </c>
    </row>
    <row r="233" spans="1:5" ht="38.25">
      <c r="A233" s="28" t="s">
        <v>36</v>
      </c>
      <c r="E233" s="29" t="s">
        <v>335</v>
      </c>
    </row>
    <row r="234" spans="1:5" ht="12.75">
      <c r="A234" s="30" t="s">
        <v>38</v>
      </c>
      <c r="E234" s="31" t="s">
        <v>47</v>
      </c>
    </row>
    <row r="235" spans="1:5" ht="382.5">
      <c r="A235" t="s">
        <v>40</v>
      </c>
      <c r="E235" s="29" t="s">
        <v>336</v>
      </c>
    </row>
    <row r="236" spans="1:16" ht="12.75">
      <c r="A236" s="19" t="s">
        <v>32</v>
      </c>
      <c s="23" t="s">
        <v>337</v>
      </c>
      <c s="23" t="s">
        <v>338</v>
      </c>
      <c s="19" t="s">
        <v>47</v>
      </c>
      <c s="24" t="s">
        <v>339</v>
      </c>
      <c s="25" t="s">
        <v>35</v>
      </c>
      <c s="26">
        <v>4.48</v>
      </c>
      <c s="27">
        <v>0</v>
      </c>
      <c s="27">
        <f>ROUND(ROUND(H236,2)*ROUND(G236,3),2)</f>
      </c>
      <c r="O236">
        <f>(I236*21)/100</f>
      </c>
      <c t="s">
        <v>10</v>
      </c>
    </row>
    <row r="237" spans="1:5" ht="25.5">
      <c r="A237" s="28" t="s">
        <v>36</v>
      </c>
      <c r="E237" s="29" t="s">
        <v>340</v>
      </c>
    </row>
    <row r="238" spans="1:5" ht="12.75">
      <c r="A238" s="30" t="s">
        <v>38</v>
      </c>
      <c r="E238" s="31" t="s">
        <v>341</v>
      </c>
    </row>
    <row r="239" spans="1:5" ht="102">
      <c r="A239" t="s">
        <v>40</v>
      </c>
      <c r="E239" s="29" t="s">
        <v>342</v>
      </c>
    </row>
    <row r="240" spans="1:16" ht="12.75">
      <c r="A240" s="19" t="s">
        <v>32</v>
      </c>
      <c s="23" t="s">
        <v>343</v>
      </c>
      <c s="23" t="s">
        <v>344</v>
      </c>
      <c s="19" t="s">
        <v>47</v>
      </c>
      <c s="24" t="s">
        <v>345</v>
      </c>
      <c s="25" t="s">
        <v>49</v>
      </c>
      <c s="26">
        <v>1</v>
      </c>
      <c s="27">
        <v>0</v>
      </c>
      <c s="27">
        <f>ROUND(ROUND(H240,2)*ROUND(G240,3),2)</f>
      </c>
      <c r="O240">
        <f>(I240*21)/100</f>
      </c>
      <c t="s">
        <v>10</v>
      </c>
    </row>
    <row r="241" spans="1:5" ht="25.5">
      <c r="A241" s="28" t="s">
        <v>36</v>
      </c>
      <c r="E241" s="29" t="s">
        <v>346</v>
      </c>
    </row>
    <row r="242" spans="1:5" ht="12.75">
      <c r="A242" s="30" t="s">
        <v>38</v>
      </c>
      <c r="E242" s="31" t="s">
        <v>88</v>
      </c>
    </row>
    <row r="243" spans="1:5" ht="102">
      <c r="A243" t="s">
        <v>40</v>
      </c>
      <c r="E243" s="29" t="s">
        <v>347</v>
      </c>
    </row>
    <row r="244" spans="1:16" ht="12.75">
      <c r="A244" s="19" t="s">
        <v>32</v>
      </c>
      <c s="23" t="s">
        <v>348</v>
      </c>
      <c s="23" t="s">
        <v>349</v>
      </c>
      <c s="19" t="s">
        <v>47</v>
      </c>
      <c s="24" t="s">
        <v>350</v>
      </c>
      <c s="25" t="s">
        <v>117</v>
      </c>
      <c s="26">
        <v>11</v>
      </c>
      <c s="27">
        <v>0</v>
      </c>
      <c s="27">
        <f>ROUND(ROUND(H244,2)*ROUND(G244,3),2)</f>
      </c>
      <c r="O244">
        <f>(I244*21)/100</f>
      </c>
      <c t="s">
        <v>10</v>
      </c>
    </row>
    <row r="245" spans="1:5" ht="25.5">
      <c r="A245" s="28" t="s">
        <v>36</v>
      </c>
      <c r="E245" s="29" t="s">
        <v>351</v>
      </c>
    </row>
    <row r="246" spans="1:5" ht="12.75">
      <c r="A246" s="30" t="s">
        <v>38</v>
      </c>
      <c r="E246" s="31" t="s">
        <v>352</v>
      </c>
    </row>
    <row r="247" spans="1:5" ht="127.5">
      <c r="A247" t="s">
        <v>40</v>
      </c>
      <c r="E247" s="29" t="s">
        <v>353</v>
      </c>
    </row>
    <row r="248" spans="1:16" ht="12.75">
      <c r="A248" s="19" t="s">
        <v>32</v>
      </c>
      <c s="23" t="s">
        <v>354</v>
      </c>
      <c s="23" t="s">
        <v>355</v>
      </c>
      <c s="19" t="s">
        <v>47</v>
      </c>
      <c s="24" t="s">
        <v>356</v>
      </c>
      <c s="25" t="s">
        <v>117</v>
      </c>
      <c s="26">
        <v>8</v>
      </c>
      <c s="27">
        <v>0</v>
      </c>
      <c s="27">
        <f>ROUND(ROUND(H248,2)*ROUND(G248,3),2)</f>
      </c>
      <c r="O248">
        <f>(I248*21)/100</f>
      </c>
      <c t="s">
        <v>10</v>
      </c>
    </row>
    <row r="249" spans="1:5" ht="25.5">
      <c r="A249" s="28" t="s">
        <v>36</v>
      </c>
      <c r="E249" s="29" t="s">
        <v>357</v>
      </c>
    </row>
    <row r="250" spans="1:5" ht="12.75">
      <c r="A250" s="30" t="s">
        <v>38</v>
      </c>
      <c r="E250" s="31" t="s">
        <v>358</v>
      </c>
    </row>
    <row r="251" spans="1:5" ht="127.5">
      <c r="A251" t="s">
        <v>40</v>
      </c>
      <c r="E251" s="29" t="s">
        <v>359</v>
      </c>
    </row>
    <row r="252" spans="1:16" ht="12.75">
      <c r="A252" s="19" t="s">
        <v>32</v>
      </c>
      <c s="23" t="s">
        <v>360</v>
      </c>
      <c s="23" t="s">
        <v>361</v>
      </c>
      <c s="19" t="s">
        <v>47</v>
      </c>
      <c s="24" t="s">
        <v>362</v>
      </c>
      <c s="25" t="s">
        <v>35</v>
      </c>
      <c s="26">
        <v>1.6</v>
      </c>
      <c s="27">
        <v>0</v>
      </c>
      <c s="27">
        <f>ROUND(ROUND(H252,2)*ROUND(G252,3),2)</f>
      </c>
      <c r="O252">
        <f>(I252*21)/100</f>
      </c>
      <c t="s">
        <v>10</v>
      </c>
    </row>
    <row r="253" spans="1:5" ht="38.25">
      <c r="A253" s="28" t="s">
        <v>36</v>
      </c>
      <c r="E253" s="29" t="s">
        <v>363</v>
      </c>
    </row>
    <row r="254" spans="1:5" ht="12.75">
      <c r="A254" s="30" t="s">
        <v>38</v>
      </c>
      <c r="E254" s="31" t="s">
        <v>364</v>
      </c>
    </row>
    <row r="255" spans="1:5" ht="76.5">
      <c r="A255" t="s">
        <v>40</v>
      </c>
      <c r="E255" s="29" t="s">
        <v>365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